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805" firstSheet="1" activeTab="1"/>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3  PROYECTOS O ACTIVIDADE..." sheetId="9" r:id="rId9"/>
    <sheet name="F8.5  POLÍTICA DE GESTIÓN AM..." sheetId="10" r:id="rId10"/>
    <sheet name="F9  RELACIÓN DE PROCESOS JUD..." sheetId="11" r:id="rId11"/>
    <sheet name="F11  PLAN DE INVERSIÓN Y EJE..." sheetId="12" r:id="rId12"/>
    <sheet name="F25.1  COMPOSICIÓN PATRIMONI..." sheetId="13" r:id="rId13"/>
    <sheet name="F25.2  TRANSFERENCIAS PRESUP..." sheetId="14" r:id="rId14"/>
    <sheet name="F25.3  AUTORIZACIÓN DE NOTIF..." sheetId="15" r:id="rId15"/>
    <sheet name="F33  CIERRE PRESUPUESTAL" sheetId="16" r:id="rId16"/>
    <sheet name="F36  GESTIÓN SUPERINTENDENCIAS" sheetId="17" r:id="rId17"/>
    <sheet name="F36.1  GESTIÓN SUPERINTENDEN..." sheetId="18" r:id="rId18"/>
    <sheet name="F39.1.1  ACTIVIDADES DE LA P..." sheetId="19" r:id="rId19"/>
    <sheet name="F39.1.2  ACTIVIDADES Y RESUL..." sheetId="20" r:id="rId20"/>
    <sheet name="F39.1.3  RESULTADOS DE LA PA..." sheetId="21" r:id="rId21"/>
  </sheets>
  <definedNames/>
  <calcPr fullCalcOnLoad="1"/>
</workbook>
</file>

<file path=xl/sharedStrings.xml><?xml version="1.0" encoding="utf-8"?>
<sst xmlns="http://schemas.openxmlformats.org/spreadsheetml/2006/main" count="13810" uniqueCount="3284">
  <si>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</si>
  <si>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</si>
  <si>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</si>
  <si>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</si>
  <si>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</si>
  <si>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</si>
  <si>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</si>
  <si>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</si>
  <si>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</si>
  <si>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</si>
  <si>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</si>
  <si>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</si>
  <si>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</si>
  <si>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</si>
  <si>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</si>
  <si>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</si>
  <si>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</si>
  <si>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</si>
  <si>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</si>
  <si>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</si>
  <si>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</si>
  <si>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</si>
  <si>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</si>
  <si>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</si>
  <si>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</si>
  <si>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</si>
  <si>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</si>
  <si>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</si>
  <si>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</si>
  <si>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</si>
  <si>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</si>
  <si>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</si>
  <si>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</si>
  <si>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</si>
  <si>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</si>
  <si>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</si>
  <si>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</si>
  <si>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</si>
  <si>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</si>
  <si>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</si>
  <si>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</si>
  <si>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</si>
  <si>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</si>
  <si>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</si>
  <si>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</si>
  <si>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</si>
  <si>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</si>
  <si>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</si>
  <si>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</si>
  <si>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</si>
  <si>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</si>
  <si>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</si>
  <si>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</si>
  <si>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</si>
  <si>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</si>
  <si>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</si>
  <si>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</si>
  <si>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</si>
  <si>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</si>
  <si>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</si>
  <si>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</si>
  <si>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</si>
  <si>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</si>
  <si>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</si>
  <si>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</si>
  <si>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</si>
  <si>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</si>
  <si>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</si>
  <si>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</si>
  <si>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</si>
  <si>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</si>
  <si>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</si>
  <si>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</si>
  <si>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</si>
  <si>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</si>
  <si>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</si>
  <si>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</si>
  <si>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</si>
  <si>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</si>
  <si>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</si>
  <si>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</si>
  <si>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</si>
  <si>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</si>
  <si>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</si>
  <si>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</si>
  <si>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</si>
  <si>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</si>
  <si>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</si>
  <si>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</si>
  <si>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</si>
  <si>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</si>
  <si>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</si>
  <si>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</si>
  <si>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</si>
  <si>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</si>
  <si>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4 LICITACIÓN PÚBLICA</t>
  </si>
  <si>
    <t>7 SELECCIÓN ABREVIADA</t>
  </si>
  <si>
    <t>8 OTROS</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</si>
  <si>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</si>
  <si>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</si>
  <si>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</si>
  <si>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</si>
  <si>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</si>
  <si>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</si>
  <si>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</si>
  <si>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</si>
  <si>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</si>
  <si>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</si>
  <si>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</si>
  <si>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</si>
  <si>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</si>
  <si>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</si>
  <si>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</si>
  <si>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</si>
  <si>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</si>
  <si>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</si>
  <si>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</si>
  <si>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</si>
  <si>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</si>
  <si>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</si>
  <si>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</si>
  <si>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</si>
  <si>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</si>
  <si>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2 EFICIENCIA</t>
  </si>
  <si>
    <t>2 COBERTURA</t>
  </si>
  <si>
    <t>3 EFICACIA</t>
  </si>
  <si>
    <t>3 CONFIABILIDAD</t>
  </si>
  <si>
    <t>4 COSTOS</t>
  </si>
  <si>
    <t>5 CUMPLIMIENTO</t>
  </si>
  <si>
    <t>6 OTROS</t>
  </si>
  <si>
    <t>6 OPORTUNIDAD</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</si>
  <si>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</si>
  <si>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</si>
  <si>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</si>
  <si>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</si>
  <si>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</si>
  <si>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</si>
  <si>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</si>
  <si>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</si>
  <si>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</si>
  <si>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</si>
  <si>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</si>
  <si>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</si>
  <si>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</si>
  <si>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</si>
  <si>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</si>
  <si>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</si>
  <si>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</si>
  <si>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</si>
  <si>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</si>
  <si>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</si>
  <si>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</si>
  <si>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</si>
  <si>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</si>
  <si>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</si>
  <si>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</si>
  <si>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</si>
  <si>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</si>
  <si>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</si>
  <si>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</si>
  <si>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</si>
  <si>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</si>
  <si>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</si>
  <si>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</si>
  <si>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</si>
  <si>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</si>
  <si>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</si>
  <si>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</si>
  <si>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</si>
  <si>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</si>
  <si>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</si>
  <si>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</si>
  <si>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</si>
  <si>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</si>
  <si>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</si>
  <si>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</si>
  <si>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</si>
  <si>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</si>
  <si>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</si>
  <si>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</si>
  <si>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</si>
  <si>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</si>
  <si>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</si>
  <si>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</si>
  <si>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</si>
  <si>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</si>
  <si>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</si>
  <si>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</si>
  <si>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</si>
  <si>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</si>
  <si>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</si>
  <si>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</si>
  <si>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</si>
  <si>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</si>
  <si>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</si>
  <si>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</si>
  <si>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</si>
  <si>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</si>
  <si>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</si>
  <si>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</si>
  <si>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 xml:space="preserve">5 FORMULARIO SIN INFORMACIÓN </t>
  </si>
  <si>
    <t>500007 FORMULARIO SIN INFORMACIÓN</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</si>
  <si>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</si>
  <si>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</si>
  <si>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</si>
  <si>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</si>
  <si>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</si>
  <si>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</si>
  <si>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</si>
  <si>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</si>
  <si>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</si>
  <si>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</si>
  <si>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</si>
  <si>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</si>
  <si>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</si>
  <si>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</si>
  <si>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</si>
  <si>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</si>
  <si>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</si>
  <si>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</si>
  <si>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</si>
  <si>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</si>
  <si>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</si>
  <si>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</si>
  <si>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</si>
  <si>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</si>
  <si>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</si>
  <si>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</si>
  <si>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</si>
  <si>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</si>
  <si>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</si>
  <si>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</si>
  <si>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</si>
  <si>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</si>
  <si>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</si>
  <si>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</si>
  <si>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</si>
  <si>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</si>
  <si>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</si>
  <si>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</si>
  <si>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</si>
  <si>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</si>
  <si>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</si>
  <si>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</si>
  <si>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</si>
  <si>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</si>
  <si>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</si>
  <si>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</si>
  <si>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</si>
  <si>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</si>
  <si>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</si>
  <si>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</si>
  <si>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3 DEMANDANTE</t>
  </si>
  <si>
    <t>1 FUNCIONARIO</t>
  </si>
  <si>
    <t>4 INICIO Y FIJACION DEL LITIGIO</t>
  </si>
  <si>
    <t>1 TERMINADO</t>
  </si>
  <si>
    <t>1 FAVORABLE</t>
  </si>
  <si>
    <t>2 ADMINISTRATIVA</t>
  </si>
  <si>
    <t>2 CONTRATISTA</t>
  </si>
  <si>
    <t>8 DEPARTAMENTO DE ATLÁNTICO</t>
  </si>
  <si>
    <t>8 PRUEBAS</t>
  </si>
  <si>
    <t>2 ACTIVO</t>
  </si>
  <si>
    <t>2 DESFAVORABLE</t>
  </si>
  <si>
    <t>13 DEPARTAMENTO DE BOLÍVAR</t>
  </si>
  <si>
    <t>56 FALLO</t>
  </si>
  <si>
    <t>117 PRESENTACION DEL RECURSO</t>
  </si>
  <si>
    <t>17 DEPARTAMENTO DE CALDAS</t>
  </si>
  <si>
    <t>33 DEMANDADO</t>
  </si>
  <si>
    <t>24 Ejecutivo Singular</t>
  </si>
  <si>
    <t>28 Expropiacion</t>
  </si>
  <si>
    <t>73 DEPARTAMENTO DE TOLIMA</t>
  </si>
  <si>
    <t>36 ORDINARIO GENERAL CIVIL</t>
  </si>
  <si>
    <t>37 Ordinario Laboral</t>
  </si>
  <si>
    <t>5001 MEDELLÍN - ANTIOQUIA</t>
  </si>
  <si>
    <t>50 Rendicion Provocada de Cuentas</t>
  </si>
  <si>
    <t>54 Restitucion de Bien Inmueble Arrendado</t>
  </si>
  <si>
    <t>62 Nulidad (Art. 84 Dto. 01/84 - Art. 137 Ley 1437/11)</t>
  </si>
  <si>
    <t>63 Nulidad y restablecimiento del derecho</t>
  </si>
  <si>
    <t>64 Reparacion Directa</t>
  </si>
  <si>
    <t>66 Controversias Contractuales</t>
  </si>
  <si>
    <t>68 Proteccion de los Derechos e Intereses Colectivos (Accion Popular)</t>
  </si>
  <si>
    <t>69 Reparacion de los perjuicios causados a un grupo (Accion de Grupo)</t>
  </si>
  <si>
    <t>70 Cumplimiento de normas con fuerza material de Ley o de Actos Administrativos (Accion de Cumplimiento)</t>
  </si>
  <si>
    <t>104 Division Material y/o venta de la cosa en comun</t>
  </si>
  <si>
    <t>106 Nulidad por Inconstitucionalidad</t>
  </si>
  <si>
    <t>5266 ENVIGADO - ANTIOQUIA</t>
  </si>
  <si>
    <t>1166 Nulidad Simple</t>
  </si>
  <si>
    <t>8001 BARRANQUILLA - ATLÁNTICO</t>
  </si>
  <si>
    <t>11001 BOGOTÁ, D.C. - CUNDINAMARCA</t>
  </si>
  <si>
    <t>13001 CARTAGENA DE INDIAS - BOLÍVAR</t>
  </si>
  <si>
    <t>13836 TURBACO - BOLÍVAR</t>
  </si>
  <si>
    <t>15001 TUNJA - BOYACÁ</t>
  </si>
  <si>
    <t>15238 DUITAMA - BOYACÁ</t>
  </si>
  <si>
    <t>17001 MANIZALES - CALDAS</t>
  </si>
  <si>
    <t>18001 FLORENCIA - CAQUETÁ</t>
  </si>
  <si>
    <t>19001 POPAYÁN - CAUCA</t>
  </si>
  <si>
    <t>20001 VALLEDUPAR - CESAR</t>
  </si>
  <si>
    <t>23001 MONTERÍA - CÓRDOBA</t>
  </si>
  <si>
    <t>23417 LORICA - CÓRDOBA</t>
  </si>
  <si>
    <t>25269 FACATATIVÁ - CUNDINAMARCA</t>
  </si>
  <si>
    <t>25286 FUNZA - CUNDINAMARCA</t>
  </si>
  <si>
    <t>41001 NEIVA - HUILA</t>
  </si>
  <si>
    <t>47001 SANTA MARTA - MAGDALENA</t>
  </si>
  <si>
    <t>50001 VILLAVICENCIO - META</t>
  </si>
  <si>
    <t>52001 PASTO - NARIÑO</t>
  </si>
  <si>
    <t>54001 CÚCUTA - NORTE DE SANTANDER</t>
  </si>
  <si>
    <t>63001 ARMENIA - QUINDÍO</t>
  </si>
  <si>
    <t>66001 PEREIRA - RISARALDA</t>
  </si>
  <si>
    <t>68001 BUCARAMANGA - SANTANDER</t>
  </si>
  <si>
    <t>73268 ESPINAL - TOLIMA</t>
  </si>
  <si>
    <t>76001 CALI - VALLE DEL CAUCA</t>
  </si>
  <si>
    <t>76113 BUGALAGRANDE - VALLE DEL CAUCA</t>
  </si>
  <si>
    <t>81001 ARAUCA - ARAUCA</t>
  </si>
  <si>
    <t>86001 MOCOA - PUTUMAYO</t>
  </si>
  <si>
    <t>88001 SAN ANDRÉS - SAN ANDRÉS PROVIDENCIA Y SANTA CATALINA</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</si>
  <si>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</si>
  <si>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</si>
  <si>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</si>
  <si>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</si>
  <si>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</si>
  <si>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</si>
  <si>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</si>
  <si>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</si>
  <si>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</si>
  <si>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</si>
  <si>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</si>
  <si>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</si>
  <si>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</si>
  <si>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</si>
  <si>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3 SECTOR GESTIÓN PÚBLICA</t>
  </si>
  <si>
    <t>5 RECURSOS PROPIOS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</si>
  <si>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</si>
  <si>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</si>
  <si>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</si>
  <si>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</si>
  <si>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</si>
  <si>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</si>
  <si>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</si>
  <si>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</si>
  <si>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</si>
  <si>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</si>
  <si>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</si>
  <si>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</si>
  <si>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227 MINISTERIO DE HACIENDA Y CRÉDITO PÚBLICO-MINHACIENDA-</t>
  </si>
  <si>
    <t>233 SUPERINTENDENCIA DE SOCIEDADES-SUPERSOCIEDADES-</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</si>
  <si>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</si>
  <si>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</si>
  <si>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</si>
  <si>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</si>
  <si>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</si>
  <si>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</si>
  <si>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</si>
  <si>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</si>
  <si>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</si>
  <si>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</si>
  <si>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</si>
  <si>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</si>
  <si>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</si>
  <si>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</si>
  <si>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</si>
  <si>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</si>
  <si>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</si>
  <si>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</si>
  <si>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</si>
  <si>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</si>
  <si>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</si>
  <si>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</si>
  <si>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</si>
  <si>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</si>
  <si>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</si>
  <si>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</si>
  <si>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</si>
  <si>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</si>
  <si>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</si>
  <si>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</si>
  <si>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</si>
  <si>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</si>
  <si>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</si>
  <si>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</si>
  <si>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</si>
  <si>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</si>
  <si>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</si>
  <si>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</si>
  <si>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</si>
  <si>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</si>
  <si>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</si>
  <si>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7 OTROS</t>
  </si>
  <si>
    <t>F36: GESTIÓN SUPERINTENDENCIAS</t>
  </si>
  <si>
    <t>0  INFORMACIÓN DE GESTIÓN DE LAS SUPERINTENDENCIAS: VIGILANCIA REGULACIÓN Y CONTROL</t>
  </si>
  <si>
    <t>TRÁMITE</t>
  </si>
  <si>
    <t>No. DE REQUERIMIENTOS SOLICITADOS POR TRAMITE</t>
  </si>
  <si>
    <t>No. DE REQUERIMIENTOS ATENDIDOS</t>
  </si>
  <si>
    <t>TIEMPO PROMEDIO DE TRÁMITE</t>
  </si>
  <si>
    <t>PORCENTAJE ( % ) DE ATENCIÓN DEL SERVICIO</t>
  </si>
  <si>
    <t xml:space="preserve">OBSERVACIONES </t>
  </si>
  <si>
    <t>F36.1: GESTIÓN SUPERINTENDENCIAS VIGENCIA Y CONTROL</t>
  </si>
  <si>
    <t>0 INFORMACIÓN DE LA GESTIÓN SUPERINTENDENCIAS VIGILANCIA Y CONTROL</t>
  </si>
  <si>
    <t>RELACIÓN DE LOS PROCEDIMIENTOS Y ACTIVIDADES VIGILADAS, REGULADAS Y CONTROLADAS</t>
  </si>
  <si>
    <t>No. DE ENTIDADES - PÚBLICAS</t>
  </si>
  <si>
    <t>No. DE ENTIDADES - PRIVADAS</t>
  </si>
  <si>
    <t>No. DE ENTIDADES - MIXTAS</t>
  </si>
  <si>
    <t>No. DE PROCESOS DE QUEJAS O REQUERIMIENTOS PRESENTADOS</t>
  </si>
  <si>
    <t>No. DE PROCESOS TRAMITADOS</t>
  </si>
  <si>
    <t>No. DE PROCESOS FALLADOS CON SANCIÓN</t>
  </si>
  <si>
    <t>PORCENTAJE ( % ) DE QUEJAS Y REQUERIMIENTOS ATENDIDOS</t>
  </si>
  <si>
    <t>No. DE ENTIDADES SANCIONADAS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</si>
  <si>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</si>
  <si>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</si>
  <si>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</si>
  <si>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</si>
  <si>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</si>
  <si>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</si>
  <si>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</si>
  <si>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</si>
  <si>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</si>
  <si>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</si>
  <si>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</si>
  <si>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</si>
  <si>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</si>
  <si>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</si>
  <si>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</si>
  <si>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</si>
  <si>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</si>
  <si>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</si>
  <si>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</si>
  <si>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</si>
  <si>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</si>
  <si>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</si>
  <si>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</si>
  <si>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</si>
  <si>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</si>
  <si>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</si>
  <si>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</si>
  <si>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</si>
  <si>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</si>
  <si>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</si>
  <si>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</si>
  <si>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</si>
  <si>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</si>
  <si>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</si>
  <si>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</si>
  <si>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</si>
  <si>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</si>
  <si>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</si>
  <si>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</si>
  <si>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</si>
  <si>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</si>
  <si>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</si>
  <si>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</si>
  <si>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</si>
  <si>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</si>
  <si>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</si>
  <si>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</si>
  <si>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</si>
  <si>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</si>
  <si>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2 VIRTUAL</t>
  </si>
  <si>
    <t>Se tuvo en cuenta disminucion en aforo presupuestal de $ 4.752.000.000 para la vigencia 2017</t>
  </si>
  <si>
    <t>Se tuvo en cuenta disminucion en aforo presupuestal de $ 113.501.747 para la vigencia 2017</t>
  </si>
  <si>
    <t>FReyes@SUPERSOCIEDADES.GOV.CO</t>
  </si>
  <si>
    <t>Joaquinrg@supersociedades.gov.co</t>
  </si>
  <si>
    <t>Este formulario no aplica a la Superintendencia de Sociedades</t>
  </si>
  <si>
    <t>NINGUNA</t>
  </si>
  <si>
    <t>Gastos  Intervención Administrativa Paragrafo 3 Art 10 Decreto 4334 de 2008, Art. 1 Decreto 1761 de 2009</t>
  </si>
  <si>
    <t>FILA_2</t>
  </si>
  <si>
    <t>FILA_3</t>
  </si>
  <si>
    <t>CTO. 127/17 - CAMBIO SISTEMA DE ILUMINACIÓN SEDE BOGOTÁ</t>
  </si>
  <si>
    <t xml:space="preserve">CTO. 113/17 - CONSULTORIA PARA LA REVISIÓN Y TRANSICIÓN DE LA NORMATIVIDAD ISO 14001:2004 A LA VERSION 14001:2015 </t>
  </si>
  <si>
    <t xml:space="preserve">CTO. 038/17 - PRESTACIÓN DE SERVICIOS DE TRRANSPORTE, MANEJO Y DISPOSICIÓN FINAL DE RESIDUOS PELIGROSOS
</t>
  </si>
  <si>
    <t>No fue necesario realizar trámite alguno ante las autoridades competentes para el proceso ambiental de la entidad.</t>
  </si>
  <si>
    <t>La Politica se mantuvo la Resolución 165-002115 del 14 de Mayo de 2014</t>
  </si>
  <si>
    <t>Se cuenta con una matriz de aspectos e impactos ambientales, donde se pueden identificar los impactos ambientales mas significativos de las actividades de la entidad.</t>
  </si>
  <si>
    <t>Se cuenta con una matriz de aspectos legales, donde se tiene en cuenta toda la normatividad ambiental correspondiente a todo el sistema de gestion ambiental.</t>
  </si>
  <si>
    <t>Dentro de la politica ambiental se fijaron los objetivos y las metas correspondientes a cada uno, lo cual se encuentra vinculado al sistema de gestión integrado.</t>
  </si>
  <si>
    <t>Cada programa de gestión establecido cuenta con un cronograma de actividades y los responsables de los mismos.</t>
  </si>
  <si>
    <t>El sistema cuenta con indicadores de gestión diseñados para garantizar el adeuado seguimiento y control de cada objetivo ambiental.</t>
  </si>
  <si>
    <t>Se elaboran los comparativos de consumos y se verifica la reducción de cada uno de los indicadores propuestos.</t>
  </si>
  <si>
    <t>Se elaboran los comparativos de consumos y se verifica la reducción en materia de costos del consumo de los servicios.</t>
  </si>
  <si>
    <t>El plan ambiental se ha desarrollado teniendo en cuenta la normativad vigente, para garantizar siempre el cumplimiento de la misma.</t>
  </si>
  <si>
    <t>Son obligaciones incoporadas en los procesos contractuales de los servicios tercerizados por la entidad.</t>
  </si>
  <si>
    <t>N/A</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</si>
  <si>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</si>
  <si>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</si>
  <si>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</si>
  <si>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</si>
  <si>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</si>
  <si>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</si>
  <si>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</si>
  <si>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</si>
  <si>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</si>
  <si>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</si>
  <si>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</si>
  <si>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</si>
  <si>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</si>
  <si>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</si>
  <si>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</si>
  <si>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</si>
  <si>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</si>
  <si>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</si>
  <si>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</si>
  <si>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</si>
  <si>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</si>
  <si>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</si>
  <si>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</si>
  <si>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</si>
  <si>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</si>
  <si>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</si>
  <si>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</si>
  <si>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</si>
  <si>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</si>
  <si>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</si>
  <si>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</si>
  <si>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</si>
  <si>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</si>
  <si>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</si>
  <si>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</si>
  <si>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</si>
  <si>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</si>
  <si>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</si>
  <si>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</si>
  <si>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</si>
  <si>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</si>
  <si>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</si>
  <si>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</si>
  <si>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</si>
  <si>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</si>
  <si>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</si>
  <si>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</si>
  <si>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</si>
  <si>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</si>
  <si>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</si>
  <si>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</si>
  <si>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</si>
  <si>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</si>
  <si>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</si>
  <si>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</si>
  <si>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</si>
  <si>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</si>
  <si>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</si>
  <si>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</si>
  <si>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</si>
  <si>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</si>
  <si>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</si>
  <si>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</si>
  <si>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</si>
  <si>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</si>
  <si>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</si>
  <si>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</si>
  <si>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</si>
  <si>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</si>
  <si>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</si>
  <si>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</si>
  <si>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</si>
  <si>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</si>
  <si>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</si>
  <si>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</si>
  <si>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</si>
  <si>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</si>
  <si>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</si>
  <si>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</si>
  <si>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</si>
  <si>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</si>
  <si>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</si>
  <si>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</si>
  <si>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</si>
  <si>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</si>
  <si>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</si>
  <si>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</si>
  <si>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</si>
  <si>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</si>
  <si>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</si>
  <si>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</si>
  <si>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</si>
  <si>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</si>
  <si>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</si>
  <si>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</si>
  <si>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</si>
  <si>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</si>
  <si>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</si>
  <si>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</si>
  <si>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</si>
  <si>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</si>
  <si>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</si>
  <si>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</si>
  <si>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</si>
  <si>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</si>
  <si>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</si>
  <si>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</si>
  <si>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</si>
  <si>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</si>
  <si>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</si>
  <si>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</si>
  <si>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</si>
  <si>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</si>
  <si>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</si>
  <si>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</si>
  <si>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</si>
  <si>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</si>
  <si>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</si>
  <si>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</si>
  <si>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</si>
  <si>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</si>
  <si>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</si>
  <si>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</si>
  <si>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</si>
  <si>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</si>
  <si>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</si>
  <si>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</si>
  <si>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</si>
  <si>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</si>
  <si>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</si>
  <si>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</si>
  <si>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</si>
  <si>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</si>
  <si>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</si>
  <si>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</si>
  <si>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</si>
  <si>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</si>
  <si>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</si>
  <si>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</si>
  <si>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</si>
  <si>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</si>
  <si>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</si>
  <si>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</si>
  <si>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</si>
  <si>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</si>
  <si>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</si>
  <si>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</si>
  <si>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</si>
  <si>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</si>
  <si>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</si>
  <si>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</si>
  <si>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</si>
  <si>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</si>
  <si>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</si>
  <si>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</si>
  <si>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</si>
  <si>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</si>
  <si>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</si>
  <si>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</si>
  <si>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</si>
  <si>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</si>
  <si>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</si>
  <si>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</si>
  <si>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</si>
  <si>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PRESTAR ASESORÍA JURÍDICA (INDIVIDUAL Y COLECTIVO) DE LOS SERVIDORES DE LA SUPERINTENDENCIA (MARY DOLLY PEDRAZA)</t>
  </si>
  <si>
    <t>DISCOS DUROS EXTERNO DE 2 TB</t>
  </si>
  <si>
    <t>ADECUACIÓN TÉCNICA Y MEJORAMIENTO DE LA INFRAESTRUCTURA DE REDES Y TELECOMUNICACIONES (WILDER WILCHES)</t>
  </si>
  <si>
    <t xml:space="preserve"> MÓVIL   MULTIPLATAFORMA   Y PROCESOS   DE   SOLUCIONES,   SERVICIOS   DE PORTALES     INTERNOS     Y     EXTERNOS,     APLICACIONES     Y     SISTEMAS     DE INFORMACIÓN (ANDRES FELIPE CAICEDO)</t>
  </si>
  <si>
    <t>IMPLEMENTACIÓN DE LOS SISTEMAS DE INFORMACIÓN DE LA ENTIDAD, DE ACUERDO AL PORTAFOLIO DE PROYECTOS DE ARQUITECTURA EMPRESARIAL (JHON ALEXANDER HISA)</t>
  </si>
  <si>
    <t>ACOMPAÑAMIENTO Y SOPORTE DE LOS SISTEMAS DE INFORMACIÓN DE LA DIRECCIÓN DE INFORMÁTICA Y DESARROLLO DE LA ENTIDAD (JUANPABLO PAREDES)</t>
  </si>
  <si>
    <t>COMPRA EQUIPOS TELEFÓNICOS SENCILLOS</t>
  </si>
  <si>
    <t xml:space="preserve">ASESORIA JURIDICA ASUNTOS CONSTITUCIONALES </t>
  </si>
  <si>
    <t>ANÁLISIS DE PROCESOS, LEVANTAMIENTO DE REQUERIMIENTOS CON USUARIOS FUNCIONALES Y DOCUMENTACIÓN PARA FÁBRICA Y BPM (CLAUDIA LILIANA LADINO)</t>
  </si>
  <si>
    <t>MONITOREO DE NOTICIAS</t>
  </si>
  <si>
    <t>IMPRENTA NACIONAL (IMPRESIÓN)</t>
  </si>
  <si>
    <t>PRESTACIÓN DEL SERVICIO DE MANTENIMIENTO PREVENTIVO Y CORRECTIVO PARA LOS ASCENSORES MARCA GOLDSTAR Y MONTACARGAS DE LA SUPERINTENDENCIA DE SOCIEDADES, SEDE BOGOTÁ.</t>
  </si>
  <si>
    <t>PRESTACIÓN DE SERVICIOS DE PUBLICACIÓN DE AVISOS DE LA SUPERINTENDENCIA DE SOCIEDADES EN UN AMPLIA CIRCULACIÓN.</t>
  </si>
  <si>
    <t>SERVICIO DE TRANSPORTE PARA FUNCIONARIOS EN COMISIÓN OFICIAL DENTRO DE LA CIUDAD DE BOGOTÁ</t>
  </si>
  <si>
    <t>SOPORTE TÉCNICO ESPECIALIZADO PREMIER SUPPORT PARA LA PLATAFORMA TECNOLÓGICA ORACLE DE LA SUPERINTENDENCIA DE SOCIEDADES</t>
  </si>
  <si>
    <t>COMPRA CAJAS X 200 PARA ARCHIVO DOCUMENTAL</t>
  </si>
  <si>
    <t>SERVICIO DEL CENTRO DE CONTACTO CON PERSONAL ESPECIALIZADO PARA APOYO A LA GESTIÓN DE LA DELEGATURA DE ASUNTOS ECONÓMICOS Y CONTABLES EN LA RECEPCIÓN DE LOS ESTADOS FINANCIEROS 2016, EN EL AÑO 2017.</t>
  </si>
  <si>
    <t>SERVICIO DE MANTENIMIENTO Y SOPORTE TANDEM- POST@L Y TANDEM - RADICADOR WINDOWS, COMPONENTE DEL SISTEMA DE GESTIÓN DOCUMENTAL DE LA SUPERINTENDENCIA DE SOCIEDADES</t>
  </si>
  <si>
    <t xml:space="preserve">MANTENIMIENTO PREVENTIVO Y CORRECTIVO DE LOS EQUIPOS DE AIRE ACONDICIONADO DE LA INTENDENCIA REGIONAL DE CARTAGENA. </t>
  </si>
  <si>
    <t xml:space="preserve">CONTRATO DE MICROSOFT AZURE (PLAN DE RECUPERACIÓN ANTE DESASTRES, DATA CENTER ALTERNO) </t>
  </si>
  <si>
    <t>MANTENIMIENTO PREVENTIVO Y CORRECTIVO PARQUE AUTOMOTOR DE LA ENTIDAD</t>
  </si>
  <si>
    <t>ADQUISICIÓN DE PAPELERÍA Y ÚTILES DE ESCRITORIO Y OFICINA REQUERIDOS PARA EL NORMAL FUNCIONAMIENTO DE LAS DEPENDENCIAS.</t>
  </si>
  <si>
    <t>INSTALACIÓN DE MÁQUINAS DISPENSADORES DE SNACKS Y BEBIDAS CALIENTES A TÍTULO DE COMODATO</t>
  </si>
  <si>
    <t>ADQUISICIÓN DE LICENCIAMIENTO SIP PARA LA INTEGRACIÓN CON EL CENTRO DE CONTACTO EXTERNO</t>
  </si>
  <si>
    <t>PRESTACIÓN DE SERVICIOS PROFESIONALES DE ABOGADO PARA LA REPRESENTACIÓN JUDICIAL DE LA ENTIDAD EN PROCESOS JUDICIALES INSTAURADOS EN SU CONTRA CON OCASIÓN DE LA CAPTACIÓN NO AUTORIZADA DE DINEROS DEL PÚBLICO QUE SE ADELANTEN EN LA CIUDAD DE BOGOTÁ D.C.(LUZ MARINA PENAGOS)</t>
  </si>
  <si>
    <t xml:space="preserve">COMPRA DE RÓTULOS ADHESIVOS </t>
  </si>
  <si>
    <t xml:space="preserve">ACTUALIZACIÓN  DEL  SGSI  DE  ACUERDO CON  LOS  LINEAMIENTOS  DE  GEL  PARA  EL  COMPONENTE  DE  LA  SEGURIDAD Y PRIVACIDAD DE LA INFORMACIÓN.  </t>
  </si>
  <si>
    <t>CONTRATAR EL RECUBRIMIENTO, PINTURA MOBILIARIO DEPORTIVO Y DEMARCACIÓN PARA LA CANCHA MULTIPLE DE LA ENTIDAD</t>
  </si>
  <si>
    <t xml:space="preserve">ACTUALIZACIÓN, SOPORTE TÉCNICO Y MANTENIMIENTO DEL SISTEMA DE NÓMINA Y ADMINISTRACIÓN DE RECURSOS HUMANOS KACTUS-HR </t>
  </si>
  <si>
    <t>ADQUISICIÓN DE CARPETAS EN YUTE CON LOMO EN TELA</t>
  </si>
  <si>
    <t xml:space="preserve">ADQUISICIÓN DE CERTIFICADOS FIRMA DIGITAL DE FUNCIONARIO PÚBLICO Y SIIF PARA LA SUPERINTENDENCIA DE SOCIEDADES  </t>
  </si>
  <si>
    <t xml:space="preserve">MANTENIMIENTO PREVENTIVO Y CORRECTIVO DE LOS EQUIPOS DE AIRE ACONDICIONADO DE LA INTENDENCIA REGIONAL DE BUCARAMANGA. </t>
  </si>
  <si>
    <t>PRESTACIÓN DE SERVICIOS PROFESIONALES DE ABOGADO PARA LA REPRESENTACIÓN JUDICIAL DE LA ENTIDAD EN PROCESOS JUDICIALES INSTAURADOS EN SU CONTRA CON OCASIÓN DE LA CAPTACIÓN NO AUTORIZADA DE DINEROS DEL PÚBLICO QUE SE ADELANTEN EN LAS CIUDADES DE NEIVA, FLORENCIA Y MOCOA.(HELBER SANDOVAL)</t>
  </si>
  <si>
    <t>MANTENIMIENTO PREVENTIVO DEL HARDWARE Y SOFTWARE DE LAS SALAS DE AUDIENCIA Y CONCILIACIÓN DE LA SUPERINTENDENCIA DE SOCIEDADES</t>
  </si>
  <si>
    <t xml:space="preserve">MANTENIMIENTO PREVENTIVO, CORRECTIVO Y RECARGA EXTINTORES SEDE BOGOTÁ </t>
  </si>
  <si>
    <t>MANTENIMIENTO PREVENTIVO Y CORRECTIVO DE LOS EQUIPOS DE AIRE ACONDICIONADO DE LA INTENDENCIA REGIONAL DE BARRANQUILLA</t>
  </si>
  <si>
    <t>GARANTÍA, SOPORTE Y ACTUALIZACIÓN DE LICENCIAS XBRL</t>
  </si>
  <si>
    <t>MANTENIMIENTO PREVENTIVO Y CORRECTIVO DE LOS EQUIPOS DE AIRE ACONDICIONADO DE LA INTENDENCIA REGIONAL DE MEDELLÍN.</t>
  </si>
  <si>
    <t>SUMINISTRO E INSTALACION DE MOBILIARIO MULTICANAL</t>
  </si>
  <si>
    <t xml:space="preserve">COMPRA DE CINTAS DE TRANSFERENCIA TÉRMICA PARA EL SISTEMA DE RADICACIÓN </t>
  </si>
  <si>
    <t>MANTENIMIENTO PREVENTIVO Y CORRECTIVO CAMIONETA TOYOTA BLINDADA</t>
  </si>
  <si>
    <t>RENOVACIÓN, MANTENIMIENTO Y SOPORTE DE LAS LICENCIAS PARA LOS MÓDULOS DEL SOFTWARE ESTADÍSTICO ESPECIALIZADO</t>
  </si>
  <si>
    <t xml:space="preserve">ARRENDAMIENTO DE UN ÁREA PARA PRESTACIÓN DEL SERVICIO DE FOTOCOPIADO </t>
  </si>
  <si>
    <t>CONTRATAR EL MANTENIMIENTO PREVENTIVO Y CORRECTIVO DE LAS PLANTAS ELÉCTRICAS DE LA ENTIDAD.</t>
  </si>
  <si>
    <t xml:space="preserve"> SUSCRIPCIÓN LEGIS</t>
  </si>
  <si>
    <t>PRESTACIÓN DE SERVICIOS DE TRANSPORTE, MANEJO Y DISPOSICIÓN FINAL DE RESIDUOS, EN CUMPLIMIENTO DEL PLAN AMBIENTAL.</t>
  </si>
  <si>
    <t>MANTENIMIENTO PREVENTIVO Y CORRECTIVO DE LOS EQUIPOS DE AIRE ACONDICIONADO DE LA INTENDENCIA REGIONAL DE CALI.</t>
  </si>
  <si>
    <t>MOTOR DE BÚSQUEDA EMPRESARIAL BUSCADOR EMPRESARIAL</t>
  </si>
  <si>
    <t>COMPRA BANDERAS PARA EXTERIOR</t>
  </si>
  <si>
    <t>COMPRA TÓNER, TINTAS Y CINTAS PARA IMPRESORAS, VALIDADORAS Y MULTIFUNCIONALES</t>
  </si>
  <si>
    <t>PRESTACIÓN DE SERVICIOS DE APOYO LOGÍSTICO PARA REALIZAR LAS DIVERSAS ACTIVIDADES ACADÉMICAS</t>
  </si>
  <si>
    <t xml:space="preserve">MANTENIMIENTO PREVENTIVO Y CORRECTIVO DEL SISTEMA HIDRAÚLICO DE AGUA POTABLE </t>
  </si>
  <si>
    <t xml:space="preserve">SERVICIO DE MANTENIMIENTO PREVENTIVO Y CORRECTIVO DEL GIMNASIO DE LA ENTIDAD, INCLUIDO MANO DE OBRA E INSUMOS, CON SUMINISTRO DE REPUESTOS.  </t>
  </si>
  <si>
    <t xml:space="preserve">RENOVACIÓN DE LOS SEGUROS OBLIGATORIOS EN ACCIDENTES DE TRÁNSITO PARA LOS VEHÍCULOS DE PROPIEDAD DE LA SUPERINTENDENCIA DE SOCIEDADES. </t>
  </si>
  <si>
    <t xml:space="preserve">COMPRA DE MATERIALES ELÉCTRICOS REQUERIDOS PARA EL MANTENIMIENTO PREVENTIVO Y CORRECTIVO DE LA SEDE BOGOTÁ. </t>
  </si>
  <si>
    <t>RENOVACIÓN SUSCRIPCIÓN REVISTA DINERO</t>
  </si>
  <si>
    <t>COMPRA BICICLETERO METÁLICO</t>
  </si>
  <si>
    <t>MANTENIMIENTO IMPERMEABILIZACIÓN TERRAZAS</t>
  </si>
  <si>
    <t>SOPORTE, MANTENIMIENTO Y LICENCIAS FIREWALL Y DE LAS LICENCIAS DEL EQUIPO DE ADMINISTRACIÓN MANAGEMENT CHECK POINT</t>
  </si>
  <si>
    <t>ADQUISICIÓN TRAMPA PARA GRASAS PARA EL RESTAURANTE DE LA ENTIDAD</t>
  </si>
  <si>
    <t>COMPRA DE CONOS DE SEÑALIZACIÓN VIAL PARA EL PARQUEADERO INTERNO DE LA ENTIDAD.</t>
  </si>
  <si>
    <t>VIGILANCIA JUDICIAL DE LOS PROCESOS A NIVEL NACIONAL</t>
  </si>
  <si>
    <t>ADECUACIÓN E INSTALACIÓN MOBILIARIO BOGOTÁ</t>
  </si>
  <si>
    <t>ELABORACIÓN Y LEVANTAMIENTO DE INVENTARIOS DOCUMENTALES DE ARCHIVO CENTRAL, APOYO JUDICIAL E HISTORIAS LABORALES</t>
  </si>
  <si>
    <t>SUMINISTRO E INSTALACIÓN INSONORIZACIÓN SALA DE CONCILIACIÓN Y ARBITRAMENTO</t>
  </si>
  <si>
    <t>SUMINISTRO E INSTALACIÓN SISTEMA DE DETECCIÓN DE INCENDIOS AREAS DE ARCHIVO DOCUMENTAL</t>
  </si>
  <si>
    <t>MANTENIMIENTO PREVENTIVO PARA EL SISTEMA DE MONITOREO DE HUMEDAD Y TEMPERATURA TESTO SAVERIS</t>
  </si>
  <si>
    <t xml:space="preserve">COMPRA MICRÓFONOS CUELLO DE GANZO AUDITORIO </t>
  </si>
  <si>
    <t>CONTRATAR LA REPARACIÓN DE LA FISURA DEL GRUPO DE GESTIÓN DOCUMENTAL (RADICACIÓN EXTERNA)</t>
  </si>
  <si>
    <t>MANTENIMIENTO DE MAQUINA DE BRAILLE</t>
  </si>
  <si>
    <t>COMPRA EQUIPOS TELEFÓNICOS DIGITALES E INHALÁMBRICOS DE LARGO ALCANCE</t>
  </si>
  <si>
    <t>FASE II - SISTEMA DE ILUMINACIÓN SEDE BOGOTÁ</t>
  </si>
  <si>
    <t>COMPRA MESAS DE TENIS DE MESA</t>
  </si>
  <si>
    <t>SUMINISTRO E INSTALACIÓN, INTEGRACIÓN CON SISTEMA DE APERTURA CONTROL DE ACCESO  PARA REGIONALES DE BARRANQUILLA, CALI, BUCARAMANGA Y CARTAGENA.</t>
  </si>
  <si>
    <t>ANÁLISIS, TRATAMIENTO, RECOPILACIÓN Y CONSOLIDACIÓN DE INFORMACIÓN ( ALEJANDRA QUEMBA ALJURE)</t>
  </si>
  <si>
    <t>INSPECCIÓN, VIGILANCIA Y CONTROL (MARIA JOSE ROSALES LOPEZ)</t>
  </si>
  <si>
    <t>REALIZAR EL ANÁLISIS, TRATAMIENTO, RECOPILACIÓN Y CONSOLIDACIÓN DE INFORMACIÓN ( LAURA ARBELAEZ RESTREPO)</t>
  </si>
  <si>
    <t>PROCEDIMIENTOS DE INSOLVENCIA PARA APOYAR EL FORTALECIMIENTO DE LOS PROCESOS INTERNOS DE LA ENTIDAD (CAROLINA VENEGAS BARRERA)</t>
  </si>
  <si>
    <t>PROCEDIMIENTOS DE INSOLVENCIA PARA APOYAR EL FORTALECIMIENTO DE LOS PROCESOS INTERNOS DE LA ENTIDAD (ELLENCRIS MOYA PATIÑO)</t>
  </si>
  <si>
    <t>MANTENIMIENTO PREVENTIVO Y CORRECTIVO EQUIPOS SALA DE AUDIENCIAS No. 3 PRIMER PISO Y BIBLIOTECA</t>
  </si>
  <si>
    <t>INSPECCIÓN, VIGILANCIA Y CONTROL (CARLOS LEON VEGA)</t>
  </si>
  <si>
    <t>PROCEDIMIENTOS DE INSOLVENCIA PARA APOYAR EL FORTALECIMIENTO DE LOS PROCESOS INTERNOS DE LA ENTIDAD (PAOLA QUINTANA IZQUIERDO)</t>
  </si>
  <si>
    <t>APOYAR EL FORTALECIMIENTO DE LOS PROCESOS INTERNOS DE LA ENTIDAD (CAMILO RODRIGUEZ)</t>
  </si>
  <si>
    <t>PROCEDIMIENTOS DE INSOLVENCIA PARA APOYAR EL FORTALECIMIENTO DE LOS PROCESOS INTERNOS DE LA ENTIDAD (DAVID RAMIREZ TORO)</t>
  </si>
  <si>
    <t>PROCEDIMIENTOS DE INSOLVENCIA PARA APOYAR EL FORTALECIMIENTO DE LOS PROCESOS INTERNOS DE LA ENTIDAD (DANIEL FELIPE MARTINEZ)</t>
  </si>
  <si>
    <t>PROCEDIMIENTOS DE INSOLVENCIA PARA APOYAR EL FORTALECIMIENTO DE LOS PROCESOS INTERNOS DE LA ENTIDAD (NICOLAS ROZO COLOMER)</t>
  </si>
  <si>
    <t>PROCEDIMIENTOS DE INSOLVENCIA PARA APOYAR EL FORTALECIMIENTO DE LOS PROCESOS INTERNOS DE LA ENTIDAD (JULIANA AMAYA LAMIR)</t>
  </si>
  <si>
    <t>APOYAR EL FORTALECIMIENTO DE LOS PROCESOS INTERNOS DE LA ENTIDAD (FABIANO ORTIZ PIZZA)</t>
  </si>
  <si>
    <t>PROCEDIMIENTOS DE INSOLVENCIA PARA APOYAR EL FORTALECIMIENTO DE LOS PROCESOS INTERNOS DE LA ENTIDAD (MARIA HELENA MALAGON)</t>
  </si>
  <si>
    <t>PROCEDIMIENTOS DE INSOLVENCIA PARA APOYAR EL FORTALECIMIENTO DE LOS PROCESOS INTERNOS DE LA ENTIDAD DIEGO FELIPE FAJARDO)</t>
  </si>
  <si>
    <t>PROCEDIMIENTOS DE INSOLVENCIA PARA APOYAR EL FORTALECIMIENTO DE LOS PROCESOS INTERNOS DE LA ENTIDAD (ANA MARIA MARTINEZ)</t>
  </si>
  <si>
    <t>PROCEDIMIENTOS DE INSOLVENCIA PARA APOYAR EL FORTALECIMIENTO DE LOS PROCESOS INTERNOS DE LA ENTIDAD (MARIA CLARA AMADOR PRECIADO)</t>
  </si>
  <si>
    <t>PROCEDIMIENTOS DE INSOLVENCIA PARA APOYAR EL FORTALECIMIENTO DE LOS PROCESOS INTERNOS DE LA ENTIDAD (JUAN DAVID SOLER PEÑA)</t>
  </si>
  <si>
    <t>COMPRA ESCALERAS DE 3, 6 y 8 PASOS TRÁFICO PESADO</t>
  </si>
  <si>
    <t>PROCEDIMIENTOS DE INSOLVENCIA PARA APOYAR EL FORTALECIMIENTO DE LOS PROCESOS INTERNOS DE LA ENTIDAD (MARIA MARGARITA MARTINEZ)</t>
  </si>
  <si>
    <t>PROCEDIMIENTOS DE INSOLVENCIA PARA APOYAR EL FORTALECIMIENTO DE LOS PROCESOS INTERNOS DE LA ENTIDAD (CAMILO ENCISO GARZON)</t>
  </si>
  <si>
    <t>SISTEMA DE INFORMACIÓN EMPRESARIAL FASE 3</t>
  </si>
  <si>
    <t>PROCEDIMIENTOS DE INSOLVENCIA PARA APOYAR EL FORTALECIMIENTO DE LOS PROCESOS INTERNOS DE LA ENTIDAD  (SEBASTIAN SALGADO)</t>
  </si>
  <si>
    <t>PROCEDIMIENTOS DE INSOLVENCIA PARA APOYAR EL FORTALECIMIENTO DE LOS PROCESOS INTERNOS DE LA ENTIDAD (YEYSON ANDRES ALMANZA)</t>
  </si>
  <si>
    <t>PROCEDIMIENTOS DE INSOLVENCIA PARA APOYAR EL FORTALECIMIENTO DE LOS PROCESOS INTERNOS DE LA ENTIDAD (JULIAN YAMID TORRES)</t>
  </si>
  <si>
    <t>ADECUACIÓN FÍSICA ESPACIO SALA DE LACTANCIA</t>
  </si>
  <si>
    <t>PROCEDIMIENTOS DE INSOLVENCIA PARA APOYAR EL FORTALECIMIENTO DE LOS PROCESOS INTERNOS DE LA ENTIDAD (ERNESTO GABRIEL NIÑO)</t>
  </si>
  <si>
    <t>SERVICIO DE PRUEBAS DE VULNERABILIDAD, ETHICAL HACKING Y REMEDIACIÓN</t>
  </si>
  <si>
    <t>HARDWARE Y SOFTWARE PARA LA PLATAFORMA DEL LABORATORIO DE INFORMÁTICA FORENSE Y DEL SISTEMA DE ALMACENAMIENTO CENTRAL</t>
  </si>
  <si>
    <t>PROCEDIMIENTOS DE INSOLVENCIA PARA APOYAR EL FORTALECIMIENTO DE LOS PROCESOS INTERNOS DE LA ENTIDAD (NELLY TATIANA PERDOMO)</t>
  </si>
  <si>
    <t>PROCEDIMIENTOS DE INSOLVENCIA PARA APOYAR EL FORTALECIMIENTO DE LOS PROCESOS INTERNOS DE LA ENTIDAD (AZENETH FLOREZ GUTIERREZ)</t>
  </si>
  <si>
    <t>PRESTAR LOS SERVICIOS PARA DESARROLLAR EL PLAN DE BIENESTAR SOCIAL</t>
  </si>
  <si>
    <t>MANTENIMIENTO DIAGNOSTICO DEL SISTEMA DE POLO A TIERRA Y PARA RAYOS SEDE BOGOTÁ</t>
  </si>
  <si>
    <t>PROCEDIMIENTOS DE INSOLVENCIA PARA APOYAR EL FORTALECIMIENTO DE LOS PROCESOS INTERNOS DE LA ENTIDAD (ORLANDO EMILIO ANGEL)</t>
  </si>
  <si>
    <t>GARANTÍA EXTENDIDA, SOPORTE, ACTUALIZACIÓN Y MANTENIMIENTO CORRECTIVO CON BOLSA DE REPUESTOS ENCLOSURE HP</t>
  </si>
  <si>
    <t>SERVICIOS PROFESIONALES PARA LA INTERACCIÓN CON GRUPOS DE INTERÉS PARA MEDIR SU PERCEPCIÓN, EXPECTATIVAS Y NECESIDADES - RESPONSABILIDAD SOCIAL</t>
  </si>
  <si>
    <t>CONTRATO SEGUNDA LENGUA - INGLÉS</t>
  </si>
  <si>
    <t xml:space="preserve"> EQUIPOS Y ELEMENTOS PARA IMPLEMENTAR UN SISTEMA DE ASIGNACIÓN DE TURNOS, SISTEMA DE AUTOGESTIÓN DE TRÁMITES Y SERVICIOS Y SISTEMA DE PANTALLAS INFORMATIVAS  MODELO MULTICANAL</t>
  </si>
  <si>
    <t>PROYECTO CALIDAD DE DATOS FASE 2</t>
  </si>
  <si>
    <t>CONTRATAR EL SERVICIO PARA LA FUMIGACIÓN DEL ARCHIVO CENTRAL, ARCHIVOS SATÉLITES Y LA BIBLIOTECA DE LA ENTIDAD</t>
  </si>
  <si>
    <t>CANALES DE COMUNICACIÓN E INTERNET</t>
  </si>
  <si>
    <t xml:space="preserve">ASISTENCIA TÉCNICA, Y MANTENIMIENTO CORRECTIVO PARA LA SOLUCIÓN DE SWITCHES DE CORE, SWITCHES DE ACCESO HUAWEI  </t>
  </si>
  <si>
    <t>MANTENIMIENTO PREVENTIVO Y CORRECTIVO SENSORES BATERIAS DE BAÑO.</t>
  </si>
  <si>
    <t>COMPRA CAJAS PARA ARCHIVO</t>
  </si>
  <si>
    <t>MANTENIMIENTO PREVENTIVO Y CORRECTIVO DE UPS DE LAS INTENDENCIAS REGIONALES</t>
  </si>
  <si>
    <t>ADQUISICIÓN DE UNA SOLUCIÓN PARA LA GESTIÓN DE RIESGOS DE LA ENTIDAD</t>
  </si>
  <si>
    <t>ADQUISICIÓN DE CERTIFICADOS DE EQUIPOS SERVIDORES CENTRALES.</t>
  </si>
  <si>
    <t>ADQUISICIÓN DE SOFTWARE ASSURANCE SQL SERVER Y OFFICE 365</t>
  </si>
  <si>
    <t>PRESTAR SERVICIOS PROFESIONALES PARA REVISIÓN Y DIAGNÓSTICO NORMATIVIDAD AMBIENTAL ISO 14001</t>
  </si>
  <si>
    <t>ADQUISICIÓN LICENCIAMIENTO, SERVICIOS DE INSTALACIÓN, CONFIGURACIÓN, ACTUALIZACIÓN Y SOPORTE PARA PRODUCTOS DE LA PLATAFORMA IBM</t>
  </si>
  <si>
    <t>FABRICA DE SOFTWARE (MEJORAMIENTO Y MANTENIMIENTO APLICACIONES)</t>
  </si>
  <si>
    <t>MANTENIMIENTO PREVENTIVO Y CORRECTIVO PARQUE AUTOMOTOR</t>
  </si>
  <si>
    <t xml:space="preserve">REALIZAR LA TRANSMISIÓN DE LA AUDIENCIA PÚBLICA DE RENDICIÓN DE CUENTAS 2016-2017 Y TRANSMISIÓN VÍA STREAMING. </t>
  </si>
  <si>
    <t>SUMINISTRO DE ELEMENTOS PROTECCIÓN PERSONAL Y SEGURIDAD INDUSTRIAL</t>
  </si>
  <si>
    <t>RENOVACIÓN SUSCRIPCIÓN DIARIO EL COLOMBIANO</t>
  </si>
  <si>
    <t>CONTRATACION ABOGADO</t>
  </si>
  <si>
    <t>VALIDACIÓN Y CREACIÓN DE NUEVAS TAXONOMÍAS XBRL</t>
  </si>
  <si>
    <t>RENOVACIÓN SUSCRIPCIÓN DIARIO EL TIEMPO Y PORTAFOLIO</t>
  </si>
  <si>
    <t>MANTENIMIENTO BIENES MUEBLES SEDES</t>
  </si>
  <si>
    <t>MANTENIMIENTO TUBERÍAS SANITARIAS Y CAJAS DE INSPECCIÓN SEDE BOGOTÁ</t>
  </si>
  <si>
    <t>AUTOMATIZACIÓN DE PROCESOS A TRAVÉS DE LA HERRAMIENTA BPMs AURAPORTAL E INTEGRACIÓN CON LOS SISTEMAS DE INFORMACIÓN</t>
  </si>
  <si>
    <t>ADQUISICIÓN DE LICENCIAMIENTO DE SOFTWARE SISTEMA OPERATIVO PARA SERVIDORES DE LA ENTIDAD</t>
  </si>
  <si>
    <t>ENTREGA DE BIENES APROVECHABLES A CAMBIO DE BIENES Y SERVICIOS QUE REQUIERE LA ENTIDAD</t>
  </si>
  <si>
    <t>ADQUISICIÓN DE INFRAESTRUCTURA TECNOLÓGICA PARA USUARIO FINAL (PORTÁTILES PARA LA SUPERINTENDENCIA DE SOCIEDADES)</t>
  </si>
  <si>
    <t>ADQUISICIÓN DE INFRAESTRUCTURA TECNOLÓGICA PARA USUARIO FINAL ( ESCÁNER DE ALTO RENDIMIENTO CON EL SOFTWARE DE ESCANEO, ETC.) PARA LA SUPERINTENDENCIA DE SOCIEDADES</t>
  </si>
  <si>
    <t>AUDITORIA DE SEGUIMIENTO Y RECERTIFICACIÓN.</t>
  </si>
  <si>
    <t>ADQUISICIÓN DE GANCHOS PARA CARPETAS EN YUTE CON LOMO EN TELA</t>
  </si>
  <si>
    <t>ADQUIRIR LA ACTUALIZACIÓN DE LAS LICENCIAS DE OPENTEXT DE LA SUPERINTENDENCIA DE SOCIEDADES</t>
  </si>
  <si>
    <t xml:space="preserve"> TANDEM- POST@L Y TANDEM - RADICADOR WINDOWS</t>
  </si>
  <si>
    <t>RED INALÁMBRICA DE LA ENTIDAD PARA LAS INTENDENCIAS REGIONALES  INCLUYENDO GARANTÍA EXTENDIDA PARA LOS EQUIPOS DE LA SEDE CENTRAL</t>
  </si>
  <si>
    <t>ADQUISICIÓN, SOPORTE Y MANTENIMIENTO DE LA FASE DOS DEL PROGRAMA DE PREVENCIÓN DE FUGA DE LA INFORMACIÓN</t>
  </si>
  <si>
    <t>CURSOS PARA EL PORTAL DE CAPACITACIÓN VIRTUAL DE LA SUPERINTENDENCIA DE SOCIEDADES EN LA PLATAFORMA MOODLE</t>
  </si>
  <si>
    <t>MANTENIMIENTO COMPACTADOR DE BASURAS</t>
  </si>
  <si>
    <t>RENOVACIÓN AL DIARIO EL ESPECTADOR</t>
  </si>
  <si>
    <t>TRANSFERENCIA A TITULO ONEROSO DEL INMUEBLE UBICADO EN LA CIUDAD DE CUCUTA, PROPIEDAD DE LA SUPERTINTENDENCIA DE SOCIEDADES ( CENTRAL DE INVERSIONES S.A)</t>
  </si>
  <si>
    <t xml:space="preserve"> SOLUCIÓN DE VIDEOCONFERENCIA (AUDIO, GRABACIÓN Y VIDEO)</t>
  </si>
  <si>
    <t>ADQUISICIÓN, PUESTA EN FUNCIONAMIENTO, SOPORTE, ACTUALIZACIÓN, MANTENIMIENTO Y GARANTÍA DE UNA SOLUCIÓN TECNOLÓGICA PARA LA GESTIÓN DE INVENTARIOS</t>
  </si>
  <si>
    <t>RENOVACIÓN A REVISTA SEMANA</t>
  </si>
  <si>
    <t>RENOVACIÓN SUSCRIPCIÓN PRIMERA PÁGINA</t>
  </si>
  <si>
    <t>ACTUALIZACIÓN DEL PLAN ESTRATÉGICO DE TECNOLOGÍAS DE LA INFORMACIÓN (PETI 2012-2016)</t>
  </si>
  <si>
    <t>ADQUISICION, INSTALACION, CONFIGURACION SOPORTE, GARANTIA Y MANTENIMIENTO PREVENTIVO DE COMPUTADORES SERVIDORES PARA LA ENTIDAD</t>
  </si>
  <si>
    <t>COMPRA DE CARTERA CISA</t>
  </si>
  <si>
    <t xml:space="preserve"> SISTEMA DE NÓMINA Y ADMINISTRACIÓN DE RECURSOS HUMANOS KACTUS-HR</t>
  </si>
  <si>
    <t>REPARACIONES LOCATIVAS INMUEBLE SEDE MEDELLIN</t>
  </si>
  <si>
    <t xml:space="preserve">SUMINISTRO DE TIQUETES AÉREOS NACIONALES E INTERNACIONALES PARA LA SUPERINTENDENCIA DE SOCIEDADES </t>
  </si>
  <si>
    <t>RENOVACIÓN AL DIARIO EL PAÍS</t>
  </si>
  <si>
    <t>REPARACIONES LOCATIVAS REGIONAL CARTAGENA</t>
  </si>
  <si>
    <t>PUBLICACIÓN DE MATERIAL PEDAGÓGICO EN FORMA IMPRESA, DIGITAL, VIRTUAL</t>
  </si>
  <si>
    <t>RENOVACIÓN SUSCRIPCIÓN DIRECTV</t>
  </si>
  <si>
    <t>A-1-0-2-12</t>
  </si>
  <si>
    <t>UNIDADES</t>
  </si>
  <si>
    <t>A-2-0-4-1-25</t>
  </si>
  <si>
    <t>C-3599-0200-1</t>
  </si>
  <si>
    <t>A-2-0-4-1-26</t>
  </si>
  <si>
    <t>A-1-0-2-14</t>
  </si>
  <si>
    <t>A-2-0-4-7-3</t>
  </si>
  <si>
    <t>A-2-0-4-5-1</t>
  </si>
  <si>
    <t>A-2-0-4-7-6</t>
  </si>
  <si>
    <t>A-2-0-4-6-7</t>
  </si>
  <si>
    <t>A-2-0-4-5-5</t>
  </si>
  <si>
    <t>A-2-0-4-4-15</t>
  </si>
  <si>
    <t>A-2-0-4-5-13</t>
  </si>
  <si>
    <t>A-2-0-4-5-6</t>
  </si>
  <si>
    <t xml:space="preserve">A-2-0-4-5-1 </t>
  </si>
  <si>
    <t>A-2-0-4-5-2</t>
  </si>
  <si>
    <t>C-3599-0200-5</t>
  </si>
  <si>
    <t>A-2-0-4-7-5</t>
  </si>
  <si>
    <t>A-2-0-4-6-8</t>
  </si>
  <si>
    <t>A-2-0-4-4-23</t>
  </si>
  <si>
    <t>C-3502-0200-1</t>
  </si>
  <si>
    <t>A-2-0-4-9-13</t>
  </si>
  <si>
    <t>C-3599-0200</t>
  </si>
  <si>
    <t>A-2-0-4-1-2</t>
  </si>
  <si>
    <t>C-3599-0200-7</t>
  </si>
  <si>
    <t>A-2-0-4-2-1-8</t>
  </si>
  <si>
    <t>C-3599-0200-3</t>
  </si>
  <si>
    <t>C-3599-0200-6</t>
  </si>
  <si>
    <t>A-2--0-4-5-5</t>
  </si>
  <si>
    <t>A-2-4-5-13
C-3599-0200-1</t>
  </si>
  <si>
    <t>A-2-0-4-11-1, A-2-0-4-11-2, C-3502-0200-1</t>
  </si>
  <si>
    <t>C-3503-0200-1</t>
  </si>
  <si>
    <t xml:space="preserve">2 CONTRATACIÓN DIRECTA-Contratacion directa </t>
  </si>
  <si>
    <t>8 OTROS-Grandes Superficies</t>
  </si>
  <si>
    <t>9617, 129817</t>
  </si>
  <si>
    <t>9317, 129917</t>
  </si>
  <si>
    <t>9217, 130117</t>
  </si>
  <si>
    <t>9417, 130017</t>
  </si>
  <si>
    <t>9517, 130217</t>
  </si>
  <si>
    <t xml:space="preserve">7 SELECCIÓN ABREVIADA-Minima cuantia 
</t>
  </si>
  <si>
    <t>4417, 148517</t>
  </si>
  <si>
    <t>8 OTROS-Acuerdo marco</t>
  </si>
  <si>
    <t>8 OTROS-Acuerdo Marco</t>
  </si>
  <si>
    <t>4317, 54917</t>
  </si>
  <si>
    <t>2 CONTRATACIÓN DIRECTA-Contratacion Directa</t>
  </si>
  <si>
    <t>6217, 33817</t>
  </si>
  <si>
    <t>11717, 96017</t>
  </si>
  <si>
    <t>7 SELECCIÓN ABREVIADA-Subasta Inversa</t>
  </si>
  <si>
    <t>20017, 19817</t>
  </si>
  <si>
    <t>7 SELECCIÓN ABREVIADA-Minima Cuantia</t>
  </si>
  <si>
    <t>33617, 33717</t>
  </si>
  <si>
    <t>7 SELECCIÓN ABREVIADA-Menor Cuantia</t>
  </si>
  <si>
    <t>10517, 100017</t>
  </si>
  <si>
    <t>7 SELECCIÓN ABREVIADA-Minima Cuantía</t>
  </si>
  <si>
    <t>4 LICITACIÓN PÚBLICA-Licitacion Publica</t>
  </si>
  <si>
    <t>1 CONCURSO DE MÉRITOS ABIERTO-Concurso de Meritos</t>
  </si>
  <si>
    <t>22017, 21917</t>
  </si>
  <si>
    <t>73717, 73617</t>
  </si>
  <si>
    <t>85817, 99617</t>
  </si>
  <si>
    <t>2 CONTRATACIÓN DIRECTA-Convenio Interadministrativo</t>
  </si>
  <si>
    <t>127417, 134117</t>
  </si>
  <si>
    <t>2 CONTRATACIÓN DIRECTA-Contrato Interadministrativo</t>
  </si>
  <si>
    <t>35117, 35217, 132917</t>
  </si>
  <si>
    <t>136017, 98717</t>
  </si>
  <si>
    <t xml:space="preserve">Resolucion 534-000001 de enero 2 de 2017 por la que se realiza la desagregación del presupuesto de gastos de la entidad. </t>
  </si>
  <si>
    <t>REVISIÓN Y APROBACIÓN DE LOS CÁLCULOS ACTUARIALES POR PENSIONES DE JUBILACIÓN, BONOS Y TÍTULOS PENSIONALES</t>
  </si>
  <si>
    <t>VERIFICACIÓN DE LA SITUACION DE CONTROL Y GRUPO EMPRESARIAL</t>
  </si>
  <si>
    <t>SOMETIMIENTO, EXENCIÓN DE VIGILANCIA Y CONTROL DE LEGALIDAD</t>
  </si>
  <si>
    <t>CONVOCATORIAS Y DELEGADOS MÁXIMO ÓRGANO SOCIAL</t>
  </si>
  <si>
    <t>AUTORIZACIONES Y REFORMAS ESTATUTARIAS</t>
  </si>
  <si>
    <t>MEDIDAS ADMINISTRATIVAS (ART. 87 LEY 222 DE 1995, DECRET0 19/2012)</t>
  </si>
  <si>
    <t>APROBACION DE INVENTARIO SOCIAL (SOCIEDADES EN LIQUIDACION VOLUNTARIA)</t>
  </si>
  <si>
    <t>SOMETIMIENTO A VIGILANCIA SOCIEDADES EN EXTINCIÓN DE DOMINIO</t>
  </si>
  <si>
    <t>SOMETIMIENTO A CONTROL</t>
  </si>
  <si>
    <t>REQUERIMIENTO PARA SEGUIMIENTO EMPRESARIAL</t>
  </si>
  <si>
    <t>QUEJAS Y RECLAMOS DE SUSCRIPTORES DEL SISTEMA CONSORCIAL - SAPAC</t>
  </si>
  <si>
    <t>INVESTIGACIONES ADMINISTRATIVAS - VISITAS</t>
  </si>
  <si>
    <t>PROCEDIMIENTO ADMINISTRATIVO CAMBIARIO (OPERACIONES REPORTADAS POR EL BANREPUBLICA VS. PROCESOS APERTURADOS)</t>
  </si>
  <si>
    <t>DERECHOS DE PETICION</t>
  </si>
  <si>
    <t>PRORROGAS</t>
  </si>
  <si>
    <t>CONSULTAS ESCRITAS</t>
  </si>
  <si>
    <t>CERTIFICACIONES</t>
  </si>
  <si>
    <t>NORMALIZACIÓN</t>
  </si>
  <si>
    <t>QUEJAS MULTINIVEL</t>
  </si>
  <si>
    <t>QUEJAS FACTORING</t>
  </si>
  <si>
    <t>ORDENES PREVIAS Y SEGUIMIENTO</t>
  </si>
  <si>
    <t>TUTELAS</t>
  </si>
  <si>
    <t>PETICIONES VARIAS NO DEL PROMOTOR</t>
  </si>
  <si>
    <t>GESTION DEL PROMOTOR</t>
  </si>
  <si>
    <t>INCUMPLIMIENTO DEL ACUERDO EN EJECUCIÓN</t>
  </si>
  <si>
    <t xml:space="preserve">*Fueron sancionadas 18 personas jurídicas y 60 personas naturales </t>
  </si>
  <si>
    <t>*Corresponde a sociedades que ingresaron a la vigilancia, de acuerdo con las causales establecidas en el Decreto 4350 de 2006, compilado por el 1074 de 2015, cuyo estudio se realizó a través de oficio</t>
  </si>
  <si>
    <t xml:space="preserve"> *Atendidas con oficio en algunos casos el resultado del estudio fue ordenar su archivo.</t>
  </si>
  <si>
    <t>*Incluye autorizaciones del régimen general, disminución de capital, fusiones y escisiones. Quedaron reformas pendientes para estudio en el 2018, por cuanto se presentaron observaciones a las mismas en el 2017.</t>
  </si>
  <si>
    <t>*En algunos casos se rechazó  la solicitud de Medidas Administrativas.</t>
  </si>
  <si>
    <t>*Seguimiento a Sociedades con acuerdos en Ejecución (Validación y Reorganización) en Ejecución.*Seguimiento iniciado a sociedades con alto nivel de endeudamiento e impacto económico seleccionados  de acuerdo con los estados financieros presentados a diciembre 31 de 2015 y 2016</t>
  </si>
  <si>
    <t xml:space="preserve">*Corresponde a las Investigaciones Administrativas Decretada durante el año 2017. </t>
  </si>
  <si>
    <t>*803 operaciones reportadas por el Banco de la República que fueron tramitadas así: Se abrió investigación a 57, se archivaron 238 y las restantes están en seguimiento para verificación.</t>
  </si>
  <si>
    <t>*Atendidos con oficio</t>
  </si>
  <si>
    <t>* Atendidos con oficio y auto</t>
  </si>
  <si>
    <t xml:space="preserve">*Si bien se recibieron menos radicaciones, se tramitaron más, por cuanto en algunas oportunidades se ordena tanto al Representante legal como al revisor fiscal y/o se reitera la orden impartida por incumplimieno( seguimiento).
</t>
  </si>
  <si>
    <t>Sistema de Información y Riesgo Empresarial</t>
  </si>
  <si>
    <t>Baranda virtual</t>
  </si>
  <si>
    <t>Consulta de sociedades</t>
  </si>
  <si>
    <t>Investigación para determinar situación de control o de grupo empresarial</t>
  </si>
  <si>
    <t>Conciliación</t>
  </si>
  <si>
    <t>Escisión de sociedades comerciales</t>
  </si>
  <si>
    <t>Fusión de sociedades comerciales</t>
  </si>
  <si>
    <t>Envío de información financiera</t>
  </si>
  <si>
    <t>Autorización para la emision privada de bonos</t>
  </si>
  <si>
    <t>Autorización para colocación de acciones con dividendo preferencial y sin derecho a votos y coloción de acciones privilegiadas</t>
  </si>
  <si>
    <t>Orden para reforma de las clausulas o estipulaciones de los estatutos sociales que violen normas legales</t>
  </si>
  <si>
    <t>Autorización para la normalización del pasivo pensional</t>
  </si>
  <si>
    <t>Autorización de solemnización de la reforma estatutaria</t>
  </si>
  <si>
    <t>Convocactoria a reuniones extraordinarias de asamblea general de accionistas o junta de socios</t>
  </si>
  <si>
    <t>Autorización para disminución de capital con efectivo reembolso de aportes</t>
  </si>
  <si>
    <t>Aprobación del estado financiero del inventario del patrimonio social</t>
  </si>
  <si>
    <t>Aprobación de los estudios actuariales por pensiones de jubilación, bonos y/o títulos pensionales</t>
  </si>
  <si>
    <t>NA</t>
  </si>
  <si>
    <t>Contribuir a la preservación del orden público económico</t>
  </si>
  <si>
    <t>Proyectar reformas e iniciativas legislativas</t>
  </si>
  <si>
    <t>Segunda fase del proyecto de prevención del soborno transnacional</t>
  </si>
  <si>
    <t>Capacitaciones y lista de asistencia.
Estudio de necesidad y conveniencia y contratación.
Infraestructura tecnológica para el procesamiento de datos (laboratorio forense).</t>
  </si>
  <si>
    <t>Juan Francisco Amezquita
Carlos Rogelio Arjona Reyes</t>
  </si>
  <si>
    <t>Ninguno</t>
  </si>
  <si>
    <t>Eventos de promoción - Decreto 2130 de 2015</t>
  </si>
  <si>
    <t>Difusión y comunicación de aspectos relevantes para las funciones de los auxiliares de la justicia, tales como sus deberes y obligaciones contenidas en el manual de ética.</t>
  </si>
  <si>
    <t>No aplica</t>
  </si>
  <si>
    <t>Angelica Maria Osorio</t>
  </si>
  <si>
    <t>Adoptar buenas practicas que permitan el mejoramiento de los procesos y gestión de la Entidad</t>
  </si>
  <si>
    <t>Conformación de nueva lista de Auxiliares de la Justicia</t>
  </si>
  <si>
    <t>Expedición de nueva lista de auxiliares de justicia</t>
  </si>
  <si>
    <t xml:space="preserve">Propuesta de evaluación de la Ley 1676 de 2013 </t>
  </si>
  <si>
    <t>Estructurar la metodología de evaluación normativa ex post de la Ley 1676 de 2013.</t>
  </si>
  <si>
    <t>Contribuir  a la preservación del orden público económico</t>
  </si>
  <si>
    <t>Elaboración del proyecto de ley sobre SASD</t>
  </si>
  <si>
    <t>Proyecto de ley sobre SASD</t>
  </si>
  <si>
    <t>Elaboración del proyecto de ley probidad</t>
  </si>
  <si>
    <t>Proyecto de ley probidad</t>
  </si>
  <si>
    <t>Agilizar los procesos, mediante el uso de las tecnologías de la información necesarias para facilitar la gestión de la entidad</t>
  </si>
  <si>
    <t>Gestionar y fortalecer las soluciones y servicios de TI para agilizar y controlar los procesos relacionados con las necesidades, atención de trámites y servicios prestados por la Entidad</t>
  </si>
  <si>
    <t>Implementación Política Gobierno en Línea – GEL Fase III</t>
  </si>
  <si>
    <t>Desarrollar las actividades para dar cumplimiento del 80% de Decreto 2573 de 2014 en cuento a la implementación del manual de GEL de TIC para la Gestión y Seguridad  y Privacidad de la información.</t>
  </si>
  <si>
    <t>Héctor Gerardo Guerrero García</t>
  </si>
  <si>
    <t>Actualización del Plan Estratégico de Tecnología - PETI</t>
  </si>
  <si>
    <t>Documento de actualización del plan estratégico del PETI a 2018</t>
  </si>
  <si>
    <t>CarloS Coy 
Héctor Gerardo Guerrero García</t>
  </si>
  <si>
    <t>Agilizar los procesos, mediante el uso de las tecnologías de la información necesarias para facilitar la gestión de la entidad.</t>
  </si>
  <si>
    <t xml:space="preserve">Fortalecer los canales de interacción con los usuarios con el fin de impactar de manera positiva el acceso a la información, trámites y servicios que presta la superintendencia </t>
  </si>
  <si>
    <t>Racionalización de trámites fase III</t>
  </si>
  <si>
    <t>1) Matriz de Programación de la Estrategia de Racionalización de Trámites
2) Informes de avance de las acciones de racionalización puestas en marcha de los trámites administrativos objeto de racionalización ante el DAFP. 
3) Actualización en el formato de racionalización de trámites del DAFP a través del SUIT de los trámites administrativos racionalizados.</t>
  </si>
  <si>
    <t>Hoslander A. Saenz</t>
  </si>
  <si>
    <t>Automatización del flujo de procesos gestión integral</t>
  </si>
  <si>
    <t>Automatización de procedimientos riesgos para el SGA, SGSI, anticorrupción, auditoras internas y tableros de control consolidado del sistema de gestión integral</t>
  </si>
  <si>
    <t>Contribuir a la preservación de la empresa y a la recuperación del crédito, mediante el ejercicio de las facultades jurisdiccionales</t>
  </si>
  <si>
    <t>Iniciativa reglamentaria para mejorar la  eficiencia en el trámite de los procesos concursales</t>
  </si>
  <si>
    <t>Caracterización de procesos de la Delagtura y flujos de procesos</t>
  </si>
  <si>
    <t>Nicolás Pájaro</t>
  </si>
  <si>
    <t>Contribuir a la preservación de la empresa y a la recuperación del crédito, mediante el ejercicio de las facultades jurisdiccionales.</t>
  </si>
  <si>
    <t>Adoptar buenas practicas que permitan el mejoramiento de los procesos y  gestión de la Entidad</t>
  </si>
  <si>
    <t xml:space="preserve"> Consolidación de líneas jurisprudenciales de Derecho Concursal</t>
  </si>
  <si>
    <t xml:space="preserve">Libro de jusrisprudencia concursal tomo IV </t>
  </si>
  <si>
    <t>Martha Ruth Ardila</t>
  </si>
  <si>
    <t>Contribuir a la preservación de la empresa y a la recuperación del crédito mediante el ejercicio de las facultades jurisdiccionales</t>
  </si>
  <si>
    <t>Medición del impacto del sistema de insolvencia en la economía para identificar oportunidades de mejora en los indicadores internacionales que miden la eficacia del sistema</t>
  </si>
  <si>
    <t>Sistematización de la información contenida en la base de datos de insolvencia y generación de reportes - fase II</t>
  </si>
  <si>
    <t xml:space="preserve">Matrices con la informaicón levantada, lista de variables selaccionadas para esta fase. </t>
  </si>
  <si>
    <t>Catalina Garavito Lara</t>
  </si>
  <si>
    <t>Reducción de barreras de entrada al proceso de  reorganización</t>
  </si>
  <si>
    <t>Guías para la orientación del ciudadano con miras a presentar una solicitud de reoganización. Formatos de una solicitud de admisión a un proceso de reorganización y sus anexos. Capactitación a funcionarios de atenciaón al ciudadano. Campaña de sensibilización frente al servicio.</t>
  </si>
  <si>
    <t>Alineación de los instrumentos normativos relacionados con la intervención y estudio para propuesta de reforma</t>
  </si>
  <si>
    <t>Metodología de estudio,documento de estudio y proyecto de armonización</t>
  </si>
  <si>
    <t xml:space="preserve">Nicolás Pájaro  </t>
  </si>
  <si>
    <t>Agilizar los procesos, para cuyo efecto se utilizarán las tecnologías de la información que sean necesarias para facilitar la gestión de la entidad</t>
  </si>
  <si>
    <t>Gestionar y fortalecer las soluciones y servicios de TI para agilizar y controlar los procesos relacionados con las necesidades, atención de trámites y servicios prestados por la Entidad.</t>
  </si>
  <si>
    <t>Recepción de Información Financiera</t>
  </si>
  <si>
    <t>Información financiera bajo estándares internacionales (NIIF) con corte a 31 de diciembre de 2016.
Cronograma de Capacitación y listados de asistencia a las conferencias.
Base de datos que permita determinar la clase de estados financieros que cada sociedad debe reportar.</t>
  </si>
  <si>
    <t>Dora María Mesa</t>
  </si>
  <si>
    <t xml:space="preserve">Producir y suministrar, a partir de los reportes de los supervisados, información útil, confiable y de calidad para la toma de decisiones y para el ejercicio de la función de fiscalización </t>
  </si>
  <si>
    <t>Coordinar la determinación de políticas y estándares en términos de estructura, registro, modificación y reporte de los datos utilizados, para garantizar que la información que se obtiene de ellos sea consistente y confiable</t>
  </si>
  <si>
    <t xml:space="preserve">III ENCUENTRO NACIONAL DE CONSTRUCCIÓN CONJUNTA </t>
  </si>
  <si>
    <t>Memorias de los eventos</t>
  </si>
  <si>
    <t xml:space="preserve"> Mauricio Español León</t>
  </si>
  <si>
    <t xml:space="preserve">Producir y suministrar, a partir de los reportes de los supervisados, información útil, confiable y de calidad para la toma de decisiones y para el ejercicio de la función de fiscalización. 
</t>
  </si>
  <si>
    <t>Generar valor agregado a la información financiera reportada por los supervisados mediante un análisis de indicadores económicos y financieros, que permitan generar acciones de seguimiento y prevención de riesgo de los sectores productivos objeto de análisis</t>
  </si>
  <si>
    <t xml:space="preserve">Estudio de desempeño financiero de empresas de grupo 2 bajo NIIF </t>
  </si>
  <si>
    <t>1. Estudio de desempeño financiero bajo NIIF PYMES – Grupo 2
2. Base de datos con estados Financieros bajo NIIF PYMES– Grupo 2.</t>
  </si>
  <si>
    <t xml:space="preserve">Neila Patricia Cáceres Vargas    </t>
  </si>
  <si>
    <t>Desarrollar nuevas herramientas tecnológicas para elaboración de encuestas relacionadas con gobierno corporativo, responsabilidad social empresarial y prevención del riesgo LA/FT</t>
  </si>
  <si>
    <t>1. Puesta en marcha de la encuesta gobierno corporativo, responsabilidad social empresarial bajo los parámetros de la herramienta tecnológica seleccionada.
2. Puesta en marcha de la encuesta de prevención del riesgo de LA/FT bajo los parámetros de la herramienta tecnológica seleccionada.</t>
  </si>
  <si>
    <t xml:space="preserve">Preparación para la evaluación del FMI sobre prevención del riesgo de LA/FT </t>
  </si>
  <si>
    <t>1. Una (1) Conferencias y/o capacitaciones a los oficiales de cumplimiento de los supervisados por la Entidad. 2. Presentación de resultados de la aplicación de la encuesta de prevención del riesgo de LA/FT que evidencie el avance de la implementación del sistema.</t>
  </si>
  <si>
    <t>Producir y suministrar, a partir de los reportes de los supervisados, información útil, confiable y de calidad para la toma de decisiones y para el ejercicio de la función de fiscalización</t>
  </si>
  <si>
    <t>Coordinar la determinación de políticas y estándares en términos de estructura, registro, modificación y reporte de los datos utilizados, para garantizar que la información que se obtiene de ellos sea consistente y confiable.</t>
  </si>
  <si>
    <t>Sistema de información empresarial fase III</t>
  </si>
  <si>
    <t>1. Reportes para anexos reportados a la entidad.
2. Funcionalidad de descarga de archivos reportados por las sociedades en el estandar XBRL, restringiendo la informacion de reserva
3. Configuracion de un sistema administrable y parametrizable.</t>
  </si>
  <si>
    <t>Fabián ulises Velandia</t>
  </si>
  <si>
    <t>Implementar soluciones tecnológicas que permitan consolidar, actualizar y disponer información para la toma de decisiones.</t>
  </si>
  <si>
    <t>Calidad de Datos Fase II</t>
  </si>
  <si>
    <t>Documentación de la información; configuración del nuevo modelo de datos, limpieza de datos, migración e integración de datos del dominio de información de sociedades</t>
  </si>
  <si>
    <t>Carlos Rogelio Arjona Reyes</t>
  </si>
  <si>
    <t>Ejercer eficientemente las facultades administrativas de fiscalización a las sociedades sujetas a la Inspección, Vigilancia y Control</t>
  </si>
  <si>
    <t>Adoptar mecanismos que agilicen la atención de las quejas presentadas por los diferentes grupos de interés</t>
  </si>
  <si>
    <t xml:space="preserve"> Disminuir los tiempos de decisión final en las investigaciones administrativas a cargo del Grupo de Investigaciones Administrativas </t>
  </si>
  <si>
    <t>1. Reporte con la Identificación de los trámites, procedimientos o instancias que generan retrasos en el trámite, y en general, de las causas de los retrasos .
2.Documento con la implementación de los correctivos necesarios.
3.Reporte con la realización de audiencias con la emisión de ordenes, apertura de la investigación y formulación de cargos.</t>
  </si>
  <si>
    <t>Monica Tovar
Diana Marcela Mantilla Cupaban</t>
  </si>
  <si>
    <t>Publicación sobre principales pronunciamientos administrativos y normas promovidas por la Superintendencia de Sociedades</t>
  </si>
  <si>
    <t>Publicación en formato PDF de las decisiones de la Superintendencia de Sociedades que en materia de Inspección, Vigilancia y Control de sociedades mercantiles, sentaron posiciones en los últimos dos años; así como de las normas sobre actividades de multinivel y libranza que ha impulsado esta entidad</t>
  </si>
  <si>
    <t>Ingrid Zapata Ariza</t>
  </si>
  <si>
    <t xml:space="preserve">Publicación sobre principales pronunciamientos administrativos y normas promovidas por la Superintendencia de Sociedades.
</t>
  </si>
  <si>
    <t xml:space="preserve"> Circular reuniones máximo órgano social y derecho de inspección</t>
  </si>
  <si>
    <t>Elaborar una circular precisando aspectos controversiales sobre las reuniones del máximo organo social y el derecho de inspección.</t>
  </si>
  <si>
    <t>Angela Cristina Silva Rojas</t>
  </si>
  <si>
    <t xml:space="preserve">Adoptar mecanismos que agilicen la atención de las quejas presentadas por los diferentes grupos de interés
</t>
  </si>
  <si>
    <t>Diseñar un mecanismo de evaluación de la gestión de los promotores de las sociedades en acuerdo de reestructuración</t>
  </si>
  <si>
    <t>1. Caracterización de la herramienta. (documento)
2. Mecanismo diseñado para su implementación (documento)
3. Mecanismo de evaluación implementado.
4 .Documento funcional.</t>
  </si>
  <si>
    <t>Jorge Andrés Payome Morales  
Elsa Maria Lopez</t>
  </si>
  <si>
    <t>Emplear nuevas herramientas tecnológicas en las investigaciones administrativas, adquiridas por la Superintendencia (herramientas forenses)</t>
  </si>
  <si>
    <t>1.Informes - reportes de investigaciones soportados en las nuevas herramientas tecnológicas forenses.
2.Listado de asistencia a la capacitación en el uso de las herramientas.</t>
  </si>
  <si>
    <t>Diana Marcela Mantilla
Andrés Gaitán</t>
  </si>
  <si>
    <t>Diseñar un mecanismo tecnológico para el seguimiento al cumplimiento de las obligaciones contenidas en el Decreto 1348 de 2016, aplicables a las sociedades operadoras y comercializadoras de créditos libranza</t>
  </si>
  <si>
    <t>Automatización de las actividades correspondientes a la recepción de indicadores de cartera y solvencia, así como la información correspondiente a la gestión de riesgos, que deben reportar las sociedades operadoras y comercializadoras de créditos libranza, en cumplimiento de las obligaciones contenidas en el Decreto 1348 de 2016.</t>
  </si>
  <si>
    <t>Astrid Liliana Pinzón Fajardo</t>
  </si>
  <si>
    <t>Aplicación Móvil DMP</t>
  </si>
  <si>
    <t>Una aplicación móvil para Delegatura de Procedimientos Mercantiles que se encuentre disponible para uso en dispositivos con sistema operativo iOS y Android.</t>
  </si>
  <si>
    <t>Maria Alejandra Diaz Baloco
Jorge Enrique Rodríguez Amado</t>
  </si>
  <si>
    <t>Ejercer las facultades jurisdiccionales tendientes a resolver los conflictos societarios de las sociedades colombianas.</t>
  </si>
  <si>
    <t>Desarrollar las funciones de la delegatura de manera oportuna, célere y con altas calidades técnicas</t>
  </si>
  <si>
    <t>Promoción del Centro de Arbitraje</t>
  </si>
  <si>
    <t>Desde Ia identificación de posibles usuarios del centro de arbitraje hasta el cierre de  las actividades encaminadas a dar a conocer entre ellos los servicios prestados, con la finalidad de aumentar la capacidad del Centro.</t>
  </si>
  <si>
    <t>Carlos Alberto Orrego</t>
  </si>
  <si>
    <t>Agilizar los procesos mediante el uso de tecnologías de las informaciones necesarias para facilitar la gestión de la entidad</t>
  </si>
  <si>
    <t>Disminución del tiempo de la duración de procesos</t>
  </si>
  <si>
    <t>Un análisis del proceso (modelo de operación actual empleado por la Delegatura para dar trámite a los procesos).
Una presentación con resultados obtenidos en la revisión y análisis del proceso.
Una evaluación de las alternativas de solución.
Un proceso de acuerdo a la alternativa escogida.
Una evaluación del desempeño del proceso (post-mejora)</t>
  </si>
  <si>
    <t>Juan Pablo Amaya Prieto</t>
  </si>
  <si>
    <t>Desarrollar las funciones de la delegatura de manera oportuna, célere y con altas calidades técnicas.</t>
  </si>
  <si>
    <t>Evaluación de satisfacción de usuario</t>
  </si>
  <si>
    <t>Una selección de temas a encuestar.
Un diseño de encuesta.
Encuestas aplicadas a los usuarios de los servicios ofrecidos por al delegatura.
Tabulación de encuestas diligenciadas por los usuarios.
Un análisis e interpretación de los resultados obtenidos.</t>
  </si>
  <si>
    <t>Juan Antonio Vallejo Ordoñez</t>
  </si>
  <si>
    <t>Publicaciones de la Delegatura para Procedimientos Mercantiles</t>
  </si>
  <si>
    <t>Publicación digital del boletín y la impresión del libro.</t>
  </si>
  <si>
    <t>Natalia Muñoz Cassolis</t>
  </si>
  <si>
    <t>Fortalecer la estructura institucional y las competencias de los funcionarios</t>
  </si>
  <si>
    <t>Fortalecer los canales de interacción con los usuarios con el fin de impactar de manera positiva el acceso a la información, trámites y servicios que presta la superintendencia</t>
  </si>
  <si>
    <t>Uso y apropiación sistema de información justicia en línea</t>
  </si>
  <si>
    <t>Reporte numero de procesos gestionados en la herramienta
Listado de asistencia de entrenamiento de funcionarios</t>
  </si>
  <si>
    <t>Laura Nataly Zopó
Hoslander A. Saenz</t>
  </si>
  <si>
    <t>Agilizar los procesos mediante el uso de las tecnologías de la información para facilitar la gestión de la entidad</t>
  </si>
  <si>
    <t xml:space="preserve">Implementar en la Superintendencia de Sociedades la herramienta informática que ofrece el Banco Agrario de Colombia, para gestionar las transacciones de manera electrónica,  paulatinamente en las cuentas de títulos de depósito judicial de la Entidad.    </t>
  </si>
  <si>
    <t>Desmaterialización de títulos de depósito judicial - Fase Uno</t>
  </si>
  <si>
    <t xml:space="preserve">Actas de seguimiento, Acta de Finalización, Anulación Títulos físicos, Protocolo de Destrucción.  </t>
  </si>
  <si>
    <t xml:space="preserve">Ana Betty López            </t>
  </si>
  <si>
    <t>Adecuar la infraestructura física para prestar un mejor servicio a nivel interno y externo</t>
  </si>
  <si>
    <t>Mejoramiento de sedes de la Superintendencia de Sociedades</t>
  </si>
  <si>
    <t>Contar con espacios suficientes de conformidad con las normas de Salud Ocupacional, ambientales, de conservación documental, seguridad en áreas restringidas y mejoramiento de la infraestructura para prestar el servicio al usuario. Garantizar la disponibilidad de inmuebles con las características e infraestructura adecuada que mejoren la prestación del servicio</t>
  </si>
  <si>
    <t xml:space="preserve">Luz Amparo Macías </t>
  </si>
  <si>
    <t>PUESTA EN MARCHA DEL MODELO MULTICANAL</t>
  </si>
  <si>
    <t>1.Sistema de asignación de turnos, Uno (1) en Sede Bogotá, uno (1) Intendencia Regional de Medellín, uno (1) Intendencia Regional de Cali
2.Sistema de autogestión de trámites y servicios, Uno (1) Sede Bogotá
3.Sistema de pantallas informativas,  Dos (2) en Sede Bogotá, una (1) Intendencia Regional de Medellín, una (1) Intendencia Regional de Cali</t>
  </si>
  <si>
    <t>Agilizar los procesos, para cuyo efecto se utilizarán las tecnologías de la información que sean necesarias para facilitar la gestión de la entidad.</t>
  </si>
  <si>
    <t>Convergencia a las Normas Internacionales de Contabilidad del Sector Público - NICSP Fase II</t>
  </si>
  <si>
    <t>Estados Contables bajo NICSP
Balance de apertura ajustado</t>
  </si>
  <si>
    <t xml:space="preserve">Joaquin Fernando Ruiz </t>
  </si>
  <si>
    <t xml:space="preserve">Fortalecer el clima organizacional, mejorando la calidad de vida laboral con miras a incrementar la productividad de la organización </t>
  </si>
  <si>
    <t>Vinculación e Inducción Efectiva</t>
  </si>
  <si>
    <t xml:space="preserve">1. Documentos pertinentes para la vinculación y desvinculación (actos administrativos, comunicaciones).
2. Módulos de la plataforma de inducción actualizadoa de inducción con los módulos propios de cada grupo o dependencia 
3. Procedimiento para evaluación del desempeño actualizado en el SGI </t>
  </si>
  <si>
    <t>Angela Maria Caro
Daniela Polanco</t>
  </si>
  <si>
    <t>En la vigencia 2017 la Superintendencia de Sociedades no cuenta con proyectos financiados por la Banca Multilateral</t>
  </si>
  <si>
    <t>En la Vigencia 2017 la Superintendencia de Sociedades  no registró proyectos financiados con banca multilateral o donaciones internacionales</t>
  </si>
  <si>
    <t>Actualización y renovación de la infraestructura tecnológica y de la información para la gobernabilidad electrónica de la Superintendencia de Sociedades a nivel nacional</t>
  </si>
  <si>
    <t>Dirección de Informática y Desarrollo</t>
  </si>
  <si>
    <t>Director de Informática y Desarrollo</t>
  </si>
  <si>
    <t>Mejoramiento de las sedes de la Superintendencia de Sociedades a nivel nacional</t>
  </si>
  <si>
    <t>Áreas de Apoyo y Grupos Misionales</t>
  </si>
  <si>
    <t>Coordinador Grupo Administrativo</t>
  </si>
  <si>
    <t>Mejoramiento de las competencias de los servidores públicos de la Superintendencia de Sociedades a nivel nacional</t>
  </si>
  <si>
    <t>Coordinador Grupo de Desarrollo del Talento Humano</t>
  </si>
  <si>
    <t>Mejoramiento  de los procesos empresariales orientados a impulsar la formulación de regulación y la operación como juez mercantil y de insolvencia  a nivel nacional</t>
  </si>
  <si>
    <t>Delegatura de Procedimientos de Insolvencia</t>
  </si>
  <si>
    <t>Delegado para Procedimientos de Insolvencia</t>
  </si>
  <si>
    <t>Fortalecimiento de la competitividad de las sociedades del sector real, a nivel nacional</t>
  </si>
  <si>
    <t>Delegatura de Procedimientos de Insolvencia y Delegatura de Asuntos Económicos y Contables</t>
  </si>
  <si>
    <t>Delegado para Procedimientos de Insolvencia y Delegado para Asuntos Económicos y Contables</t>
  </si>
  <si>
    <t>Implementación el modelo multicanal y sus componentes para mejorar la atención al ciudadano en la Superintendencia de Sociedades</t>
  </si>
  <si>
    <t>Coordinador de Atención al Ciudadano</t>
  </si>
  <si>
    <t>Fortalecimiento de los procesos internos orientados a la atención de situaciones originadas por modalidades no autorizadas de captación masiva y habitual de dinero</t>
  </si>
  <si>
    <t>El Lugar de Ejecución es OTRO, por cuanto el proyecto tiene cobertura NACIONAL</t>
  </si>
  <si>
    <t>Aprobación de colocacion de acciones ordinarias</t>
  </si>
  <si>
    <t>Se dió cumplimiento a las publicacones indicadas en la Ley 1712 de 2014</t>
  </si>
  <si>
    <t>Se actualizó la caracterización de grupos de interés y fue publicada en la página web</t>
  </si>
  <si>
    <t>1) Audiencias 1  2) Eventos 29  3) Ferias 2 4) Encuestas 4  5) Foros  virtuales y chat interactivo 32 6) Capacitaciones a estudiantes universitarios 2</t>
  </si>
  <si>
    <t>1) Audiencias 1; 2) Eventos 29;  3) Ferias 2; 4) Encuestas 4 ; 5) Foros  virtuales y chat interactivo 32; 6) Capacitaciones a estudiantes universitarios 2; 7) Publicaciones en redes sociales en temas misionales 327 trinos; 8) foros de asuntos misionales 8; 9) chats especializados en temas misionales 12</t>
  </si>
  <si>
    <t xml:space="preserve">Promoción del proyecto de desmaterialización de títulos de Depósito Judicial en los diferentes medios de comunicación.
http://www.supersociedades.gov.co/nuestra_entidad/Planeacion/Paginas/INNOVACION-ABIERTA.aspx
</t>
  </si>
  <si>
    <t>a) Programa de Participación Ciudadana 2017 . 
b) Convocatoria por diferentes medios de comunicación Audiencia Pública de Rendición de Cuentas 2017.
c) Denuncias Página Web. 
d) Respuesta a Veedurías ciudadanas en temas de control social.
e) Publicación web de la Matriz de datos abiertos. 
f) Publicación web de contratos, presupuesto y  nombramientos.
g) Encuesta satisfacción</t>
  </si>
  <si>
    <t>Se realizó la solicitud a través de la página web para observaciones por parte de la ciudadanía del Plan Anticorrupción y la Matriz de Riesgos de Corrupción 2017. http://www.supersociedades.gov.co/Servicio_Ciudadano/anticorrupcion_atencion_ciudadano/Paginas/plan_anticorrupcion_2017.aspx</t>
  </si>
  <si>
    <t>C-3599-0200-1 y C-3599-0200-4</t>
  </si>
  <si>
    <t>1) Ajustes en el IVR, rediseño página web</t>
  </si>
  <si>
    <t>C-3599-0200-1 y C-3599-0200-5</t>
  </si>
  <si>
    <t>1) Remodelación del centro de atención al ciudadano, 2) Adquisición y puesta en funcionamiento de equipos de tecnología dentro del proyecto implementación del  modelo multicanal</t>
  </si>
  <si>
    <t>1) Actualización del manual de atención al Ciudadano ATC-M-001, 2) Actualización del procedimiento de atención de quejas, reclamos, sugerencias, denuncias por corrupción y PQRS contratación</t>
  </si>
  <si>
    <t>Se identificaron, publicaron, actualizaron y difundieron 5 conjuntos de datos abiertos estratégicos en el catálogo de daros abiertos del Estado colombiano y en la página web de la Entidad.
http://www.supersociedades.gov.co/Servicio_Ciudadano/Transparencia-y-acceso-a-Informacion-Publica/Paginas/default.aspx</t>
  </si>
  <si>
    <t>1) Consulta Grupos de Interés, para medir sus necesidades y expectativas. Informe publicado en página web</t>
  </si>
  <si>
    <t>Otras comunicaciones y transporte 2-0-4-6-8</t>
  </si>
  <si>
    <t>Foros ciudadanos participativos por proyectos, temas o servicios.
Foros virtuales
Ferias de la gestión con pabellones temáticos.
Audiencias públicas participativas presenciales y virtuales.
Redes Sociales.
Jornadas pedagógicas y encuesta responsabilidad social a grupos de interes
Teleconferencias interactivas</t>
  </si>
  <si>
    <t>Otras comunicaciones y transporte 2-0-4-6-9</t>
  </si>
  <si>
    <t>Se realizó convocatoria a través de televisión y radio en el Diario el Nuevo Siglo y en la emisora Colmundo. Promo-generica en los canales institucionales con RTVC. Convocatoria por las redes sociales (facebook y twitter) de la realización del evento y publicación banners informativos en la página web de la Entidad y convocatoria por correo electrónico y correo físico certificado.</t>
  </si>
  <si>
    <t>Capacitación a Servidores públicos en temas de transparencia.
Participación de funcionarios en ferias de rendición de Cuentas.</t>
  </si>
  <si>
    <t>1) 2 Encuestas de satisfacción de usuarios, 2) 2 Encuestas de satisfacción a las respuestas de PQRS, 3) participación en 2 Ferias Nacionales de Servicio al Ciudadano 4)Consulta a Grupos de Interés para medir su percepción respecto a los temas de Responsabilidad Social e imagen de la Entidad</t>
  </si>
  <si>
    <t>Grupos de interés identificados en la caracterización publicada en la página web</t>
  </si>
  <si>
    <t>1) Audiencia - Presencial 160 y Streaming 13.851; 2) Eventos  - 7153 participantes 3) Ferias  - 55 participantes 4) Encuestas - 1226 participantes 5) Foros y chat interactivos - 351 participantes 6) Capacitacion a estudiantes universitarios - 39 participantes</t>
  </si>
  <si>
    <t>1) Audiencia - Presencial 160 y Streaming 13.851; 2) Eventos  - 7153 participantes 3) Ferias  - 55 participantes 4) Encuestas - 1226 participantes 5) Foros y chat interactivos - 351 participantes 6) Capacitacion a estudiantes universitarios - 39 participantes.</t>
  </si>
  <si>
    <t>Se registraron dos likes a la publicación y un comentario</t>
  </si>
  <si>
    <t>Una veeduría Ciudadana presentó derechos de petición en cuatro ocasiones.</t>
  </si>
  <si>
    <t>Se recibieron 4 derechos de petición y 2 solicitudes</t>
  </si>
  <si>
    <t>En Sede Bogotá e Intendencias Regionales</t>
  </si>
  <si>
    <t>Derechos de Petición presentados en temas administrativos y jurisdiccionales</t>
  </si>
  <si>
    <t>Tiempo de respuesta promedio</t>
  </si>
  <si>
    <t>1) Encuesta temas - 1197; 2) Foros Virtuales -351; 3) Ferias 55; 4) Redes 327 5) Audiencia presencial 160; 6) Streaming 13851.</t>
  </si>
  <si>
    <t>Consulta a los Grupos de Interés</t>
  </si>
  <si>
    <t xml:space="preserve">La consulta arroja resultados que miden la percepción que tienen sobre la Entidad. El 92% de la muestra encuestada opina que se encuentra satisfecho con la Superintendencia de Sociedades en términos del contacto con la entidad, de cercanía y amigabilidad y de imagen positiva que tiene frente a la entidad
</t>
  </si>
  <si>
    <t>1) Chat y foros interactivos donde se tratan temas relativos a la gestión misional de la entidad.</t>
  </si>
  <si>
    <t>http://www.supersociedades.gov.co/chat/Paginas/TerminosYcondiciones.aspx</t>
  </si>
  <si>
    <t>Actuaciones y autorizaciones Administrativas</t>
  </si>
  <si>
    <t>Análisis economicos y riesgos</t>
  </si>
  <si>
    <t>Anáilisis financiero y contable</t>
  </si>
  <si>
    <t>Atención al ciudadano</t>
  </si>
  <si>
    <t>Conciliación y arbitramiento</t>
  </si>
  <si>
    <t>Control Disciplinario</t>
  </si>
  <si>
    <t>Evaluación y control</t>
  </si>
  <si>
    <t>Gestión Contractual</t>
  </si>
  <si>
    <t>Gestión de Comunicaciones</t>
  </si>
  <si>
    <t>Gestión información empresarial</t>
  </si>
  <si>
    <t>Gestión infraestructura Fisica</t>
  </si>
  <si>
    <t>Gestión infraestructura y tecnologías</t>
  </si>
  <si>
    <t>Gestión del talento humano</t>
  </si>
  <si>
    <t>Gestión Documental</t>
  </si>
  <si>
    <t>Gestión Estrategica</t>
  </si>
  <si>
    <t>Gestión Financiera y Contable</t>
  </si>
  <si>
    <t>Gestión Integral</t>
  </si>
  <si>
    <t>Gestión Judicial</t>
  </si>
  <si>
    <t>Procesos Especiales</t>
  </si>
  <si>
    <t>Procesos societarios</t>
  </si>
  <si>
    <t>Recuperación empresarial</t>
  </si>
  <si>
    <t>Regimen Cambiario</t>
  </si>
  <si>
    <t>Solicitudes tramitadas: medir eficacia de autorizaciones o reformas administrativas tramitadas</t>
  </si>
  <si>
    <t>Número de solicitudes tramitadas de reforma estatura/total de solicitudes recibidas de reforma estaturia</t>
  </si>
  <si>
    <t>Primer semestre: Se cumplió este indicador en un 89,80%, superando la meta propuesta esto, debido a que se atendieron los requerimientos de manera oportuna en los tiempos establecidos para este trámite. Segundo semestre: El comportamiento del indicador durante la vigencia 2017, estuvo dentro de los rangos de aceptación esperados</t>
  </si>
  <si>
    <t>Solicitudes evaluadas: Medir la eficiencia en el cumplimiento de los tiempos establecidos para la evaluación de las solicitudes</t>
  </si>
  <si>
    <t>Número de solicitudes de reforma estatutaria evaluadas dentro de los 15 días habiles/Total de solicitudes recibidas</t>
  </si>
  <si>
    <t xml:space="preserve"> A pesar de tener un resultado parcial por debajo de la meta, se observa que los resultados obtenidos en el 2 sem, alcazaron un total de cumplimiento del 84%, gracias a las alertas tempranas en el análisis del indicador y del cumplimiento de los funcionarios asignados a estas tareas.</t>
  </si>
  <si>
    <t>Solicitudes de cálculo actuarial tramitadas: Medir la eficiencia en el cumplimiento de los tiempos establecidos para el trámite de los cálculos actuariales</t>
  </si>
  <si>
    <t>Número de solicitudes de cálculos actuariales tramitados dentro de los 90 días habiles/Total de solicitudes recibidas</t>
  </si>
  <si>
    <t xml:space="preserve">Durante el segundo semestre de la vigencia 2017, se tramitaron el 100% de las solicitudes de cálculos actuariales, dentro de los 90 días hábiles, dando cumplimiento a las metas propuestas. Como resultado final, el indicador alcanzó un 96,81% de cumplimiento en la atención de las solicitudes de cálculos actuariales. </t>
  </si>
  <si>
    <t>Entrega de estados financieros (sociedades en control o reestructuración): Controlar la entrega de los estados financieros para realizar el seguimiento trimestral de la información</t>
  </si>
  <si>
    <t>Total de sociedades requeridas por incumplimiento/Total de sociedades que no entregaron los estados financieros en el tiempo establecido.</t>
  </si>
  <si>
    <t xml:space="preserve">Se realizo el seguimiento permanente a las sociedades verificando el cumplimiento de la CE 100-000004 del 8/8/16, referente al envio de la inf finan y documentos adicionales, en los plazos establecidos, de la verificacion se detecto que 61 sociedades no habian remitido la informacion, por lo que se procedio a realizar un masivo a efectos de obtener el envio de esta informacion. </t>
  </si>
  <si>
    <t>Cumplimiento en la elaboración de informes: Medir la eficacia de los informes sectoriales realizados frente a la programación</t>
  </si>
  <si>
    <t>No. de informes realizados/No. de informes programados</t>
  </si>
  <si>
    <t>En el 2 sem se realizaron los 8 estudios programados, el del SITP urbano se encuentra público en  la pag web de la entidad. Los 7 estudios sectoriales (Minería, Hidrocarburos, Automotor, Textil, Flores, Construcción, Edificaciones) se encuentran públicos en el link: en  la pag web de la entidad</t>
  </si>
  <si>
    <t>Número de eventos: Medir el número de eventos realizados sobre los programados con fines pedagogicos</t>
  </si>
  <si>
    <t>No. de eventos efectuados/No. de eventos programados</t>
  </si>
  <si>
    <t>A partir del mes de enero de 2017 y hasta el 31 de diciembre, se han realizado 35 eventos pedagógicos en diferentes ciudades del país con una asistencia total de 7.048 personas. Los temas tratados en las capacitaciones:  Presentación de informes empresariales (26),Responsabilidad de administradores (2), Otros temas societarios (5),  Prevención riesgo LA/FT (2)</t>
  </si>
  <si>
    <t xml:space="preserve">Atención oportuna a consultas relacionadas con la implementación del SAGRLA/FT: Determinar si las sociedades son receptivas a la implementación del Sistema de Autocontrol y Gestión del Riesgo de Lavado de Activos y Financiación del Terrorismo – SAGRLAFT. 
</t>
  </si>
  <si>
    <t>Atención oportuna a consultas relacionadas con la implmentación de SAGRLAFT./No. total de consultas recibidas relacionadas con la implementación de SAGRLAFT.</t>
  </si>
  <si>
    <t>Se atendieron oportunamente el total de las 323 consultas presentadas, relacionadas con la implementación del SAGRLA/FT, las cuales están incluidas en postal con el código de trámite número 152008.</t>
  </si>
  <si>
    <t xml:space="preserve">Sociedades evaluadas: Medir el porcentaje sociedades evaluadas en el seguimiento financiero y contable frente a las sociedades asignadas programadas
</t>
  </si>
  <si>
    <t>Número de sociedades evaluadas en el período/Total sociedades asignadas</t>
  </si>
  <si>
    <t>En el Segundo semestre, se adelantó la evaluación de la situación financiera del 100% de las sociedades asignadas, de las cuales 27 corresponden a las sociedades que desarrollan Factoring, no de manera exclusiva, 47 sociedades de la Cadena Textil, 114 sociedades en seguimiento de muestras años anteriores y 19 casos especiales asignado por el Despacho del Delegado de IVC.</t>
  </si>
  <si>
    <t>Diagnóstico de la sociedad: Garantizar que los diagnósticos de las sociedades se realicen en el tiempo oportuno</t>
  </si>
  <si>
    <t>Número de sociedades con los diagnósticos realizados en el tiempo oportuno/Número de sociedades con diagnóstico realizado</t>
  </si>
  <si>
    <t xml:space="preserve">En el 2 sem, se adelantó la evaluación de la situación financiera del 100% de las sociedades asignadas, de las cuales 27 sociedades desarrollan Factoring, no de manera exclusiva, 47 de la Cadena Textil, 114 en seguimiento de muestras años anteriores y 19 casos especiales asignado por el Despacho de IVC. </t>
  </si>
  <si>
    <t xml:space="preserve">Visitas de la sociedad:Garantizar que las visitas de las sociedades se realicen en el tiempo oportuno
</t>
  </si>
  <si>
    <t>Número de sociedades con las visitas realizadas en el tiempo oportuno/Número de sociedades con visitas realizadas</t>
  </si>
  <si>
    <t>En el tercer y cuarto trimestre fueron visitadas el 56% de las sociedades evaluadas (233), como quiera que las sociedades en seguimiento de otras muestras (114) se realizan mediante solicitud de información por escrito, y 17 sociedades pertenecientes a la cadena textil se encuentran por fuera de Bogotá. Las diligencias fueron realizadas en atención al cronograma de ejecución.</t>
  </si>
  <si>
    <t>Impacto de insolvencia: Verificar las medidas que se estan tomando para mitigar el impacto de insolvencia de las sociedades.</t>
  </si>
  <si>
    <t>Número de sociedades (con plan de mejoramiento) que se logran archivar por superación de crisis/Número de sociedades con plan de mejoramiento en riesgo alto de insolvencia</t>
  </si>
  <si>
    <t>fueron archivadas 93 sociedades que venien de seguimiento de muestras de años anteriores, es decir el 82% del total, en atención a los resultados mostrados o mediadas adoptadas por el Plan de Mejoramiento adoptado por el máximo organo social o los administradores de las mismas</t>
  </si>
  <si>
    <t>Cumplimiento de multas: Garantizar que todos los actos administrativos de multas se trasladen en el término de 10 días al grupo de gestión de cobro persuasivo y coactivo</t>
  </si>
  <si>
    <t>Total actos administrativos de multa trasladados en término (10 días)/Total actos administrativos de multa ejecutoriados</t>
  </si>
  <si>
    <t>Durante los trimestres 3 y 4 de 2017 este indicador se mantuvo en 100%, con lo cual se concluye que tanto el Grupo de Notificaciones Administrativas como las Intendencias regionales cumplen satisfactoriamente con el envío de  los actos administrativos de multa ejecutoriados, dentro del plazo establecido.</t>
  </si>
  <si>
    <t>Eficacia en la notifiación de actos administrativos asignados al Grupo de Trabajo:Garantizar que todos los actos administrativos asignados al grupo estén debidamente notificados</t>
  </si>
  <si>
    <t xml:space="preserve">TOTAL ACTOS ADMINISTRATIVOS NOTIFICADOS /TOTAL ACTOS ADMINISTRATIVOS ASIGNADOS AL GRUPO </t>
  </si>
  <si>
    <t>Durante el segundo semestre de 2017, el indicador superó la meta establecida. Es necesario señalar que durantelos últimos días del mes de diciembre se incrementó el número de actos administrativos a notificar y que estos cumplen su plazo de notificación en enero, razón por la cual el indicador presento un leve descenso.</t>
  </si>
  <si>
    <t>Satisfacción del Cliente: Establecer el grado de satisfacción del usuario</t>
  </si>
  <si>
    <t>Total clientes que califican excelente el servicio/Total de  Usuarios que presentaron la encuesta</t>
  </si>
  <si>
    <t>El nivel de satisfacción de los usuarios (calificación entre buena y excelente) continuo siendo óptimo durante el segundo semestre de 2017 obteniendo calificaciones superiores al 97", tanto en Bogotá como en las Intendencias Regionales</t>
  </si>
  <si>
    <t>Atención de Quejas y Reclamos:Atender en términos las quejas y reclamos presentados</t>
  </si>
  <si>
    <t>Total quejas y reclamos atendidos dentro de los 15 días hábiles./Total de quejas y reclamos radicadas</t>
  </si>
  <si>
    <t>Durante el segundo semestre tambié se cumplió la meta del indicador. Se reitera la observación relacionada con la fecha de radicación de las quejas y reclamos, ya que si son radicadas durante los últimos días del trimestre, al momento de medir el indicado se encuentran en trámite de respuesta, razón por la cual el indicador no alcanzará el 100%</t>
  </si>
  <si>
    <t>Atención de Peticiones:Atender en los términos establecidos por Ley, las peticiones (General, Información ó copia, Consultas, Traslado) que se radiquen en el Grupo de Atención al Ciudadano.</t>
  </si>
  <si>
    <t>Total de Peticiones atendidas dentro de los términos de Ley./Total de peticiones radicadas al Grupo ATC</t>
  </si>
  <si>
    <t>Durante el segundo semestre los indicadores también se ven afectados por aquellas peticiones que se radiquen en los últimos días de cada trimestre, ya que al momento de medir el indicador se encuentran en trámite, razón por la cual no alcanzará el 100%. A pesar de esto, el indicador superó la meta propuesta durante el tercer y curto trimestres (86% y 87% respectivamente)</t>
  </si>
  <si>
    <t>Calificación del servicio de conciliación:Medir la satisfacción del usuario frente al servicio de conciliación prestado por el Centro de Conciliación y Arbitramento.</t>
  </si>
  <si>
    <t>Calificación Obtenida/Calificación Esperada*100</t>
  </si>
  <si>
    <t>Se aplicaron 179 encuestas, obteniendo una calificación de satisfacción del servicio de conciliación de 95,7/100. Se supera la meta propuesta de manera satisfactoria. De acuerdo a la información registrada por los usuarios en las encuestas se considera que hay oportunidad de mejora en los aspectos como las instalaciones del centro y agilidad del servicio de conciliación</t>
  </si>
  <si>
    <t>Logro de acuerdos de conciliación:Determinar el porcentaje de acuerdos de conciliación logrados.</t>
  </si>
  <si>
    <t>Número de acuerdos logrados/Número de casos tramitados con audiencias celebradas*100</t>
  </si>
  <si>
    <t xml:space="preserve">Durante la vigencia 2017 el centro de conciliación y arbitraje logró 86 acuerdos de conciliación, lo cual corresponde al 14.5% de las audiencias celebradas. Se sobrestimó la meta que se definió para este indicador de gestión, siendo esta del 30% y 18.7% el porcentaje de acuerdos exitosos más alto registrado durante el año. Se debe revisar y redefinir la meta para la vigencia 2018.
</t>
  </si>
  <si>
    <t>Productividad del centro de conciliación y arbitraje: Medir la productividad de los conciliadores que conforman el centro de conciliación y arbitraje.</t>
  </si>
  <si>
    <t>Conciliaciones tramitadas en el trimestre/Número de conciliadores activos durante el trimestre*100</t>
  </si>
  <si>
    <t>Durante la vigencia 2017 el Centro de Conciliación y Arbitraje registra una productividad de 56.9 conciliaciones por conciliador activo. Se cumple satisfactoriamente la meta prevista.</t>
  </si>
  <si>
    <t>Gestion de quejas disciplinarias: Medir la oportunidad en la gestión de tramite de acuerdo a las quejas recibidas.</t>
  </si>
  <si>
    <t>Número de quejas tramitadas oportunamente/Total quejas recibidas*100</t>
  </si>
  <si>
    <t>Finalmente, se aprecia que el indicador obtuvo un resultado final del 97% de cumplimiento. Para e segundo semestre, el ingreso de funcionarios al grupo permitió adelantar las actividades obteniendo un cumplimiento en el segundo semestre del 100%</t>
  </si>
  <si>
    <t>Eficiencia en el numero de procesos decididos: Mejorar los tiempos de toma de decisiones de los procesos disciplinarios</t>
  </si>
  <si>
    <t>No. de decisiones disciplinarias proyectadas /No. de decisiones de fondo programadas *100</t>
  </si>
  <si>
    <t>Aunque se cumplió la meta, se propone revisar el indicador para mirar el año 2018</t>
  </si>
  <si>
    <t>Efectividad en las decisiones disciplinarias de fondo: Ser efectivo en las decisiones disciplinarias proyectadas</t>
  </si>
  <si>
    <t>No. de decisiones disciplinarias de segunda instacia confirmadas /No. de decisiones disciplinarias impugnadas *100</t>
  </si>
  <si>
    <t>Para atender los procesos disciplinarios, impulsando su trámite a través de decisiones disciplinarias, el funcionario encargado de atender estos trámites cumplió con la meta</t>
  </si>
  <si>
    <t>Ejecución de auditorías:Evaluar el cumplimiento del Programa  anual de Auditorias aprobado por el Comité de Coordinación de Control Interno.</t>
  </si>
  <si>
    <t>Auditorias Ejecutadas/Auditorias programadas*100</t>
  </si>
  <si>
    <t>Durante el primer semestre de 2017 se cumplió con la totatildad de auditorías programadas y se entregaron los informes correspondientes. Para el segundo semestre, de 16 auditorías programadas se ejecutaron 15 lo cual representó el 94%, una auditoría no se pudo llevar a cabo por la falta de un auditor con formación en Derecho.</t>
  </si>
  <si>
    <t>Cumplimiento estructuración planes de mejoramiento: Verificar el cumplimiento oportuno de las áreas en la estructuración de los planes de mejoramiento los de Procesos auditados.</t>
  </si>
  <si>
    <t>N° de planes de mejoramiento estructurados en término/N° de planes de mejoramiento a estrucurar según informes de auditoría*100</t>
  </si>
  <si>
    <t>Durante el año 2017 se cumplió en un 100% el seguimiento sobre los planes de mejoramiento de los procesos.</t>
  </si>
  <si>
    <t>Procesos de selección pública adjudicados: Agilizar los procesos, mediante el uso de las tecnologías de la información necesarias para faciliar la gestión de la entidad</t>
  </si>
  <si>
    <t>No de procesos declarados desiertos/total de procesos de selección publicados*100</t>
  </si>
  <si>
    <t xml:space="preserve">De  9  procesos publicados  en el último trimestre declararo desierto  un  proceso , lo que evidencia una buena gestión de las áreas técnicas y del grupo de contratos. El  proceso desierto correspondió   a la  contratacion  de minima cuantía  para el  MANTENIMIENTO PREVENTIVO Y CORRECTIVO EQUIPOS MINISPLIT AIRE ACONDICIONADO MANIZALES  </t>
  </si>
  <si>
    <t>Tiempo de respuesta a la solicitudes de los procesos de contratación: Medir el cumplimiento de los tiempos establecidos para los estudios realizados según el plazo establecido en el Manual de Contratación de la Entidad</t>
  </si>
  <si>
    <t>No. de procesos con respuesta dentro de los cinco (5) días hábiles siguientes/No. de procesos de contratación radicados en el Grupo de Contratos*100</t>
  </si>
  <si>
    <t xml:space="preserve">El grupo de contratos realizó el mayor esfuerzo en la eficiente en la revisión de los estudios previos y la proyección de observaciones y correcciones a las áreas técnicas. Tramitando todos los procesos solicitados de acuerdo a la modalidad de selección. Ello se puede constatar en los correos y  memorandos de cada expediente contractual y en los resultados de los procesos adjudicados.
</t>
  </si>
  <si>
    <t xml:space="preserve">Publicidad de los procesos de contratación y de los contratos: Garantizar la transparencia de la contratación de la entidad </t>
  </si>
  <si>
    <t>No. Procesos publicados en el SECOP/Total procesos radicados *100</t>
  </si>
  <si>
    <t>Se radicaron 10 procesos y en su totalidad fueron publicados en SECOP 9 por ser viables juridicamente. Sin emabargo, 1 proceso que se declaro desierto, 1 proceso se devolvio CDP.</t>
  </si>
  <si>
    <t>Grado de satisfacción en comunicaciones internas:Medir el grado de satisfacción de los colaboradores frente a las comunicaciones internas</t>
  </si>
  <si>
    <t>Número de colaboradores satisfechos con las comunicaciones internas de la entidad/Total de colaboradores encuestados*100</t>
  </si>
  <si>
    <t>Se aprecia que el resultado para el segundo semestre cumplió con la meta propuesta, alcanzando un 96% de cumplimiento. El resultado final del indicador nos arroja un 76% de satisfacción de los usuarios en las comunicaciones internas.</t>
  </si>
  <si>
    <t>Numero de publicaciones efectuadas/promedio de publicaciones</t>
  </si>
  <si>
    <t xml:space="preserve">Al finalizar el año se sobrepaso la meta establecida, puesto que las publicaciones tienen un comportamiento volátil a lo largo del año. Por esta razón, para el siguiente año el indicador se ajustará para estimar la atención prestada a la demanda de publicaciones que realizan las diferentes áreas de la entidad y el despacho.  </t>
  </si>
  <si>
    <t>Consultas sobre envío de Estados Financieros atendidas: Atender en términos las consultas sobre envío de estados financieros</t>
  </si>
  <si>
    <t>No. de consultas sobre envío de estados financieros atendidas oportunamente/Total de consultas sobre envío de estados financieros presentadas</t>
  </si>
  <si>
    <t>Consultas web: Se atendieron todas las consultas recibidas durante los 5 primeros bimestres. Vía tel: Se atendieron  todas las consultas recibidas durante los 5 bim. Presenciales: Se atendieron oportunamente todas las consultas presenciales recibidas. Se acalara que en la época  de recepción de estados financieros que corresponde a los bim 2 y 3, la entidad contrató el Centro de Contacto</t>
  </si>
  <si>
    <t>Calidad de la actuación en imposición de multas: Evitar que el proceso sancionatorio incurra en errores por violación al debido proceso</t>
  </si>
  <si>
    <t xml:space="preserve">No. de resoluciones que revocan  multa de Estados Financieros 2015 (primer semestre) y 2016 (segundo semestre) por violación al debido proceso (octubre 31) /No. total de multas por no envió oportuno del informe 01 de Estados Financieros  2015 (primer semestre) y 2016 (segundo semestre) </t>
  </si>
  <si>
    <t>El indicador refleja un comportamiento satisfactorio en el proceso toda vez que el porcentaje de actuaciones que violaron parámetros del debido proceso resulta muy por debajo del umbral establecido</t>
  </si>
  <si>
    <t xml:space="preserve">Disminución de Reincidentes por no envío de Información: Determinar la efectividad de la política de creación de cultura empresarial emprendida por la Delgatura de AEC para reducir de manera efectiva el porcentaje de sociedades reincidentes con respecto al total de sociedades multadas cada año </t>
  </si>
  <si>
    <t xml:space="preserve">No. de reincidentes por no envio de información de corte anual de Estados Financieros/No. total de multas por no envió oportuno del informe 01 de Estados Financieros año en curso (octubre 31) </t>
  </si>
  <si>
    <t>El número de reincidentes por no presentación de estados financieros de corte anual con respecto al ejercicio anterior, es muy bajo, frente al umbral establecido.</t>
  </si>
  <si>
    <t>Solicitud de informacion financiera: Atender en términos las solicitudes de informacion financiera reportada a la Entidad y almacenada en los distintos sistemas.</t>
  </si>
  <si>
    <t>No. de solicitudes informacion financiera atendidas oportunamente/Total de solicitudes de informacion financiera presentadas</t>
  </si>
  <si>
    <t>El 100% de las solicitudes de inf. finan remitida y almacenada en los distintos sistemas de la entidad han sido entregadas de forma oportuna, evitando presentar solicitudes o radicaciones vencidas. El 100% de las solicitudes de inf finan personalizada se atendieron oportunamente, por lo cual no se hace necesario tomar nuevas acciones de mejoramiento.</t>
  </si>
  <si>
    <t>Satisfacción Usuario Interno:Satisfacer las necesidades de los usuarios internos, de acuerdo con la atención en el servicio que se presta</t>
  </si>
  <si>
    <t>Número de requerimientos con evaluación buena o excelente /Total requerimientos atendidos*100</t>
  </si>
  <si>
    <t xml:space="preserve">Es de anotar que en este periodo continuan las adecuaciónes físicas, de puestos de trabajo, de iluminacion entre otros, por lo que se considera que el trabajo se viene adelantando con una muy buena atencion en general de los usuarios
</t>
  </si>
  <si>
    <t>Atención Requerimientos de elementos de consumo y devolutivos: Atender los requerimientos de elementos de consumo y devolutivos que se requieran para el desarrollo de las actividades de los funcionarios dentro de la gestión del almacén.</t>
  </si>
  <si>
    <t>Número de requerimientos atendidos de elementos de consumo y devolutivos/Total requerimientos recibidos*100</t>
  </si>
  <si>
    <t>Se han adelantado enter septiembre y noviembre un total de 927 movimientos de almacen entre salidas, entrads, traslados, enterga de elementos de consumo, siengdo el mes de noviembre de 474.</t>
  </si>
  <si>
    <t>Cumplimiento de Mantenimientos: Garantizar el mantenimiento de la infraestructura física de la entidad</t>
  </si>
  <si>
    <t>Mantenimientos Realizados /Mantenimientos Programados</t>
  </si>
  <si>
    <t xml:space="preserve"> Se adelantaron los 33 mantenimientos preventivos contratados de acuerdo con el plan de mantenimientos y el plan anual de adquisiciones. 2 mantenimientos de los aires acondicionados de Cali y de Medellin no se pudieron adelantar debido a un incumplimiento del contratista el cual se adelantó por el grupo de contratos en su momento.
</t>
  </si>
  <si>
    <t>Eficiencia en la atención de requerimientos: Evaluar la oportunidad del servicio prestado en cada requerimiento</t>
  </si>
  <si>
    <t>No. De requerimientos cumplidos oportunamente/No. Total de requerimientos</t>
  </si>
  <si>
    <t xml:space="preserve"> Se adelantaron los 33 mantenimientos preventivos contratados de acuerdo con el plan de mantenimientos y el plan anual de adquisiciones. 2 mantenimientos de los aires acondicionados de Cali y de Medellin no se pudieron adelantar debido a un incumplimiento del contratista el cual se adelantó por el grupo de contratos en su momento.</t>
  </si>
  <si>
    <t>ICE: Indicador consumo energético (%) :Comparar el consumo de energía eléctrica mensual con respecto a la línea base de consumo establecida para la vigencia de medición.</t>
  </si>
  <si>
    <t xml:space="preserve"> Consumo Actual Mes (KW)/Línea Base de Consumo (KW)</t>
  </si>
  <si>
    <t>La meta para ultimo trim del año , incumplimiento de -1,9%  un consumo elevado en Btá,  que arrojo un incumplimiento del -9,2% para Oct, debido desarrollo de trabajos nocturnos en cambio de iluminación y inmobiliario, que se terminaron en inicios de Nov, un incumplimiento del  -0,06%. Para  Dic por la  Navidad  generaron nuevamente un consumo elevado, incumplimiento del -9,6%.</t>
  </si>
  <si>
    <t>ICA: Indicador Consumo Agua (%) :Medir el consumo de agua bimensual comparado con la linea base consumo establecida.</t>
  </si>
  <si>
    <t>Consumo Actual Mes (mᶾ)/Línea Base de Consumo (mᶾ)</t>
  </si>
  <si>
    <t>IRR- Indicador de Residuos Reciclables (%): Contabilizar los residuos sólidos reciclables generados sede Bogotá que podrán ser aprovechados posteriormente.</t>
  </si>
  <si>
    <t>Kg Residuos Sólidos Reciclables mes actual/Kg Residuos no Peligrosos Generados mes actual</t>
  </si>
  <si>
    <t>Finalmente,el resultado final del indicador dio un  9% de cumplimeinto por lo cual este indicador para la viegencia del 2017 no cumplió con la meta definida; así las cosas para este indicador se tomara como accion correctiva la redifinición de la meta.</t>
  </si>
  <si>
    <t>Pruebas de continuidad de los servicios tecnológicos:Realizar las pruebas necesarias para la continuidad de la operación de los servicios tecnológicos en la Entidad.</t>
  </si>
  <si>
    <t>Número de pruebas de continuidad realizadas en el periodo/ Total de pruebas de continuidad programadas en el periodo</t>
  </si>
  <si>
    <t>De las pruebas realizadas en el CORE y el FIREWALL, se obtuvieron resultados satisfactorios, las pruebas fueron satisfactorias y se logró comprobar que dichos sistemas están en alta disponibilidad.</t>
  </si>
  <si>
    <t>Disponibilidad de servicios tecnológicos:Conocer la disponibilidad de la infraestructura y los servicios tecnológicos de la Entidad</t>
  </si>
  <si>
    <t>(Horas Con Disponibilidad De La Plataforma Durante Un Periodo De Tiempo N - Horas de Indisponibilidad de la Plataforma en el mismo periodo  ) * 100/Total De Horas Del Periodo N</t>
  </si>
  <si>
    <t>Durante el segundo semestre de 2017, se presentaron incidentes de disponibilidad que no superan la meta establecida, estos resultados se obtuvieron con base en los procesos de contratación que nos permiten renovar y soportar la plataforma computacional, se tienen en cuenta la disponibilidad de los servicios más significativos de la plataforma tecnológica.</t>
  </si>
  <si>
    <t>Cumplimiento de mantenimientos preventivos sobre la plataforma de TI: Mitigar las consecuencias de los fallos de la infraestructura, buscando prevenir incidentes</t>
  </si>
  <si>
    <t>Número de mantenimientos preventivos ejecutados en el periodo/Total mantenimientos preventivos programados en el periodo</t>
  </si>
  <si>
    <t>Los mantenimientos se han realizado de acuerdo a lo planeado. Para lo que se lleva del semestre, se realizó mantenimeinto preventivo a el sistema de comunicaciones de voz, equipos de videoconferencia codec, solución de red inalámbrica, switches de core, salas de audiencias, plataforma IBM, UPS, aire acondicionado y sistema de extinción de incendios entre otros.</t>
  </si>
  <si>
    <t>Atención de incidentes de la plataforma de TI:Solucionar de manera oportuna los incidentes de la plataforma tecnológica</t>
  </si>
  <si>
    <t>Número de incidentes solucionados/Total de incidentes reportados</t>
  </si>
  <si>
    <t xml:space="preserve">Fueron atendidos los incidentes y requerimientos, la mesa de ayuda atiende los requerimientos e incidentes, además,mediante la herramienta, service manager, del sistema system Center, se registra la atención al usuario interno y externo. </t>
  </si>
  <si>
    <t xml:space="preserve">Poblamiento de planta de personal: Monitorear que la entidad cuente con el número suficiente de funcionarios para el oportuno y debido cumplimiento de sus funciones. </t>
  </si>
  <si>
    <t>Número total de cargos provistos/Número total de cargos de la planta*100</t>
  </si>
  <si>
    <t xml:space="preserve"> Se inició el cuatrimestre con 558 funcionarios, y al finalizar diciembre se contaba con 576. Adicionalmente, se cubrieron vacantes existentes atraves de encargos a funcionarios de carrera administrativa y nombramientos provisionales; de igual forma se presentaron varias renuncias libres y expontaneas de funcionarios provisionales.</t>
  </si>
  <si>
    <t>Cumplimiento del Plan Anual de Bienestar:Medir el cumplimiento de las actividades programadas en el Plan Anual de Bienestar</t>
  </si>
  <si>
    <t>No. Actividades ejecutadas/No. Activides Programadas*100</t>
  </si>
  <si>
    <t>Festivales deportivos de : 1. Baloncesto trios, 2.tenis de mesa parejas categoria A. 3.Tenis de mesa parejas categoria B. 4.Tenis de mesa individual Categoria A, 5.Tenis de mesa Individual categoria B. 6.Tenis de mesa femenino, 7. Dardos, 8. Rana, 9. Bolos. 10. Microfutbol. 11 . Socializar resultados tamizaje. 12. Terapia de recuperacion personas sintomaticas.</t>
  </si>
  <si>
    <t>Aplicación de la evaluación del desempeño:Medir el nivel de aplicación de la evaluación del desempeño a los funcionarios de la entidad.</t>
  </si>
  <si>
    <t xml:space="preserve">  Número de funcionarios evaluados/Número de funcionarios a evaluar*100</t>
  </si>
  <si>
    <t>Se entregan evaluaciones por parte de los Evaluadores a partir del 1 de febrero de 2018, de acuerdo con la norma vigente.</t>
  </si>
  <si>
    <t>Cumplimieto del programa de Inducción Institucional:Monitorear que todos los funcionarios nuevos que ingresan a la entidad realicen el programa de inducción institucional</t>
  </si>
  <si>
    <t>Funcionarios con Inducción en el mes: Número de funcionarios que recibieron inducción en el mes objeto de medición./Número de funcionarios posesionados: Número de funcionarios que ingresaron a la Entidad en el periodo de medición.</t>
  </si>
  <si>
    <t xml:space="preserve">Se ha venido utilizando la Plataforma Virtual para realizar las inducciones Institucionales, para el cuarto  trimestre tuvimos un cubrimiento del 97% </t>
  </si>
  <si>
    <t>Desembolso de créditos de vivienda:Medir el desembolso de los recursos que fueron asignados para otorgar créditos de vivienda</t>
  </si>
  <si>
    <t>Recursos ($) que fueron desembolsados para otorgar créditos de vivienda/Total recursos ($) que fueron asignados para otorgar créditos de vivienda</t>
  </si>
  <si>
    <t>Se desembolsó un total de $ 1.887.405.223, de los cuales corresponden $ 1.182.286.513 para adquisición, $ 498.135.535 para liberación de hipoteca y $ 206,983,175 para mejoras</t>
  </si>
  <si>
    <t>Capacitaciones Efectivas: Medir cobertura y efectividad de las capacitaciones ejecutadas</t>
  </si>
  <si>
    <t>Número de funcionarios para los que la Capacitación fue Efectiva /Total de funcionarios que asistieron a Capacitaciones</t>
  </si>
  <si>
    <t xml:space="preserve"> Funcionarios capacitados 23 funcionairos en programas No formales. Se inicia con el programa de Ingles con un total de 115  funcionarios entre Bogota y funcionairos entre las intendencias Regionales.Se adjudicaron un (12) crédito para maestría, especializaciones, pregrados  por valor de $258,219,432 </t>
  </si>
  <si>
    <t>Consumo de papel: Disminuir el consumo resmas de papel por centro de costos comparado al año inmediatamente anterior, en cumplimiento a la Directiva Presidencial 04 del 2012, la cual establece la eficiencia administrativa y lineamientos de la política cero papel en la administración pública.</t>
  </si>
  <si>
    <t>Número de resmas de papel consumidas en el periodo actual</t>
  </si>
  <si>
    <t>El mes de diciembre evidencia una disminucion en el consumo de papel con 378 resmas y un consumo promedio de 500 resmas entre octubre y noviembre..</t>
  </si>
  <si>
    <t>Satisfacción de usuarios internos: Medir el grado de satisfacción de los usuarios internos</t>
  </si>
  <si>
    <t>Número de usuarios internos que califican entre excelente y bueno el servicio/Número de usuarios internos atendidos</t>
  </si>
  <si>
    <t>en el trimestre se atendieron 16 usuarios internos que calificaron el servicio entre excelente y bueno, dando asi una satisfaccion del 100%.</t>
  </si>
  <si>
    <t>Satisfacción de usuarios externos: Medir el grado de satisfacción de los usuarios externos</t>
  </si>
  <si>
    <t>Número de usuarios externos que califican entre excelente y bueno el servicio/Número de usuarios externos atendidos</t>
  </si>
  <si>
    <t>en el mes de diciembre se registro la consulta de 1185 usuarios externos de los cuales el 100% califico como bueno o excelente el servicio prestado.</t>
  </si>
  <si>
    <t>Satisfacción de usuarios canal telefónico: Medir el grado de satisfacción de los usuarios atendidos por medio telefónico</t>
  </si>
  <si>
    <t>Número de usuarios atendidos vía telefónica que califican entre excelente y bueno el servicio/Número de usuarios atendidos vía telefónica</t>
  </si>
  <si>
    <t>Para el cuarto trimestre 24 personas dieron respuesta a la encuesta de satisfaccion de las cuales el 100% califico como excelente el servicio que se les prestó.</t>
  </si>
  <si>
    <t>Eficacia de la planeación estratégica:Medir el porcentaje de cumplimiento de ejecución del portafolio de proyectos estratégicos para la vigencia en curso</t>
  </si>
  <si>
    <t>Número de Proyectos cumplidos/Total de proyectos a ejecutar *100</t>
  </si>
  <si>
    <t xml:space="preserve">se cumplieron toda la ejecución de los proyectos </t>
  </si>
  <si>
    <t>Socialización de temas de planeación estratégica:Medir el cumplimiento de los eventos de socialización programados por la OAP para difundir al interior de la entidad temas asociados a la planeación estratégica.</t>
  </si>
  <si>
    <t>Número de divulgaciones ejecutadas/Número de divulgaciones programadas*100</t>
  </si>
  <si>
    <t>Se realizó la socialización de la propuesta de la planeación estrategica para el año 2018 a traves de la pagina web de la Entidad</t>
  </si>
  <si>
    <t>Materialización de riesgos de corrupción:Medir el % de riesgos de corrupción identificados por la entidad que se han materializado en un período de tiempo determinado.</t>
  </si>
  <si>
    <t>Número total de riesgos materializados en el período/Número de riesgosde corrupción vigentes identificados*100</t>
  </si>
  <si>
    <t>Como resultado de la gestión eficiente de los controles identificados para los diferentes riesgos de corrupción de los procesos para el año 2017 no se materializao ningun riesgo</t>
  </si>
  <si>
    <t>MEDICIÓN DEL RECAUDO:Medir el recaudo real en relación con el determinado en el decreto de liquidación del Ministerio de Hacienda de tal forma que se garantice que se cuentan con los recursos suficientes para la ejecución del gasto en la presente vigencia.</t>
  </si>
  <si>
    <t>RECAUDO REAL (multas+contribuciones+rendimientos financieros+cuotas partes pensionales, vivienda y otros)/RECAUDO AFORADO</t>
  </si>
  <si>
    <t>Pese a obtener recaudo aforado de 103,2%, no se logra la meta por: El no reconocimiento de los rendimientos financieros para 2017-II, cifra que representa más del 3% del total aforado para 2017, la devolución de 1 multa que superó $2, 000,000,000 y en menor % nos afectó la supresión de cuotas partes pensionales para el nivel Nacional, pues no se obtuvo recaudo en dicho rubro en el año.</t>
  </si>
  <si>
    <t xml:space="preserve">Cumplimiento metas sector - recursos comprometidos:Verificar el cumplimiento de las metas estableciadas con el sector, respecto a la ejecuciónn presupuestal de la entidad en recursos comprometidos </t>
  </si>
  <si>
    <t>% recursos comprometidos entidad /% meta recursos comprometidos sector*100</t>
  </si>
  <si>
    <t xml:space="preserve">Se cumple satisfactoriamente la meta establecida para el período por el sector respecto a los recursos comprometidos por la entidad </t>
  </si>
  <si>
    <t>Cumplimiento metas sector - recursos comprometidos:Verificar el cumplimiento de las metas estableciadas con el sector, respecto a la ejecución presupuestal de la entidad en recursos obligados</t>
  </si>
  <si>
    <t xml:space="preserve">Se cumple satisfactoriamente la meta establecida para el período por el sector respecto a los recursos obligados por la entidad                                                                                                               </t>
  </si>
  <si>
    <t xml:space="preserve">Conciliaciones con desviación:Garantizar una desviación menor al 10% en la conciliación de los tres items principales  </t>
  </si>
  <si>
    <t>Valor estados financieros/Valor informe área</t>
  </si>
  <si>
    <t>Se cumple satisfactoriamente la meta establecida. Se valida con el cierre contable que se realiza en SIIF y la CGN el 15 de febrero de 2018. El segundo semestre presenta pequeñas diferencias no significativas en cartera.</t>
  </si>
  <si>
    <t>Ajustes al SGI:Determinar el numero de ajustes o adecuaciones en el año, con relacion a las estrategias y políticas de seguridad de la información.</t>
  </si>
  <si>
    <t>Número de procesos a los que se les realizan ajustes bajo la estructura  del SGI/Total de procesos de la entidad</t>
  </si>
  <si>
    <t>Durante el cuarto trimestre del año se evaluaron y se ajustaron las caractericaciones de los 25 procesos de la Entidad de conformidad con los criterios del SGI. En el consolidado del segundo semestre se muestra un promedio de 82% estando por encima de la meta propuesta. Así mismo para la vigencia el indicador tuvo un resultado acumulado del 80% cumpliendo con la meta establecida.</t>
  </si>
  <si>
    <t>Efectividad en la elaboración de los informes a entes externos:Cumplir con las directrices para la emisión y entrega en los tiempos definidos los informes de gestión del área.</t>
  </si>
  <si>
    <t>Numero de informes externos presentados dentro de los tiempos establecidos/Total  de informes requeridos por los entes externos</t>
  </si>
  <si>
    <t>Durante el segundo semestre fueron solicitados 2 informes por entes externos los cuales fueron oportunamente presentados y fueron los siguientes: Informe de Gestión Contractual del aplicativo SIRECI y el informe de Planes de Mejoramiento del mismo aplicativo lo que nos deja en cumplimiento de la meta. Así las cosas, durante el año 2017 este indicador cumplió con la meta del 100%.</t>
  </si>
  <si>
    <t>ATENCION DE SOLICITUDES DE CONCEPTOS: MEDIR LA EFICACIA EN LA ATENCIÓN DE LAS SOLICITUDES DE CONCEPTOS</t>
  </si>
  <si>
    <t>No de conceptos respondidos/No de solicitudes de conceptos*100</t>
  </si>
  <si>
    <t>Para el primer semestre, se supero la meta y se logró un avance del 67%; se da claridad que los 85 conceptos no respondidos están dentro del términos de 30 días hábiles para responder.</t>
  </si>
  <si>
    <t>ATENCION DE DEMANDAS CONTENCIOSAS ADMINISTRATIVAS Y DE JUSTICIA ORDINARIA:MEDIR LA EFICACIA EN LA ATENCIÓN DE LAS DEMANDAS RADICADAS CONTRA LA SUPERSOCIEDADES</t>
  </si>
  <si>
    <t>No de demandas contestadas/No de demandas Fijadas o Notificadas*100</t>
  </si>
  <si>
    <t>El % alcanzado supera la meta del 60%, teniendo en cuenta que los términos legales para contestar las demandas son amplios y se contabilizan si son varios los demandados desde cuando se surte la última notificación, por esta razón las demandas notificadas en un semestre por términos legales, son contestadas en el siguiente.</t>
  </si>
  <si>
    <t>EFICIENCIA EN LA GESTIÓN DE LAS DEMANDAS :MEDIR LA EFICIENCIA EN LAS DEMANDAS ATENDIDAS</t>
  </si>
  <si>
    <t>No de demandas contestadas oportunamente/No de demandas contestadas*100</t>
  </si>
  <si>
    <t xml:space="preserve">Para el año, el porcentaje implica que la meta del 90% fue superada, dado que las demandas fueron contestadas oportunamente, por los apoderados de la entidad. </t>
  </si>
  <si>
    <t>EFECTIVIDAD EN LA GESTIÓN DE LOS PROCESOS ATENDIDOS:MEDIR LA EFECTIVIDAD EN LOS PROCESOS ATENDIDOS</t>
  </si>
  <si>
    <t>No de procesos ganados/No. de procesos ejecutoriados*100</t>
  </si>
  <si>
    <t xml:space="preserve">Para el año, se obtuvo un porcentaje de cumplimiento del 97%, que implica el cumplimiento de la meta del indicador. Lo anterior demuestra que la actividad de los abogados del Grupo de Defensa Judicial, y los abogados extermos, realizan una defensa de la Entidad altamemte eficientemente. </t>
  </si>
  <si>
    <t>Eficacia en el trámite de la etapa de calificación:Medir el desempeño en el trámite de la etapa de calificación de los procesos verbales sometidos al conocimiento del grupo</t>
  </si>
  <si>
    <t>Demandas que fueron presentadas en el período de medición  con auto de calificación /Total de demandas presentadas dentro del período de medición*100</t>
  </si>
  <si>
    <t xml:space="preserve">Como se agilizó el proceso de supervisión, se firmaron los autos de calificación de demanda que se encontraban proyectados. </t>
  </si>
  <si>
    <t>Eficacia en la Etapa de fallo de los procesos Verbales Sumarios:Medir el desempeño en el trámite de la etapa de fallo de los procesos verbales sumarios sometidos al conocimiento del grupo</t>
  </si>
  <si>
    <t>Audiencias convocadas en el período de medición/Total de procesos verbales sumarios pendientes de audiencia dentro del período de medición *100</t>
  </si>
  <si>
    <t xml:space="preserve">Como se agilizó el proceso de supervisión, se firmaron las sentencias que se encontraban proyectadas. </t>
  </si>
  <si>
    <t>Eficacia en la Etapa de fallo de los procesos Verbales:Medir el desempeño en el trámite de la etapa de fallo de los procesos verbales sometidos al conocimiento del grupo</t>
  </si>
  <si>
    <t>Audiencias convocadas en el período de medición/total de procesos verbales pendientes de audiencia dentro del período de medición *100</t>
  </si>
  <si>
    <t>Se agilizó la supervisión y firma de providencias que daban impulso al proceso, lo que hizo que un alto número de procesos llegaran a la etapa de citación audiencia para la misma época.</t>
  </si>
  <si>
    <t>Pronunciamiento sobre las demandas:Asegurar que se le dé tramite a todas las demandas presentadas por los usuarios</t>
  </si>
  <si>
    <t>Número de autos admisorios, inadmisorios o rechazo/Número de demandas recibidas*100</t>
  </si>
  <si>
    <t>Se revisó la definición del indicador y se encontró que la forma como se mide genera falsas alarmas, esto teniendo en cuenta que para las mediciones del trimestre I y II se incluyeron en el universo de medición demandas presentadas por usuarios en esos períodos pero que aún no tenían un pronunciamiento porque fueron recibidas en los últimos días del período que se estaba midiendo.</t>
  </si>
  <si>
    <t>Tiempo de resolución de conflictos societarios:Contribuir a la preservación del orden público económico.</t>
  </si>
  <si>
    <t>Término de duración de los procesos presentados en 2017/Término de duración de los procesos (meta) *100</t>
  </si>
  <si>
    <t>Pese a que el último trimestre de 2017 se registró una reducción del 16% en la duración de los procesos, el promedio acumulado de duración de los procesos en 2017 registró 8.28 meses, siendo de 8 meses la meta prevista. El cumplimiento de la meta fue afectado por la movilidad de personal que se presentó en la Delgatura de Procedimientos Mercantiles durante el primer semestre de 2017.</t>
  </si>
  <si>
    <t>Número de demandas presentadas ante este Despacho:Medir la confianza de los ususarios en la capacidad de este Despacho judicial para resolver conflictos societarios</t>
  </si>
  <si>
    <t>Número de demandas recibidas en el trimestre/Número de demandas recibidas en el mismo trimestre del año anterior*100</t>
  </si>
  <si>
    <t xml:space="preserve">Pese a que en la vigencia 2017 se registra un incremento del 6.84% de las demandas recibidas por la Delegatura de Procedimientos Mercantiles respecto a la vigencia anterior, no se cumple con la meta establecida. Se sobreestimó la meta de crecimiento y esta se redefinirá para la vigencia 2018.
</t>
  </si>
  <si>
    <t>Seguimiento a Sujetos en Acuerdo de Insolvencia en Ejecución :Medir la oportunidad en el seguimiento de manera proactiva</t>
  </si>
  <si>
    <t>N°  de acuerdos con actuación dentro de cada trimestre/N° de acuerdos en ejecución*100</t>
  </si>
  <si>
    <t>Durante el segundo semestre el numero de procesos aumento en un 5% con ralacion al reportado al final del primer semestre llegando a un cumplimiento del 95%. Por ser el último trimestre se revisan todos los procesos y se actualizan datos en Share Point. Durante este periodo a 9 sociedades se les decreto la Liquidacion Judicial y 3 sociedades terminaron el Acuerdo.</t>
  </si>
  <si>
    <t xml:space="preserve">Audiencias y Reunión  de acreedores:Medir el cumplimiento en la las audiencias convocadas </t>
  </si>
  <si>
    <t>No de audiencias realizadas /No de audiencias convocadas *100</t>
  </si>
  <si>
    <t>Durante el 2o sem se llevaron a cabo 39 Audiencias. 12  confirman las alternativas de solucion del incumplimiento, 12  confirmaron las reformas del acuerdo, en 1 no se confirmo la reforma del acuerdo, 2 de incidentes se decretaron multas, 1 de resolucion de objeciones, 1 se decreto Inspeccoin Judicial, 1  se resolvio incidente  y 9  se decretro la liquidacion judicial.</t>
  </si>
  <si>
    <t>Atención en las Solicitudes:Medir el porcentaje de solicitudes al proceso de reorganización y validación estudiadas en el trimestre a evaluar.</t>
  </si>
  <si>
    <t xml:space="preserve">N° de Solicitudes con pronunciamiento/Total de Solicitudes radicadas </t>
  </si>
  <si>
    <t xml:space="preserve">Durante el 2do sem se recibio un 17% más de solicitudes frente al 1er sem de 2017. De de las 107 solicitudes pendientes del 1er semestre. Se implento un plan de choque para atender el cúmulo y la implementación de flexibiliazación en el procedimiento de admisión, para así lograr una mayor cobertura en el estudio. </t>
  </si>
  <si>
    <t>Operaciones de registro automático - Bien Inmueble y en sociedad:Verificar  que las operaciones realizadas cumplan con los requisitos para ser calificadas como inversión extranjera en Bien Inmueble y en sociedad.</t>
  </si>
  <si>
    <t>Número de respuestas evaluadas /Total  requerimientos efectuados a inversionistas  y sociedades receptoras de inversión del semestre anterior</t>
  </si>
  <si>
    <t xml:space="preserve">La meta se cumplió, porque se distribuyeron las tareas a  ejecturar por  etapas en 3 funcionarios.  </t>
  </si>
  <si>
    <t>Cargos y archivos presentados:Establecer el número de cargos+archivos presentados en el tiempo oportuno.</t>
  </si>
  <si>
    <t>(Número de proyectos de cargos + Número de proyectos de archivos) presentados en el tiempo oportuno/(Total de proyectos de cargos + Total de proyectos de archivos recibidos) presentados</t>
  </si>
  <si>
    <t>La meta prevista se cumplió, porque se generaron inventarios trimestrales de procesos con fecha de cumplimiento para la presentación de los proyectos y mensualmente se hizo seguimiento a las fechas fijadas, en las reuniones de grupo primario.</t>
  </si>
  <si>
    <t>Decisiones de fondo presentadas:Establecer el número de decisiones de fondo presentados en el tiempo oportuno.</t>
  </si>
  <si>
    <t>Número de proyectos de decisiones de fondo presentadas en el tiempo oportuno/Total de decisiones de fondo presentadas</t>
  </si>
  <si>
    <t>Multas revocadas vs impuestas:Establecer el número de multas revocadas sobre las impuestas.</t>
  </si>
  <si>
    <t>El objetivo se cumplió, porque: en forma permanente se actualiza a los fucionarios sobre la normatividad cambiaria. Se socializan  jurisprudencia y la doctrina relacionada con el tema cambiario. Se socializa mensualmente en los grupos primarios las decisiones que resuelven los recursos y solicitudes de revocatoria contra las decisiones de fondo.</t>
  </si>
  <si>
    <t>Eficacia en la publicaciones efectuadas en la pagina web: Medir el cumplimiento de las publicaciones efectuadas en la página web frente al promedio de publicaciones</t>
  </si>
  <si>
    <t xml:space="preserve"> Como observacion general para todas las intendencias, se presento un aumento en el consumo de agua para el segundo semestre frente al registrado en el primer semestre, de acuerdo a esto es necesario reforzar las sensibilizaciones de buenas practicas durante los meses de Junio - Diciembre.</t>
  </si>
  <si>
    <t>Número de multas revocadas/total de multas impuestas por el grupo de régimen cambiario</t>
  </si>
  <si>
    <t>La meta se incumplió por lo que se elabora Plan de Mejoramiento.</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</si>
  <si>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</si>
  <si>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</si>
  <si>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</si>
  <si>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</si>
  <si>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</si>
  <si>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</si>
  <si>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</si>
  <si>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</si>
  <si>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</si>
  <si>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</si>
  <si>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</si>
  <si>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</si>
  <si>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</si>
  <si>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</si>
  <si>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</si>
  <si>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</si>
  <si>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</si>
  <si>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</si>
  <si>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</si>
  <si>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</si>
  <si>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</si>
  <si>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</si>
  <si>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</si>
  <si>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</si>
  <si>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</si>
  <si>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</si>
  <si>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</si>
  <si>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</si>
  <si>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</si>
  <si>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</si>
  <si>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</si>
  <si>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</si>
  <si>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</si>
  <si>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</si>
  <si>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</si>
  <si>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</si>
  <si>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</si>
  <si>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</si>
  <si>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</si>
  <si>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</si>
  <si>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</si>
  <si>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</si>
  <si>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</si>
  <si>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</si>
  <si>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</si>
  <si>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</si>
  <si>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</si>
  <si>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</si>
  <si>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</si>
  <si>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</si>
  <si>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</si>
  <si>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</si>
  <si>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</si>
  <si>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</si>
  <si>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</si>
  <si>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</si>
  <si>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</si>
  <si>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</si>
  <si>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</si>
  <si>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</si>
  <si>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</si>
  <si>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</si>
  <si>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</si>
  <si>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</si>
  <si>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</si>
  <si>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</si>
  <si>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</si>
  <si>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</si>
  <si>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</si>
  <si>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</si>
  <si>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</si>
  <si>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</si>
  <si>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</si>
  <si>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</si>
  <si>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</si>
  <si>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</si>
  <si>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</si>
  <si>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</si>
  <si>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</si>
  <si>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</si>
  <si>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</si>
  <si>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</si>
  <si>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</si>
  <si>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</si>
  <si>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</si>
  <si>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</si>
  <si>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</si>
  <si>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</si>
  <si>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</si>
  <si>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</si>
  <si>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</si>
  <si>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</si>
  <si>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</si>
  <si>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</si>
  <si>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</si>
  <si>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</si>
  <si>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</si>
  <si>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</si>
  <si>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</si>
  <si>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</si>
  <si>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</si>
  <si>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</si>
  <si>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</si>
  <si>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</si>
  <si>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</si>
  <si>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</si>
  <si>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</si>
  <si>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</si>
  <si>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</si>
  <si>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</si>
  <si>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</si>
  <si>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</si>
  <si>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</si>
  <si>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</si>
  <si>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</si>
  <si>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</si>
  <si>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</si>
  <si>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</si>
  <si>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</si>
  <si>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</si>
  <si>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</si>
  <si>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</si>
  <si>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</si>
  <si>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</si>
  <si>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</si>
  <si>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</si>
  <si>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</si>
  <si>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</si>
  <si>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</si>
  <si>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</si>
  <si>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</si>
  <si>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</si>
  <si>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</si>
  <si>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</si>
  <si>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</si>
  <si>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</si>
  <si>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</si>
  <si>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</si>
  <si>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</si>
  <si>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</si>
  <si>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</si>
  <si>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</si>
  <si>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</si>
  <si>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</si>
  <si>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</si>
  <si>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</si>
  <si>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</si>
  <si>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</si>
  <si>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</si>
  <si>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</si>
  <si>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</si>
  <si>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</si>
  <si>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</si>
  <si>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</si>
  <si>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</si>
  <si>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</si>
  <si>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</si>
  <si>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</si>
  <si>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</si>
  <si>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</si>
  <si>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</si>
  <si>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</si>
  <si>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</si>
  <si>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</si>
  <si>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</si>
  <si>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</si>
  <si>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</si>
  <si>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</si>
  <si>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</si>
  <si>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</si>
  <si>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</si>
  <si>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</si>
  <si>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</si>
  <si>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</si>
  <si>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</si>
  <si>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</si>
  <si>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</si>
  <si>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</si>
  <si>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</si>
  <si>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</si>
  <si>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</si>
  <si>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</si>
  <si>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</si>
  <si>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</si>
  <si>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</si>
  <si>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</si>
  <si>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</si>
  <si>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</si>
  <si>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</si>
  <si>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</si>
  <si>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</si>
  <si>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</si>
  <si>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</si>
  <si>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</si>
  <si>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</si>
  <si>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</si>
  <si>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</si>
  <si>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</si>
  <si>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</si>
  <si>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</si>
  <si>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</si>
  <si>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</si>
  <si>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</si>
  <si>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</si>
  <si>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</si>
  <si>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</si>
  <si>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</si>
  <si>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</si>
  <si>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</si>
  <si>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</si>
  <si>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</si>
  <si>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</si>
  <si>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</si>
  <si>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</si>
  <si>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</si>
  <si>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</si>
  <si>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</si>
  <si>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</si>
  <si>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</si>
  <si>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</si>
  <si>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</si>
  <si>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</si>
  <si>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</si>
  <si>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</si>
  <si>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</si>
  <si>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</si>
  <si>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</si>
  <si>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</si>
  <si>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</si>
  <si>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</si>
  <si>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</si>
  <si>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</si>
  <si>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</si>
  <si>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</si>
  <si>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</si>
  <si>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</si>
  <si>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</si>
  <si>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</si>
  <si>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</si>
  <si>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</si>
  <si>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</si>
  <si>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</si>
  <si>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</si>
  <si>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</si>
  <si>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</si>
  <si>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</si>
  <si>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</si>
  <si>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</si>
  <si>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</si>
  <si>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</si>
  <si>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</si>
  <si>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</si>
  <si>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</si>
  <si>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</si>
  <si>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</si>
  <si>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</si>
  <si>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</si>
  <si>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</si>
  <si>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</si>
  <si>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</si>
  <si>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</si>
  <si>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</si>
  <si>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</si>
  <si>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</si>
  <si>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</si>
  <si>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</si>
  <si>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</si>
  <si>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</si>
  <si>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</si>
  <si>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</si>
  <si>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</si>
  <si>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</si>
  <si>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</si>
  <si>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</si>
  <si>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</si>
  <si>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</si>
  <si>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</si>
  <si>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</si>
  <si>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</si>
  <si>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</si>
  <si>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</si>
  <si>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</si>
  <si>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</si>
  <si>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</si>
  <si>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</si>
  <si>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</si>
  <si>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</si>
  <si>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</si>
  <si>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</si>
  <si>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</si>
  <si>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</si>
  <si>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</si>
  <si>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</si>
  <si>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</si>
  <si>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</si>
  <si>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</si>
  <si>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</si>
  <si>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</si>
  <si>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</si>
  <si>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</si>
  <si>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</si>
  <si>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</si>
  <si>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</si>
  <si>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</si>
  <si>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</si>
  <si>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</si>
  <si>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</si>
  <si>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</si>
  <si>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</si>
  <si>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</si>
  <si>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</si>
  <si>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</si>
  <si>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</si>
  <si>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</si>
  <si>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</si>
  <si>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</si>
  <si>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</si>
  <si>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</si>
  <si>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</si>
  <si>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</si>
  <si>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</si>
  <si>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</si>
  <si>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</si>
  <si>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</si>
  <si>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</si>
  <si>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</si>
  <si>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</si>
  <si>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</si>
  <si>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</si>
  <si>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</si>
  <si>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</si>
  <si>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</si>
  <si>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</si>
  <si>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</si>
  <si>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</si>
  <si>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</si>
  <si>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</si>
  <si>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</si>
  <si>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</si>
  <si>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</si>
  <si>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</si>
  <si>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</si>
  <si>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</si>
  <si>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</si>
  <si>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</si>
  <si>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</si>
  <si>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</si>
  <si>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</si>
  <si>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</si>
  <si>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</si>
  <si>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</si>
  <si>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</si>
  <si>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</si>
  <si>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</si>
  <si>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</si>
  <si>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</si>
  <si>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</si>
  <si>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</si>
  <si>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</si>
  <si>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</si>
  <si>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</si>
  <si>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</si>
  <si>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</si>
  <si>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</si>
  <si>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</si>
  <si>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</si>
  <si>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</si>
  <si>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</si>
  <si>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</si>
  <si>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</si>
  <si>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</si>
  <si>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</si>
  <si>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</si>
  <si>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</si>
  <si>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</si>
  <si>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</si>
  <si>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</si>
  <si>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</si>
  <si>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</si>
  <si>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</si>
  <si>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</si>
  <si>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</si>
  <si>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</si>
  <si>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</si>
  <si>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</si>
  <si>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</si>
  <si>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</si>
  <si>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</si>
  <si>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</si>
  <si>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</si>
  <si>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</si>
  <si>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</si>
  <si>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</si>
  <si>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</si>
  <si>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</si>
  <si>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</si>
  <si>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</si>
  <si>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</si>
  <si>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</si>
  <si>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</si>
  <si>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</si>
  <si>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</si>
  <si>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</si>
  <si>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</si>
  <si>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</si>
  <si>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</si>
  <si>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</si>
  <si>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</si>
  <si>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</si>
  <si>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</si>
  <si>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</si>
  <si>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</si>
  <si>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</si>
  <si>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</si>
  <si>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</si>
  <si>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</si>
  <si>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</si>
  <si>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</si>
  <si>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</si>
  <si>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</si>
  <si>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</si>
  <si>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</si>
  <si>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</si>
  <si>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</si>
  <si>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</si>
  <si>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</si>
  <si>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</si>
  <si>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</si>
  <si>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</si>
  <si>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</si>
  <si>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</si>
  <si>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</si>
  <si>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</si>
  <si>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</si>
  <si>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</si>
  <si>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</si>
  <si>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</si>
  <si>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</si>
  <si>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</si>
  <si>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</si>
  <si>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</si>
  <si>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</si>
  <si>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</si>
  <si>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</si>
  <si>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</si>
  <si>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</si>
  <si>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</si>
  <si>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</si>
  <si>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</si>
  <si>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</si>
  <si>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</si>
  <si>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</si>
  <si>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</si>
  <si>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</si>
  <si>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</si>
  <si>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</si>
  <si>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</si>
  <si>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</si>
  <si>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</si>
  <si>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</si>
  <si>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</si>
  <si>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</si>
  <si>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</si>
  <si>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</si>
  <si>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05001333101020090018700</t>
  </si>
  <si>
    <t>2010/09/12</t>
  </si>
  <si>
    <t xml:space="preserve">43616672 - Arismendi Sosa Claudia Andrea </t>
  </si>
  <si>
    <t>37594955 - Cristian Camilo Gutierrez Muñoz -AGROMAS S.A.</t>
  </si>
  <si>
    <t>5 DEPARTAMENTO ANTIOQUIA</t>
  </si>
  <si>
    <t>05001333103020110000200</t>
  </si>
  <si>
    <t>2011/02/09</t>
  </si>
  <si>
    <t>12529766 - Enrique Escobar de la Hoz</t>
  </si>
  <si>
    <t>11001032400020120031300</t>
  </si>
  <si>
    <t>39818302 - Cañon Prieto Paola Marcela</t>
  </si>
  <si>
    <t>19398407 - Miguel Alejandro Castillo Mesa</t>
  </si>
  <si>
    <t>25 DEPARTAMENTO CUNDINAMARCA</t>
  </si>
  <si>
    <t>25000233600020140021700</t>
  </si>
  <si>
    <t>80031081 -  Gomez Gonzalez Marino Alberto</t>
  </si>
  <si>
    <t>830012505 - Colbank S.A.  Banca de Inversion 830,012,505</t>
  </si>
  <si>
    <t>05001233100020070257000</t>
  </si>
  <si>
    <t xml:space="preserve">19256097- Bernal Forero Gustavo Ernesto </t>
  </si>
  <si>
    <t>23896598 - Deisy Ramirez Carvajal</t>
  </si>
  <si>
    <t>25000232600020070046901</t>
  </si>
  <si>
    <t>5761663 - Henry Castro Escamilla</t>
  </si>
  <si>
    <t>25000232600020080010501</t>
  </si>
  <si>
    <t xml:space="preserve">1018403236- Quitian Mateus Elsa Mayerli </t>
  </si>
  <si>
    <t xml:space="preserve">800045420 - Inversiones Compaz ltda- </t>
  </si>
  <si>
    <t>76001230100420060216700</t>
  </si>
  <si>
    <t>2006/07/04</t>
  </si>
  <si>
    <t>70051530 - Luis Germán Osorno Calero</t>
  </si>
  <si>
    <t>13836318900120060028400</t>
  </si>
  <si>
    <t>2007/02/27</t>
  </si>
  <si>
    <t>8834794 - Oscar Enrique Salvador Castellar ALFONSO FRANCO CARO</t>
  </si>
  <si>
    <t>76001333100020080039100</t>
  </si>
  <si>
    <t>8903321872 - Producciones Agrícolas Cavi</t>
  </si>
  <si>
    <t>66 DEPARTAMENTO RISARALDA</t>
  </si>
  <si>
    <t>05001233100020070028001</t>
  </si>
  <si>
    <t>900020236 - Promotora Casa Mediterránea</t>
  </si>
  <si>
    <t>25000232600020100010001</t>
  </si>
  <si>
    <t>860008867 - Fundación San Antonio</t>
  </si>
  <si>
    <t>25000232600020060148402</t>
  </si>
  <si>
    <t>800181275 - Inversiones Caro Duque y Cia</t>
  </si>
  <si>
    <t>23001333100420140000800</t>
  </si>
  <si>
    <t>2011/06/29</t>
  </si>
  <si>
    <t>78023360 - Adolfo Manuel Ceballos Lopez</t>
  </si>
  <si>
    <t>23 DEPARTAMENTO CÓRDOBA</t>
  </si>
  <si>
    <t>11001032500020160047800</t>
  </si>
  <si>
    <t>2012/09/24</t>
  </si>
  <si>
    <t>22672396 - Flor De Jesus Del Toro y Otros</t>
  </si>
  <si>
    <t>50001333100520110007401</t>
  </si>
  <si>
    <t>2012/11/27</t>
  </si>
  <si>
    <t>52867740 - Lina Margarita Pineda y otros</t>
  </si>
  <si>
    <t>50 DEPARTAMENTO META</t>
  </si>
  <si>
    <t>11001032400020120012400</t>
  </si>
  <si>
    <t>2012/10/08</t>
  </si>
  <si>
    <t>17167603 - Heli Abel Torrado Torrado</t>
  </si>
  <si>
    <t>11001032500020120088500</t>
  </si>
  <si>
    <t>2013/02/28</t>
  </si>
  <si>
    <t>41621670 - Maria Helena Jimenez Vargas</t>
  </si>
  <si>
    <t>11001032500020120004500</t>
  </si>
  <si>
    <t>73107475 - Andrés Antonio Alarcón</t>
  </si>
  <si>
    <t>11001032500020120006400</t>
  </si>
  <si>
    <t>36162588 - Angela Consuelo López Vargas.</t>
  </si>
  <si>
    <t>05001233100020100032400</t>
  </si>
  <si>
    <t>2010/03/08</t>
  </si>
  <si>
    <t>70107580 - Gustavo Alberto Correa y Otros</t>
  </si>
  <si>
    <t>11001333103620070022201</t>
  </si>
  <si>
    <t>800121665 - JAHV Macgregor Auditores Consultores</t>
  </si>
  <si>
    <t>08001310300820110030900</t>
  </si>
  <si>
    <t>2011/10/11</t>
  </si>
  <si>
    <t>17008323 - José Anibal Campo Helibron</t>
  </si>
  <si>
    <t>25000234200020130577000</t>
  </si>
  <si>
    <t>2012/05/16</t>
  </si>
  <si>
    <t>38235330 - Nelly Heredia Ramírez</t>
  </si>
  <si>
    <t>11001333101420090040600</t>
  </si>
  <si>
    <t>2011/04/29</t>
  </si>
  <si>
    <t>19150463 - Pedro Julio Mora Rojas y Otros (Juan Carlos Oliveros Soto)</t>
  </si>
  <si>
    <t>11001333103520080003002</t>
  </si>
  <si>
    <t>6687767 - Rodrigo Luis Márquez Misal</t>
  </si>
  <si>
    <t>05001233100020110029501</t>
  </si>
  <si>
    <t>2011/05/31</t>
  </si>
  <si>
    <t>800024544 - Saporiti Ltda</t>
  </si>
  <si>
    <t>05001333301620120038400</t>
  </si>
  <si>
    <t>2013/01/21</t>
  </si>
  <si>
    <t xml:space="preserve">98576298 - Oscar Fernando Chica Mazo y Otros; Maria Guillermina Agudelo </t>
  </si>
  <si>
    <t>76001233100020120055401</t>
  </si>
  <si>
    <t>2012/05/25</t>
  </si>
  <si>
    <t>41621670 - Maria Helena Jimenez Vargas, Federico Germán Jimenez y Otros</t>
  </si>
  <si>
    <t>23001333100420140000700</t>
  </si>
  <si>
    <t>2012/09/18</t>
  </si>
  <si>
    <t>7829399 - Jose Fernando Argel Logueira</t>
  </si>
  <si>
    <t>25269333170320120012501</t>
  </si>
  <si>
    <t>2013/05/15</t>
  </si>
  <si>
    <t>14441280 - Luis Eduardo Abadia Bastos y Otros</t>
  </si>
  <si>
    <t>23001333100320120010700</t>
  </si>
  <si>
    <t>2011/05/30</t>
  </si>
  <si>
    <t>78036871 - Alejandro Javier Mejia Castaño</t>
  </si>
  <si>
    <t>23001333100420150016600</t>
  </si>
  <si>
    <t>35116493 - Maria Consuelo Argel Logreira</t>
  </si>
  <si>
    <t>23001333100420130023700</t>
  </si>
  <si>
    <t>78701439 - Francisco Puello Kerguelen</t>
  </si>
  <si>
    <t>25000234100020120054901</t>
  </si>
  <si>
    <t>830037330 - Telefonica S.A</t>
  </si>
  <si>
    <t>11001032400020130055100</t>
  </si>
  <si>
    <t>1017175892 - Daniel Jimenez Pastor</t>
  </si>
  <si>
    <t>23001233100420150032700</t>
  </si>
  <si>
    <t>25839937 - Rosa Maria Karduss Kandalaft</t>
  </si>
  <si>
    <t>05001333302620130116500</t>
  </si>
  <si>
    <t>8408893 - Carlos Mario Valencia Allvarez  - Libertad Urbana 811043511</t>
  </si>
  <si>
    <t>13001233100020110057200</t>
  </si>
  <si>
    <t>890406653 - Aerorepresentaciones Cartagena y Cia Ltda en Liquidación</t>
  </si>
  <si>
    <t>68001233100020110034600</t>
  </si>
  <si>
    <t>2011/07/22</t>
  </si>
  <si>
    <t>2162371 - Alfonso Valencia Arias y Otros - Calzado universo</t>
  </si>
  <si>
    <t>68 DEPARTAMENTO SANTANDER</t>
  </si>
  <si>
    <t>23001333100120110000800</t>
  </si>
  <si>
    <t>7375095 - Cristian Negrete Mendez</t>
  </si>
  <si>
    <t>23001333105520150017600</t>
  </si>
  <si>
    <t>26173403 - Damaris Del Carmen Romero Peñate</t>
  </si>
  <si>
    <t>23001333100420110001400</t>
  </si>
  <si>
    <t>50847388 - Elsy Taboada Pérez</t>
  </si>
  <si>
    <t>23001233100020110021800</t>
  </si>
  <si>
    <t>5922539 - Fatima Irusa Rocha Otero</t>
  </si>
  <si>
    <t>76001333100620100040700</t>
  </si>
  <si>
    <t>15500291 - Fernando Antonio Hernández Gallego y Otros</t>
  </si>
  <si>
    <t>76 DEPARTAMENTO VALLE DEL CAUCA</t>
  </si>
  <si>
    <t>1 A FAVOR</t>
  </si>
  <si>
    <t>19001333100220110039900</t>
  </si>
  <si>
    <t>2011/09/21</t>
  </si>
  <si>
    <t xml:space="preserve">10721099 - Gabriel Eduardo Pillimue Potosi y Otros -KEVIN AMILCAR CALAMBAS VELASCO - GABRIEL EDUARDO PILLIMUE POTOSI </t>
  </si>
  <si>
    <t>19 DEPARTAMENTO CAUCA</t>
  </si>
  <si>
    <t>23001333100420150013700</t>
  </si>
  <si>
    <t>34995812 - Gloria Lucia Durango Osorio</t>
  </si>
  <si>
    <t>2 EN CONTRA</t>
  </si>
  <si>
    <t>50001333100620120003101</t>
  </si>
  <si>
    <t>2012/03/06</t>
  </si>
  <si>
    <t>17320991 - Gustavo Alonso Giraldo Velez</t>
  </si>
  <si>
    <t>23001233100020110010101</t>
  </si>
  <si>
    <t>79265211 - Henry Alberto Quevedo Cardenas</t>
  </si>
  <si>
    <t>00000000000020110019400</t>
  </si>
  <si>
    <t>2011/06/08</t>
  </si>
  <si>
    <t>899999239 - Instituto Colombiano de Bienestar Familiar ICBF</t>
  </si>
  <si>
    <t>25000232600020100046401</t>
  </si>
  <si>
    <t>5956881 - José María Angarita Acosta / Alberto Antonio Jaramillo Sierra</t>
  </si>
  <si>
    <t>25000232600020071025601</t>
  </si>
  <si>
    <t xml:space="preserve">860002099 - José Ricardo Valbuena Rojas y Otros.  Sociedad Quimica Industrial  Textil S.A. (Quintex) </t>
  </si>
  <si>
    <t>11001333671920140001200</t>
  </si>
  <si>
    <t xml:space="preserve">41714654- Penagos Pardo Luz Marina </t>
  </si>
  <si>
    <t>25913519 - Liliana Isabel Rubio Castilla</t>
  </si>
  <si>
    <t>25000232600020110000801</t>
  </si>
  <si>
    <t>14956832 - Luis Esteban Calderón Acosta</t>
  </si>
  <si>
    <t>11001032500020120030700</t>
  </si>
  <si>
    <t>51839569 - Maria del Pilar Paez Peñarete y Otro</t>
  </si>
  <si>
    <t>54001333100420130039300</t>
  </si>
  <si>
    <t>60366351 - Maria Yaneth Rondón Melendez</t>
  </si>
  <si>
    <t>54 DEPARTAMENTO NORTE DE SANTANDER</t>
  </si>
  <si>
    <t>47001333100120100092500</t>
  </si>
  <si>
    <t>10268749 - Mario Hernàn Mejìa, AMPARO RAMIREZ REPIZO y Otros</t>
  </si>
  <si>
    <t>47 DEPARTAMENTO MAGDALENA</t>
  </si>
  <si>
    <t>23001333100120110000700</t>
  </si>
  <si>
    <t>26171834 - Mirna Negrete Herrera</t>
  </si>
  <si>
    <t>50001333100720110000500</t>
  </si>
  <si>
    <t>892099173 - Municipio de Vista Hermosa</t>
  </si>
  <si>
    <t>25000232400020100073401</t>
  </si>
  <si>
    <t>14212037 - Nery Devia Tafur</t>
  </si>
  <si>
    <t>11001333103420100028400</t>
  </si>
  <si>
    <t>41535974 - Amira de Jesús Alvarado Linares</t>
  </si>
  <si>
    <t>23001333100520150018500</t>
  </si>
  <si>
    <t>2011/06/26</t>
  </si>
  <si>
    <t>35113520 - Paola Andrea Morales Garces</t>
  </si>
  <si>
    <t>23001333100420110001300</t>
  </si>
  <si>
    <t>15646989 - Raúl Enríque Dickson Vergara</t>
  </si>
  <si>
    <t>47001333100420110026300</t>
  </si>
  <si>
    <t>7631506 - Sergio José Velásquez Rosado y Otros</t>
  </si>
  <si>
    <t>23001333100420110001500</t>
  </si>
  <si>
    <t>50847444 - Victoria Eugenia Ramos Petro</t>
  </si>
  <si>
    <t>25000232600020110115101</t>
  </si>
  <si>
    <t>2011/08/22</t>
  </si>
  <si>
    <t>50907351 - Diana Sirley Patiño Ochoa</t>
  </si>
  <si>
    <t>11001333171920120000900</t>
  </si>
  <si>
    <t>6879039 - Andrés Hernándo Gómez Sánchez</t>
  </si>
  <si>
    <t>25000232600020120062500</t>
  </si>
  <si>
    <t>2012/09/25</t>
  </si>
  <si>
    <t>19161553 - Andres Benitez Pachón y otros</t>
  </si>
  <si>
    <t>23001233100520120015600</t>
  </si>
  <si>
    <t>2012/11/28</t>
  </si>
  <si>
    <t>30689054 - Soad Sofia Argel Issa</t>
  </si>
  <si>
    <t>68001233300020120032100</t>
  </si>
  <si>
    <t>2013/01/11</t>
  </si>
  <si>
    <t>91215345 - Edgar Caceres Ordoñez y Sonia Ruth Morales</t>
  </si>
  <si>
    <t>08001333300320130000700</t>
  </si>
  <si>
    <t>2013/03/04</t>
  </si>
  <si>
    <t>7440952 - Pedro Anillo Barraza y Otro</t>
  </si>
  <si>
    <t>25000232400020120057501</t>
  </si>
  <si>
    <t>17301581 - Hernando Coy Ruiz</t>
  </si>
  <si>
    <t>08001333300120130014100</t>
  </si>
  <si>
    <t>2013/05/10</t>
  </si>
  <si>
    <t>7440148 - Wilson De Las Salas Vidal y Otros</t>
  </si>
  <si>
    <t>50001333100620100005101</t>
  </si>
  <si>
    <t>2013/06/27</t>
  </si>
  <si>
    <t>86071000 - Carlos Giovan Agudelo y Otros</t>
  </si>
  <si>
    <t>23001333100120120026000</t>
  </si>
  <si>
    <t>51686723 - María Eugenia Ferreira Chaar</t>
  </si>
  <si>
    <t>23001333100420140001100</t>
  </si>
  <si>
    <t>33190963 - Beatriz Eugenia Storino Iriarte</t>
  </si>
  <si>
    <t>23001333100420150016500</t>
  </si>
  <si>
    <t>26026143 - Catalina Antonia Durango de Paz</t>
  </si>
  <si>
    <t>11001333603220120033901</t>
  </si>
  <si>
    <t>2013/08/06</t>
  </si>
  <si>
    <t>17637409 - Rene De Jesus Sanchez Acevedo</t>
  </si>
  <si>
    <t>05001333302620130026100</t>
  </si>
  <si>
    <t>811031314 - Sindicato de Trabajadores de Industrias Colibri S.A. SINTRACOLIBRI</t>
  </si>
  <si>
    <t>25000234100020130268701</t>
  </si>
  <si>
    <t>860005023 - Munuchener Ruckversicherungs</t>
  </si>
  <si>
    <t>25000233600020140030000</t>
  </si>
  <si>
    <t>800241223 - Sociedad Hotel Cartagena Bocacanoa Del Sol S.A.</t>
  </si>
  <si>
    <t>13001333100220140011600</t>
  </si>
  <si>
    <t>900190385 - Chicago Bridge &amp; Iron Company B.V. - CBI Colombia S.A 900,190,385-2</t>
  </si>
  <si>
    <t>11001333570620140006101</t>
  </si>
  <si>
    <t>2920762 - Gabriel Carreño Galvis</t>
  </si>
  <si>
    <t>08001333300220140005900</t>
  </si>
  <si>
    <t>830502912 - Expresion Humana Ltda</t>
  </si>
  <si>
    <t>25000232400020020068701</t>
  </si>
  <si>
    <t xml:space="preserve">41720279- Reyes Laserna Maria Francisca </t>
  </si>
  <si>
    <t>40741- Alberto Cortés Osorio - Acumula el de Jose Alejandro Cortes Osorio y Otros</t>
  </si>
  <si>
    <t>25000232600020050187101</t>
  </si>
  <si>
    <t>51618233 - Ana María Cote Restrepo</t>
  </si>
  <si>
    <t>25000232600020070065501</t>
  </si>
  <si>
    <t>19451824 - Enrique Eduardo Danies R y Otros</t>
  </si>
  <si>
    <t>25000231500020060094601</t>
  </si>
  <si>
    <t>2006/05/04</t>
  </si>
  <si>
    <t>32281284 - Francisco José Vergara Carulla</t>
  </si>
  <si>
    <t>73001233100020040104402</t>
  </si>
  <si>
    <t>14217832 - Jairo Reyes Umaña y Otros</t>
  </si>
  <si>
    <t>50001333100320090008500</t>
  </si>
  <si>
    <t>3279865 - Joselin Aranda</t>
  </si>
  <si>
    <t>25000232600020080044201</t>
  </si>
  <si>
    <t>41492460 - Maria Hermi Hernández Agudelo</t>
  </si>
  <si>
    <t>05001333100720070023600</t>
  </si>
  <si>
    <t>1000001 - Personería Municipal de Amagá</t>
  </si>
  <si>
    <t>25000232400020080014802</t>
  </si>
  <si>
    <t>860023369 - Luis Eduardo Caicedo S.A.</t>
  </si>
  <si>
    <t>25000232600020090047201</t>
  </si>
  <si>
    <t>19389556- Castro Díaz Marco Antonio</t>
  </si>
  <si>
    <t>10272084 - Jaime Hernan Giraldo Zuluaga y otros -  Corporación Aeronet</t>
  </si>
  <si>
    <t>25000232600020090100401</t>
  </si>
  <si>
    <t>2010/02/04</t>
  </si>
  <si>
    <t>41704162 - Gil Garcia María Teresa</t>
  </si>
  <si>
    <t>51701369 - Rosa Teresa Velásquez Bolívar</t>
  </si>
  <si>
    <t>19001233100019980057101</t>
  </si>
  <si>
    <t>80419299- Gallo Marquez Cesar Julio - Fernando Jose Ortega Galindo</t>
  </si>
  <si>
    <t>1501829 - Isaias Quira Quira</t>
  </si>
  <si>
    <t>25000232600020110146900</t>
  </si>
  <si>
    <t>2012/03/09</t>
  </si>
  <si>
    <t>16746488 - Cesar Javier Mahecha Jaramillo</t>
  </si>
  <si>
    <t>76111310300320100009200</t>
  </si>
  <si>
    <t>890303093 - Comfenalco Valle</t>
  </si>
  <si>
    <t>23001333100420150032600</t>
  </si>
  <si>
    <t>43527562 - Diana María Gómez Reyes</t>
  </si>
  <si>
    <t>54001333100120110001500</t>
  </si>
  <si>
    <t>88226045 - Eduard Alexis Rondón Melendez - Ciro Antonio Sanchez</t>
  </si>
  <si>
    <t>11001032500020110000200</t>
  </si>
  <si>
    <t>79469020 - Francisco Javier Florez Morales</t>
  </si>
  <si>
    <t>25000232400020070024901</t>
  </si>
  <si>
    <t>900075374 - ITE Corporation ltda</t>
  </si>
  <si>
    <t>19001230000020080042201</t>
  </si>
  <si>
    <t>800098306 - La Susana de Colombia ltda y Otro</t>
  </si>
  <si>
    <t>25000232400020110025200</t>
  </si>
  <si>
    <t>93123714 - Luis Fernando Romero Sandoval</t>
  </si>
  <si>
    <t>76001333101320110035501</t>
  </si>
  <si>
    <t>14434224 - Manuel Humberto Alzate Castaño</t>
  </si>
  <si>
    <t>23001333100220110003300</t>
  </si>
  <si>
    <t>25843591 - Carmen Judith Torres Bello</t>
  </si>
  <si>
    <t>25000234200020130551300</t>
  </si>
  <si>
    <t>51593116 - Sor Esperanza Sanabria Duran</t>
  </si>
  <si>
    <t>05001333302520140000601</t>
  </si>
  <si>
    <t xml:space="preserve">337806 - Harald Michel Martin  Ferting </t>
  </si>
  <si>
    <t>05001333302220130034400</t>
  </si>
  <si>
    <t>70286068 - Victor Emilio Giraldo Henao</t>
  </si>
  <si>
    <t>25000234100020140087400</t>
  </si>
  <si>
    <t>84070618 - Evaristo Rafael Rodríguez Felizzola - Prosegur Vigilancia y Seguridad Privada 800008501</t>
  </si>
  <si>
    <t>23001333100120150011700</t>
  </si>
  <si>
    <t>26171232 - María De Los Santos Montoya Doria</t>
  </si>
  <si>
    <t>54001233100320100056500</t>
  </si>
  <si>
    <t>13232424 - Orlando Ramírez Carrero y Otros| CLAUDIA LUCIA MUÑOZ BRAVO -
ANNA LUCIA MURCIA PANTOJA -
CARLOS ALBERTO MUÑOZ
ARDILA | ORLANDO RAMIREZ
CARRERO | ORLANDO RAMIREZ
CARREÑO</t>
  </si>
  <si>
    <t>11001032500020110053900</t>
  </si>
  <si>
    <t>9076450 - Jose Fernando Duque Montoya</t>
  </si>
  <si>
    <t>25000233600020140057701</t>
  </si>
  <si>
    <t xml:space="preserve">19171925 - Andres Heilbron Andrade y Otros </t>
  </si>
  <si>
    <t>11001333502320140001500</t>
  </si>
  <si>
    <t>05001233300020140108300</t>
  </si>
  <si>
    <t>63334226 - Constanza Alvarez Miranda y Otros</t>
  </si>
  <si>
    <t>23001333100520160009100</t>
  </si>
  <si>
    <t>2011/05/13</t>
  </si>
  <si>
    <t>3824883 - Julio Cesar Cuello Díaz y Otros</t>
  </si>
  <si>
    <t>11001032400020090029700</t>
  </si>
  <si>
    <t>2011/09/16</t>
  </si>
  <si>
    <t>830078966 - Metrokia S.A.</t>
  </si>
  <si>
    <t>11001310302020090010100</t>
  </si>
  <si>
    <t>2010/05/19</t>
  </si>
  <si>
    <t>59778 - Publio Armando Orjuela Santamaría (Escilda Piña de Rodriguez) Juz 4° de Desc. Ps.12 Nemqueteba</t>
  </si>
  <si>
    <t>11001032400020100019700</t>
  </si>
  <si>
    <t>860052097 - Zetta Comunicadores S.A</t>
  </si>
  <si>
    <t>25000234100020130168000</t>
  </si>
  <si>
    <t>2013/09/02</t>
  </si>
  <si>
    <t>830136813 - Mexichem Freshfields. S.A, y Otros</t>
  </si>
  <si>
    <t>13001233300020130041500</t>
  </si>
  <si>
    <t>2013/09/16</t>
  </si>
  <si>
    <t>73117149 - Oswaldo Martinez Beltran v/s Promotora Alto Bosque S.A.</t>
  </si>
  <si>
    <t>73268310500120130020600</t>
  </si>
  <si>
    <t>2013/10/21</t>
  </si>
  <si>
    <t>11307837 - Guillermo Bonilla Ortegon y Otros</t>
  </si>
  <si>
    <t>25000232600020100084101</t>
  </si>
  <si>
    <t>12093289 - Diego Burgos Ramírez</t>
  </si>
  <si>
    <t>08001333300220130034400</t>
  </si>
  <si>
    <t>8698117 - Dario Tarud Jaar - Hotel Barranquilla Plaza S.A</t>
  </si>
  <si>
    <t>25000232600020090023501</t>
  </si>
  <si>
    <t xml:space="preserve">19455782 - Quintero Barbosa Nelson Alberto </t>
  </si>
  <si>
    <t>42885327 - Adriana del Socorro Arroyave</t>
  </si>
  <si>
    <t>11001032400020060014300</t>
  </si>
  <si>
    <t>2007/07/30</t>
  </si>
  <si>
    <t>3229529 - Alberto Alejandro Preciado Arbeláez</t>
  </si>
  <si>
    <t>50001233100020060107600</t>
  </si>
  <si>
    <t>2006/11/24</t>
  </si>
  <si>
    <t>21229866 - Blanca Lilia Acosta de Santillana</t>
  </si>
  <si>
    <t>68001233100020040269001</t>
  </si>
  <si>
    <t>2005/02/09</t>
  </si>
  <si>
    <t>899999047 - Caja de Crédito Agrario Industrial y Minero</t>
  </si>
  <si>
    <t>05001233100020050331500</t>
  </si>
  <si>
    <t>92507278 - Carlos Arturo Gomez Caseres Vergara</t>
  </si>
  <si>
    <t>08001333100520110007000</t>
  </si>
  <si>
    <t>2011/08/19</t>
  </si>
  <si>
    <t>12581716 - Daniel Roncallo Meneses</t>
  </si>
  <si>
    <t>08001233100220120034600</t>
  </si>
  <si>
    <t>2012/06/26</t>
  </si>
  <si>
    <t>Darly Esther Navarro Rodríguez</t>
  </si>
  <si>
    <t>23001233100020110019600</t>
  </si>
  <si>
    <t>306899940 - Esther Sofia Espinosa</t>
  </si>
  <si>
    <t>11001310303120040005401</t>
  </si>
  <si>
    <t>2004/05/17</t>
  </si>
  <si>
    <t>59778 - Eva Valbuena Motocoro (Publio Armano Orjuela Santamría)</t>
  </si>
  <si>
    <t>13001233100320040089601</t>
  </si>
  <si>
    <t>2005/05/10</t>
  </si>
  <si>
    <t>73070888 - Garcilazo de la Vega</t>
  </si>
  <si>
    <t>25000232400020120061801</t>
  </si>
  <si>
    <t>2012/07/05</t>
  </si>
  <si>
    <t>51614566 - Gladys Milena Méndez Gil y Otros</t>
  </si>
  <si>
    <t>08001233100020110118701</t>
  </si>
  <si>
    <t>2011/11/22</t>
  </si>
  <si>
    <t>800075454 - Industrias Kadima &amp; Cia S.C.A</t>
  </si>
  <si>
    <t>25000232600020050158401</t>
  </si>
  <si>
    <t>2005/10/06</t>
  </si>
  <si>
    <t>41375643 - Isaura Mariño de López</t>
  </si>
  <si>
    <t>11001032400020110009900</t>
  </si>
  <si>
    <t>2011/11/21</t>
  </si>
  <si>
    <t>860520891 - Laboratorios Industriales Farmaceúticos MEOZ</t>
  </si>
  <si>
    <t>11001032400020080045600</t>
  </si>
  <si>
    <t>2009/09/15</t>
  </si>
  <si>
    <t>860072301 - Laurel Ltda</t>
  </si>
  <si>
    <t>13001233100220100065100</t>
  </si>
  <si>
    <t>2008/06/09</t>
  </si>
  <si>
    <t>22633646 - Ligia Bermejo y Otros Jose Guillermo Castillo</t>
  </si>
  <si>
    <t>11001032400020090058900</t>
  </si>
  <si>
    <t>2010/04/15</t>
  </si>
  <si>
    <t>19094982 - Luis Alberto Pineda Cruz</t>
  </si>
  <si>
    <t>8 pRUEBAS</t>
  </si>
  <si>
    <t>25000232600020110152101</t>
  </si>
  <si>
    <t>34978482 - Luz Mariam Chavarria</t>
  </si>
  <si>
    <t>11001032600020100007700</t>
  </si>
  <si>
    <t>2011/11/23</t>
  </si>
  <si>
    <t>39630623 - Luz Marina Cantor Posada</t>
  </si>
  <si>
    <t>05001233100019990398601</t>
  </si>
  <si>
    <t>70502338 - Manuel Antonio Londoño Rojas</t>
  </si>
  <si>
    <t>54001233100020060013903</t>
  </si>
  <si>
    <t>2006/03/06</t>
  </si>
  <si>
    <t>60286338 - María Mercedes Carreño Navas</t>
  </si>
  <si>
    <t>13001233300020120003400</t>
  </si>
  <si>
    <t>2009/02/11</t>
  </si>
  <si>
    <t>15680959 - Max Fredys Tovar Hoyos y Otros</t>
  </si>
  <si>
    <t>11001333101320060006400</t>
  </si>
  <si>
    <t>2006/12/07</t>
  </si>
  <si>
    <t>38971495 - Miryam Lujan Gómez</t>
  </si>
  <si>
    <t>08001310300120100024900</t>
  </si>
  <si>
    <t>55306759 - Nataly Muñoz David</t>
  </si>
  <si>
    <t>08001233100520110054400</t>
  </si>
  <si>
    <t>9082804 - Robinson Ricardo Rada González y Otros</t>
  </si>
  <si>
    <t>23001333100420150032800</t>
  </si>
  <si>
    <t>2011/05/08</t>
  </si>
  <si>
    <t>78299131 - Rodrigo Mercado Ricardo y Otros</t>
  </si>
  <si>
    <t>50001333100220090007800</t>
  </si>
  <si>
    <t>2009/11/06</t>
  </si>
  <si>
    <t>86064986 - Yerzon Villarreal Ochoa</t>
  </si>
  <si>
    <t>11001333101320110019301</t>
  </si>
  <si>
    <t>2011/05/06</t>
  </si>
  <si>
    <t xml:space="preserve">52342535 - Gutiérrez Cabiativa Nuri Esneider </t>
  </si>
  <si>
    <t>19109922 - Argemiro Bonilla Montealegre</t>
  </si>
  <si>
    <t>25000232600020120070300</t>
  </si>
  <si>
    <t>2012/05/23</t>
  </si>
  <si>
    <t xml:space="preserve">63305358- Vega Merchan Consuelo </t>
  </si>
  <si>
    <t>830140643 - Cafes Especiales de Colombia C.E.C.</t>
  </si>
  <si>
    <t>47001333100420120026301</t>
  </si>
  <si>
    <t>2011/03/09</t>
  </si>
  <si>
    <t>19486100 - Miguel Garzón González</t>
  </si>
  <si>
    <t>11001333102720120003101</t>
  </si>
  <si>
    <t>2012/04/20</t>
  </si>
  <si>
    <t>41506529 -  Omaira Delgado Obando</t>
  </si>
  <si>
    <t>05001233100019980076400</t>
  </si>
  <si>
    <t xml:space="preserve">70097789 - Diego Leon Cadavid - Administradora El Picacho </t>
  </si>
  <si>
    <t>05001233100020050582101</t>
  </si>
  <si>
    <t>3342647 - Adolfo Svartznaider Blank</t>
  </si>
  <si>
    <t>23001333100420150033300</t>
  </si>
  <si>
    <t>1064991177 - Lola Raquel Forero Saker</t>
  </si>
  <si>
    <t>25000232400020100021201</t>
  </si>
  <si>
    <t>860023369 -Luis Eduardo Caicedo S.A.</t>
  </si>
  <si>
    <t>05001233100020120084500</t>
  </si>
  <si>
    <t>2012/10/18</t>
  </si>
  <si>
    <t>890318663 - SINTRAENERGÉTICA - Frontino Gold Mines.</t>
  </si>
  <si>
    <t>05001333302620130008200</t>
  </si>
  <si>
    <t>2013/03/21</t>
  </si>
  <si>
    <t>70555620 - José Manuel Berrío Velez -ALBEIRO MESA DIAZ (COLIBRI) y Otros.</t>
  </si>
  <si>
    <t>11001333603220120000600</t>
  </si>
  <si>
    <t>2013/04/16</t>
  </si>
  <si>
    <t>52177842 - Adriana Alejandra Santos</t>
  </si>
  <si>
    <t>19001333100120110044800</t>
  </si>
  <si>
    <t>2013/03/26</t>
  </si>
  <si>
    <t>800196507 - Cooperativa Multiactiva de Servicios  Multisercoop.</t>
  </si>
  <si>
    <t>25000234200020130462801</t>
  </si>
  <si>
    <t>2013/08/28</t>
  </si>
  <si>
    <t>52111466 - Sandra Bautista Guevara</t>
  </si>
  <si>
    <t>25000233600020130150000</t>
  </si>
  <si>
    <t>2013/10/30</t>
  </si>
  <si>
    <t>3621177 - Jairo Hernando Arias Puerta</t>
  </si>
  <si>
    <t>76001333301120130012200</t>
  </si>
  <si>
    <t>25527966 - Elizabeth Bedoya Marin</t>
  </si>
  <si>
    <t>25000234100020130068800</t>
  </si>
  <si>
    <t>900203441 - Oleoducto De Los Llanos orientales S.A. ODL</t>
  </si>
  <si>
    <t>25269333375220140012000</t>
  </si>
  <si>
    <t>79343640 - Cesar Augusto Olarte Garcia</t>
  </si>
  <si>
    <t>76001333300820140018100</t>
  </si>
  <si>
    <t xml:space="preserve">2412815 - Ernesto De Lima Le Franc </t>
  </si>
  <si>
    <t>25000232400020110035701</t>
  </si>
  <si>
    <t>59778 - Publio Armando Orjuela Santamaría</t>
  </si>
  <si>
    <t>25000234200020150325000</t>
  </si>
  <si>
    <t>1136879077 -  Juan Camilo Correa Jimenez</t>
  </si>
  <si>
    <t>23001333100420150032500</t>
  </si>
  <si>
    <t>2014/12/10</t>
  </si>
  <si>
    <t>15645709 - Victor Alejandro Morales Garcés</t>
  </si>
  <si>
    <t>76001333300720140016600</t>
  </si>
  <si>
    <t xml:space="preserve">17032021 - Jorge Alberto Uribe Echavarria C.C. - Organización De Lima S.A </t>
  </si>
  <si>
    <t>63001333100120130045900</t>
  </si>
  <si>
    <t>4411731 - Germán Gómez García</t>
  </si>
  <si>
    <t>63 DEPARTAMENTO QUINDÍO</t>
  </si>
  <si>
    <t>11001333103720090034200</t>
  </si>
  <si>
    <t>17307294 - Danilo Orlando Gómez Sánchez</t>
  </si>
  <si>
    <t>11001333103620110001400</t>
  </si>
  <si>
    <t>2011/03/01</t>
  </si>
  <si>
    <t xml:space="preserve">79384854 -  Darwin Manuel Moreno Díaz - ACUMULA los procesos 2011-00013; 2011-00008 y 2011-00011 </t>
  </si>
  <si>
    <t>11001333103420110000800</t>
  </si>
  <si>
    <t>19409583 - William Enrique Moreno Díaz</t>
  </si>
  <si>
    <t>25000232600020110005101</t>
  </si>
  <si>
    <t>830074502 - Alarm System Car y Cia Ltda</t>
  </si>
  <si>
    <t>11001333103620100026400</t>
  </si>
  <si>
    <t>2010/12/14</t>
  </si>
  <si>
    <t>7163888 - Aristelio Pirazan Álvarez y Otros</t>
  </si>
  <si>
    <t>25000232600020110007801</t>
  </si>
  <si>
    <t>2011/08/31</t>
  </si>
  <si>
    <t>900199410 - Card System Ltda</t>
  </si>
  <si>
    <t>11001333103220100029300</t>
  </si>
  <si>
    <t>2011/02/28</t>
  </si>
  <si>
    <t>11331746 - Carlos Julio Durán Cruz</t>
  </si>
  <si>
    <t>11001333103220110002500</t>
  </si>
  <si>
    <t>2011/02/22</t>
  </si>
  <si>
    <t>11001333103520100025800</t>
  </si>
  <si>
    <t>41757038 - Carmen Alicia Cardenas</t>
  </si>
  <si>
    <t>11001333103420110000900</t>
  </si>
  <si>
    <t>39657275 - Claudia Helena Muñoz Vega</t>
  </si>
  <si>
    <t>11001333103720100027300</t>
  </si>
  <si>
    <t>52560876 - Claudia Liliana Chavarrio Alvarado</t>
  </si>
  <si>
    <t>11001333103620100030301</t>
  </si>
  <si>
    <t>2011/02/08</t>
  </si>
  <si>
    <t>830142485 - Comercializadora Internacional Granred ltda</t>
  </si>
  <si>
    <t>11001333103220110000900</t>
  </si>
  <si>
    <t>2011/02/15</t>
  </si>
  <si>
    <t>51567828 - Diana Rubiela López Prieto</t>
  </si>
  <si>
    <t>11001333103320110000700</t>
  </si>
  <si>
    <t>11001333103220100025300</t>
  </si>
  <si>
    <t>76330110 - Diego Alfonso Mellizo Siatoya y Otros</t>
  </si>
  <si>
    <t>11001333103120110004600</t>
  </si>
  <si>
    <t>2012/02/14</t>
  </si>
  <si>
    <t>34542898 - Dignori Sandoval y Otros</t>
  </si>
  <si>
    <t>11001333103220110000200</t>
  </si>
  <si>
    <t>80467397 - Distribuciones JGV Ltda</t>
  </si>
  <si>
    <t>11001333104420090001200</t>
  </si>
  <si>
    <t>422275 - Edgar Segura Parra y Otros - Acumulado</t>
  </si>
  <si>
    <t>11001333103620100022901</t>
  </si>
  <si>
    <t>51945198 - Edna Consuelo Saenz Moreno</t>
  </si>
  <si>
    <t>11001333103220100023900</t>
  </si>
  <si>
    <t>2010/11/16</t>
  </si>
  <si>
    <t>51786860 - Elkis Lorraine Ortiz Rodríguez - Integrado</t>
  </si>
  <si>
    <t>25000232600020110003101</t>
  </si>
  <si>
    <t>2011/04/28</t>
  </si>
  <si>
    <t>41499203 - Enriqueta Garavito de Saavedra</t>
  </si>
  <si>
    <t>11001333172020110003000</t>
  </si>
  <si>
    <t>2011/10/04</t>
  </si>
  <si>
    <t>25809182 - Fe del Carmen Durango Cogollo</t>
  </si>
  <si>
    <t>11001333103620110001600</t>
  </si>
  <si>
    <t>2011/01/31</t>
  </si>
  <si>
    <t>93380562 - Fredy Enrique Zárate Mora</t>
  </si>
  <si>
    <t>25000232600020110005000</t>
  </si>
  <si>
    <t>2011/08/24</t>
  </si>
  <si>
    <t>9001557371 - Gama S.A</t>
  </si>
  <si>
    <t>11001333103220110004000</t>
  </si>
  <si>
    <t>52212778 - Gloria Maria Moreno Avila</t>
  </si>
  <si>
    <t>11001333103520110000900</t>
  </si>
  <si>
    <t>2011/08/30</t>
  </si>
  <si>
    <t>52096426 - Gloria Marleny Mendoza Rubio</t>
  </si>
  <si>
    <t>25000232600020110003201</t>
  </si>
  <si>
    <t>2011/02/18</t>
  </si>
  <si>
    <t>79144375 - Hector Antonio Galvis Cárdenas y Otros</t>
  </si>
  <si>
    <t>11001333103320110009200</t>
  </si>
  <si>
    <t>98379227 - Hernando Ignacio Molina Carmona</t>
  </si>
  <si>
    <t>11001333103620100030101</t>
  </si>
  <si>
    <t>19382503 - Jaime Chavarro Mahecha</t>
  </si>
  <si>
    <t>11001333172220120006100</t>
  </si>
  <si>
    <t>2012/05/22</t>
  </si>
  <si>
    <t>80442026 - Jaime Francisco Gómez Sánchez.</t>
  </si>
  <si>
    <t>25000232600020100086800</t>
  </si>
  <si>
    <t>2011/03/16</t>
  </si>
  <si>
    <t>93434683 - Jairo Cardozo Rojas</t>
  </si>
  <si>
    <t>11001333103220110003700</t>
  </si>
  <si>
    <t>1050692087 - Jesús Andrés Gómez Crúz</t>
  </si>
  <si>
    <t>11001333603320120006500</t>
  </si>
  <si>
    <t>11338707 - Jorge Hernando Salinas Alarcon</t>
  </si>
  <si>
    <t>11001333103420110006001</t>
  </si>
  <si>
    <t>2839938 - José Antonio Moreno Pacheco</t>
  </si>
  <si>
    <t>11001333172220110002000</t>
  </si>
  <si>
    <t>2012/01/24</t>
  </si>
  <si>
    <t>17700785 - José Arses Molano Martínez</t>
  </si>
  <si>
    <t>11001333103520100026700</t>
  </si>
  <si>
    <t>2011/07/12</t>
  </si>
  <si>
    <t>19282635 - José Villamil Amaya Vargas / Gerson Peralta Salas</t>
  </si>
  <si>
    <t>11001333103220110003900</t>
  </si>
  <si>
    <t>26964326 - Linda Aura Galvis Jiménez</t>
  </si>
  <si>
    <t>25000232600020110006501</t>
  </si>
  <si>
    <t>52331846 - Luz Amanda Quitian Rincon</t>
  </si>
  <si>
    <t>11001333103520100025200</t>
  </si>
  <si>
    <t>35407121 - Luz Stella Piña Niño</t>
  </si>
  <si>
    <t>25000232600020110147900</t>
  </si>
  <si>
    <t>34995253 - Manira Maria Claret Logreira Castellanos</t>
  </si>
  <si>
    <t>25000232600020110009401</t>
  </si>
  <si>
    <t>2011/11/03</t>
  </si>
  <si>
    <t>71617561 - Manuel Antonio Martínez (Oro Verde Ltda)</t>
  </si>
  <si>
    <t>11001333103220090021400</t>
  </si>
  <si>
    <t>10156852 - Marco Tulio Aranzales y Otros</t>
  </si>
  <si>
    <t>11001333103220100028700</t>
  </si>
  <si>
    <t>20015737 - Margarita Isabel Perdigón Castañeda y Otros</t>
  </si>
  <si>
    <t>23001233100020110014600</t>
  </si>
  <si>
    <t>37806859 - María Cristina Fiallo de Paffen</t>
  </si>
  <si>
    <t>23001233100020110011100</t>
  </si>
  <si>
    <t xml:space="preserve">7707551- Sandoval Cumbe Helber Mauricio </t>
  </si>
  <si>
    <t>34961567 - María Fatima del Carmen Jimenez de Fierro</t>
  </si>
  <si>
    <t>11001333103620110003701</t>
  </si>
  <si>
    <t>20296112 - María Margarita Díaz de Parra</t>
  </si>
  <si>
    <t>11001333103320120005000</t>
  </si>
  <si>
    <t>41344432 - Marina Sánchez Ocasiones</t>
  </si>
  <si>
    <t>11001333103520110003600</t>
  </si>
  <si>
    <t>2011/04/24</t>
  </si>
  <si>
    <t>52255776 - Marlen Galindo Avila / Martha Elena Giraldo Ávila</t>
  </si>
  <si>
    <t>11001333103520100023400</t>
  </si>
  <si>
    <t>2011/01/18</t>
  </si>
  <si>
    <t>13225124 - Neftali Guerrero Bustos</t>
  </si>
  <si>
    <t>11001333104120080014400</t>
  </si>
  <si>
    <t>52104897 - 52104897 - Giomar Villarraga, Nydia Marcela Sandoval Cuevas - Diana Patricia Parra - Giomar Villarraga. Conforma 456 Integrantes en total con las A.G que inetegro.</t>
  </si>
  <si>
    <t>11001333103520100021900</t>
  </si>
  <si>
    <t>52623324 - Olga Patricia Tunjano Castro - Integrado</t>
  </si>
  <si>
    <t>11001333103620110025500</t>
  </si>
  <si>
    <t>2012/09/05</t>
  </si>
  <si>
    <t>46672317 - Rosaura Omaira Chaparro Pinto y Otros</t>
  </si>
  <si>
    <t>11001333103620120003800</t>
  </si>
  <si>
    <t>34987332 - Rosiris del Carmen Madera Vega</t>
  </si>
  <si>
    <t>11001333103520110000601</t>
  </si>
  <si>
    <t>52323894 - Sandra Yolima Cañon Aguirre</t>
  </si>
  <si>
    <t>11001333103620110000700</t>
  </si>
  <si>
    <t>11001333103820100028801</t>
  </si>
  <si>
    <t>860520036 - Serelec Ltda.</t>
  </si>
  <si>
    <t>11001333103620110003801</t>
  </si>
  <si>
    <t>72326827 - Solon Orlando Galvis Morales</t>
  </si>
  <si>
    <t>11001333103220110000700</t>
  </si>
  <si>
    <t>19409583 - William Enrique Moreno Díaz ACUMULA AL  11001333103420110001000  EXP: 853</t>
  </si>
  <si>
    <t>11001333103220100029200</t>
  </si>
  <si>
    <t>79883476 - William Rodrigo Fernández Sánchez</t>
  </si>
  <si>
    <t>11001333103320110025600</t>
  </si>
  <si>
    <t>2011/04/26</t>
  </si>
  <si>
    <t>40773066 - Yolanda Martínez Calero y Otros</t>
  </si>
  <si>
    <t>11001333603720120004100</t>
  </si>
  <si>
    <t>2011/01/30</t>
  </si>
  <si>
    <t>25768610 -Liney Rivas Pacheco</t>
  </si>
  <si>
    <t>11001333103520110000300</t>
  </si>
  <si>
    <t>2012/05/30</t>
  </si>
  <si>
    <t>900038740 - Navgis System Ltda</t>
  </si>
  <si>
    <t>11001333172220120002400</t>
  </si>
  <si>
    <t>2013/04/23</t>
  </si>
  <si>
    <t>41540579 - Ana Luisa Bolivar Gil</t>
  </si>
  <si>
    <t>11001333103720100026900</t>
  </si>
  <si>
    <t>2013/07/25</t>
  </si>
  <si>
    <t>38249979 - Janeth Mora Ramirez, Javier Alfonso Hernandez Camargo y Otros</t>
  </si>
  <si>
    <t>25000233600020120034100</t>
  </si>
  <si>
    <t>822003579 - Cooperativa de Trabajo Asociado de Mujeres Cabeza de Familia y Margarita Hernández</t>
  </si>
  <si>
    <t>25000232600020110006401</t>
  </si>
  <si>
    <t>900119939 - World Vision Electronic Ltda</t>
  </si>
  <si>
    <t>11001333103220110024800</t>
  </si>
  <si>
    <t>23700635 - Blanca Flor Lesmes de Montenegro y Otros</t>
  </si>
  <si>
    <t>23001333100120110013100</t>
  </si>
  <si>
    <t>Asignar</t>
  </si>
  <si>
    <t>59929196 - Angélica María Rios Caballero</t>
  </si>
  <si>
    <t>11001333603220130026000</t>
  </si>
  <si>
    <t>34989616 - Doris Victoria Coral Burbano</t>
  </si>
  <si>
    <t>25000232400020090038101</t>
  </si>
  <si>
    <t>2010/10/07</t>
  </si>
  <si>
    <t>900075374 - Hijos de Jorge E. Berrio Villareal y Cia S en C Grupo Ararat</t>
  </si>
  <si>
    <t>41001333100220110000701</t>
  </si>
  <si>
    <t>2011/06/09</t>
  </si>
  <si>
    <t>7720976 - Abdi Giraldo Arias y Otros</t>
  </si>
  <si>
    <t>41 DEPARTAMENTO HUILA</t>
  </si>
  <si>
    <t>18001333100120110010300</t>
  </si>
  <si>
    <t>17632024 - Alberto Valderrama Jimenez - Horacio Gomez</t>
  </si>
  <si>
    <t>18 DEPARTAMENTO CAQUETÁ</t>
  </si>
  <si>
    <t>18001333100220110007600</t>
  </si>
  <si>
    <t>7687760 - Alexander Buitrago Torres y Otros</t>
  </si>
  <si>
    <t>41001233100020110009600</t>
  </si>
  <si>
    <t>2011/03/07</t>
  </si>
  <si>
    <t>83181195 - Alfonso Mora Delgado y Otros</t>
  </si>
  <si>
    <t>18001333100120110009700</t>
  </si>
  <si>
    <t>2011/03/08</t>
  </si>
  <si>
    <t>40758664 - Ana Linder Guarnizo Bustos</t>
  </si>
  <si>
    <t>41001233100020110005700</t>
  </si>
  <si>
    <t>96343153 - Arbey Ramón Alfonso y Otros</t>
  </si>
  <si>
    <t>18001333100220110000400</t>
  </si>
  <si>
    <t>86001334000220110001300</t>
  </si>
  <si>
    <t>2011/11/02</t>
  </si>
  <si>
    <t>39820225 - Carmen Adriana Delgado Lozada y Otros - Banco Santander</t>
  </si>
  <si>
    <t>86 DEPARTAMENTO PUTUMAYO</t>
  </si>
  <si>
    <t>86001333170120110001100</t>
  </si>
  <si>
    <t>40610903 - Diana Carolina Dussan Malagon y Otros</t>
  </si>
  <si>
    <t>18001333100120110010500</t>
  </si>
  <si>
    <t>2011/03/10</t>
  </si>
  <si>
    <t>40078543 - Dora Lucía Sanchez Ramirez (Gloria Elcy Holguin)</t>
  </si>
  <si>
    <t>18001333100220110008300</t>
  </si>
  <si>
    <t>40758812 - Edith Marin de Rodríguez y Otros</t>
  </si>
  <si>
    <t>18001333100120110010100</t>
  </si>
  <si>
    <t>40764166 - Emerita Cedeño Arrigui y Otros ARACELY RENZA HERNANDEZ
OTROS | EMERITA CEDEÑO
ARRIGUI | MARTHA CECILIA
RIVERA ALVAREZ</t>
  </si>
  <si>
    <t>18001333100220110009100</t>
  </si>
  <si>
    <t>6802894 - Eric Leonardo Martínez y Otros</t>
  </si>
  <si>
    <t>18001333100220110008800</t>
  </si>
  <si>
    <t>2011/10/06</t>
  </si>
  <si>
    <t>96332001 - Erminson Varon Acuña y Otros</t>
  </si>
  <si>
    <t>18001333100120110009800</t>
  </si>
  <si>
    <t>68049996 - Faber Andrés Noguera Rengifo  / Roberto Rojas Rojas</t>
  </si>
  <si>
    <t>18001333100120110011000</t>
  </si>
  <si>
    <t>1110464800 - Fernando Andrés Uribe Muñoz</t>
  </si>
  <si>
    <t>18001333100120110010900</t>
  </si>
  <si>
    <t>12654833 - Germán Morales Alvarado - Fanciman Muñoz Peña</t>
  </si>
  <si>
    <t>18001333100120110011001</t>
  </si>
  <si>
    <t>16704858 - Gerardo Antonio Muñoz y Otros</t>
  </si>
  <si>
    <t>86001333170120110002000</t>
  </si>
  <si>
    <t>18122195 - Hector Enrique Bermeo Luna</t>
  </si>
  <si>
    <t>18001333100120110010400</t>
  </si>
  <si>
    <t>17627622 - Israel Díaz España / Edilma Muñoz Motta y Otros</t>
  </si>
  <si>
    <t>41001333100420110003700</t>
  </si>
  <si>
    <t>12989133 - Jesus María Rojas Suárez</t>
  </si>
  <si>
    <t>18001333100220110008700</t>
  </si>
  <si>
    <t>838056 - Jesús Maria Silva y Otros</t>
  </si>
  <si>
    <t>18001333100220110008600</t>
  </si>
  <si>
    <t>17653150 - Jesús Marroquín y Otros</t>
  </si>
  <si>
    <t>18001333100120100041800</t>
  </si>
  <si>
    <t>2012/02/23</t>
  </si>
  <si>
    <t>15900397 - Jesús Orlando Botero García y Otros</t>
  </si>
  <si>
    <t>18001333100220090015900</t>
  </si>
  <si>
    <t>2009/05/20</t>
  </si>
  <si>
    <t>26632599 - Joba Artunduaga de Vargas y Otros</t>
  </si>
  <si>
    <t>18001333100120100058100</t>
  </si>
  <si>
    <t>2011/08/18</t>
  </si>
  <si>
    <t>17625958 - Jorge Edgar Dussan Vargas</t>
  </si>
  <si>
    <t>86001333170120100001400</t>
  </si>
  <si>
    <t>3017005 - José Daniel Acero Álvarez y Otros</t>
  </si>
  <si>
    <t>18001333100220110007700</t>
  </si>
  <si>
    <t>17620391 - José Lisandro Ome y Otros</t>
  </si>
  <si>
    <t>18001333100120110010000</t>
  </si>
  <si>
    <t>17640022 - José Manuel Ramos Trujillo y Otros</t>
  </si>
  <si>
    <t>18001333100120110010600</t>
  </si>
  <si>
    <t>4074633 - Judith Perdomo Leyva</t>
  </si>
  <si>
    <t>18001333100120100041900</t>
  </si>
  <si>
    <t>2011/12/12</t>
  </si>
  <si>
    <t>36272996 - Julie Pauline Toledo Horta / Maria Lourdes Figueroa</t>
  </si>
  <si>
    <t>18001333100120100041700</t>
  </si>
  <si>
    <t>2011/11/25</t>
  </si>
  <si>
    <t>1117496736 - Lady Marien Lopez Sanchez y Otros</t>
  </si>
  <si>
    <t>41001233100020110015700</t>
  </si>
  <si>
    <t>7695784 - Leonardo Rodríguez Orjuela y otros</t>
  </si>
  <si>
    <t>18001333100120110009900</t>
  </si>
  <si>
    <t>4952660 - Leonidas Ramos Sarria y Otros (Emilsen Rivera Rivera)</t>
  </si>
  <si>
    <t>41001233100020110005500</t>
  </si>
  <si>
    <t>83232572 - Livey Alban Parra Hernández y Otros</t>
  </si>
  <si>
    <t>18001333100120110011100</t>
  </si>
  <si>
    <t>17625561 - Lorenzo Herrera Galindo y Otros</t>
  </si>
  <si>
    <t>41001333100220110008601</t>
  </si>
  <si>
    <t>36279286 - Lucelida Yague Reyes</t>
  </si>
  <si>
    <t>86001333170120110001500</t>
  </si>
  <si>
    <t>12279987 - Luis Ferney Murcia Guzmán y Otros</t>
  </si>
  <si>
    <t>18001333100220100039100</t>
  </si>
  <si>
    <t>10024673 - Luis Ferney Naranjo Naranjo y Otros</t>
  </si>
  <si>
    <t>18001333100220080053900</t>
  </si>
  <si>
    <t>17786387 - Luis Hernando Cediel Perdomo</t>
  </si>
  <si>
    <t>86001333170120110000100</t>
  </si>
  <si>
    <t>40765878 - Luz Mary Facundo Vargas y Otro</t>
  </si>
  <si>
    <t>18001333100120110010200</t>
  </si>
  <si>
    <t>17625003 - Marco Fidel Suarez Marines</t>
  </si>
  <si>
    <t>18001333100120080054100</t>
  </si>
  <si>
    <t>55159382 - Maria Consuelo Cruz Córdoba</t>
  </si>
  <si>
    <t>18001333100220090015800</t>
  </si>
  <si>
    <t>40078863 - Maria Ruth Ramírez Repizo y Otros</t>
  </si>
  <si>
    <t>18001333100220110007500</t>
  </si>
  <si>
    <t>31174191 - Martha Rocio Muñoz y Otros</t>
  </si>
  <si>
    <t>86001333170120110000700</t>
  </si>
  <si>
    <t>37472624 - Olga Luz Muriel y Otros</t>
  </si>
  <si>
    <t>18001333100220110009000</t>
  </si>
  <si>
    <t>16109509 - Orlando Gualteros Velandia y Otros</t>
  </si>
  <si>
    <t>86001333170120110001700</t>
  </si>
  <si>
    <t>468884 - Osmidio Guevara Huley y Otros</t>
  </si>
  <si>
    <t>18001333100220100008200</t>
  </si>
  <si>
    <t>2010/03/19</t>
  </si>
  <si>
    <t>40720182 - Piedad Ángela Ramírez Hurtatis y Otros</t>
  </si>
  <si>
    <t>41001333100120090031601</t>
  </si>
  <si>
    <t>34547083 - Rosa Perdomo y Otros</t>
  </si>
  <si>
    <t>86001333170120110001800</t>
  </si>
  <si>
    <t>2012/01/20</t>
  </si>
  <si>
    <t>40765770 - Rosalba Cuellar García y Otros</t>
  </si>
  <si>
    <t>18001333100120110012200</t>
  </si>
  <si>
    <t>2011/09/19</t>
  </si>
  <si>
    <t>41581800 - Tania Marcela Castro Domínguez / Aura María Aragón González</t>
  </si>
  <si>
    <t>86001333170120110000900</t>
  </si>
  <si>
    <t>2609991 - Tobias Guillermo Guerrero y Otros</t>
  </si>
  <si>
    <t>18001333100220110007900</t>
  </si>
  <si>
    <t>40758533 - Yolanda Hurtado de Durango y Otros</t>
  </si>
  <si>
    <t>18001333100220110008500</t>
  </si>
  <si>
    <t>2011/10/14</t>
  </si>
  <si>
    <t>17642641 - Yvincer Hurtado Cuellar y otros</t>
  </si>
  <si>
    <t>41001333100420100047000</t>
  </si>
  <si>
    <t>2012/08/03</t>
  </si>
  <si>
    <t>36159229 - Ludivia Palencia Perdomo y Otros</t>
  </si>
  <si>
    <t>41001333100120110001900</t>
  </si>
  <si>
    <t>2013/05/09</t>
  </si>
  <si>
    <t>17645667 - Gentil Pascuas Sabogal y Otros</t>
  </si>
  <si>
    <t>41001333100620110003600</t>
  </si>
  <si>
    <t>2013/02/11</t>
  </si>
  <si>
    <t>2468052 - Abraham Romero  Soto y Otros</t>
  </si>
  <si>
    <t>41001333100120110003700</t>
  </si>
  <si>
    <t>2013/05/21</t>
  </si>
  <si>
    <t>55190502 - Gloria Esperanza Motta Chilito y otros</t>
  </si>
  <si>
    <t>41001333100120110001800</t>
  </si>
  <si>
    <t>2013/08/02</t>
  </si>
  <si>
    <t>40720334 - Luz Mila Monje Losada y Otros</t>
  </si>
  <si>
    <t>86001333170120110001600</t>
  </si>
  <si>
    <t xml:space="preserve">700 - Pasto Nariño - Consejo de Estado Ordena Remitir a TA de Nariño 30-oct-17 AUTO QUE DECLARA PRIMERO: DECLARAR LA COMPETENCIA PARA CONOCER DE ESTE ASUNTO DEL TRIBUNAL ADMINISTRATIVO DE NARIÑO. </t>
  </si>
  <si>
    <t>1117500528 - Jose Dasmith Parra Perez y Otros</t>
  </si>
  <si>
    <t>76001333101120110018501</t>
  </si>
  <si>
    <t>31914752 - Maria Paulina Muñoz</t>
  </si>
  <si>
    <t>52001333170120090002400</t>
  </si>
  <si>
    <t>2009/11/18</t>
  </si>
  <si>
    <t>27071907 - Leonor del Socorro Hidalgo de Mora y Otros</t>
  </si>
  <si>
    <t>19001230000020100041500</t>
  </si>
  <si>
    <t>2011/04/15</t>
  </si>
  <si>
    <t>34671171 - Adriana Chacon Gomez</t>
  </si>
  <si>
    <t>76001333100320100000600</t>
  </si>
  <si>
    <t>16693317 - Armando González Benavides y Otros</t>
  </si>
  <si>
    <t>19001333100220100043200</t>
  </si>
  <si>
    <t>76332760 - Diego Edinsson Triana Salas - Tatiana Salas y Otros</t>
  </si>
  <si>
    <t>19001230000020100033900</t>
  </si>
  <si>
    <t>4626582 - Edith Elizabeth Valencia de Paz y Otros</t>
  </si>
  <si>
    <t>19001333100220110004200</t>
  </si>
  <si>
    <t>2011/10/13</t>
  </si>
  <si>
    <t xml:space="preserve">31861268 - Montalvo Zarama Maria Del Pilar </t>
  </si>
  <si>
    <t>83027057 - Jesús Edwin Rengifo Ruiz y Otros</t>
  </si>
  <si>
    <t>19001333100220110022500</t>
  </si>
  <si>
    <t>2011/07/14</t>
  </si>
  <si>
    <t>76316043 - José Enrique Dorado Vidal</t>
  </si>
  <si>
    <t>19001333100220110002503</t>
  </si>
  <si>
    <t>27444073 - Lucia Esperanza Burbano Meneses y Otros</t>
  </si>
  <si>
    <t>19001333150220120003900</t>
  </si>
  <si>
    <t>2012/02/08</t>
  </si>
  <si>
    <t>34556046 - Margarita Campo Anaya y Otros 19001333150220120003900</t>
  </si>
  <si>
    <t>19001333100220100043501</t>
  </si>
  <si>
    <t>76315678 - Marvin Fernando Alvarez Hernàndez</t>
  </si>
  <si>
    <t>19001230000120110001100</t>
  </si>
  <si>
    <t>34532537 - Myriam Cecilia Quigua Dìaz y Otros</t>
  </si>
  <si>
    <t>19001333100220100036802</t>
  </si>
  <si>
    <t>1061728675 - Robinzon Salomón Molano Gaviria</t>
  </si>
  <si>
    <t>19001230000120100037300</t>
  </si>
  <si>
    <t>34568716 - Yoni Marina Muñoz Solarte y Otros - Remitido a Bogotá</t>
  </si>
  <si>
    <t>19001333100220090037406</t>
  </si>
  <si>
    <t>7701036 - Adrian Velasco Penagos - Jaime Vargas Caviedes</t>
  </si>
  <si>
    <t>52001333170120100000900</t>
  </si>
  <si>
    <t>30721835 - Bernarda Lucia Kahuasango Realpe y Otros</t>
  </si>
  <si>
    <t>52001333170120100007000</t>
  </si>
  <si>
    <t>27224991 - Adela Osvina Mafla y Otros</t>
  </si>
  <si>
    <t>52001333170120100010000</t>
  </si>
  <si>
    <t>30742599 - Adela Zoraida Andrade Calvachi y Otros</t>
  </si>
  <si>
    <t>52001333170120100006300</t>
  </si>
  <si>
    <t>27275372 - Adelfa Muñoz de Realpe y Otros</t>
  </si>
  <si>
    <t>52001333170120100009100</t>
  </si>
  <si>
    <t>13953401 - Adolfo Martínez González y Otros</t>
  </si>
  <si>
    <t>52001333170120110005700</t>
  </si>
  <si>
    <t>2011/04/27</t>
  </si>
  <si>
    <t>59832163 - Adriana Cecilia López Martinez y Otros</t>
  </si>
  <si>
    <t>52001333170120100008600</t>
  </si>
  <si>
    <t>36997225 - Alba Nelly Rosero Benavides y Otros</t>
  </si>
  <si>
    <t>52001333170120110003000</t>
  </si>
  <si>
    <t>2012/01/16</t>
  </si>
  <si>
    <t>1085248048 - Albeiro Narvaez Lopez y Otros</t>
  </si>
  <si>
    <t>52001333170120110009800</t>
  </si>
  <si>
    <t>2011/02/06</t>
  </si>
  <si>
    <t>12954379 - Alberto Ortiz Pinchao y Otros</t>
  </si>
  <si>
    <t>52001333170120110002900</t>
  </si>
  <si>
    <t>2011/06/12</t>
  </si>
  <si>
    <t>98411880 - Alexander Jesús Garreta Crúz</t>
  </si>
  <si>
    <t>52001333170120100006800</t>
  </si>
  <si>
    <t>30717325 - Alicia Victoria Chicaiza Guerrero y Otros</t>
  </si>
  <si>
    <t>52001333170120110004500</t>
  </si>
  <si>
    <t>12953463 - Alvaro Edgar Jurado</t>
  </si>
  <si>
    <t>52001333170120110005000</t>
  </si>
  <si>
    <t>37006691 - Amanda del Rocio Guerrero Córdoba</t>
  </si>
  <si>
    <t>52001333170120110002100</t>
  </si>
  <si>
    <t>27285045 - Amparo Fajardo Muñoz</t>
  </si>
  <si>
    <t>52001333170120110004400</t>
  </si>
  <si>
    <t>59802349 - Ana Elizabeth Erazo Tapia</t>
  </si>
  <si>
    <t>52001333170120110004900</t>
  </si>
  <si>
    <t>87717006 - Ana Liceth Chamorro Coral</t>
  </si>
  <si>
    <t>52001333170120110006900</t>
  </si>
  <si>
    <t>2012/02/06</t>
  </si>
  <si>
    <t>12971644 - Ananias Martínez Araujo y Otros</t>
  </si>
  <si>
    <t>52001333170120110004000</t>
  </si>
  <si>
    <t>7133650 - Andres Felipe Ayala y Otra</t>
  </si>
  <si>
    <t>52001333170120110001800</t>
  </si>
  <si>
    <t>7709642 - Ariel Palomo y Otros</t>
  </si>
  <si>
    <t>52001333170120100006200</t>
  </si>
  <si>
    <t>25517392 - Ayda Maria Fernández y Otros</t>
  </si>
  <si>
    <t>52001333170120110004600</t>
  </si>
  <si>
    <t>87550990 - Bernardo Rodrigo Montenegro Rosero</t>
  </si>
  <si>
    <t>52001333170120100005800</t>
  </si>
  <si>
    <t>37083425 - Betty Luceny Burbano Gómez</t>
  </si>
  <si>
    <t>52001333170120090002200</t>
  </si>
  <si>
    <t>2009/10/15</t>
  </si>
  <si>
    <t>15812308 - Carlos Herney Sánchez M y Otros</t>
  </si>
  <si>
    <t>52001333170120090001900</t>
  </si>
  <si>
    <t>12974964 - Carlos Ignacio Medina Delgado</t>
  </si>
  <si>
    <t>52001333170120110000900</t>
  </si>
  <si>
    <t>98137394 - Carlos Roman Arteaga y Otros</t>
  </si>
  <si>
    <t>52001333170120110006800</t>
  </si>
  <si>
    <t>27379633 - Carmela Benavides Montenegro y Otros</t>
  </si>
  <si>
    <t>52001333170120110003100</t>
  </si>
  <si>
    <t>1824302 - César Augusto Alexander Parra</t>
  </si>
  <si>
    <t>52001333170120110003800</t>
  </si>
  <si>
    <t>2012/01/11</t>
  </si>
  <si>
    <t>36995355 - Clara Helena Caguazango Rosales y Otros (Luis Gonzálo Caguazango)</t>
  </si>
  <si>
    <t>52001333170120110003400</t>
  </si>
  <si>
    <t>13978459 - Concepción Enriquez de Gómez y Otros</t>
  </si>
  <si>
    <t>52001333170120110006600</t>
  </si>
  <si>
    <t>66823624 - Dallid Rocio Muñoz Armero y Otros</t>
  </si>
  <si>
    <t>52001333170120110009500</t>
  </si>
  <si>
    <t>2012/02/03</t>
  </si>
  <si>
    <t>27394590 - Delia Aurora Moran y Otros</t>
  </si>
  <si>
    <t>52001333170120100004300</t>
  </si>
  <si>
    <t>31965427 - Dirley Alcalá Cortés y Otros</t>
  </si>
  <si>
    <t>52001333170120100006100</t>
  </si>
  <si>
    <t>79724408 - Edgar Javier Rosero García</t>
  </si>
  <si>
    <t>52001333170120100005600</t>
  </si>
  <si>
    <t>13004875 - Edgar Rosero Oliva</t>
  </si>
  <si>
    <t>52001333170120100009600</t>
  </si>
  <si>
    <t>36995225 - Edna Alicia López de Palacios</t>
  </si>
  <si>
    <t>52001333170120110001000</t>
  </si>
  <si>
    <t>98387313 - Eudoro Guillermo Vallejo Valencia</t>
  </si>
  <si>
    <t>52001333170120110003200</t>
  </si>
  <si>
    <t>2011/07/27</t>
  </si>
  <si>
    <t>12964017 - Fabian Emilio Bastidas González y Otros</t>
  </si>
  <si>
    <t>52001333170120110005100</t>
  </si>
  <si>
    <t>13000764 - Fabio Rene Guerrero Martínez</t>
  </si>
  <si>
    <t>52001333170120110002300</t>
  </si>
  <si>
    <t>27304301- Fanny María Hernandez Ceron y Otros</t>
  </si>
  <si>
    <t>52001333170120110004200</t>
  </si>
  <si>
    <t>98394160 - Germán Antonio Montenegro Acosta</t>
  </si>
  <si>
    <t>52001333170120110000200</t>
  </si>
  <si>
    <t>36990379 -Gloria Alicia Guerrero Martínez</t>
  </si>
  <si>
    <t>52001333170120100005700</t>
  </si>
  <si>
    <t>59825594 - Gloria Inés Rosero Morales</t>
  </si>
  <si>
    <t>52001333170120110005500</t>
  </si>
  <si>
    <t>27248387 - Gloria Nelly Belarmina Rodríguez</t>
  </si>
  <si>
    <t>52001333170120100007600</t>
  </si>
  <si>
    <t>2011/08/08</t>
  </si>
  <si>
    <t>12982281 - Henry Javier Solarte Dorado y Otros /  Esperanza Caicedo Bolaños</t>
  </si>
  <si>
    <t>52001333170120110000600</t>
  </si>
  <si>
    <t>30738033 - Irma Concepción Arévalo Pérez y Otros</t>
  </si>
  <si>
    <t>52001333170120110001600</t>
  </si>
  <si>
    <t>30738033 - Irma Concepción Arévalo y Otra</t>
  </si>
  <si>
    <t>52001333170120110002400</t>
  </si>
  <si>
    <t>98399518 - Jairo Arturo Pantoja Patiño</t>
  </si>
  <si>
    <t>52001333170120110003900</t>
  </si>
  <si>
    <t>2012/03/08</t>
  </si>
  <si>
    <t>12976613 -Jairo Efrain Paz Suárez y Otros</t>
  </si>
  <si>
    <t>52001333170120120007300</t>
  </si>
  <si>
    <t>12978459 - Jesus Villota Paredes y Otros</t>
  </si>
  <si>
    <t>52001333170120110006700</t>
  </si>
  <si>
    <t>2011/07/25</t>
  </si>
  <si>
    <t>16779457 - John Harold Alvarado Súarez</t>
  </si>
  <si>
    <t>52001333170120100006000</t>
  </si>
  <si>
    <t>1085257849 - Jorge Hernando Montenegro Rosero</t>
  </si>
  <si>
    <t>52001333170120100004600</t>
  </si>
  <si>
    <t>5308961 - José Apolinar Urbano y Otros</t>
  </si>
  <si>
    <t>52001333170120110003300</t>
  </si>
  <si>
    <t>12753773 - José Fredy Arias Pantoja y Otros</t>
  </si>
  <si>
    <t>52001333170120110000800</t>
  </si>
  <si>
    <t>13009581 - José Gabriel Ortiz Pinchao</t>
  </si>
  <si>
    <t>52001333170120110003700</t>
  </si>
  <si>
    <t>2012/05/02</t>
  </si>
  <si>
    <t>30745593 - Julio Cesar Dorado Rosas y Otros</t>
  </si>
  <si>
    <t>52001333170120110009100</t>
  </si>
  <si>
    <t>2011/07/11</t>
  </si>
  <si>
    <t>36754950 - Kelly Pajachoy Jojoa y Otros</t>
  </si>
  <si>
    <t>52001333170120110002000</t>
  </si>
  <si>
    <t>18195336 - Leandro Arbey Guerrero y Otros</t>
  </si>
  <si>
    <t>52001333170120100004000</t>
  </si>
  <si>
    <t>27071429 - Leonor del Carmen Ortíz Chamorro y Otros</t>
  </si>
  <si>
    <t>52001333170120090002300</t>
  </si>
  <si>
    <t>2009/11/10</t>
  </si>
  <si>
    <t>30714253 - Ligia Piedad Gustin Santacruz y Otros</t>
  </si>
  <si>
    <t>52001333170120110005600</t>
  </si>
  <si>
    <t>7301231 - Luis Angel Sierra Rojas y Otros</t>
  </si>
  <si>
    <t>52001333170120090001600</t>
  </si>
  <si>
    <t>15813683 - Luis Antonio Arturo Urcuqui y Otros</t>
  </si>
  <si>
    <t>52001333170120100004500</t>
  </si>
  <si>
    <t>12951660 - Luis Enrique Rosero</t>
  </si>
  <si>
    <t>52001333170120110003600</t>
  </si>
  <si>
    <t>12745343 - Luis Felipe Álvarez Rosero y Otros</t>
  </si>
  <si>
    <t>52001333170120090000800</t>
  </si>
  <si>
    <t>5193828 - Luis Ignacio Medina Jurado</t>
  </si>
  <si>
    <t>52001333170120110005300</t>
  </si>
  <si>
    <t>14873135 - Lustriberto Roman Muñoz Ordoñez</t>
  </si>
  <si>
    <t>52001333170120100003800</t>
  </si>
  <si>
    <t>59827281 - Luz Dary Lombana Montenegro y Otros</t>
  </si>
  <si>
    <t>52001333170120100004700</t>
  </si>
  <si>
    <t>2010/10/08</t>
  </si>
  <si>
    <t>30742479 - Luz Mila Urbina Jiménez y Otros</t>
  </si>
  <si>
    <t>52001333170120100009900</t>
  </si>
  <si>
    <t>36953137 - Mabel Lorena Salas Erazo</t>
  </si>
  <si>
    <t>52001333170120100005300</t>
  </si>
  <si>
    <t>5350092 - Marco Antonio Burbano y Otros. Para TERMINAR cuando sea Integrado al de Adrian Velasco 2009-00374</t>
  </si>
  <si>
    <t>52001333170120100005900</t>
  </si>
  <si>
    <t>45754903 - María Bernarda Contreras Ortiz</t>
  </si>
  <si>
    <t>52001333170120110002800</t>
  </si>
  <si>
    <t>27231134 - Maria Del Carmen Escobar y Otros</t>
  </si>
  <si>
    <t>52001333170120090002000</t>
  </si>
  <si>
    <t>307273948 - Maria Eugenia Medina Delgado</t>
  </si>
  <si>
    <t>19001233300320140047600</t>
  </si>
  <si>
    <t>2010/06/09</t>
  </si>
  <si>
    <t>23605584 - Maria Hilda Morales Franco</t>
  </si>
  <si>
    <t>52001333170120100003700</t>
  </si>
  <si>
    <t>12951441 - Mariano López Martínez y Otros</t>
  </si>
  <si>
    <t>52001333170120110000500</t>
  </si>
  <si>
    <t>98384454 - Mario Fernando López y Otros</t>
  </si>
  <si>
    <t>52001333170120100004400</t>
  </si>
  <si>
    <t>30373114 - Martha Ligia López Martínez</t>
  </si>
  <si>
    <t>52001333170120100006600</t>
  </si>
  <si>
    <t>18109017 - Maximino Valdes Enriquez y Otros</t>
  </si>
  <si>
    <t>52001333170120110002600</t>
  </si>
  <si>
    <t>2011/04/07</t>
  </si>
  <si>
    <t>98345092 - Miguel Angel Obando Mora y Otros</t>
  </si>
  <si>
    <t>52001333170120110001400</t>
  </si>
  <si>
    <t>87571683 - Miguel Humberto Chamorro</t>
  </si>
  <si>
    <t>52001333170120100008400</t>
  </si>
  <si>
    <t>37455913 - Monica Burbano Goyes y Otros / Regulo Marcial Ortega</t>
  </si>
  <si>
    <t>52001333170120100003600</t>
  </si>
  <si>
    <t>59834247 - Myriam López de Insuasty y Otros</t>
  </si>
  <si>
    <t>52001333170120100007400</t>
  </si>
  <si>
    <t>2010/11/22</t>
  </si>
  <si>
    <t>27142144 - Nidia del Socorro Acosta Urbano y Otros</t>
  </si>
  <si>
    <t>52001333170120100005500</t>
  </si>
  <si>
    <t>13010295 - Omar Diomedes Castro Ramírez</t>
  </si>
  <si>
    <t>52001333170120090000400</t>
  </si>
  <si>
    <t>19968706 - Oscar Enrique Medina Delgado</t>
  </si>
  <si>
    <t>52001333170120110003500</t>
  </si>
  <si>
    <t>12962870 - Oscar Humberto Cortés Mora</t>
  </si>
  <si>
    <t>52001333170120110002500</t>
  </si>
  <si>
    <t>13017621 -Oscar Ricardo Benavides Vallejo</t>
  </si>
  <si>
    <t>52001333170120100002200</t>
  </si>
  <si>
    <t>37082487 - Paula Andrea Maigual Jojoa y Otros</t>
  </si>
  <si>
    <t>52001333170120100008301</t>
  </si>
  <si>
    <t>2010/11/24</t>
  </si>
  <si>
    <t>12976246 - Pedro José Maya Guerrero y Otros</t>
  </si>
  <si>
    <t>23001233100020120011001</t>
  </si>
  <si>
    <t>51698604 - Piedad Jaramillo Cardona</t>
  </si>
  <si>
    <t>52001333170120110002700</t>
  </si>
  <si>
    <t>5274683 - Raúl López Muñoz y Otros</t>
  </si>
  <si>
    <t>52001333170120110004700</t>
  </si>
  <si>
    <t>13015995 - Ricardo Efrain García Erazo</t>
  </si>
  <si>
    <t>52001333170120110005400</t>
  </si>
  <si>
    <t>27379786 - Rosa Esperanza Benavides Montenegro</t>
  </si>
  <si>
    <t>52001333170120100006900</t>
  </si>
  <si>
    <t>27058108 - Rosa Alba Burbano de Carmona</t>
  </si>
  <si>
    <t>52001333170120090000100</t>
  </si>
  <si>
    <t>37080770 - Sandra Catalina Ceballos Medina</t>
  </si>
  <si>
    <t>52001333170120100007800</t>
  </si>
  <si>
    <t>2010/11/20</t>
  </si>
  <si>
    <t>59685289 - Silvia Milena Díaz López y Otros</t>
  </si>
  <si>
    <t>52001333170120100007100</t>
  </si>
  <si>
    <t>30736482 - Susana Estela Obando y Otros</t>
  </si>
  <si>
    <t>52001333170120100000700</t>
  </si>
  <si>
    <t>2012/03/13</t>
  </si>
  <si>
    <t>12951670 - Tarcisio Muñoz Cerón y Otros</t>
  </si>
  <si>
    <t>52001333170120090002100</t>
  </si>
  <si>
    <t>27072876 - Teresa Delgado de Medina</t>
  </si>
  <si>
    <t>52001333170120110002200</t>
  </si>
  <si>
    <t>5252127 - Victor Hugo Gómez Enriquez y Otros</t>
  </si>
  <si>
    <t>52001333170120110001900</t>
  </si>
  <si>
    <t>30718047 - Vilma Zoraida Muñoz Cerón y Otra</t>
  </si>
  <si>
    <t>52001333170120110005200</t>
  </si>
  <si>
    <t>27333223 - Ximena del Socorro Villota López</t>
  </si>
  <si>
    <t>52001333170120110004300</t>
  </si>
  <si>
    <t>36755424 - Yasmin Hernández Jurado y Otros / Fanny Maria Hernández Cerón</t>
  </si>
  <si>
    <t>52001333170120100004100</t>
  </si>
  <si>
    <t>27295099 - Zaidee Carmen Zarama Erazo y Otros</t>
  </si>
  <si>
    <t>11001333103320100024700</t>
  </si>
  <si>
    <t>41900296 - Beatriz Henao Cardona y Otros</t>
  </si>
  <si>
    <t>08001234000920110039000</t>
  </si>
  <si>
    <t>802009287 - Asociacion Copropietarios Edificio Torres de Calabria</t>
  </si>
  <si>
    <t>11001333501620150022600</t>
  </si>
  <si>
    <t>822006187 - Empresa de Acueducto y Alcantarillado</t>
  </si>
  <si>
    <t>76001333301520140017900</t>
  </si>
  <si>
    <t>890309282 - Organización De Lima S.A</t>
  </si>
  <si>
    <t>11001333603820140015300</t>
  </si>
  <si>
    <t>52075869 - Marisol Luengas Gaitan</t>
  </si>
  <si>
    <t>76001333300920140043200</t>
  </si>
  <si>
    <t>16662130 - Hernando Morales Plaza</t>
  </si>
  <si>
    <t>25000234200020130706200</t>
  </si>
  <si>
    <t>17312734 - Jose Tobias Betancourt Ladino .25000234200020130706200</t>
  </si>
  <si>
    <t>86001333170120100017000</t>
  </si>
  <si>
    <t>25386592 - Honoria Vitonas Petechi y Otros</t>
  </si>
  <si>
    <t>86001333170120100000600</t>
  </si>
  <si>
    <t>10523325 - Abel María Alzate Llanos y Otros</t>
  </si>
  <si>
    <t>52001233100020050071602</t>
  </si>
  <si>
    <t>52144696 - Victoria Enríquez Rebolledo y Otros</t>
  </si>
  <si>
    <t>52 DEPARTAMENTO NARIÑO</t>
  </si>
  <si>
    <t>05001310300219900051400</t>
  </si>
  <si>
    <t>21228954 - Rosa Delia Acosta y Otros</t>
  </si>
  <si>
    <t>66001310300120140007000</t>
  </si>
  <si>
    <t>8001379241 - Unidad Residencial Camino de los Alamos P:H</t>
  </si>
  <si>
    <t>25000233600020140116801</t>
  </si>
  <si>
    <t xml:space="preserve">19079973 - Juan Francisco Javier  Romero Gaitan </t>
  </si>
  <si>
    <t>11001333603620140005000</t>
  </si>
  <si>
    <t xml:space="preserve">19389513 - William Urrea Rojas </t>
  </si>
  <si>
    <t>25000233600020140137602</t>
  </si>
  <si>
    <t xml:space="preserve">860012357 - Universidad Santomas (Interbolsa) Bucaramanga </t>
  </si>
  <si>
    <t>25000233600020140137800</t>
  </si>
  <si>
    <t xml:space="preserve">860012357 -  Universidad Santomas (Interbolsa) Tunja </t>
  </si>
  <si>
    <t>25000234100020140135600</t>
  </si>
  <si>
    <t>1024485724 - Ruben Dario Gonzalez Avendaño y Otros 2015-00001 Daniel Antonio Oprteiz Prieto San Andrés</t>
  </si>
  <si>
    <t>41001333100120100049800</t>
  </si>
  <si>
    <t xml:space="preserve">30506934 - Anderson Sandoval / Yenny Miladis Losada Cardenas </t>
  </si>
  <si>
    <t>11001333603620140003900</t>
  </si>
  <si>
    <t xml:space="preserve">79300253 - Luis Evencio Vásquez Jimenez </t>
  </si>
  <si>
    <t>11001333603120140029700</t>
  </si>
  <si>
    <t xml:space="preserve">7505307 - Edisney Sabogal Castaño </t>
  </si>
  <si>
    <t>25000233600020130188800</t>
  </si>
  <si>
    <t>860072301 - Laurel Ltda.</t>
  </si>
  <si>
    <t>88001233300020150000100</t>
  </si>
  <si>
    <t>4401233 - Daniel Antonio Oprteiz Prieto</t>
  </si>
  <si>
    <t xml:space="preserve">88 DEPARTAMENTO SAN ANDRÉS PROVIDENCIA </t>
  </si>
  <si>
    <t>11001333400120140017201</t>
  </si>
  <si>
    <t>16613609 - Camilo Hernán Campo Duque y Otros 830,003,566  y 830,094,243</t>
  </si>
  <si>
    <t>11001333501220140000700</t>
  </si>
  <si>
    <t>Sonia Regina Alvear Sedan</t>
  </si>
  <si>
    <t>11001333400120150004202</t>
  </si>
  <si>
    <t>1532574 -Its Infocomm Corporation</t>
  </si>
  <si>
    <t>05001333301020140174300</t>
  </si>
  <si>
    <t>70509796 - Joel De Jesús Montoya Hernandez y Otros</t>
  </si>
  <si>
    <t>11001333400520140021701</t>
  </si>
  <si>
    <t>900138754 - The Colonial Business S. De R.L</t>
  </si>
  <si>
    <t>25000233600020150010000</t>
  </si>
  <si>
    <t>33169719 - Maria Del Socorro Martinez De Sandoval, Antonio Maria Sandoval Diaz y Otros</t>
  </si>
  <si>
    <t>23417203101120150000100</t>
  </si>
  <si>
    <t>860042945 - Central de Inversiones S.A</t>
  </si>
  <si>
    <t>76001333301120140015400</t>
  </si>
  <si>
    <t>16639057 - Ricardo De Lima Bohmer</t>
  </si>
  <si>
    <t>25000234100020140150300</t>
  </si>
  <si>
    <t>900410516 - Hewlett Packard Deventer BV.</t>
  </si>
  <si>
    <t>76001333301320140025700</t>
  </si>
  <si>
    <t>16652146 -Jesus Alberto Hoyos Aviles</t>
  </si>
  <si>
    <t>11001333603620140038100</t>
  </si>
  <si>
    <t xml:space="preserve">79520117 - Erico Juan Macchi Cespedes </t>
  </si>
  <si>
    <t>05001233300020140173500</t>
  </si>
  <si>
    <t xml:space="preserve">2803238 - Jairo de Jesus Gonzalez de Alba  </t>
  </si>
  <si>
    <t>25000233600020150068701</t>
  </si>
  <si>
    <t xml:space="preserve">19361615 - Orlando Neusa Forero </t>
  </si>
  <si>
    <t>11001333603820140031500</t>
  </si>
  <si>
    <t xml:space="preserve">41676920 - Nina Marleny Buitrago Rodriguez </t>
  </si>
  <si>
    <t>11001333603720140008900</t>
  </si>
  <si>
    <t xml:space="preserve">19146166 - Eliguio Eudberto Rubio Moreno </t>
  </si>
  <si>
    <t>25000234100020150031400</t>
  </si>
  <si>
    <t xml:space="preserve">70099125 - Alvaro Roberto Uribe Velez y otros - INTEGRADO a  Ramiro Abad Estrada y Otros. 8,251,323 </t>
  </si>
  <si>
    <t>05001233300020140194600</t>
  </si>
  <si>
    <t>32404708 - Luz Elena Gutierrez Gonzalez</t>
  </si>
  <si>
    <t>25000233600020140095500</t>
  </si>
  <si>
    <t>860047466 -Sociedad Inversiones Lopez Piñeros Ltda.</t>
  </si>
  <si>
    <t>25000233600020150070500</t>
  </si>
  <si>
    <t>890303992 - Union de Trabajadores de la Industria del Transporte Maritimo y Fluvial "UNIMAR"</t>
  </si>
  <si>
    <t>05001333301320150008700</t>
  </si>
  <si>
    <t>71702272 - Esteban Santa Maria Uribe y Olga Lucia Montoya Velez</t>
  </si>
  <si>
    <t>76001233300320150046900</t>
  </si>
  <si>
    <t>19421799 - William Mauricio Gonzalez</t>
  </si>
  <si>
    <t>76001233300320150024500</t>
  </si>
  <si>
    <t>16768133 - Ivan Ricardo Puerres Rodriguez</t>
  </si>
  <si>
    <t>11001333603420140016300</t>
  </si>
  <si>
    <t>19494220 - Idelman Camacho Castellanos 2013-01-540740</t>
  </si>
  <si>
    <t>15001333301320160014700</t>
  </si>
  <si>
    <t xml:space="preserve">891801415 - Faconin (Leopoldo Jesus Zambrano </t>
  </si>
  <si>
    <t>15 DEPARTAMENTO BOYACÁ</t>
  </si>
  <si>
    <t>05001333302220130018900</t>
  </si>
  <si>
    <t>42821617 - Maria Rubiela Ocampo Arias y otra</t>
  </si>
  <si>
    <t>11001333603120140031000</t>
  </si>
  <si>
    <t>3100454 - Jose Joaquin Garzon Posada 2014-01-099630</t>
  </si>
  <si>
    <t>25000233600020150159200</t>
  </si>
  <si>
    <t xml:space="preserve">900154578 - Sociedad Portuaria de Cartagena Multiporse </t>
  </si>
  <si>
    <t>11001333603120140035000</t>
  </si>
  <si>
    <t>51717027 - Amparo Moreno Fonseca   (Comercial Moderna S.A Comoderna)</t>
  </si>
  <si>
    <t>25000234100020150166001</t>
  </si>
  <si>
    <t>860032463 - Perenco Colombia Limited</t>
  </si>
  <si>
    <t>25000234100020150177500</t>
  </si>
  <si>
    <t>11338270 -Alejandro Gustavo Castillo Freyle y Otros. Ex Empleados de la Empresa Proteccion Agricola S.A Protag S.A En Acuerdo de Reestructuración..</t>
  </si>
  <si>
    <t>23001233100020110017200</t>
  </si>
  <si>
    <t>50848461 - Cecilia De la Purificación Ceballos Lopez</t>
  </si>
  <si>
    <t>08001333100620150042400</t>
  </si>
  <si>
    <t>8698117 - Dario Tarud Jaar -Hotel B/quilla plaza</t>
  </si>
  <si>
    <t>17001310300320150015500</t>
  </si>
  <si>
    <t>10141947 - Javier Elias Arias Idarraga - Audifarma Ltda</t>
  </si>
  <si>
    <t>17001310300420150013900</t>
  </si>
  <si>
    <t xml:space="preserve">10141947 - Javier Elias Arias Idarraga </t>
  </si>
  <si>
    <t>11001333603120150038200</t>
  </si>
  <si>
    <t xml:space="preserve">46368641 - Sulma Yolanda Perico Granados </t>
  </si>
  <si>
    <t>17001310300420150013500</t>
  </si>
  <si>
    <t>17001310300420150014201</t>
  </si>
  <si>
    <t xml:space="preserve">10141947 -Javier Elias Arias Idarraga </t>
  </si>
  <si>
    <t>76001333301320150035700</t>
  </si>
  <si>
    <t>66959800 - Lucero Muñoz Silva y Melina Cifuentes Muñoz cc.31267417</t>
  </si>
  <si>
    <t>11001333400120150018200</t>
  </si>
  <si>
    <t>805025964 - Credivalores-Crediservicios SAS.</t>
  </si>
  <si>
    <t>17001310300420150024100</t>
  </si>
  <si>
    <t>17001310300420150023700</t>
  </si>
  <si>
    <t>17001310300420150012600</t>
  </si>
  <si>
    <t>68001333300220150035800</t>
  </si>
  <si>
    <t>28423610 - Martha Eugenia Solano Gutierrez</t>
  </si>
  <si>
    <t>08001333300720150040700</t>
  </si>
  <si>
    <t>8698117 - Dario Tarud Jaar - Hotel Barranquilla Plaza S.A 860,032,463</t>
  </si>
  <si>
    <t>25000233600020150235800</t>
  </si>
  <si>
    <t>17867226 - Gerardo Gastón Castillo Rodriguez - Protag; ACUMULA  el 2015-02356 de PROTAG</t>
  </si>
  <si>
    <t>11001032400020140060700</t>
  </si>
  <si>
    <t>800129316 - Velasco Lloreda &amp; Cia S.C.A.</t>
  </si>
  <si>
    <t>17001310300420150014700</t>
  </si>
  <si>
    <t>68001333301320150033101</t>
  </si>
  <si>
    <t>13830307 - Mario Gabriel Barco Jurado</t>
  </si>
  <si>
    <t>11001333400220150009800</t>
  </si>
  <si>
    <t xml:space="preserve">900105383 - Toyota Tsusho Corporation y otros </t>
  </si>
  <si>
    <t>11001333400420150024801</t>
  </si>
  <si>
    <t>39682401 - Luz Marina Camargo Micholson (Consorcio Corsetero LTDA</t>
  </si>
  <si>
    <t>11001310303720120027801</t>
  </si>
  <si>
    <t>1018422780 - Gabriel Andres Gaitan - Bavaria S.A.</t>
  </si>
  <si>
    <t>17001310300420150013100</t>
  </si>
  <si>
    <t>10141947 - Javier Elias Arias Idarraga - Banco AV Villas</t>
  </si>
  <si>
    <t>05001333302520150087700</t>
  </si>
  <si>
    <t>Fabio Leon Muñoz Toro y Otros - Urbano Rico Monrroy "apoderado"</t>
  </si>
  <si>
    <t>17001310300420150013300</t>
  </si>
  <si>
    <t>10141947 -Javier Elias Arias Idarraga - Banco Davivienda</t>
  </si>
  <si>
    <t>11001032400020150002800</t>
  </si>
  <si>
    <t>31939720 - Eliana Garzón Rayo</t>
  </si>
  <si>
    <t>17001310300420150012700</t>
  </si>
  <si>
    <t>10141947 - Javier Elias Arias Idarraga - Une Telecomunicaciones s.a . E.S.P Manizales</t>
  </si>
  <si>
    <t>76001333300220160000800</t>
  </si>
  <si>
    <t>1144075755 - Estefania Varela Astaiza, Alexandra Varela Astaiza,</t>
  </si>
  <si>
    <t>76001333301220150031200</t>
  </si>
  <si>
    <t>16706677 - Jose Felipe De Lima Bohmer</t>
  </si>
  <si>
    <t>76001333301820150039800</t>
  </si>
  <si>
    <t>14430721 - Jose Over Palacios</t>
  </si>
  <si>
    <t>25000234200020150541600</t>
  </si>
  <si>
    <t>79590624 - Nestor Fernando Leyva Huertas</t>
  </si>
  <si>
    <t>25000233600020150235200</t>
  </si>
  <si>
    <t>11346026 - Manuel Antonio Jimenez Rodriguez - Extrabajador PROTAG</t>
  </si>
  <si>
    <t>76001333301220160001100</t>
  </si>
  <si>
    <t xml:space="preserve">1130653325 - Jose Gustavo Torres Guerrero y Otros - </t>
  </si>
  <si>
    <t>23001233100020110013300</t>
  </si>
  <si>
    <t>50850454 - Celmira Rosa Ceballos Lopez</t>
  </si>
  <si>
    <t>05001333301620150118200</t>
  </si>
  <si>
    <t>32314374 -Maria Transito Orrego de Rodriguez y otros - Empresa Colombiana de Vias Ferreas Ferrovias y Sociedad Colombiana de Transpore Ferroviario S.A En Liquidacion Obligatoria.</t>
  </si>
  <si>
    <t>05001333303520160010801</t>
  </si>
  <si>
    <t>Cristina Restrepo Restrepo,  Luis David Ramirez Orozco y otros</t>
  </si>
  <si>
    <t>05001310301520160027700</t>
  </si>
  <si>
    <t>32431849 - María Lucía Agudelo Yepes, Gustavo Antonio Agudelo Yepes y Otros</t>
  </si>
  <si>
    <t>11001333400220150025700</t>
  </si>
  <si>
    <t>900191158 - Italgroup investment S.A.</t>
  </si>
  <si>
    <t>25000234100020160065900</t>
  </si>
  <si>
    <t>900375325 - Tabasco Oil Company LLc.</t>
  </si>
  <si>
    <t>68001333301120160010600</t>
  </si>
  <si>
    <t>37723749 - Doris Emilce Muñoz Muñoz  - CLINICA PIEDECUESTA S.A</t>
  </si>
  <si>
    <t>17001310300420150013800</t>
  </si>
  <si>
    <t>10141947 - Javier Elias Arias Idarraga - Salud Total EPS (Carrera 22 No.26-03)</t>
  </si>
  <si>
    <t>11001333400520150026400</t>
  </si>
  <si>
    <t>860522583 - Mercantil Galerazamba y Cia S.C.A.</t>
  </si>
  <si>
    <t>17001310300420150013000</t>
  </si>
  <si>
    <t>11001334306320160010000</t>
  </si>
  <si>
    <t>11380336 - Juan Carlos Castillo Rodriguez - PROTAG</t>
  </si>
  <si>
    <t>11001333502120150072401</t>
  </si>
  <si>
    <t>15036866 - Jorge Eliecer Arrieta Violet</t>
  </si>
  <si>
    <t>11001333501220150090801</t>
  </si>
  <si>
    <t xml:space="preserve">41765576 - Maria Teresa Marin Ramirez </t>
  </si>
  <si>
    <t>11001333603720150019700</t>
  </si>
  <si>
    <t>79147121 - Juan Nicolás Uribe Holguín - C.I Flores de la Sabana</t>
  </si>
  <si>
    <t>11001333502820150072600</t>
  </si>
  <si>
    <t>17144190 - Jose Hipolito Padilla Oviedo</t>
  </si>
  <si>
    <t>25000233600020150275900</t>
  </si>
  <si>
    <t>80417524 - German Trujillo Manrique - Fondo Premium</t>
  </si>
  <si>
    <t>76001333300820160000900</t>
  </si>
  <si>
    <t>1144062832 - Lizeth Carolina Mosquera Micolta y otros</t>
  </si>
  <si>
    <t>47001333300120160015200</t>
  </si>
  <si>
    <t>800103920 - Departamento Del Magdalena RL: Edaurdo Rafael Rodriguez85,450,384 , Apoderado José Slavador Del Toro 85,451,856</t>
  </si>
  <si>
    <t>25000233600020150287000</t>
  </si>
  <si>
    <t>19092161 - Quantek Wire Colombia SAS En Liquidacion Obligatoria</t>
  </si>
  <si>
    <t>25000234200020160058100</t>
  </si>
  <si>
    <t>7695322 - Andres Peña Peña</t>
  </si>
  <si>
    <t>05001333302920150121500</t>
  </si>
  <si>
    <t>32522498 - Miryam Amparo Campillo Velasquez - Colpensiones</t>
  </si>
  <si>
    <t>08001333300920160025400</t>
  </si>
  <si>
    <t>8755644 Yecid Guzman Narvaez</t>
  </si>
  <si>
    <t>11001333400420160013800</t>
  </si>
  <si>
    <t>900049254 - Constructora Siglo XXI Santodomingo Ltda hoy SAS</t>
  </si>
  <si>
    <t>76001310500720160014000</t>
  </si>
  <si>
    <t>38940984 - Martha Elena Godoy Lipsky</t>
  </si>
  <si>
    <t>17001310300420160017400</t>
  </si>
  <si>
    <t>10141947 - Javier Elias Arias Idarraga - Banco Colpatrai  Sede Calle 19 No.22-32 en Manizales</t>
  </si>
  <si>
    <t>11001334104520160030100</t>
  </si>
  <si>
    <t>80410509 - Juan Carlos Ortiz Zarrate</t>
  </si>
  <si>
    <t>68001333300620160009300</t>
  </si>
  <si>
    <t xml:space="preserve">91296088 - Daladier Cabrera Rodriguez - Clinica Piedecuesta S.A. </t>
  </si>
  <si>
    <t>66001333300620160004600</t>
  </si>
  <si>
    <t>29915524 - Milgen Romaris Cifuentes Duque y Otros - Clinica Risaralda</t>
  </si>
  <si>
    <t>76001333300720160021500</t>
  </si>
  <si>
    <t>18391580 - Pedro Fernando Londoño</t>
  </si>
  <si>
    <t>08001333100120160038300</t>
  </si>
  <si>
    <t>72187315 - Jaime Calco Rebolledo</t>
  </si>
  <si>
    <t>05001233300020140210600</t>
  </si>
  <si>
    <t>8240666 - Oscar Alberto Angel Escobar y Otros</t>
  </si>
  <si>
    <t>05001333300720160072000</t>
  </si>
  <si>
    <t>890900291 - Solla S.A</t>
  </si>
  <si>
    <t>25000234200020160336200</t>
  </si>
  <si>
    <t>44001333300120150011700</t>
  </si>
  <si>
    <t>900162559 - Sociedad Sierra Perez e Hijos Ltda</t>
  </si>
  <si>
    <t>05001333302220160064500</t>
  </si>
  <si>
    <t>71628314 - Mauricio Alberto Campillo - Solla S.A.</t>
  </si>
  <si>
    <t>17001310300420160038500</t>
  </si>
  <si>
    <t>10141947 - Javier Elias Arias Idarraga - Bancolombia S.A, Sucursal Calle 72 No.8-56 Bogot</t>
  </si>
  <si>
    <t>76001333300720160020900</t>
  </si>
  <si>
    <t>34572183 - Maria Martha Montero Rodriguez</t>
  </si>
  <si>
    <t>11001333603420150036700</t>
  </si>
  <si>
    <t>2037370 - Jose Vicente Ordoñez</t>
  </si>
  <si>
    <t>11001333400320160029200</t>
  </si>
  <si>
    <t>80410509 - Juan Carlos Ortiz Zarrate - Valores incorporados SAS En Liquidacion Judicial</t>
  </si>
  <si>
    <t>25000234100020170008300</t>
  </si>
  <si>
    <t xml:space="preserve">899999119 - Procurador General de La Nacion - </t>
  </si>
  <si>
    <t>68001333300920160036600</t>
  </si>
  <si>
    <t>13801052 - Hernándo Gonzalez Serrano</t>
  </si>
  <si>
    <t>11001333400320160025400</t>
  </si>
  <si>
    <t>19105358 - Gustavo Adolfo Grau Ramirez</t>
  </si>
  <si>
    <t>50001333100320110002700</t>
  </si>
  <si>
    <t xml:space="preserve">19414373 - Arnulfo Cardozo Ruiz y Otros </t>
  </si>
  <si>
    <t>11001333400120160027700</t>
  </si>
  <si>
    <t>860072301 - Laurel Ltda. - Frigorifico San Martin de Porres En Liquidacion</t>
  </si>
  <si>
    <t>08001333101220160037300</t>
  </si>
  <si>
    <t>26812527 - Elizabeth  Orozco Ortega - Control de varias sociedades</t>
  </si>
  <si>
    <t>11001333400520160026900</t>
  </si>
  <si>
    <t>17039821 - Camilo Luis Akl Moanack</t>
  </si>
  <si>
    <t>11001333400120160036700</t>
  </si>
  <si>
    <t>900706209 - Colombia Es Klob SAS En Liquidación</t>
  </si>
  <si>
    <t>17001310300420160027300</t>
  </si>
  <si>
    <t>10141947 - Javier Elias Arias Idarraga - Banco Davivienda -Calle 167 No.73-02 Bogotá</t>
  </si>
  <si>
    <t>17001310300420160039300</t>
  </si>
  <si>
    <t>10141947 - Javier Elias Arias Idarraga - Banco Davivienda Carrera 58 No.127-59 Bogotá</t>
  </si>
  <si>
    <t>81001310500120160004600</t>
  </si>
  <si>
    <t>96169016 - Fermin Higuera Rueda y Otros</t>
  </si>
  <si>
    <t>81 DEPARTAMENTO ARAUCA</t>
  </si>
  <si>
    <t>68001333300720160010600</t>
  </si>
  <si>
    <t>37713695 - Adrina Calderon Tamayo</t>
  </si>
  <si>
    <t>76001333301520160033000</t>
  </si>
  <si>
    <t>12139567 - Maria Camila Mantilla Melo y Otros</t>
  </si>
  <si>
    <t>25000233600020170016000</t>
  </si>
  <si>
    <t>80415771 - Bernardo Carlos Juan Manuel Schaefer Luque</t>
  </si>
  <si>
    <t>11001334205420160075100</t>
  </si>
  <si>
    <t>20207073 - Mary Lopez De Aragon</t>
  </si>
  <si>
    <t>76001333301520170001700</t>
  </si>
  <si>
    <t>890310960 - Prospectos S.A En Liquidacion</t>
  </si>
  <si>
    <t>11001333501020150067300</t>
  </si>
  <si>
    <t xml:space="preserve">41505285 - Rodriguez de Oyola Mercedes </t>
  </si>
  <si>
    <t>08001333301420170007200</t>
  </si>
  <si>
    <t>72133605 - Terassi Solano Samuel David</t>
  </si>
  <si>
    <t>11001032500020150063900</t>
  </si>
  <si>
    <t>900421550 - Asociacion Sindical de Empleados de la Superintendencia de Sociedades (ASES)</t>
  </si>
  <si>
    <t>11001333400520160027800</t>
  </si>
  <si>
    <t>8300456376 - Inverangel S.A.S., Corso y Cía. S. en C.</t>
  </si>
  <si>
    <t>11001333502020170010500</t>
  </si>
  <si>
    <t>41574598 - Morales Tamayo Alicia</t>
  </si>
  <si>
    <t>11001333603620160022900</t>
  </si>
  <si>
    <t>30273586 Cardona de Pinilla Ofelia</t>
  </si>
  <si>
    <t>25269333300120160035900</t>
  </si>
  <si>
    <t>79400978 - Conti Fajardo Ivan Enrique</t>
  </si>
  <si>
    <t>08001333300420170008700</t>
  </si>
  <si>
    <t xml:space="preserve">1044426410 - Loaiza Erazo Laura Janeth </t>
  </si>
  <si>
    <t>08001333301420170006100</t>
  </si>
  <si>
    <t>3690654 - Bolaños Fontalvo Jose Francisco</t>
  </si>
  <si>
    <t>08001333300120170011900</t>
  </si>
  <si>
    <t>72140004 - Montes Rudas Jesus Maria y Otros</t>
  </si>
  <si>
    <t>08001333301320170002000</t>
  </si>
  <si>
    <t xml:space="preserve">7427999 - Garrido Rivera Jose Maria </t>
  </si>
  <si>
    <t>20160014300000000000000</t>
  </si>
  <si>
    <t>800197268 - Dian</t>
  </si>
  <si>
    <t>20 DEPARTAMENTO CESAR</t>
  </si>
  <si>
    <t>20160015100000000000000</t>
  </si>
  <si>
    <t>11001333603520160023300</t>
  </si>
  <si>
    <t xml:space="preserve">19408270 - Osorio Cometa  Aldemar </t>
  </si>
  <si>
    <t>08001333300820170013200</t>
  </si>
  <si>
    <t>57427839 -  Fonseca Cera Yorcelis Ivon</t>
  </si>
  <si>
    <t>08001333300220170013300</t>
  </si>
  <si>
    <t>7438712 - Luis Felipe  Rada Palma</t>
  </si>
  <si>
    <t>17001310300420160033000</t>
  </si>
  <si>
    <t>08001333300620170009000</t>
  </si>
  <si>
    <t>Rios Nieto Esther Marina y Otros</t>
  </si>
  <si>
    <t>08001333300220170016900</t>
  </si>
  <si>
    <t xml:space="preserve">8681926 - Ponce Caballero Carlos Emilio </t>
  </si>
  <si>
    <t>11001310500520170033900</t>
  </si>
  <si>
    <t>7463369 - Guzman Pestana Gustavo</t>
  </si>
  <si>
    <t>20160018000000000000000</t>
  </si>
  <si>
    <t>Agencia Nacional de Infraestructura</t>
  </si>
  <si>
    <t>52001333300520170006500</t>
  </si>
  <si>
    <t>12969358  - Vicente Luis  Mosquera Chavez</t>
  </si>
  <si>
    <t>11001334306220160044200</t>
  </si>
  <si>
    <t>19346359 - Saul Ricardo  Perez Lasprilla y Otros</t>
  </si>
  <si>
    <t>08001333301420170044700</t>
  </si>
  <si>
    <t xml:space="preserve">72139913 - Boom Trocha y Otros Tomas Enrique </t>
  </si>
  <si>
    <t>25000233700020160135600</t>
  </si>
  <si>
    <t>Superintendencia de Sociedades 899,999,086-2</t>
  </si>
  <si>
    <t>05266310300220170016000</t>
  </si>
  <si>
    <t>Interventoria Diseños y Contratos S.A. INDECO S.A</t>
  </si>
  <si>
    <t>11001333400120160028600</t>
  </si>
  <si>
    <t>Empresa de Acueducto y Alcantarillado de Bogotá S.A. ESP</t>
  </si>
  <si>
    <t>11001333501720170009200</t>
  </si>
  <si>
    <t>41Tovar Ordoñez  - ria Elsy</t>
  </si>
  <si>
    <t>11001333501720170009300</t>
  </si>
  <si>
    <t>41795579 Roa Vargas Luz Mary</t>
  </si>
  <si>
    <t>08001333300820170011800</t>
  </si>
  <si>
    <t>900402834 - Sociedad Proyectos Lozano &amp; Compañía S. en. C.</t>
  </si>
  <si>
    <t>11001333400220160034800</t>
  </si>
  <si>
    <t>80505805 Jaramillo Botero Tomas</t>
  </si>
  <si>
    <t>05001333301820170036300</t>
  </si>
  <si>
    <t xml:space="preserve">70048310 - Jimenez Rios Walter Alonso </t>
  </si>
  <si>
    <t>08001333300720170013600</t>
  </si>
  <si>
    <t>1143429547 - Visbal Narvaez Marion Del Carmen</t>
  </si>
  <si>
    <t>05001310502220170044200</t>
  </si>
  <si>
    <t>8275601- Osorio Sánchez Gustavo</t>
  </si>
  <si>
    <t>25000233600020170068000</t>
  </si>
  <si>
    <t>10933435 - Jaller Salleg Ramon Antonio  y Otros</t>
  </si>
  <si>
    <t>11001333502120170009600</t>
  </si>
  <si>
    <t xml:space="preserve">19320282 - Carvajalino Maco Aurelio </t>
  </si>
  <si>
    <t>11001334204620170009400</t>
  </si>
  <si>
    <t>41650461 - Gloria Helena Carbonel Rojas</t>
  </si>
  <si>
    <t>08001333301120170017700</t>
  </si>
  <si>
    <t>Zuluaga De La Hoz Ema Margarita</t>
  </si>
  <si>
    <t>15238333300220170008700</t>
  </si>
  <si>
    <t>23596160 - Ramos Hernandez Blanca Cecilia  y Otros</t>
  </si>
  <si>
    <t>11001333400220170006400</t>
  </si>
  <si>
    <t>900004908 - SBME Holdings B.V.</t>
  </si>
  <si>
    <t>11001333400620160021200</t>
  </si>
  <si>
    <t>805025964 - Credivalores -Crediservicios S.A y  Otros</t>
  </si>
  <si>
    <t>76001333301120160020700</t>
  </si>
  <si>
    <t xml:space="preserve">2904405 - Paz Casas Mario </t>
  </si>
  <si>
    <t>05001333301720170042300</t>
  </si>
  <si>
    <t>8402150 - Mira Velasquez Guillermo Leon  y Otros</t>
  </si>
  <si>
    <t>05001333302420170036800</t>
  </si>
  <si>
    <t>Jhon Dairo Ramirez Zuleta y Otros</t>
  </si>
  <si>
    <t>23001233100020110013000</t>
  </si>
  <si>
    <t xml:space="preserve"> 9087405 - Figueroa Lara Javier Alfonso</t>
  </si>
  <si>
    <t>11001333502720170011300</t>
  </si>
  <si>
    <t>19371507 - Gomez Perez Carlos Samuel</t>
  </si>
  <si>
    <t>08001333301320170032000</t>
  </si>
  <si>
    <t xml:space="preserve">20078918 - Vargas Ortiz Dora y Arango Vargas Carolina </t>
  </si>
  <si>
    <t>11001334305920160047900</t>
  </si>
  <si>
    <t>41435946 - Gomez Gomez Gloria y  Otros</t>
  </si>
  <si>
    <t>08001333301420170046800</t>
  </si>
  <si>
    <t>22463943 - Bernal Gutierrez Betty Paola</t>
  </si>
  <si>
    <t>08001333301120170016700</t>
  </si>
  <si>
    <t xml:space="preserve">22430271 - Montaña de Jimenez Yomaira Elena </t>
  </si>
  <si>
    <t>08001333301120170017200</t>
  </si>
  <si>
    <t>32748739 - Mier Rocio del Carmen</t>
  </si>
  <si>
    <t>05001333301920170037700</t>
  </si>
  <si>
    <t xml:space="preserve">8348575 - Villegas Arteaga Hugo De Jesus </t>
  </si>
  <si>
    <t>08001333100120170025100</t>
  </si>
  <si>
    <t>1140812276 -  Silva Ortega  Jorge Ivan</t>
  </si>
  <si>
    <t>11001334306020170009100</t>
  </si>
  <si>
    <t xml:space="preserve">6770212 - Corchuelo Alfaro Faustino </t>
  </si>
  <si>
    <t>11001333400420170002700</t>
  </si>
  <si>
    <t xml:space="preserve">80505805 - Jaramillo Botero Tomas </t>
  </si>
  <si>
    <t>17001310300420160038600</t>
  </si>
  <si>
    <t>66001310300320170002800</t>
  </si>
  <si>
    <t>860042945 - Central de Inversiones S.A CISA</t>
  </si>
  <si>
    <t>08001333300520170011300</t>
  </si>
  <si>
    <t xml:space="preserve">1103102822 - Cuello Martinez Rosa Margarita </t>
  </si>
  <si>
    <t>17001310300420170008800</t>
  </si>
  <si>
    <t>08001333301420170050500</t>
  </si>
  <si>
    <t>8662306 - Ortega Pacheco Noe Javier</t>
  </si>
  <si>
    <t>08001333300720170021700</t>
  </si>
  <si>
    <t>Ariza Sarmiento Jairo</t>
  </si>
  <si>
    <t>11001032500020150099700</t>
  </si>
  <si>
    <t>47001333300120170014600</t>
  </si>
  <si>
    <t xml:space="preserve">Oyola Peña Damaris Ester </t>
  </si>
  <si>
    <t>08001333301320170032100</t>
  </si>
  <si>
    <t xml:space="preserve">22475194 - Valencia Payares y Otros Damith </t>
  </si>
  <si>
    <t>25000234200020170386800</t>
  </si>
  <si>
    <t>08001333300920170012900</t>
  </si>
  <si>
    <t>22467854 - Saumeth Amalfi Del Socorro</t>
  </si>
  <si>
    <t>17001310300420160033900</t>
  </si>
  <si>
    <t xml:space="preserve">32885512 - Medina Florez Eugenia Patricia </t>
  </si>
  <si>
    <t>17001310300420160035100</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</si>
</sst>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yyyy/mm/dd"/>
    <numFmt numFmtId="173" formatCode="_(* #,##0_);_(* \(#,##0\);_(* &quot;-&quot;??_);_(@_)"/>
    <numFmt numFmtId="174" formatCode="_(&quot;$&quot;\ * #,##0_);_(&quot;$&quot;\ * \(#,##0\);_(&quot;$&quot;\ * &quot;-&quot;??_);_(@_)"/>
  </numFmts>
  <fonts count="47">
    <font>
      <sz val="11"/>
      <color indexed="8"/>
      <name val="Calibri"/>
      <family val="2"/>
    </font>
    <font>
      <b/>
      <sz val="11"/>
      <color indexed="9"/>
      <name val="Calibri"/>
      <family val="0"/>
    </font>
    <font>
      <b/>
      <sz val="11"/>
      <color indexed="8"/>
      <name val="Calibri"/>
      <family val="0"/>
    </font>
    <font>
      <sz val="12"/>
      <name val="Arial"/>
      <family val="2"/>
    </font>
    <font>
      <sz val="10"/>
      <name val="Arial"/>
      <family val="2"/>
    </font>
    <font>
      <u val="single"/>
      <sz val="11"/>
      <color indexed="12"/>
      <name val="Calibri"/>
      <family val="2"/>
    </font>
    <font>
      <sz val="11"/>
      <name val="Calibri"/>
      <family val="2"/>
    </font>
    <font>
      <sz val="10"/>
      <color indexed="8"/>
      <name val="Segoe UI"/>
      <family val="2"/>
    </font>
    <font>
      <sz val="11"/>
      <color indexed="49"/>
      <name val="Calibri"/>
      <family val="2"/>
    </font>
    <font>
      <sz val="10"/>
      <color indexed="56"/>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Segoe UI"/>
      <family val="2"/>
    </font>
    <font>
      <sz val="11"/>
      <color theme="8" tint="-0.24997000396251678"/>
      <name val="Calibri"/>
      <family val="2"/>
    </font>
    <font>
      <sz val="10"/>
      <color theme="3"/>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thin">
        <color indexed="8"/>
      </left>
      <right style="thin">
        <color indexed="8"/>
      </right>
      <top style="thin">
        <color indexed="8"/>
      </top>
      <bottom/>
    </border>
    <border>
      <left style="medium"/>
      <right/>
      <top style="medium"/>
      <bottom style="medium"/>
    </border>
    <border>
      <left/>
      <right style="medium"/>
      <top style="medium"/>
      <bottom style="medium"/>
    </border>
    <border>
      <left style="medium"/>
      <right style="medium"/>
      <top/>
      <bottom/>
    </border>
    <border>
      <left style="medium"/>
      <right style="medium"/>
      <top style="medium"/>
      <bottom/>
    </border>
    <border>
      <left style="medium"/>
      <right style="medium"/>
      <top/>
      <bottom style="medium"/>
    </border>
    <border>
      <left style="thin"/>
      <right/>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6">
    <xf numFmtId="0" fontId="0" fillId="0" borderId="0" xfId="0" applyFont="1" applyAlignment="1">
      <alignment/>
    </xf>
    <xf numFmtId="0" fontId="1" fillId="33" borderId="10" xfId="0" applyFont="1" applyFill="1" applyBorder="1" applyAlignment="1">
      <alignment horizontal="center" vertical="center"/>
    </xf>
    <xf numFmtId="0" fontId="0" fillId="34" borderId="0" xfId="0" applyFill="1" applyBorder="1" applyAlignment="1">
      <alignment horizontal="center" vertical="center"/>
    </xf>
    <xf numFmtId="172"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2" fontId="2" fillId="35" borderId="12" xfId="0" applyNumberFormat="1" applyFont="1" applyFill="1" applyBorder="1" applyAlignment="1">
      <alignment horizontal="center" vertical="center"/>
    </xf>
    <xf numFmtId="0" fontId="2" fillId="36" borderId="11" xfId="0" applyFont="1" applyFill="1" applyBorder="1" applyAlignment="1">
      <alignment vertical="center"/>
    </xf>
    <xf numFmtId="0" fontId="0" fillId="35" borderId="11" xfId="68" applyFill="1" applyBorder="1" applyAlignment="1" applyProtection="1">
      <alignment vertical="center"/>
      <protection locked="0"/>
    </xf>
    <xf numFmtId="0" fontId="0" fillId="35" borderId="11" xfId="82" applyFill="1" applyBorder="1" applyAlignment="1" applyProtection="1">
      <alignment vertical="center"/>
      <protection locked="0"/>
    </xf>
    <xf numFmtId="0" fontId="0" fillId="35" borderId="11" xfId="94" applyFill="1" applyBorder="1" applyAlignment="1" applyProtection="1">
      <alignment vertical="center"/>
      <protection locked="0"/>
    </xf>
    <xf numFmtId="0" fontId="0" fillId="35" borderId="11" xfId="106" applyFill="1" applyBorder="1" applyAlignment="1" applyProtection="1">
      <alignment vertical="center"/>
      <protection locked="0"/>
    </xf>
    <xf numFmtId="173" fontId="0" fillId="35" borderId="11" xfId="50" applyNumberFormat="1" applyFont="1" applyFill="1" applyBorder="1" applyAlignment="1" applyProtection="1">
      <alignment vertical="center"/>
      <protection locked="0"/>
    </xf>
    <xf numFmtId="173" fontId="0" fillId="35" borderId="11" xfId="50" applyNumberFormat="1" applyFont="1" applyFill="1" applyBorder="1" applyAlignment="1" applyProtection="1">
      <alignment vertical="center"/>
      <protection locked="0"/>
    </xf>
    <xf numFmtId="173" fontId="0" fillId="35" borderId="11" xfId="50" applyNumberFormat="1" applyFont="1" applyFill="1" applyBorder="1" applyAlignment="1" applyProtection="1">
      <alignment vertical="center"/>
      <protection locked="0"/>
    </xf>
    <xf numFmtId="173" fontId="0" fillId="35" borderId="11" xfId="50" applyNumberFormat="1" applyFont="1" applyFill="1" applyBorder="1" applyAlignment="1" applyProtection="1">
      <alignment vertical="center"/>
      <protection locked="0"/>
    </xf>
    <xf numFmtId="0" fontId="0" fillId="35" borderId="11" xfId="55" applyFill="1" applyBorder="1" applyAlignment="1" applyProtection="1">
      <alignment vertical="center"/>
      <protection locked="0"/>
    </xf>
    <xf numFmtId="0" fontId="0" fillId="35" borderId="11" xfId="57" applyFill="1" applyBorder="1" applyAlignment="1" applyProtection="1">
      <alignment vertical="center"/>
      <protection locked="0"/>
    </xf>
    <xf numFmtId="0" fontId="0" fillId="35" borderId="11" xfId="58" applyFill="1" applyBorder="1" applyAlignment="1" applyProtection="1">
      <alignment vertical="center"/>
      <protection locked="0"/>
    </xf>
    <xf numFmtId="0" fontId="0" fillId="35" borderId="11" xfId="59" applyFill="1" applyBorder="1" applyAlignment="1" applyProtection="1">
      <alignment vertical="center"/>
      <protection locked="0"/>
    </xf>
    <xf numFmtId="173" fontId="0" fillId="35" borderId="11" xfId="50" applyNumberFormat="1" applyFont="1" applyFill="1" applyBorder="1" applyAlignment="1" applyProtection="1">
      <alignment vertical="center"/>
      <protection locked="0"/>
    </xf>
    <xf numFmtId="173" fontId="0" fillId="35" borderId="11" xfId="50" applyNumberFormat="1" applyFont="1" applyFill="1" applyBorder="1" applyAlignment="1" applyProtection="1">
      <alignment vertical="center"/>
      <protection locked="0"/>
    </xf>
    <xf numFmtId="173" fontId="0" fillId="35" borderId="11" xfId="50" applyNumberFormat="1" applyFont="1" applyFill="1" applyBorder="1" applyAlignment="1" applyProtection="1">
      <alignment vertical="center"/>
      <protection locked="0"/>
    </xf>
    <xf numFmtId="173" fontId="0" fillId="35" borderId="11" xfId="50" applyNumberFormat="1" applyFont="1" applyFill="1" applyBorder="1" applyAlignment="1" applyProtection="1">
      <alignment vertical="center"/>
      <protection locked="0"/>
    </xf>
    <xf numFmtId="0" fontId="0" fillId="35" borderId="11" xfId="66" applyFill="1" applyBorder="1" applyAlignment="1" applyProtection="1">
      <alignment vertical="center"/>
      <protection locked="0"/>
    </xf>
    <xf numFmtId="0" fontId="34" fillId="35" borderId="11" xfId="46" applyFill="1" applyBorder="1" applyAlignment="1" applyProtection="1">
      <alignment vertical="center"/>
      <protection locked="0"/>
    </xf>
    <xf numFmtId="1" fontId="0" fillId="35" borderId="11" xfId="0" applyNumberFormat="1" applyFill="1" applyBorder="1" applyAlignment="1" applyProtection="1">
      <alignment vertical="center"/>
      <protection locked="0"/>
    </xf>
    <xf numFmtId="0" fontId="0" fillId="35" borderId="11" xfId="67" applyFill="1" applyBorder="1" applyAlignment="1" applyProtection="1">
      <alignment vertical="center"/>
      <protection locked="0"/>
    </xf>
    <xf numFmtId="0" fontId="0" fillId="35" borderId="11" xfId="71" applyFill="1" applyBorder="1" applyAlignment="1" applyProtection="1">
      <alignment vertical="center"/>
      <protection locked="0"/>
    </xf>
    <xf numFmtId="0" fontId="0" fillId="35" borderId="11" xfId="72" applyFill="1" applyBorder="1" applyAlignment="1" applyProtection="1">
      <alignment vertical="center"/>
      <protection locked="0"/>
    </xf>
    <xf numFmtId="0" fontId="0" fillId="35" borderId="11" xfId="73" applyFill="1" applyBorder="1" applyAlignment="1" applyProtection="1">
      <alignment vertical="center"/>
      <protection locked="0"/>
    </xf>
    <xf numFmtId="0" fontId="0" fillId="35" borderId="11" xfId="75" applyFill="1" applyBorder="1" applyAlignment="1" applyProtection="1">
      <alignment vertical="center"/>
      <protection locked="0"/>
    </xf>
    <xf numFmtId="0" fontId="0" fillId="35" borderId="11" xfId="76" applyFill="1" applyBorder="1" applyAlignment="1" applyProtection="1">
      <alignment vertical="center"/>
      <protection locked="0"/>
    </xf>
    <xf numFmtId="0" fontId="0" fillId="35" borderId="11" xfId="77" applyFill="1" applyBorder="1" applyAlignment="1" applyProtection="1">
      <alignment vertical="center"/>
      <protection locked="0"/>
    </xf>
    <xf numFmtId="0" fontId="0" fillId="35" borderId="11" xfId="78" applyFill="1" applyBorder="1" applyAlignment="1" applyProtection="1">
      <alignment vertical="center"/>
      <protection locked="0"/>
    </xf>
    <xf numFmtId="0" fontId="0" fillId="0" borderId="0" xfId="0" applyAlignment="1">
      <alignment/>
    </xf>
    <xf numFmtId="0" fontId="0" fillId="0" borderId="0" xfId="0" applyBorder="1" applyAlignment="1">
      <alignment/>
    </xf>
    <xf numFmtId="0" fontId="1" fillId="33" borderId="13" xfId="0" applyFont="1" applyFill="1" applyBorder="1" applyAlignment="1">
      <alignment horizontal="center" vertical="center"/>
    </xf>
    <xf numFmtId="0" fontId="1" fillId="33" borderId="12" xfId="0" applyFont="1" applyFill="1" applyBorder="1" applyAlignment="1">
      <alignment horizontal="center" vertical="center"/>
    </xf>
    <xf numFmtId="0" fontId="0" fillId="0" borderId="12" xfId="0" applyBorder="1" applyAlignment="1">
      <alignment/>
    </xf>
    <xf numFmtId="0" fontId="0" fillId="35" borderId="12" xfId="0" applyFill="1" applyBorder="1" applyAlignment="1" applyProtection="1">
      <alignment vertical="center"/>
      <protection locked="0"/>
    </xf>
    <xf numFmtId="3" fontId="0" fillId="35" borderId="11" xfId="68" applyNumberFormat="1" applyFill="1" applyBorder="1" applyAlignment="1" applyProtection="1">
      <alignment vertical="center"/>
      <protection locked="0"/>
    </xf>
    <xf numFmtId="0" fontId="25" fillId="35" borderId="11" xfId="83" applyFill="1" applyBorder="1" applyAlignment="1" applyProtection="1">
      <alignment vertical="center" wrapText="1"/>
      <protection locked="0"/>
    </xf>
    <xf numFmtId="0" fontId="0" fillId="35" borderId="11" xfId="68" applyFill="1" applyBorder="1" applyAlignment="1" applyProtection="1">
      <alignment vertical="center"/>
      <protection locked="0"/>
    </xf>
    <xf numFmtId="0" fontId="0" fillId="35" borderId="11" xfId="68" applyFont="1" applyFill="1" applyBorder="1" applyAlignment="1" applyProtection="1">
      <alignment vertical="center"/>
      <protection locked="0"/>
    </xf>
    <xf numFmtId="0" fontId="0" fillId="35" borderId="11" xfId="68" applyFill="1" applyBorder="1" applyAlignment="1" applyProtection="1">
      <alignment vertical="center"/>
      <protection locked="0"/>
    </xf>
    <xf numFmtId="0" fontId="25" fillId="35" borderId="11" xfId="83" applyFill="1" applyBorder="1" applyAlignment="1" applyProtection="1">
      <alignment vertical="center" wrapText="1"/>
      <protection locked="0"/>
    </xf>
    <xf numFmtId="0" fontId="0" fillId="0" borderId="0" xfId="0" applyAlignment="1">
      <alignment/>
    </xf>
    <xf numFmtId="0" fontId="0" fillId="0" borderId="0" xfId="0" applyAlignment="1">
      <alignment/>
    </xf>
    <xf numFmtId="0" fontId="0" fillId="34" borderId="12" xfId="0" applyFill="1" applyBorder="1" applyAlignment="1">
      <alignment horizontal="center" vertical="center"/>
    </xf>
    <xf numFmtId="0" fontId="0" fillId="35" borderId="12" xfId="0" applyFill="1" applyBorder="1" applyAlignment="1" applyProtection="1">
      <alignment horizontal="left" vertical="center"/>
      <protection locked="0"/>
    </xf>
    <xf numFmtId="0" fontId="2" fillId="36" borderId="12" xfId="0" applyFont="1" applyFill="1" applyBorder="1" applyAlignment="1">
      <alignment vertical="center"/>
    </xf>
    <xf numFmtId="172" fontId="0" fillId="35" borderId="12" xfId="0" applyNumberFormat="1" applyFill="1" applyBorder="1" applyAlignment="1" applyProtection="1">
      <alignment vertical="center"/>
      <protection locked="0"/>
    </xf>
    <xf numFmtId="0" fontId="0" fillId="35" borderId="12" xfId="0" applyFill="1" applyBorder="1" applyAlignment="1" applyProtection="1">
      <alignment horizontal="right" vertical="center"/>
      <protection locked="0"/>
    </xf>
    <xf numFmtId="0" fontId="0" fillId="0" borderId="0" xfId="0" applyAlignment="1">
      <alignment/>
    </xf>
    <xf numFmtId="0" fontId="0" fillId="0" borderId="0" xfId="0" applyAlignment="1">
      <alignment/>
    </xf>
    <xf numFmtId="0" fontId="0" fillId="0" borderId="0" xfId="0" applyAlignment="1">
      <alignment/>
    </xf>
    <xf numFmtId="0" fontId="0" fillId="0" borderId="12" xfId="87" applyFill="1" applyBorder="1" applyAlignment="1" applyProtection="1">
      <alignment vertical="center"/>
      <protection locked="0"/>
    </xf>
    <xf numFmtId="0" fontId="0" fillId="0" borderId="12" xfId="87" applyFill="1" applyBorder="1" applyAlignment="1" applyProtection="1">
      <alignment vertical="center"/>
      <protection/>
    </xf>
    <xf numFmtId="0" fontId="0" fillId="0" borderId="12" xfId="87" applyFill="1" applyBorder="1" applyAlignment="1" applyProtection="1">
      <alignment horizontal="center" vertical="center"/>
      <protection/>
    </xf>
    <xf numFmtId="174" fontId="0" fillId="0" borderId="12" xfId="53" applyNumberFormat="1" applyFont="1" applyFill="1" applyBorder="1" applyAlignment="1" applyProtection="1">
      <alignment vertical="center"/>
      <protection/>
    </xf>
    <xf numFmtId="0" fontId="0" fillId="0" borderId="12" xfId="87" applyFill="1" applyBorder="1" applyAlignment="1" applyProtection="1">
      <alignment horizontal="center" vertical="center" wrapText="1"/>
      <protection/>
    </xf>
    <xf numFmtId="0" fontId="0" fillId="37" borderId="12" xfId="87" applyFill="1" applyBorder="1" applyAlignment="1" applyProtection="1">
      <alignment vertical="center"/>
      <protection locked="0"/>
    </xf>
    <xf numFmtId="0" fontId="0" fillId="37" borderId="12" xfId="87" applyFill="1" applyBorder="1" applyAlignment="1" applyProtection="1">
      <alignment vertical="center"/>
      <protection/>
    </xf>
    <xf numFmtId="0" fontId="0" fillId="37" borderId="12" xfId="87" applyFill="1" applyBorder="1" applyAlignment="1" applyProtection="1">
      <alignment horizontal="center" vertical="center"/>
      <protection/>
    </xf>
    <xf numFmtId="170" fontId="0" fillId="37" borderId="12" xfId="53" applyFont="1" applyFill="1" applyBorder="1" applyAlignment="1" applyProtection="1">
      <alignment vertical="center"/>
      <protection/>
    </xf>
    <xf numFmtId="174" fontId="0" fillId="37" borderId="12" xfId="53" applyNumberFormat="1" applyFont="1" applyFill="1" applyBorder="1" applyAlignment="1" applyProtection="1">
      <alignment vertical="center"/>
      <protection/>
    </xf>
    <xf numFmtId="170" fontId="0" fillId="0" borderId="12" xfId="53" applyFont="1" applyFill="1" applyBorder="1" applyAlignment="1" applyProtection="1">
      <alignment vertical="center"/>
      <protection/>
    </xf>
    <xf numFmtId="0" fontId="0" fillId="35" borderId="12" xfId="87" applyFill="1" applyBorder="1" applyAlignment="1" applyProtection="1">
      <alignment vertical="center"/>
      <protection locked="0"/>
    </xf>
    <xf numFmtId="0" fontId="0" fillId="35" borderId="12" xfId="87" applyFill="1" applyBorder="1" applyAlignment="1" applyProtection="1">
      <alignment vertical="center"/>
      <protection/>
    </xf>
    <xf numFmtId="0" fontId="0" fillId="35" borderId="12" xfId="87" applyFill="1" applyBorder="1" applyAlignment="1" applyProtection="1">
      <alignment horizontal="center" vertical="center"/>
      <protection/>
    </xf>
    <xf numFmtId="0" fontId="0" fillId="0" borderId="12" xfId="87" applyFill="1" applyBorder="1" applyAlignment="1" applyProtection="1">
      <alignment horizontal="left" vertical="center"/>
      <protection/>
    </xf>
    <xf numFmtId="174" fontId="6" fillId="0" borderId="12" xfId="53" applyNumberFormat="1" applyFont="1" applyFill="1" applyBorder="1" applyAlignment="1" applyProtection="1">
      <alignment vertical="center"/>
      <protection/>
    </xf>
    <xf numFmtId="0" fontId="0" fillId="38" borderId="12" xfId="87" applyFill="1" applyBorder="1" applyAlignment="1" applyProtection="1">
      <alignment vertical="center"/>
      <protection/>
    </xf>
    <xf numFmtId="0" fontId="0" fillId="0" borderId="12" xfId="87" applyFill="1" applyBorder="1" applyAlignment="1" applyProtection="1">
      <alignment horizontal="center" vertical="center"/>
      <protection locked="0"/>
    </xf>
    <xf numFmtId="170" fontId="0" fillId="0" borderId="12" xfId="53" applyFont="1" applyFill="1" applyBorder="1" applyAlignment="1" applyProtection="1">
      <alignment vertical="center"/>
      <protection locked="0"/>
    </xf>
    <xf numFmtId="174" fontId="0" fillId="0" borderId="12" xfId="53" applyNumberFormat="1" applyFont="1" applyFill="1" applyBorder="1" applyAlignment="1" applyProtection="1">
      <alignment vertical="center"/>
      <protection locked="0"/>
    </xf>
    <xf numFmtId="0" fontId="0" fillId="0" borderId="12" xfId="87" applyFill="1" applyBorder="1" applyAlignment="1" applyProtection="1">
      <alignment vertical="center" wrapText="1"/>
      <protection locked="0"/>
    </xf>
    <xf numFmtId="0" fontId="0" fillId="35" borderId="12" xfId="87" applyFill="1" applyBorder="1" applyAlignment="1" applyProtection="1">
      <alignment horizontal="center" vertical="center"/>
      <protection locked="0"/>
    </xf>
    <xf numFmtId="174" fontId="0" fillId="38" borderId="12" xfId="53" applyNumberFormat="1" applyFont="1" applyFill="1" applyBorder="1" applyAlignment="1" applyProtection="1">
      <alignment vertical="center"/>
      <protection locked="0"/>
    </xf>
    <xf numFmtId="0" fontId="0" fillId="35" borderId="12" xfId="87" applyFill="1" applyBorder="1" applyAlignment="1" applyProtection="1">
      <alignment horizontal="center" vertical="center" wrapText="1"/>
      <protection locked="0"/>
    </xf>
    <xf numFmtId="0" fontId="0" fillId="0" borderId="12" xfId="87" applyFill="1" applyBorder="1" applyAlignment="1" applyProtection="1">
      <alignment horizontal="center" vertical="center" wrapText="1"/>
      <protection locked="0"/>
    </xf>
    <xf numFmtId="170" fontId="0" fillId="38" borderId="12" xfId="53" applyFont="1" applyFill="1" applyBorder="1" applyAlignment="1" applyProtection="1">
      <alignment vertical="center"/>
      <protection locked="0"/>
    </xf>
    <xf numFmtId="0" fontId="0" fillId="0" borderId="12" xfId="87" applyFill="1" applyBorder="1" applyAlignment="1" applyProtection="1">
      <alignment horizontal="left" vertical="center"/>
      <protection locked="0"/>
    </xf>
    <xf numFmtId="0" fontId="0" fillId="35" borderId="11" xfId="89" applyFill="1" applyBorder="1" applyAlignment="1" applyProtection="1">
      <alignment vertical="center"/>
      <protection locked="0"/>
    </xf>
    <xf numFmtId="0" fontId="0" fillId="35" borderId="12" xfId="91" applyFill="1" applyBorder="1" applyAlignment="1" applyProtection="1">
      <alignment vertical="center"/>
      <protection locked="0"/>
    </xf>
    <xf numFmtId="0" fontId="0" fillId="35" borderId="12" xfId="92" applyFill="1" applyBorder="1" applyAlignment="1" applyProtection="1">
      <alignment vertical="center"/>
      <protection locked="0"/>
    </xf>
    <xf numFmtId="172" fontId="0" fillId="35" borderId="12" xfId="92" applyNumberFormat="1" applyFill="1" applyBorder="1" applyAlignment="1" applyProtection="1">
      <alignment vertical="center"/>
      <protection locked="0"/>
    </xf>
    <xf numFmtId="2" fontId="0" fillId="35" borderId="12" xfId="93" applyNumberFormat="1" applyFill="1" applyBorder="1" applyAlignment="1" applyProtection="1">
      <alignment vertical="center"/>
      <protection locked="0"/>
    </xf>
    <xf numFmtId="0" fontId="0" fillId="35" borderId="12" xfId="93" applyFill="1" applyBorder="1" applyAlignment="1" applyProtection="1">
      <alignment vertical="center"/>
      <protection locked="0"/>
    </xf>
    <xf numFmtId="0" fontId="0" fillId="35" borderId="11" xfId="88" applyFont="1" applyFill="1" applyBorder="1" applyAlignment="1" applyProtection="1">
      <alignment vertical="center"/>
      <protection locked="0"/>
    </xf>
    <xf numFmtId="0" fontId="0" fillId="35" borderId="12" xfId="0" applyFill="1" applyBorder="1" applyAlignment="1" applyProtection="1">
      <alignment vertical="center"/>
      <protection locked="0"/>
    </xf>
    <xf numFmtId="0" fontId="0" fillId="35" borderId="12"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35" borderId="12" xfId="0" applyFill="1" applyBorder="1" applyAlignment="1" applyProtection="1">
      <alignment vertical="center" wrapText="1"/>
      <protection locked="0"/>
    </xf>
    <xf numFmtId="0" fontId="0" fillId="0" borderId="12" xfId="0" applyFont="1" applyFill="1" applyBorder="1" applyAlignment="1">
      <alignment vertical="center"/>
    </xf>
    <xf numFmtId="0" fontId="0" fillId="0" borderId="0" xfId="0" applyAlignment="1">
      <alignment/>
    </xf>
    <xf numFmtId="0" fontId="0" fillId="0" borderId="0" xfId="0" applyAlignment="1">
      <alignment/>
    </xf>
    <xf numFmtId="0" fontId="0" fillId="35" borderId="11" xfId="96" applyFill="1" applyBorder="1" applyAlignment="1" applyProtection="1">
      <alignment vertical="center"/>
      <protection locked="0"/>
    </xf>
    <xf numFmtId="0" fontId="0" fillId="0" borderId="11" xfId="97" applyFill="1" applyBorder="1" applyAlignment="1" applyProtection="1">
      <alignment vertical="center"/>
      <protection locked="0"/>
    </xf>
    <xf numFmtId="0" fontId="0" fillId="35" borderId="11" xfId="98" applyFill="1" applyBorder="1" applyAlignment="1" applyProtection="1">
      <alignment vertical="center"/>
      <protection locked="0"/>
    </xf>
    <xf numFmtId="0" fontId="0" fillId="0" borderId="11" xfId="98" applyFill="1" applyBorder="1" applyAlignment="1" applyProtection="1">
      <alignment vertical="center"/>
      <protection locked="0"/>
    </xf>
    <xf numFmtId="0" fontId="0" fillId="0" borderId="14" xfId="98" applyFill="1" applyBorder="1" applyAlignment="1" applyProtection="1">
      <alignment vertical="center"/>
      <protection locked="0"/>
    </xf>
    <xf numFmtId="3" fontId="6" fillId="38" borderId="14" xfId="98" applyNumberFormat="1" applyFont="1" applyFill="1" applyBorder="1" applyAlignment="1" applyProtection="1">
      <alignment vertical="center"/>
      <protection locked="0"/>
    </xf>
    <xf numFmtId="0" fontId="0" fillId="35" borderId="15" xfId="98" applyFill="1" applyBorder="1" applyAlignment="1" applyProtection="1">
      <alignment vertical="center"/>
      <protection locked="0"/>
    </xf>
    <xf numFmtId="0" fontId="0" fillId="35" borderId="16" xfId="98" applyFill="1" applyBorder="1" applyAlignment="1" applyProtection="1">
      <alignment horizontal="right" vertical="center"/>
      <protection locked="0"/>
    </xf>
    <xf numFmtId="0" fontId="43" fillId="0" borderId="12" xfId="98" applyFont="1" applyBorder="1" applyAlignment="1">
      <alignment horizontal="right"/>
      <protection/>
    </xf>
    <xf numFmtId="3" fontId="0" fillId="38" borderId="14" xfId="98" applyNumberFormat="1" applyFill="1" applyBorder="1" applyAlignment="1" applyProtection="1">
      <alignment vertical="center"/>
      <protection locked="0"/>
    </xf>
    <xf numFmtId="0" fontId="0" fillId="0" borderId="15" xfId="98" applyFill="1" applyBorder="1" applyAlignment="1" applyProtection="1">
      <alignment vertical="center"/>
      <protection locked="0"/>
    </xf>
    <xf numFmtId="0" fontId="0" fillId="0" borderId="17" xfId="98" applyFill="1" applyBorder="1" applyAlignment="1" applyProtection="1">
      <alignment horizontal="right" vertical="center"/>
      <protection locked="0"/>
    </xf>
    <xf numFmtId="0" fontId="0" fillId="0" borderId="12" xfId="98" applyFill="1" applyBorder="1" applyAlignment="1" applyProtection="1">
      <alignment horizontal="right" vertical="center"/>
      <protection locked="0"/>
    </xf>
    <xf numFmtId="0" fontId="0" fillId="38" borderId="11" xfId="99" applyFill="1" applyBorder="1" applyAlignment="1" applyProtection="1">
      <alignment vertical="center"/>
      <protection locked="0"/>
    </xf>
    <xf numFmtId="3" fontId="0" fillId="0" borderId="11" xfId="99" applyNumberFormat="1" applyFill="1" applyBorder="1" applyAlignment="1" applyProtection="1">
      <alignment vertical="center"/>
      <protection locked="0"/>
    </xf>
    <xf numFmtId="0" fontId="0" fillId="0" borderId="11" xfId="99" applyFill="1" applyBorder="1" applyAlignment="1" applyProtection="1">
      <alignment horizontal="right" vertical="center"/>
      <protection locked="0"/>
    </xf>
    <xf numFmtId="0" fontId="0" fillId="0" borderId="11" xfId="99" applyFill="1" applyBorder="1" applyAlignment="1" applyProtection="1">
      <alignment vertical="center"/>
      <protection locked="0"/>
    </xf>
    <xf numFmtId="0" fontId="0" fillId="38" borderId="11" xfId="99" applyFill="1" applyBorder="1" applyAlignment="1" applyProtection="1">
      <alignment horizontal="right" vertical="center"/>
      <protection locked="0"/>
    </xf>
    <xf numFmtId="0" fontId="0" fillId="35" borderId="11" xfId="100" applyFill="1" applyBorder="1" applyAlignment="1" applyProtection="1">
      <alignment vertical="center"/>
      <protection locked="0"/>
    </xf>
    <xf numFmtId="0" fontId="0" fillId="38" borderId="11" xfId="100" applyFill="1" applyBorder="1" applyAlignment="1" applyProtection="1">
      <alignment vertical="center"/>
      <protection locked="0"/>
    </xf>
    <xf numFmtId="0" fontId="0" fillId="0" borderId="11" xfId="100" applyFill="1" applyBorder="1" applyAlignment="1" applyProtection="1">
      <alignment vertical="center"/>
      <protection locked="0"/>
    </xf>
    <xf numFmtId="0" fontId="0" fillId="0" borderId="14" xfId="100" applyFill="1" applyBorder="1" applyAlignment="1" applyProtection="1">
      <alignment vertical="center"/>
      <protection locked="0"/>
    </xf>
    <xf numFmtId="0" fontId="0" fillId="0" borderId="12" xfId="100" applyFill="1" applyBorder="1" applyAlignment="1" applyProtection="1">
      <alignment vertical="center"/>
      <protection locked="0"/>
    </xf>
    <xf numFmtId="0" fontId="0" fillId="35" borderId="17" xfId="100" applyFill="1" applyBorder="1" applyAlignment="1" applyProtection="1">
      <alignment vertical="center"/>
      <protection locked="0"/>
    </xf>
    <xf numFmtId="0" fontId="0" fillId="0" borderId="18" xfId="100" applyFill="1" applyBorder="1" applyAlignment="1" applyProtection="1">
      <alignment vertical="center"/>
      <protection locked="0"/>
    </xf>
    <xf numFmtId="0" fontId="0" fillId="38" borderId="11" xfId="101" applyFill="1" applyBorder="1" applyAlignment="1" applyProtection="1">
      <alignment vertical="center" wrapText="1"/>
      <protection locked="0"/>
    </xf>
    <xf numFmtId="0" fontId="0" fillId="38" borderId="11" xfId="102" applyFill="1" applyBorder="1" applyAlignment="1" applyProtection="1">
      <alignment vertical="center"/>
      <protection locked="0"/>
    </xf>
    <xf numFmtId="0" fontId="34" fillId="38" borderId="11" xfId="46" applyFill="1" applyBorder="1" applyAlignment="1" applyProtection="1">
      <alignment vertical="center"/>
      <protection locked="0"/>
    </xf>
    <xf numFmtId="0" fontId="0" fillId="0" borderId="0" xfId="0" applyAlignment="1">
      <alignment/>
    </xf>
    <xf numFmtId="0" fontId="0" fillId="0" borderId="11" xfId="97" applyFont="1" applyFill="1" applyBorder="1" applyAlignment="1" applyProtection="1">
      <alignment vertical="center"/>
      <protection locked="0"/>
    </xf>
    <xf numFmtId="0" fontId="0" fillId="0" borderId="0" xfId="0" applyAlignment="1">
      <alignment/>
    </xf>
    <xf numFmtId="0" fontId="0" fillId="35" borderId="0" xfId="0" applyFill="1" applyBorder="1" applyAlignment="1" applyProtection="1">
      <alignment vertical="center"/>
      <protection locked="0"/>
    </xf>
    <xf numFmtId="0" fontId="0" fillId="35" borderId="11" xfId="104" applyFill="1" applyBorder="1" applyAlignment="1" applyProtection="1">
      <alignment vertical="center"/>
      <protection locked="0"/>
    </xf>
    <xf numFmtId="0" fontId="0" fillId="35" borderId="11" xfId="105" applyFill="1" applyBorder="1" applyAlignment="1" applyProtection="1">
      <alignment vertical="center"/>
      <protection locked="0"/>
    </xf>
    <xf numFmtId="0" fontId="6" fillId="0" borderId="11" xfId="105" applyFont="1" applyFill="1" applyBorder="1" applyAlignment="1" applyProtection="1">
      <alignment vertical="center"/>
      <protection locked="0"/>
    </xf>
    <xf numFmtId="0" fontId="0" fillId="0" borderId="11" xfId="105" applyFill="1" applyBorder="1" applyAlignment="1" applyProtection="1">
      <alignment vertical="center"/>
      <protection locked="0"/>
    </xf>
    <xf numFmtId="0" fontId="0" fillId="35" borderId="16" xfId="105" applyFill="1" applyBorder="1" applyAlignment="1" applyProtection="1">
      <alignment vertical="center"/>
      <protection locked="0"/>
    </xf>
    <xf numFmtId="0" fontId="6" fillId="0" borderId="16" xfId="105" applyFont="1" applyFill="1" applyBorder="1" applyAlignment="1" applyProtection="1">
      <alignment vertical="center"/>
      <protection locked="0"/>
    </xf>
    <xf numFmtId="0" fontId="0" fillId="37" borderId="11" xfId="105" applyFill="1" applyBorder="1" applyAlignment="1" applyProtection="1">
      <alignment vertical="center"/>
      <protection locked="0"/>
    </xf>
    <xf numFmtId="2" fontId="6" fillId="37" borderId="11" xfId="105" applyNumberFormat="1" applyFont="1" applyFill="1" applyBorder="1" applyAlignment="1" applyProtection="1">
      <alignment vertical="center"/>
      <protection locked="0"/>
    </xf>
    <xf numFmtId="0" fontId="0" fillId="39" borderId="11" xfId="105" applyFill="1" applyBorder="1" applyAlignment="1" applyProtection="1">
      <alignment vertical="center"/>
      <protection locked="0"/>
    </xf>
    <xf numFmtId="0" fontId="6" fillId="39" borderId="11" xfId="105" applyFont="1" applyFill="1" applyBorder="1" applyAlignment="1" applyProtection="1">
      <alignment vertical="center"/>
      <protection locked="0"/>
    </xf>
    <xf numFmtId="0" fontId="25" fillId="39" borderId="11" xfId="105" applyFont="1" applyFill="1" applyBorder="1" applyAlignment="1" applyProtection="1">
      <alignment vertical="center"/>
      <protection locked="0"/>
    </xf>
    <xf numFmtId="0" fontId="6" fillId="37" borderId="11" xfId="107" applyFont="1" applyFill="1" applyBorder="1" applyAlignment="1" applyProtection="1">
      <alignment vertical="center"/>
      <protection locked="0"/>
    </xf>
    <xf numFmtId="0" fontId="0" fillId="37" borderId="11" xfId="105" applyFont="1" applyFill="1" applyBorder="1" applyAlignment="1" applyProtection="1">
      <alignment vertical="center"/>
      <protection locked="0"/>
    </xf>
    <xf numFmtId="0" fontId="0" fillId="37" borderId="11" xfId="108" applyFill="1" applyBorder="1" applyAlignment="1" applyProtection="1">
      <alignment vertical="center"/>
      <protection locked="0"/>
    </xf>
    <xf numFmtId="0" fontId="0" fillId="37" borderId="11" xfId="109" applyFill="1" applyBorder="1" applyAlignment="1" applyProtection="1">
      <alignment vertical="center"/>
      <protection locked="0"/>
    </xf>
    <xf numFmtId="0" fontId="0" fillId="37" borderId="11" xfId="110" applyFill="1" applyBorder="1" applyAlignment="1" applyProtection="1">
      <alignment vertical="center"/>
      <protection locked="0"/>
    </xf>
    <xf numFmtId="0" fontId="0" fillId="39" borderId="11" xfId="111" applyFill="1" applyBorder="1" applyAlignment="1" applyProtection="1">
      <alignment vertical="center"/>
      <protection locked="0"/>
    </xf>
    <xf numFmtId="0" fontId="0" fillId="39" borderId="11" xfId="112" applyFill="1" applyBorder="1" applyAlignment="1" applyProtection="1">
      <alignment vertical="center"/>
      <protection locked="0"/>
    </xf>
    <xf numFmtId="0" fontId="0" fillId="39" borderId="11" xfId="113" applyFill="1" applyBorder="1" applyAlignment="1" applyProtection="1">
      <alignment vertical="center"/>
      <protection locked="0"/>
    </xf>
    <xf numFmtId="0" fontId="6" fillId="38" borderId="12" xfId="114" applyFont="1" applyFill="1" applyBorder="1" applyAlignment="1" applyProtection="1">
      <alignment vertical="center"/>
      <protection locked="0"/>
    </xf>
    <xf numFmtId="172" fontId="6" fillId="38" borderId="12" xfId="114" applyNumberFormat="1" applyFont="1" applyFill="1" applyBorder="1" applyAlignment="1" applyProtection="1">
      <alignment vertical="center"/>
      <protection locked="0"/>
    </xf>
    <xf numFmtId="0" fontId="3" fillId="38" borderId="12" xfId="114" applyFont="1" applyFill="1" applyBorder="1" applyAlignment="1" applyProtection="1">
      <alignment horizontal="center" vertical="center"/>
      <protection locked="0"/>
    </xf>
    <xf numFmtId="49" fontId="4" fillId="38" borderId="12" xfId="114" applyNumberFormat="1" applyFont="1" applyFill="1" applyBorder="1" applyAlignment="1" applyProtection="1">
      <alignment horizontal="justify" vertical="center"/>
      <protection locked="0"/>
    </xf>
    <xf numFmtId="172" fontId="4" fillId="38" borderId="12" xfId="114" applyNumberFormat="1" applyFont="1" applyFill="1" applyBorder="1" applyAlignment="1" applyProtection="1">
      <alignment horizontal="left" vertical="center"/>
      <protection locked="0"/>
    </xf>
    <xf numFmtId="0" fontId="6" fillId="38" borderId="12" xfId="114" applyFont="1" applyFill="1" applyBorder="1" applyAlignment="1" applyProtection="1">
      <alignment horizontal="justify" vertical="top"/>
      <protection locked="0"/>
    </xf>
    <xf numFmtId="0" fontId="4" fillId="38" borderId="12" xfId="114" applyFont="1" applyFill="1" applyBorder="1" applyAlignment="1">
      <alignment horizontal="center" vertical="center"/>
      <protection/>
    </xf>
    <xf numFmtId="0" fontId="6" fillId="38" borderId="12" xfId="114" applyFont="1" applyFill="1" applyBorder="1">
      <alignment/>
      <protection/>
    </xf>
    <xf numFmtId="0" fontId="4" fillId="38" borderId="12" xfId="114" applyFont="1" applyFill="1" applyBorder="1" applyAlignment="1" applyProtection="1">
      <alignment horizontal="justify" vertical="center"/>
      <protection locked="0"/>
    </xf>
    <xf numFmtId="0" fontId="6" fillId="38" borderId="12" xfId="68" applyFont="1" applyFill="1" applyBorder="1" applyAlignment="1" applyProtection="1">
      <alignment horizontal="justify" vertical="center"/>
      <protection locked="0"/>
    </xf>
    <xf numFmtId="0" fontId="6" fillId="38" borderId="12" xfId="114" applyFont="1" applyFill="1" applyBorder="1" applyAlignment="1">
      <alignment horizontal="justify" vertical="center"/>
      <protection/>
    </xf>
    <xf numFmtId="4" fontId="4" fillId="38" borderId="12" xfId="116" applyNumberFormat="1" applyFont="1" applyFill="1" applyBorder="1" applyAlignment="1" applyProtection="1">
      <alignment horizontal="right" vertical="center"/>
      <protection locked="0"/>
    </xf>
    <xf numFmtId="4" fontId="6" fillId="38" borderId="12" xfId="114" applyNumberFormat="1" applyFont="1" applyFill="1" applyBorder="1" applyAlignment="1" applyProtection="1">
      <alignment vertical="center"/>
      <protection locked="0"/>
    </xf>
    <xf numFmtId="0" fontId="6" fillId="38" borderId="12" xfId="68" applyFont="1" applyFill="1" applyBorder="1" applyAlignment="1" applyProtection="1">
      <alignment vertical="center"/>
      <protection locked="0"/>
    </xf>
    <xf numFmtId="0" fontId="6" fillId="38" borderId="12" xfId="68" applyFont="1" applyFill="1" applyBorder="1" applyAlignment="1">
      <alignment horizontal="center" vertical="center"/>
      <protection/>
    </xf>
    <xf numFmtId="172" fontId="4" fillId="38" borderId="12" xfId="70" applyNumberFormat="1" applyFont="1" applyFill="1" applyBorder="1" applyAlignment="1" applyProtection="1">
      <alignment horizontal="left" vertical="center" wrapText="1"/>
      <protection locked="0"/>
    </xf>
    <xf numFmtId="49" fontId="4" fillId="38" borderId="12" xfId="56" applyNumberFormat="1" applyFont="1" applyFill="1" applyBorder="1" applyAlignment="1" applyProtection="1">
      <alignment horizontal="justify" vertical="center" wrapText="1"/>
      <protection/>
    </xf>
    <xf numFmtId="0" fontId="4" fillId="38" borderId="12" xfId="114" applyFont="1" applyFill="1" applyBorder="1" applyAlignment="1" applyProtection="1">
      <alignment horizontal="justify" vertical="top" wrapText="1"/>
      <protection locked="0"/>
    </xf>
    <xf numFmtId="0" fontId="4" fillId="38" borderId="12" xfId="114" applyFont="1" applyFill="1" applyBorder="1" applyAlignment="1">
      <alignment horizontal="justify" vertical="center"/>
      <protection/>
    </xf>
    <xf numFmtId="0" fontId="6" fillId="38" borderId="12" xfId="68" applyFont="1" applyFill="1" applyBorder="1" applyAlignment="1">
      <alignment horizontal="justify" vertical="center"/>
      <protection/>
    </xf>
    <xf numFmtId="4" fontId="4" fillId="38" borderId="12" xfId="114" applyNumberFormat="1" applyFont="1" applyFill="1" applyBorder="1" applyAlignment="1">
      <alignment horizontal="right" vertical="center"/>
      <protection/>
    </xf>
    <xf numFmtId="0" fontId="0" fillId="0" borderId="12" xfId="114" applyBorder="1" applyAlignment="1">
      <alignment horizontal="left"/>
      <protection/>
    </xf>
    <xf numFmtId="49" fontId="4" fillId="38" borderId="12" xfId="114" applyNumberFormat="1" applyFont="1" applyFill="1" applyBorder="1" applyAlignment="1" applyProtection="1">
      <alignment horizontal="justify" vertical="top"/>
      <protection locked="0"/>
    </xf>
    <xf numFmtId="49" fontId="4" fillId="38" borderId="12" xfId="114" applyNumberFormat="1" applyFont="1" applyFill="1" applyBorder="1" applyAlignment="1">
      <alignment horizontal="justify" vertical="center"/>
      <protection/>
    </xf>
    <xf numFmtId="172" fontId="4" fillId="38" borderId="12" xfId="70" applyNumberFormat="1" applyFont="1" applyFill="1" applyBorder="1" applyAlignment="1" applyProtection="1">
      <alignment horizontal="left" vertical="top" wrapText="1"/>
      <protection locked="0"/>
    </xf>
    <xf numFmtId="4" fontId="4" fillId="38" borderId="12" xfId="116" applyNumberFormat="1" applyFont="1" applyFill="1" applyBorder="1" applyAlignment="1" applyProtection="1">
      <alignment horizontal="right" vertical="center" wrapText="1"/>
      <protection locked="0"/>
    </xf>
    <xf numFmtId="49" fontId="4" fillId="38" borderId="12" xfId="114" applyNumberFormat="1" applyFont="1" applyFill="1" applyBorder="1" applyAlignment="1" applyProtection="1">
      <alignment horizontal="justify" vertical="center" wrapText="1"/>
      <protection locked="0"/>
    </xf>
    <xf numFmtId="0" fontId="4" fillId="38" borderId="12" xfId="56" applyFont="1" applyFill="1" applyBorder="1" applyAlignment="1" applyProtection="1">
      <alignment horizontal="justify" vertical="center" wrapText="1"/>
      <protection/>
    </xf>
    <xf numFmtId="4" fontId="4" fillId="38" borderId="12" xfId="116" applyNumberFormat="1" applyFont="1" applyFill="1" applyBorder="1" applyAlignment="1">
      <alignment horizontal="right" vertical="center"/>
      <protection/>
    </xf>
    <xf numFmtId="0" fontId="4" fillId="38" borderId="12" xfId="114" applyFont="1" applyFill="1" applyBorder="1" applyAlignment="1" applyProtection="1">
      <alignment horizontal="justify" vertical="top"/>
      <protection locked="0"/>
    </xf>
    <xf numFmtId="0" fontId="4" fillId="38" borderId="12" xfId="114" applyFont="1" applyFill="1" applyBorder="1" applyAlignment="1" applyProtection="1">
      <alignment horizontal="justify" vertical="center" wrapText="1"/>
      <protection locked="0"/>
    </xf>
    <xf numFmtId="49" fontId="4" fillId="38" borderId="12" xfId="56" applyNumberFormat="1" applyFont="1" applyFill="1" applyBorder="1" applyAlignment="1" applyProtection="1">
      <alignment horizontal="justify"/>
      <protection/>
    </xf>
    <xf numFmtId="0" fontId="44" fillId="0" borderId="12" xfId="114" applyFont="1" applyBorder="1">
      <alignment/>
      <protection/>
    </xf>
    <xf numFmtId="49" fontId="4" fillId="38" borderId="12" xfId="114" applyNumberFormat="1" applyFont="1" applyFill="1" applyBorder="1" applyAlignment="1" applyProtection="1">
      <alignment horizontal="justify" vertical="top" wrapText="1"/>
      <protection locked="0"/>
    </xf>
    <xf numFmtId="4" fontId="4" fillId="38" borderId="12" xfId="114" applyNumberFormat="1" applyFont="1" applyFill="1" applyBorder="1" applyAlignment="1" applyProtection="1">
      <alignment horizontal="right" vertical="center"/>
      <protection locked="0"/>
    </xf>
    <xf numFmtId="0" fontId="4" fillId="38" borderId="12" xfId="114" applyNumberFormat="1" applyFont="1" applyFill="1" applyBorder="1" applyAlignment="1" applyProtection="1">
      <alignment horizontal="justify" vertical="center" wrapText="1"/>
      <protection locked="0"/>
    </xf>
    <xf numFmtId="49" fontId="4" fillId="38" borderId="12" xfId="60" applyNumberFormat="1" applyFont="1" applyFill="1" applyBorder="1" applyAlignment="1" applyProtection="1">
      <alignment horizontal="justify" vertical="top"/>
      <protection locked="0"/>
    </xf>
    <xf numFmtId="172" fontId="4" fillId="38" borderId="12" xfId="70" applyNumberFormat="1" applyFont="1" applyFill="1" applyBorder="1" applyAlignment="1" applyProtection="1">
      <alignment horizontal="left" vertical="center" wrapText="1"/>
      <protection/>
    </xf>
    <xf numFmtId="4" fontId="4" fillId="38" borderId="12" xfId="114" applyNumberFormat="1" applyFont="1" applyFill="1" applyBorder="1" applyAlignment="1" applyProtection="1">
      <alignment horizontal="right" vertical="center" wrapText="1"/>
      <protection locked="0"/>
    </xf>
    <xf numFmtId="49" fontId="4" fillId="38" borderId="12" xfId="95" applyNumberFormat="1" applyFont="1" applyFill="1" applyBorder="1" applyAlignment="1" applyProtection="1">
      <alignment horizontal="justify" vertical="center"/>
      <protection locked="0"/>
    </xf>
    <xf numFmtId="0" fontId="4" fillId="38" borderId="12" xfId="95" applyFont="1" applyFill="1" applyBorder="1" applyAlignment="1" applyProtection="1">
      <alignment horizontal="justify" vertical="center" wrapText="1"/>
      <protection locked="0"/>
    </xf>
    <xf numFmtId="49" fontId="4" fillId="38" borderId="12" xfId="56" applyNumberFormat="1" applyFont="1" applyFill="1" applyBorder="1" applyAlignment="1" applyProtection="1">
      <alignment horizontal="justify" vertical="center"/>
      <protection/>
    </xf>
    <xf numFmtId="4" fontId="4" fillId="38" borderId="12" xfId="56" applyNumberFormat="1" applyFont="1" applyFill="1" applyBorder="1" applyAlignment="1" applyProtection="1">
      <alignment horizontal="right" vertical="center"/>
      <protection/>
    </xf>
    <xf numFmtId="0" fontId="4" fillId="38" borderId="12" xfId="56" applyFont="1" applyFill="1" applyBorder="1" applyAlignment="1" applyProtection="1">
      <alignment horizontal="justify" vertical="center"/>
      <protection/>
    </xf>
    <xf numFmtId="172" fontId="4" fillId="38" borderId="12" xfId="69" applyNumberFormat="1" applyFont="1" applyFill="1" applyBorder="1" applyAlignment="1" applyProtection="1">
      <alignment horizontal="left" vertical="center" wrapText="1"/>
      <protection/>
    </xf>
    <xf numFmtId="0" fontId="0" fillId="0" borderId="12" xfId="114" applyBorder="1">
      <alignment/>
      <protection/>
    </xf>
    <xf numFmtId="49" fontId="4" fillId="38" borderId="12" xfId="56" applyNumberFormat="1" applyFont="1" applyFill="1" applyBorder="1" applyAlignment="1">
      <alignment horizontal="justify" vertical="center"/>
      <protection/>
    </xf>
    <xf numFmtId="4" fontId="4" fillId="38" borderId="12" xfId="56" applyNumberFormat="1" applyFont="1" applyFill="1" applyBorder="1" applyAlignment="1" applyProtection="1">
      <alignment horizontal="right" vertical="center"/>
      <protection locked="0"/>
    </xf>
    <xf numFmtId="4" fontId="4" fillId="38" borderId="12" xfId="70" applyNumberFormat="1" applyFont="1" applyFill="1" applyBorder="1" applyAlignment="1" applyProtection="1">
      <alignment horizontal="right" vertical="center" wrapText="1"/>
      <protection locked="0"/>
    </xf>
    <xf numFmtId="0" fontId="4" fillId="38" borderId="12" xfId="70" applyFont="1" applyFill="1" applyBorder="1" applyAlignment="1" applyProtection="1">
      <alignment horizontal="justify" vertical="center" wrapText="1"/>
      <protection locked="0"/>
    </xf>
    <xf numFmtId="0" fontId="4" fillId="38" borderId="12" xfId="114" applyFont="1" applyFill="1" applyBorder="1" applyAlignment="1">
      <alignment horizontal="justify" vertical="center" wrapText="1"/>
      <protection/>
    </xf>
    <xf numFmtId="4" fontId="4" fillId="38" borderId="12" xfId="114" applyNumberFormat="1" applyFont="1" applyFill="1" applyBorder="1" applyAlignment="1">
      <alignment horizontal="right" vertical="center" wrapText="1"/>
      <protection/>
    </xf>
    <xf numFmtId="4" fontId="4" fillId="38" borderId="12" xfId="65" applyNumberFormat="1" applyFont="1" applyFill="1" applyBorder="1" applyAlignment="1">
      <alignment horizontal="right" vertical="center"/>
      <protection/>
    </xf>
    <xf numFmtId="14" fontId="4" fillId="38" borderId="12" xfId="114" applyNumberFormat="1" applyFont="1" applyFill="1" applyBorder="1" applyAlignment="1" applyProtection="1">
      <alignment horizontal="justify" vertical="center"/>
      <protection locked="0"/>
    </xf>
    <xf numFmtId="4" fontId="4" fillId="38" borderId="12" xfId="74" applyNumberFormat="1" applyFont="1" applyFill="1" applyBorder="1" applyAlignment="1">
      <alignment horizontal="right" vertical="center"/>
      <protection/>
    </xf>
    <xf numFmtId="0" fontId="4" fillId="38" borderId="12" xfId="60" applyFont="1" applyFill="1" applyBorder="1" applyAlignment="1" applyProtection="1">
      <alignment horizontal="left" vertical="center"/>
      <protection locked="0"/>
    </xf>
    <xf numFmtId="3" fontId="4" fillId="38" borderId="12" xfId="56" applyNumberFormat="1" applyFont="1" applyFill="1" applyBorder="1" applyAlignment="1" applyProtection="1">
      <alignment horizontal="justify" vertical="center"/>
      <protection/>
    </xf>
    <xf numFmtId="0" fontId="4" fillId="38" borderId="12" xfId="114" applyFont="1" applyFill="1" applyBorder="1" applyAlignment="1">
      <alignment horizontal="justify" vertical="top"/>
      <protection/>
    </xf>
    <xf numFmtId="3" fontId="4" fillId="38" borderId="12" xfId="114" applyNumberFormat="1" applyFont="1" applyFill="1" applyBorder="1" applyAlignment="1">
      <alignment horizontal="justify" vertical="center"/>
      <protection/>
    </xf>
    <xf numFmtId="14" fontId="4" fillId="38" borderId="12" xfId="114" applyNumberFormat="1" applyFont="1" applyFill="1" applyBorder="1" applyAlignment="1">
      <alignment horizontal="justify" vertical="center"/>
      <protection/>
    </xf>
    <xf numFmtId="14" fontId="4" fillId="38" borderId="12" xfId="114" applyNumberFormat="1" applyFont="1" applyFill="1" applyBorder="1" applyAlignment="1">
      <alignment wrapText="1"/>
      <protection/>
    </xf>
    <xf numFmtId="0" fontId="6" fillId="37" borderId="12" xfId="114" applyFont="1" applyFill="1" applyBorder="1" applyAlignment="1" applyProtection="1">
      <alignment vertical="center"/>
      <protection locked="0"/>
    </xf>
    <xf numFmtId="0" fontId="45" fillId="37" borderId="0" xfId="114" applyFont="1" applyFill="1">
      <alignment/>
      <protection/>
    </xf>
    <xf numFmtId="4" fontId="4" fillId="37" borderId="12" xfId="114" applyNumberFormat="1" applyFont="1" applyFill="1" applyBorder="1" applyAlignment="1">
      <alignment horizontal="right" vertical="center"/>
      <protection/>
    </xf>
    <xf numFmtId="49" fontId="4" fillId="37" borderId="12" xfId="114" applyNumberFormat="1" applyFont="1" applyFill="1" applyBorder="1" applyAlignment="1" applyProtection="1">
      <alignment horizontal="justify" vertical="center"/>
      <protection locked="0"/>
    </xf>
    <xf numFmtId="172" fontId="6" fillId="37" borderId="12" xfId="114" applyNumberFormat="1" applyFont="1" applyFill="1" applyBorder="1" applyAlignment="1" applyProtection="1">
      <alignment vertical="center"/>
      <protection locked="0"/>
    </xf>
    <xf numFmtId="0" fontId="6" fillId="37" borderId="12" xfId="68" applyFont="1" applyFill="1" applyBorder="1" applyAlignment="1">
      <alignment horizontal="right" vertical="center"/>
      <protection/>
    </xf>
    <xf numFmtId="0" fontId="6" fillId="37" borderId="12" xfId="68" applyFont="1" applyFill="1" applyBorder="1" applyAlignment="1">
      <alignment horizontal="center" vertical="center"/>
      <protection/>
    </xf>
    <xf numFmtId="0" fontId="6" fillId="37" borderId="12" xfId="114" applyFont="1" applyFill="1" applyBorder="1" applyAlignment="1" applyProtection="1">
      <alignment horizontal="justify" vertical="top"/>
      <protection locked="0"/>
    </xf>
    <xf numFmtId="0" fontId="46" fillId="37" borderId="19" xfId="114" applyFont="1" applyFill="1" applyBorder="1">
      <alignment/>
      <protection/>
    </xf>
    <xf numFmtId="4" fontId="4" fillId="37" borderId="12" xfId="56" applyNumberFormat="1" applyFont="1" applyFill="1" applyBorder="1" applyAlignment="1" applyProtection="1">
      <alignment horizontal="right" vertical="center"/>
      <protection/>
    </xf>
    <xf numFmtId="49" fontId="4" fillId="37" borderId="12" xfId="56" applyNumberFormat="1" applyFont="1" applyFill="1" applyBorder="1" applyAlignment="1" applyProtection="1">
      <alignment horizontal="justify" vertical="center"/>
      <protection/>
    </xf>
    <xf numFmtId="0" fontId="3" fillId="37" borderId="12" xfId="114" applyFont="1" applyFill="1" applyBorder="1" applyAlignment="1" applyProtection="1">
      <alignment horizontal="center" vertical="center"/>
      <protection locked="0"/>
    </xf>
    <xf numFmtId="49" fontId="4" fillId="37" borderId="12" xfId="56" applyNumberFormat="1" applyFont="1" applyFill="1" applyBorder="1" applyAlignment="1" applyProtection="1">
      <alignment horizontal="justify" vertical="center" wrapText="1"/>
      <protection/>
    </xf>
    <xf numFmtId="0" fontId="45" fillId="0" borderId="0" xfId="114" applyFont="1">
      <alignment/>
      <protection/>
    </xf>
    <xf numFmtId="0" fontId="1" fillId="33" borderId="10" xfId="0" applyFont="1" applyFill="1" applyBorder="1" applyAlignment="1">
      <alignment horizontal="center" vertical="center"/>
    </xf>
    <xf numFmtId="0" fontId="0" fillId="0" borderId="0" xfId="0" applyAlignment="1">
      <alignment/>
    </xf>
  </cellXfs>
  <cellStyles count="11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Moneda 2" xfId="53"/>
    <cellStyle name="Neutral" xfId="54"/>
    <cellStyle name="Normal 10" xfId="55"/>
    <cellStyle name="Normal 10 2" xfId="56"/>
    <cellStyle name="Normal 11" xfId="57"/>
    <cellStyle name="Normal 12" xfId="58"/>
    <cellStyle name="Normal 13" xfId="59"/>
    <cellStyle name="Normal 13 2" xfId="60"/>
    <cellStyle name="Normal 14" xfId="61"/>
    <cellStyle name="Normal 15" xfId="62"/>
    <cellStyle name="Normal 16" xfId="63"/>
    <cellStyle name="Normal 17" xfId="64"/>
    <cellStyle name="Normal 17 2" xfId="65"/>
    <cellStyle name="Normal 18" xfId="66"/>
    <cellStyle name="Normal 19" xfId="67"/>
    <cellStyle name="Normal 2" xfId="68"/>
    <cellStyle name="Normal 2 2 2" xfId="69"/>
    <cellStyle name="Normal 2 2 3" xfId="70"/>
    <cellStyle name="Normal 20" xfId="71"/>
    <cellStyle name="Normal 21" xfId="72"/>
    <cellStyle name="Normal 22" xfId="73"/>
    <cellStyle name="Normal 22 2" xfId="74"/>
    <cellStyle name="Normal 23" xfId="75"/>
    <cellStyle name="Normal 24" xfId="76"/>
    <cellStyle name="Normal 25" xfId="77"/>
    <cellStyle name="Normal 26" xfId="78"/>
    <cellStyle name="Normal 27" xfId="79"/>
    <cellStyle name="Normal 28" xfId="80"/>
    <cellStyle name="Normal 29" xfId="81"/>
    <cellStyle name="Normal 3" xfId="82"/>
    <cellStyle name="Normal 3 2" xfId="83"/>
    <cellStyle name="Normal 30" xfId="84"/>
    <cellStyle name="Normal 31" xfId="85"/>
    <cellStyle name="Normal 32" xfId="86"/>
    <cellStyle name="Normal 33" xfId="87"/>
    <cellStyle name="Normal 34" xfId="88"/>
    <cellStyle name="Normal 35" xfId="89"/>
    <cellStyle name="Normal 36" xfId="90"/>
    <cellStyle name="Normal 37" xfId="91"/>
    <cellStyle name="Normal 38" xfId="92"/>
    <cellStyle name="Normal 39" xfId="93"/>
    <cellStyle name="Normal 4" xfId="94"/>
    <cellStyle name="Normal 4 2" xfId="95"/>
    <cellStyle name="Normal 40" xfId="96"/>
    <cellStyle name="Normal 41" xfId="97"/>
    <cellStyle name="Normal 42" xfId="98"/>
    <cellStyle name="Normal 43" xfId="99"/>
    <cellStyle name="Normal 44" xfId="100"/>
    <cellStyle name="Normal 45" xfId="101"/>
    <cellStyle name="Normal 46" xfId="102"/>
    <cellStyle name="Normal 47" xfId="103"/>
    <cellStyle name="Normal 48" xfId="104"/>
    <cellStyle name="Normal 49" xfId="105"/>
    <cellStyle name="Normal 5" xfId="106"/>
    <cellStyle name="Normal 50" xfId="107"/>
    <cellStyle name="Normal 51" xfId="108"/>
    <cellStyle name="Normal 52" xfId="109"/>
    <cellStyle name="Normal 53" xfId="110"/>
    <cellStyle name="Normal 54" xfId="111"/>
    <cellStyle name="Normal 55" xfId="112"/>
    <cellStyle name="Normal 56" xfId="113"/>
    <cellStyle name="Normal 57" xfId="114"/>
    <cellStyle name="Normal 6" xfId="115"/>
    <cellStyle name="Normal 6 2" xfId="116"/>
    <cellStyle name="Normal 7" xfId="117"/>
    <cellStyle name="Normal 8" xfId="118"/>
    <cellStyle name="Normal 9" xfId="119"/>
    <cellStyle name="Notas" xfId="120"/>
    <cellStyle name="Percent" xfId="121"/>
    <cellStyle name="Salida" xfId="122"/>
    <cellStyle name="Texto de advertencia" xfId="123"/>
    <cellStyle name="Texto explicativo" xfId="124"/>
    <cellStyle name="Título" xfId="125"/>
    <cellStyle name="Título 2" xfId="126"/>
    <cellStyle name="Título 3" xfId="127"/>
    <cellStyle name="Total" xfId="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171450</xdr:rowOff>
    </xdr:to>
    <xdr:pic>
      <xdr:nvPicPr>
        <xdr:cNvPr id="1" name="Picture 1" descr="Picture"/>
        <xdr:cNvPicPr preferRelativeResize="1">
          <a:picLocks noChangeAspect="1"/>
        </xdr:cNvPicPr>
      </xdr:nvPicPr>
      <xdr:blipFill>
        <a:blip r:embed="rId1"/>
        <a:stretch>
          <a:fillRect/>
        </a:stretch>
      </xdr:blipFill>
      <xdr:spPr>
        <a:xfrm>
          <a:off x="0" y="0"/>
          <a:ext cx="590550" cy="561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5905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mailto:FReyes@SUPERSOCIEDADES.GOV.CO" TargetMode="External" /><Relationship Id="rId2" Type="http://schemas.openxmlformats.org/officeDocument/2006/relationships/hyperlink" Target="mailto:Joaquinrg@supersociedades.gov.co" TargetMode="Externa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www.supersociedades.gov.co/chat/Paginas/TerminosYcondiciones.aspx" TargetMode="External" /><Relationship Id="rId2" Type="http://schemas.openxmlformats.org/officeDocument/2006/relationships/drawing" Target="../drawings/drawing2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39"/>
  <sheetViews>
    <sheetView zoomScalePageLayoutView="0" workbookViewId="0" topLeftCell="J11">
      <selection activeCell="F18" sqref="F18"/>
    </sheetView>
  </sheetViews>
  <sheetFormatPr defaultColWidth="0" defaultRowHeight="15"/>
  <cols>
    <col min="1" max="1" width="8.8515625" style="0" customWidth="1"/>
    <col min="2" max="2" width="10.00390625" style="0" customWidth="1"/>
    <col min="3" max="3" width="17.00390625" style="0" customWidth="1"/>
    <col min="4" max="4" width="32.00390625" style="0" customWidth="1"/>
    <col min="5" max="5" width="19.00390625" style="0" customWidth="1"/>
    <col min="6" max="6" width="75.00390625" style="0" customWidth="1"/>
    <col min="7" max="7" width="50.00390625" style="0" customWidth="1"/>
    <col min="8" max="8" width="65.00390625" style="0" customWidth="1"/>
    <col min="9" max="9" width="53.00390625" style="0" customWidth="1"/>
    <col min="10" max="10" width="32.00390625" style="0" customWidth="1"/>
    <col min="11" max="11" width="51.00390625" style="0" customWidth="1"/>
    <col min="12" max="12" width="60.00390625" style="0" customWidth="1"/>
    <col min="13" max="13" width="54.00390625" style="0" customWidth="1"/>
    <col min="14" max="14" width="76.00390625" style="0" customWidth="1"/>
    <col min="15" max="15" width="19.00390625" style="0" customWidth="1"/>
    <col min="16" max="16" width="8.8515625" style="0" customWidth="1"/>
    <col min="17" max="16384" width="8.00390625" style="0" hidden="1" customWidth="1"/>
  </cols>
  <sheetData>
    <row r="1" spans="2:4" ht="15">
      <c r="B1" s="1" t="s">
        <v>0</v>
      </c>
      <c r="C1" s="1">
        <v>51</v>
      </c>
      <c r="D1" s="1" t="s">
        <v>1</v>
      </c>
    </row>
    <row r="2" spans="2:4" ht="15">
      <c r="B2" s="1" t="s">
        <v>2</v>
      </c>
      <c r="C2" s="1">
        <v>50</v>
      </c>
      <c r="D2" s="1" t="s">
        <v>3</v>
      </c>
    </row>
    <row r="3" spans="2:3" ht="15">
      <c r="B3" s="1" t="s">
        <v>4</v>
      </c>
      <c r="C3" s="1">
        <v>1</v>
      </c>
    </row>
    <row r="4" spans="2:3" ht="15">
      <c r="B4" s="1" t="s">
        <v>5</v>
      </c>
      <c r="C4" s="1">
        <v>233</v>
      </c>
    </row>
    <row r="5" spans="2:3" ht="15">
      <c r="B5" s="1" t="s">
        <v>6</v>
      </c>
      <c r="C5" s="5">
        <v>43100</v>
      </c>
    </row>
    <row r="6" spans="2:4" ht="15">
      <c r="B6" s="1" t="s">
        <v>7</v>
      </c>
      <c r="C6" s="1">
        <v>12</v>
      </c>
      <c r="D6" s="1" t="s">
        <v>8</v>
      </c>
    </row>
    <row r="8" spans="1:15" ht="15">
      <c r="A8" s="1" t="s">
        <v>9</v>
      </c>
      <c r="B8" s="224" t="s">
        <v>10</v>
      </c>
      <c r="C8" s="225"/>
      <c r="D8" s="225"/>
      <c r="E8" s="225"/>
      <c r="F8" s="225"/>
      <c r="G8" s="225"/>
      <c r="H8" s="225"/>
      <c r="I8" s="225"/>
      <c r="J8" s="225"/>
      <c r="K8" s="225"/>
      <c r="L8" s="225"/>
      <c r="M8" s="225"/>
      <c r="N8" s="225"/>
      <c r="O8" s="225"/>
    </row>
    <row r="9" spans="3:15" ht="15">
      <c r="C9" s="1">
        <v>2</v>
      </c>
      <c r="D9" s="1">
        <v>3</v>
      </c>
      <c r="E9" s="1">
        <v>4</v>
      </c>
      <c r="F9" s="1">
        <v>7</v>
      </c>
      <c r="G9" s="1">
        <v>8</v>
      </c>
      <c r="H9" s="1">
        <v>12</v>
      </c>
      <c r="I9" s="1">
        <v>16</v>
      </c>
      <c r="J9" s="1">
        <v>20</v>
      </c>
      <c r="K9" s="1">
        <v>24</v>
      </c>
      <c r="L9" s="1">
        <v>28</v>
      </c>
      <c r="M9" s="1">
        <v>32</v>
      </c>
      <c r="N9" s="1">
        <v>36</v>
      </c>
      <c r="O9" s="1">
        <v>40</v>
      </c>
    </row>
    <row r="10" spans="3: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10</v>
      </c>
      <c r="C11" s="2" t="s">
        <v>25</v>
      </c>
      <c r="D11" s="4" t="s">
        <v>54</v>
      </c>
      <c r="E11" s="4" t="s">
        <v>24</v>
      </c>
      <c r="F11" s="6"/>
      <c r="G11" s="6"/>
      <c r="H11" s="6"/>
      <c r="I11" s="6"/>
      <c r="J11" s="6"/>
      <c r="K11" s="6"/>
      <c r="L11" s="6"/>
      <c r="M11" s="6"/>
      <c r="N11" s="6"/>
      <c r="O11" s="23" t="s">
        <v>24</v>
      </c>
    </row>
    <row r="12" spans="1:15" ht="15.75" thickBot="1">
      <c r="A12" s="1">
        <v>20</v>
      </c>
      <c r="C12" s="2" t="s">
        <v>26</v>
      </c>
      <c r="D12" s="2" t="s">
        <v>24</v>
      </c>
      <c r="E12" s="2" t="s">
        <v>24</v>
      </c>
      <c r="F12" s="6"/>
      <c r="G12" s="6"/>
      <c r="H12" s="6"/>
      <c r="I12" s="6"/>
      <c r="J12" s="6"/>
      <c r="K12" s="6"/>
      <c r="L12" s="6"/>
      <c r="M12" s="6"/>
      <c r="N12" s="6"/>
      <c r="O12" s="23" t="s">
        <v>24</v>
      </c>
    </row>
    <row r="13" spans="1:15" ht="15.75" thickBot="1">
      <c r="A13" s="1">
        <v>30</v>
      </c>
      <c r="C13" s="2" t="s">
        <v>27</v>
      </c>
      <c r="D13" s="2" t="s">
        <v>24</v>
      </c>
      <c r="E13" s="2" t="s">
        <v>24</v>
      </c>
      <c r="F13" s="4">
        <v>0</v>
      </c>
      <c r="G13" s="4"/>
      <c r="H13" s="6"/>
      <c r="I13" s="4"/>
      <c r="J13" s="6"/>
      <c r="K13" s="4"/>
      <c r="L13" s="4"/>
      <c r="M13" s="6"/>
      <c r="N13" s="6"/>
      <c r="O13" s="23" t="s">
        <v>24</v>
      </c>
    </row>
    <row r="14" spans="1:15" ht="15.75" thickBot="1">
      <c r="A14" s="1">
        <v>40</v>
      </c>
      <c r="C14" s="2" t="s">
        <v>28</v>
      </c>
      <c r="D14" s="2" t="s">
        <v>24</v>
      </c>
      <c r="E14" s="2" t="s">
        <v>24</v>
      </c>
      <c r="F14" s="4">
        <v>0</v>
      </c>
      <c r="G14" s="4"/>
      <c r="H14" s="6"/>
      <c r="I14" s="4"/>
      <c r="J14" s="6"/>
      <c r="K14" s="4"/>
      <c r="L14" s="4"/>
      <c r="M14" s="6"/>
      <c r="N14" s="6"/>
      <c r="O14" s="23" t="s">
        <v>24</v>
      </c>
    </row>
    <row r="15" spans="1:15" ht="15.75" thickBot="1">
      <c r="A15" s="1">
        <v>50</v>
      </c>
      <c r="C15" s="2" t="s">
        <v>29</v>
      </c>
      <c r="D15" s="2" t="s">
        <v>24</v>
      </c>
      <c r="E15" s="2" t="s">
        <v>24</v>
      </c>
      <c r="F15" s="6"/>
      <c r="G15" s="6"/>
      <c r="H15" s="6"/>
      <c r="I15" s="6"/>
      <c r="J15" s="6"/>
      <c r="K15" s="6"/>
      <c r="L15" s="6"/>
      <c r="M15" s="6"/>
      <c r="N15" s="6"/>
      <c r="O15" s="23" t="s">
        <v>24</v>
      </c>
    </row>
    <row r="16" spans="1:15" ht="15.75" thickBot="1">
      <c r="A16" s="1">
        <v>60</v>
      </c>
      <c r="C16" s="2" t="s">
        <v>30</v>
      </c>
      <c r="D16" s="2" t="s">
        <v>24</v>
      </c>
      <c r="E16" s="2" t="s">
        <v>24</v>
      </c>
      <c r="F16" s="4">
        <v>0</v>
      </c>
      <c r="G16" s="4"/>
      <c r="H16" s="6"/>
      <c r="I16" s="4"/>
      <c r="J16" s="6"/>
      <c r="K16" s="4"/>
      <c r="L16" s="4"/>
      <c r="M16" s="6"/>
      <c r="N16" s="6"/>
      <c r="O16" s="23" t="s">
        <v>24</v>
      </c>
    </row>
    <row r="17" spans="1:15" ht="15.75" thickBot="1">
      <c r="A17" s="1">
        <v>70</v>
      </c>
      <c r="C17" s="2" t="s">
        <v>31</v>
      </c>
      <c r="D17" s="2" t="s">
        <v>24</v>
      </c>
      <c r="E17" s="2" t="s">
        <v>24</v>
      </c>
      <c r="F17" s="4">
        <v>0</v>
      </c>
      <c r="G17" s="4"/>
      <c r="H17" s="6"/>
      <c r="I17" s="4"/>
      <c r="J17" s="6"/>
      <c r="K17" s="4"/>
      <c r="L17" s="4"/>
      <c r="M17" s="6"/>
      <c r="N17" s="6"/>
      <c r="O17" s="23" t="s">
        <v>24</v>
      </c>
    </row>
    <row r="18" spans="1:15" ht="15.75" thickBot="1">
      <c r="A18" s="1">
        <v>80</v>
      </c>
      <c r="C18" s="2" t="s">
        <v>32</v>
      </c>
      <c r="D18" s="2" t="s">
        <v>24</v>
      </c>
      <c r="E18" s="2" t="s">
        <v>24</v>
      </c>
      <c r="F18" s="4">
        <v>0</v>
      </c>
      <c r="G18" s="4"/>
      <c r="H18" s="6"/>
      <c r="I18" s="4"/>
      <c r="J18" s="6"/>
      <c r="K18" s="4"/>
      <c r="L18" s="4"/>
      <c r="M18" s="6"/>
      <c r="N18" s="6"/>
      <c r="O18" s="23" t="s">
        <v>24</v>
      </c>
    </row>
    <row r="19" spans="1:15" ht="15.75" thickBot="1">
      <c r="A19" s="1">
        <v>90</v>
      </c>
      <c r="C19" s="2" t="s">
        <v>33</v>
      </c>
      <c r="D19" s="2" t="s">
        <v>24</v>
      </c>
      <c r="E19" s="2" t="s">
        <v>24</v>
      </c>
      <c r="F19" s="4">
        <v>0</v>
      </c>
      <c r="G19" s="7">
        <v>820400000</v>
      </c>
      <c r="H19" s="6"/>
      <c r="I19" s="11">
        <v>650000000</v>
      </c>
      <c r="J19" s="6"/>
      <c r="K19" s="15">
        <v>366524786</v>
      </c>
      <c r="L19" s="19">
        <v>413286334</v>
      </c>
      <c r="M19" s="6"/>
      <c r="N19" s="6"/>
      <c r="O19" s="23" t="s">
        <v>24</v>
      </c>
    </row>
    <row r="20" spans="1:15" ht="15.75" thickBot="1">
      <c r="A20" s="1">
        <v>100</v>
      </c>
      <c r="C20" s="2" t="s">
        <v>34</v>
      </c>
      <c r="D20" s="2" t="s">
        <v>24</v>
      </c>
      <c r="E20" s="2" t="s">
        <v>24</v>
      </c>
      <c r="F20" s="4">
        <v>0</v>
      </c>
      <c r="G20" s="4"/>
      <c r="H20" s="6"/>
      <c r="I20" s="4"/>
      <c r="J20" s="6"/>
      <c r="K20" s="4"/>
      <c r="L20" s="4"/>
      <c r="M20" s="6"/>
      <c r="N20" s="6"/>
      <c r="O20" s="23" t="s">
        <v>24</v>
      </c>
    </row>
    <row r="21" spans="1:15" ht="15.75" thickBot="1">
      <c r="A21" s="1">
        <v>110</v>
      </c>
      <c r="C21" s="2" t="s">
        <v>35</v>
      </c>
      <c r="D21" s="2" t="s">
        <v>24</v>
      </c>
      <c r="E21" s="2" t="s">
        <v>24</v>
      </c>
      <c r="F21" s="6"/>
      <c r="G21" s="6"/>
      <c r="H21" s="6"/>
      <c r="I21" s="6"/>
      <c r="J21" s="6"/>
      <c r="K21" s="6"/>
      <c r="L21" s="6"/>
      <c r="M21" s="6"/>
      <c r="N21" s="6"/>
      <c r="O21" s="23" t="s">
        <v>24</v>
      </c>
    </row>
    <row r="22" spans="1:15" ht="15.75" thickBot="1">
      <c r="A22" s="1">
        <v>120</v>
      </c>
      <c r="C22" s="2" t="s">
        <v>36</v>
      </c>
      <c r="D22" s="2" t="s">
        <v>24</v>
      </c>
      <c r="E22" s="2" t="s">
        <v>24</v>
      </c>
      <c r="F22" s="4">
        <v>0</v>
      </c>
      <c r="G22" s="4"/>
      <c r="H22" s="6"/>
      <c r="I22" s="4"/>
      <c r="J22" s="6"/>
      <c r="K22" s="4"/>
      <c r="L22" s="4"/>
      <c r="M22" s="6"/>
      <c r="N22" s="6"/>
      <c r="O22" s="23" t="s">
        <v>24</v>
      </c>
    </row>
    <row r="23" spans="1:15" ht="15.75" thickBot="1">
      <c r="A23" s="1">
        <v>130</v>
      </c>
      <c r="C23" s="2" t="s">
        <v>37</v>
      </c>
      <c r="D23" s="2" t="s">
        <v>24</v>
      </c>
      <c r="E23" s="2" t="s">
        <v>24</v>
      </c>
      <c r="F23" s="4">
        <v>0</v>
      </c>
      <c r="G23" s="4"/>
      <c r="H23" s="6"/>
      <c r="I23" s="4"/>
      <c r="J23" s="6"/>
      <c r="K23" s="4"/>
      <c r="L23" s="4"/>
      <c r="M23" s="6"/>
      <c r="N23" s="6"/>
      <c r="O23" s="23" t="s">
        <v>24</v>
      </c>
    </row>
    <row r="24" spans="1:15" ht="15.75" thickBot="1">
      <c r="A24" s="1">
        <v>140</v>
      </c>
      <c r="C24" s="2" t="s">
        <v>38</v>
      </c>
      <c r="D24" s="2" t="s">
        <v>24</v>
      </c>
      <c r="E24" s="2" t="s">
        <v>24</v>
      </c>
      <c r="F24" s="4">
        <v>0</v>
      </c>
      <c r="G24" s="4"/>
      <c r="H24" s="6"/>
      <c r="I24" s="4"/>
      <c r="J24" s="6"/>
      <c r="K24" s="4"/>
      <c r="L24" s="4"/>
      <c r="M24" s="6"/>
      <c r="N24" s="6"/>
      <c r="O24" s="23" t="s">
        <v>24</v>
      </c>
    </row>
    <row r="25" spans="1:15" ht="15.75" thickBot="1">
      <c r="A25" s="1">
        <v>150</v>
      </c>
      <c r="C25" s="2" t="s">
        <v>39</v>
      </c>
      <c r="D25" s="2" t="s">
        <v>24</v>
      </c>
      <c r="E25" s="2" t="s">
        <v>24</v>
      </c>
      <c r="F25" s="4">
        <v>0</v>
      </c>
      <c r="G25" s="4"/>
      <c r="H25" s="6"/>
      <c r="I25" s="4"/>
      <c r="J25" s="6"/>
      <c r="K25" s="4"/>
      <c r="L25" s="4"/>
      <c r="M25" s="6"/>
      <c r="N25" s="6"/>
      <c r="O25" s="23" t="s">
        <v>24</v>
      </c>
    </row>
    <row r="26" spans="1:15" ht="15.75" thickBot="1">
      <c r="A26" s="1">
        <v>160</v>
      </c>
      <c r="C26" s="2" t="s">
        <v>40</v>
      </c>
      <c r="D26" s="2" t="s">
        <v>24</v>
      </c>
      <c r="E26" s="2" t="s">
        <v>24</v>
      </c>
      <c r="F26" s="4">
        <v>0</v>
      </c>
      <c r="G26" s="8">
        <v>7501057469</v>
      </c>
      <c r="H26" s="6"/>
      <c r="I26" s="12">
        <v>6000000000</v>
      </c>
      <c r="J26" s="6"/>
      <c r="K26" s="16">
        <v>7084453762</v>
      </c>
      <c r="L26" s="20">
        <v>10603328154</v>
      </c>
      <c r="M26" s="6"/>
      <c r="N26" s="6"/>
      <c r="O26" s="23" t="s">
        <v>24</v>
      </c>
    </row>
    <row r="27" spans="1:15" ht="15.75" thickBot="1">
      <c r="A27" s="1">
        <v>170</v>
      </c>
      <c r="C27" s="2" t="s">
        <v>41</v>
      </c>
      <c r="D27" s="2" t="s">
        <v>24</v>
      </c>
      <c r="E27" s="2" t="s">
        <v>24</v>
      </c>
      <c r="F27" s="4">
        <v>0</v>
      </c>
      <c r="G27" s="4"/>
      <c r="H27" s="6"/>
      <c r="I27" s="4"/>
      <c r="J27" s="6"/>
      <c r="K27" s="4"/>
      <c r="L27" s="4"/>
      <c r="M27" s="6"/>
      <c r="N27" s="6"/>
      <c r="O27" s="23" t="s">
        <v>24</v>
      </c>
    </row>
    <row r="28" spans="1:15" ht="15.75" thickBot="1">
      <c r="A28" s="1">
        <v>180</v>
      </c>
      <c r="C28" s="2" t="s">
        <v>42</v>
      </c>
      <c r="D28" s="2" t="s">
        <v>24</v>
      </c>
      <c r="E28" s="2" t="s">
        <v>24</v>
      </c>
      <c r="F28" s="4">
        <v>0</v>
      </c>
      <c r="G28" s="4"/>
      <c r="H28" s="6"/>
      <c r="I28" s="4"/>
      <c r="J28" s="6"/>
      <c r="K28" s="4"/>
      <c r="L28" s="4"/>
      <c r="M28" s="6"/>
      <c r="N28" s="6"/>
      <c r="O28" s="23" t="s">
        <v>24</v>
      </c>
    </row>
    <row r="29" spans="1:15" ht="15.75" thickBot="1">
      <c r="A29" s="1">
        <v>190</v>
      </c>
      <c r="C29" s="2" t="s">
        <v>43</v>
      </c>
      <c r="D29" s="2" t="s">
        <v>24</v>
      </c>
      <c r="E29" s="2" t="s">
        <v>24</v>
      </c>
      <c r="F29" s="4">
        <v>0</v>
      </c>
      <c r="G29" s="9">
        <v>110513217874</v>
      </c>
      <c r="H29" s="6"/>
      <c r="I29" s="13">
        <v>103674514240</v>
      </c>
      <c r="J29" s="6"/>
      <c r="K29" s="17">
        <v>118951386269</v>
      </c>
      <c r="L29" s="21">
        <v>116124345445</v>
      </c>
      <c r="M29" s="6"/>
      <c r="N29" s="6"/>
      <c r="O29" s="23" t="s">
        <v>456</v>
      </c>
    </row>
    <row r="30" spans="1:15" ht="15.75" thickBot="1">
      <c r="A30" s="1">
        <v>200</v>
      </c>
      <c r="C30" s="2" t="s">
        <v>44</v>
      </c>
      <c r="D30" s="2" t="s">
        <v>24</v>
      </c>
      <c r="E30" s="2" t="s">
        <v>24</v>
      </c>
      <c r="F30" s="6"/>
      <c r="G30" s="6"/>
      <c r="H30" s="6"/>
      <c r="I30" s="6"/>
      <c r="J30" s="6"/>
      <c r="K30" s="6"/>
      <c r="L30" s="6"/>
      <c r="M30" s="6"/>
      <c r="N30" s="6"/>
      <c r="O30" s="23" t="s">
        <v>24</v>
      </c>
    </row>
    <row r="31" spans="1:15" ht="15.75" thickBot="1">
      <c r="A31" s="1">
        <v>210</v>
      </c>
      <c r="C31" s="2" t="s">
        <v>45</v>
      </c>
      <c r="D31" s="2" t="s">
        <v>24</v>
      </c>
      <c r="E31" s="2" t="s">
        <v>24</v>
      </c>
      <c r="F31" s="4">
        <v>0</v>
      </c>
      <c r="G31" s="4"/>
      <c r="H31" s="6"/>
      <c r="I31" s="4"/>
      <c r="J31" s="6"/>
      <c r="K31" s="4"/>
      <c r="L31" s="4"/>
      <c r="M31" s="6"/>
      <c r="N31" s="6"/>
      <c r="O31" s="23" t="s">
        <v>24</v>
      </c>
    </row>
    <row r="32" spans="1:15" ht="15.75" thickBot="1">
      <c r="A32" s="1">
        <v>220</v>
      </c>
      <c r="C32" s="2" t="s">
        <v>46</v>
      </c>
      <c r="D32" s="2" t="s">
        <v>24</v>
      </c>
      <c r="E32" s="2" t="s">
        <v>24</v>
      </c>
      <c r="F32" s="4">
        <v>0</v>
      </c>
      <c r="G32" s="4"/>
      <c r="H32" s="6"/>
      <c r="I32" s="4"/>
      <c r="J32" s="6"/>
      <c r="K32" s="4"/>
      <c r="L32" s="4"/>
      <c r="M32" s="6"/>
      <c r="N32" s="6"/>
      <c r="O32" s="23" t="s">
        <v>24</v>
      </c>
    </row>
    <row r="33" spans="1:15" ht="15.75" thickBot="1">
      <c r="A33" s="1">
        <v>230</v>
      </c>
      <c r="C33" s="2" t="s">
        <v>47</v>
      </c>
      <c r="D33" s="2" t="s">
        <v>24</v>
      </c>
      <c r="E33" s="2" t="s">
        <v>24</v>
      </c>
      <c r="F33" s="4">
        <v>0</v>
      </c>
      <c r="G33" s="10">
        <v>6770998243</v>
      </c>
      <c r="H33" s="6"/>
      <c r="I33" s="4"/>
      <c r="J33" s="6"/>
      <c r="K33" s="18">
        <v>2383457297</v>
      </c>
      <c r="L33" s="22">
        <v>5013978192</v>
      </c>
      <c r="M33" s="6"/>
      <c r="N33" s="6"/>
      <c r="O33" s="23" t="s">
        <v>457</v>
      </c>
    </row>
    <row r="34" spans="1:15" ht="15.75" thickBot="1">
      <c r="A34" s="1">
        <v>240</v>
      </c>
      <c r="C34" s="2" t="s">
        <v>48</v>
      </c>
      <c r="D34" s="2" t="s">
        <v>24</v>
      </c>
      <c r="E34" s="2" t="s">
        <v>24</v>
      </c>
      <c r="F34" s="4">
        <v>0</v>
      </c>
      <c r="G34" s="4"/>
      <c r="H34" s="6"/>
      <c r="I34" s="4"/>
      <c r="J34" s="6"/>
      <c r="K34" s="18"/>
      <c r="L34" s="22"/>
      <c r="M34" s="6"/>
      <c r="N34" s="6"/>
      <c r="O34" s="23" t="s">
        <v>24</v>
      </c>
    </row>
    <row r="35" spans="1:15" ht="15.75" thickBot="1">
      <c r="A35" s="1">
        <v>250</v>
      </c>
      <c r="C35" s="2" t="s">
        <v>49</v>
      </c>
      <c r="D35" s="2" t="s">
        <v>24</v>
      </c>
      <c r="E35" s="2" t="s">
        <v>24</v>
      </c>
      <c r="F35" s="4">
        <v>0</v>
      </c>
      <c r="G35" s="4"/>
      <c r="H35" s="6"/>
      <c r="I35" s="4"/>
      <c r="J35" s="6"/>
      <c r="K35" s="18">
        <v>822725188</v>
      </c>
      <c r="L35" s="22">
        <v>17210949179</v>
      </c>
      <c r="M35" s="6"/>
      <c r="N35" s="6"/>
      <c r="O35" s="23" t="s">
        <v>24</v>
      </c>
    </row>
    <row r="36" spans="1:15" ht="15.75" thickBot="1">
      <c r="A36" s="1">
        <v>260</v>
      </c>
      <c r="C36" s="2" t="s">
        <v>50</v>
      </c>
      <c r="D36" s="2" t="s">
        <v>24</v>
      </c>
      <c r="E36" s="2" t="s">
        <v>24</v>
      </c>
      <c r="F36" s="4">
        <v>0</v>
      </c>
      <c r="G36" s="4"/>
      <c r="H36" s="6"/>
      <c r="I36" s="14">
        <v>17540687560</v>
      </c>
      <c r="J36" s="6"/>
      <c r="K36" s="4"/>
      <c r="L36" s="4"/>
      <c r="M36" s="6"/>
      <c r="N36" s="6"/>
      <c r="O36" s="23" t="s">
        <v>24</v>
      </c>
    </row>
    <row r="37" spans="1:15" ht="15.75" thickBot="1">
      <c r="A37" s="1">
        <v>270</v>
      </c>
      <c r="C37" s="2" t="s">
        <v>51</v>
      </c>
      <c r="D37" s="2" t="s">
        <v>24</v>
      </c>
      <c r="E37" s="2" t="s">
        <v>24</v>
      </c>
      <c r="F37" s="4">
        <v>0</v>
      </c>
      <c r="G37" s="4"/>
      <c r="H37" s="6"/>
      <c r="I37" s="4"/>
      <c r="J37" s="6"/>
      <c r="K37" s="4"/>
      <c r="L37" s="4"/>
      <c r="M37" s="6"/>
      <c r="N37" s="6"/>
      <c r="O37" s="23" t="s">
        <v>24</v>
      </c>
    </row>
    <row r="38" spans="1:15" ht="15.75" thickBot="1">
      <c r="A38" s="1">
        <v>280</v>
      </c>
      <c r="C38" s="2" t="s">
        <v>52</v>
      </c>
      <c r="D38" s="2" t="s">
        <v>24</v>
      </c>
      <c r="E38" s="2" t="s">
        <v>24</v>
      </c>
      <c r="F38" s="4">
        <v>0</v>
      </c>
      <c r="G38" s="4"/>
      <c r="H38" s="6"/>
      <c r="I38" s="4"/>
      <c r="J38" s="6"/>
      <c r="K38" s="4"/>
      <c r="L38" s="4"/>
      <c r="M38" s="6"/>
      <c r="N38" s="6"/>
      <c r="O38" s="23" t="s">
        <v>24</v>
      </c>
    </row>
    <row r="39" spans="1:15" ht="15.75" thickBot="1">
      <c r="A39" s="1">
        <v>290</v>
      </c>
      <c r="C39" s="2" t="s">
        <v>53</v>
      </c>
      <c r="D39" s="2" t="s">
        <v>24</v>
      </c>
      <c r="E39" s="2" t="s">
        <v>24</v>
      </c>
      <c r="F39" s="6"/>
      <c r="G39" s="6"/>
      <c r="H39" s="6"/>
      <c r="I39" s="6"/>
      <c r="J39" s="6"/>
      <c r="K39" s="6"/>
      <c r="L39" s="6"/>
      <c r="M39" s="2" t="s">
        <v>24</v>
      </c>
      <c r="N39" s="2" t="s">
        <v>24</v>
      </c>
      <c r="O39" s="4" t="s">
        <v>24</v>
      </c>
    </row>
  </sheetData>
  <sheetProtection/>
  <mergeCells count="1">
    <mergeCell ref="B8:O8"/>
  </mergeCells>
  <dataValidations count="290">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D11">
      <formula1>#REF!</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E11">
      <formula1>0</formula1>
      <formula2>200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1">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1">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2">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2">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3">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3">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3">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3">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3">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3">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4">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4">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4">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4">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5">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5">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6">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6">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6">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6">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6">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6">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7">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7">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7">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7">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7">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7">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8">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8">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8">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8">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8">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9">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9">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9">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9">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9">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19">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0">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0">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0">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0">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0">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0">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1">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1">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2">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2">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2">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2">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2">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2">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3">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3">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3">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3">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3">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3">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4">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4">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4">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4">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5">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5">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5">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5">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5">
      <formula1>-9223372036854770000</formula1>
      <formula2>9223372036854770000</formula2>
    </dataValidation>
    <dataValidation type="decimal" allowBlank="1" showInputMessage="1" showErrorMessage="1" promptTitle="Escriba un número en esta casilla" errorTitle="Entrada no válida" error="Por favor escriba un número" sqref="M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5">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5">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6">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6">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6">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6">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6">
      <formula1>-9223372036854770000</formula1>
      <formula2>9223372036854770000</formula2>
    </dataValidation>
    <dataValidation type="decimal" allowBlank="1" showInputMessage="1" showErrorMessage="1" promptTitle="Escriba un número en esta casilla" errorTitle="Entrada no válida" error="Por favor escriba un número" sqref="M2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6">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6">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7">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7">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7">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7">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7">
      <formula1>-9223372036854770000</formula1>
      <formula2>9223372036854770000</formula2>
    </dataValidation>
    <dataValidation type="textLength" allowBlank="1" showInputMessage="1" showErrorMessage="1" promptTitle="Cualquier contenido" prompt=" Registre brevemente aspectos relevantes que merezcan su atención." errorTitle="Entrada no válida" error="Escriba un texto " sqref="O27">
      <formula1>0</formula1>
      <formula2>4000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8">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8">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8">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8">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8">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9">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9">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9">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9">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9">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29">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0">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0">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1">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1">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1">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1">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1">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1">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2">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2">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2">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2">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2">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2">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3">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3">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3">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3">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3">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3">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4">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4">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4">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4">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5">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5">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5">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5">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5">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Registre brevemente aspectos relevantes que merezcan su atención." errorTitle="Entrada no válida" error="Escriba un texto  Maximo 390 Caracteres" sqref="O35">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6">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6">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6">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6">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6">
      <formula1>-9223372036854770000</formula1>
      <formula2>9223372036854770000</formula2>
    </dataValidation>
    <dataValidation type="textLength" allowBlank="1" showInputMessage="1" showErrorMessage="1" promptTitle="Cualquier contenido Maximo 390 Caracteres" errorTitle="Entrada no válida" error="Escriba un texto  Maximo 390 Caracteres" sqref="O36">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7">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7">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7">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7">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7">
      <formula1>-9223372036854770000</formula1>
      <formula2>9223372036854770000</formula2>
    </dataValidation>
    <dataValidation type="textLength" allowBlank="1" showInputMessage="1" showErrorMessage="1" promptTitle="Cualquier contenido" prompt=" Registre brevemente aspectos relevantes que merezcan su atención." errorTitle="Entrada no válida" error="Escriba un texto " sqref="O37">
      <formula1>0</formula1>
      <formula2>4000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8">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8">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8">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8">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8">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39">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O39">
      <formula1>0</formula1>
      <formula2>390</formula2>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H20"/>
  <sheetViews>
    <sheetView zoomScalePageLayoutView="0" workbookViewId="0" topLeftCell="D16">
      <selection activeCell="G11" sqref="G11"/>
    </sheetView>
  </sheetViews>
  <sheetFormatPr defaultColWidth="0" defaultRowHeight="15"/>
  <cols>
    <col min="1" max="1" width="8.8515625" style="0" customWidth="1"/>
    <col min="2" max="2" width="22.00390625" style="0" customWidth="1"/>
    <col min="3" max="3" width="32.00390625" style="0" customWidth="1"/>
    <col min="4" max="4" width="19.00390625" style="0" customWidth="1"/>
    <col min="5" max="5" width="18.00390625" style="0" customWidth="1"/>
    <col min="6" max="6" width="15.00390625" style="0" customWidth="1"/>
    <col min="7" max="7" width="37.00390625" style="0" customWidth="1"/>
    <col min="8" max="8" width="19.00390625" style="0" customWidth="1"/>
    <col min="9" max="9" width="8.8515625" style="0" customWidth="1"/>
    <col min="10" max="16384" width="8.00390625" style="0" hidden="1" customWidth="1"/>
  </cols>
  <sheetData>
    <row r="1" spans="2:4" ht="15">
      <c r="B1" s="1" t="s">
        <v>0</v>
      </c>
      <c r="C1" s="1">
        <v>51</v>
      </c>
      <c r="D1" s="1" t="s">
        <v>1</v>
      </c>
    </row>
    <row r="2" spans="2:4" ht="15">
      <c r="B2" s="1" t="s">
        <v>2</v>
      </c>
      <c r="C2" s="1">
        <v>371</v>
      </c>
      <c r="D2" s="1" t="s">
        <v>204</v>
      </c>
    </row>
    <row r="3" spans="2:3" ht="15">
      <c r="B3" s="1" t="s">
        <v>4</v>
      </c>
      <c r="C3" s="1">
        <v>1</v>
      </c>
    </row>
    <row r="4" spans="2:3" ht="15">
      <c r="B4" s="1" t="s">
        <v>5</v>
      </c>
      <c r="C4" s="1">
        <v>233</v>
      </c>
    </row>
    <row r="5" spans="2:3" ht="15">
      <c r="B5" s="1" t="s">
        <v>6</v>
      </c>
      <c r="C5" s="5">
        <v>43100</v>
      </c>
    </row>
    <row r="6" spans="2:4" ht="15">
      <c r="B6" s="1" t="s">
        <v>7</v>
      </c>
      <c r="C6" s="1">
        <v>12</v>
      </c>
      <c r="D6" s="1" t="s">
        <v>8</v>
      </c>
    </row>
    <row r="8" spans="1:8" ht="15">
      <c r="A8" s="1" t="s">
        <v>9</v>
      </c>
      <c r="B8" s="224" t="s">
        <v>205</v>
      </c>
      <c r="C8" s="225"/>
      <c r="D8" s="225"/>
      <c r="E8" s="225"/>
      <c r="F8" s="225"/>
      <c r="G8" s="225"/>
      <c r="H8" s="225"/>
    </row>
    <row r="9" spans="3:8" ht="15">
      <c r="C9" s="1">
        <v>2</v>
      </c>
      <c r="D9" s="1">
        <v>3</v>
      </c>
      <c r="E9" s="1">
        <v>4</v>
      </c>
      <c r="F9" s="1">
        <v>8</v>
      </c>
      <c r="G9" s="1">
        <v>11</v>
      </c>
      <c r="H9" s="1">
        <v>12</v>
      </c>
    </row>
    <row r="10" spans="3:8" ht="15.75" thickBot="1">
      <c r="C10" s="1" t="s">
        <v>12</v>
      </c>
      <c r="D10" s="1" t="s">
        <v>13</v>
      </c>
      <c r="E10" s="1" t="s">
        <v>206</v>
      </c>
      <c r="F10" s="1" t="s">
        <v>207</v>
      </c>
      <c r="G10" s="1" t="s">
        <v>208</v>
      </c>
      <c r="H10" s="1" t="s">
        <v>23</v>
      </c>
    </row>
    <row r="11" spans="1:8" ht="75.75" thickBot="1">
      <c r="A11" s="1">
        <v>10</v>
      </c>
      <c r="B11" t="s">
        <v>209</v>
      </c>
      <c r="C11" s="4" t="s">
        <v>24</v>
      </c>
      <c r="D11" s="4" t="s">
        <v>24</v>
      </c>
      <c r="E11" s="2" t="s">
        <v>210</v>
      </c>
      <c r="F11" s="4" t="s">
        <v>54</v>
      </c>
      <c r="G11" s="44">
        <v>0</v>
      </c>
      <c r="H11" s="45" t="s">
        <v>469</v>
      </c>
    </row>
    <row r="12" spans="1:8" ht="165.75" thickBot="1">
      <c r="A12" s="1">
        <v>20</v>
      </c>
      <c r="B12" t="s">
        <v>211</v>
      </c>
      <c r="C12" s="2" t="s">
        <v>24</v>
      </c>
      <c r="D12" s="2" t="s">
        <v>24</v>
      </c>
      <c r="E12" s="2" t="s">
        <v>212</v>
      </c>
      <c r="F12" s="4" t="s">
        <v>54</v>
      </c>
      <c r="G12" s="44">
        <v>0</v>
      </c>
      <c r="H12" s="45" t="s">
        <v>470</v>
      </c>
    </row>
    <row r="13" spans="1:8" ht="150.75" thickBot="1">
      <c r="A13" s="1">
        <v>30</v>
      </c>
      <c r="B13" t="s">
        <v>213</v>
      </c>
      <c r="C13" s="2" t="s">
        <v>24</v>
      </c>
      <c r="D13" s="2" t="s">
        <v>24</v>
      </c>
      <c r="E13" s="2" t="s">
        <v>214</v>
      </c>
      <c r="F13" s="4" t="s">
        <v>54</v>
      </c>
      <c r="G13" s="44">
        <v>19040000</v>
      </c>
      <c r="H13" s="45" t="s">
        <v>471</v>
      </c>
    </row>
    <row r="14" spans="1:8" ht="150.75" thickBot="1">
      <c r="A14" s="1">
        <v>40</v>
      </c>
      <c r="B14" t="s">
        <v>215</v>
      </c>
      <c r="C14" s="2" t="s">
        <v>24</v>
      </c>
      <c r="D14" s="2" t="s">
        <v>24</v>
      </c>
      <c r="E14" s="2" t="s">
        <v>216</v>
      </c>
      <c r="F14" s="4" t="s">
        <v>54</v>
      </c>
      <c r="G14" s="44">
        <v>0</v>
      </c>
      <c r="H14" s="45" t="s">
        <v>472</v>
      </c>
    </row>
    <row r="15" spans="1:8" ht="105.75" thickBot="1">
      <c r="A15" s="1">
        <v>50</v>
      </c>
      <c r="B15" t="s">
        <v>217</v>
      </c>
      <c r="C15" s="2" t="s">
        <v>24</v>
      </c>
      <c r="D15" s="2" t="s">
        <v>24</v>
      </c>
      <c r="E15" s="2" t="s">
        <v>218</v>
      </c>
      <c r="F15" s="4" t="s">
        <v>54</v>
      </c>
      <c r="G15" s="44">
        <v>0</v>
      </c>
      <c r="H15" s="45" t="s">
        <v>473</v>
      </c>
    </row>
    <row r="16" spans="1:8" ht="120.75" thickBot="1">
      <c r="A16" s="1">
        <v>60</v>
      </c>
      <c r="B16" t="s">
        <v>219</v>
      </c>
      <c r="C16" s="2" t="s">
        <v>24</v>
      </c>
      <c r="D16" s="2" t="s">
        <v>24</v>
      </c>
      <c r="E16" s="2" t="s">
        <v>220</v>
      </c>
      <c r="F16" s="4" t="s">
        <v>54</v>
      </c>
      <c r="G16" s="44">
        <v>0</v>
      </c>
      <c r="H16" s="45" t="s">
        <v>474</v>
      </c>
    </row>
    <row r="17" spans="1:8" ht="105.75" thickBot="1">
      <c r="A17" s="1">
        <v>70</v>
      </c>
      <c r="B17" t="s">
        <v>221</v>
      </c>
      <c r="C17" s="2" t="s">
        <v>24</v>
      </c>
      <c r="D17" s="2" t="s">
        <v>24</v>
      </c>
      <c r="E17" s="2" t="s">
        <v>222</v>
      </c>
      <c r="F17" s="4" t="s">
        <v>54</v>
      </c>
      <c r="G17" s="44">
        <v>0</v>
      </c>
      <c r="H17" s="45" t="s">
        <v>475</v>
      </c>
    </row>
    <row r="18" spans="1:8" ht="105.75" thickBot="1">
      <c r="A18" s="1">
        <v>80</v>
      </c>
      <c r="B18" t="s">
        <v>223</v>
      </c>
      <c r="C18" s="2" t="s">
        <v>24</v>
      </c>
      <c r="D18" s="2" t="s">
        <v>24</v>
      </c>
      <c r="E18" s="2" t="s">
        <v>224</v>
      </c>
      <c r="F18" s="4" t="s">
        <v>54</v>
      </c>
      <c r="G18" s="44">
        <v>21134000</v>
      </c>
      <c r="H18" s="45" t="s">
        <v>476</v>
      </c>
    </row>
    <row r="19" spans="1:8" ht="120.75" thickBot="1">
      <c r="A19" s="1">
        <v>90</v>
      </c>
      <c r="B19" t="s">
        <v>225</v>
      </c>
      <c r="C19" s="2" t="s">
        <v>24</v>
      </c>
      <c r="D19" s="2" t="s">
        <v>24</v>
      </c>
      <c r="E19" s="2" t="s">
        <v>226</v>
      </c>
      <c r="F19" s="4" t="s">
        <v>54</v>
      </c>
      <c r="G19" s="44">
        <v>0</v>
      </c>
      <c r="H19" s="45" t="s">
        <v>477</v>
      </c>
    </row>
    <row r="20" spans="1:8" ht="105.75" thickBot="1">
      <c r="A20" s="1">
        <v>100</v>
      </c>
      <c r="B20" t="s">
        <v>227</v>
      </c>
      <c r="C20" s="2" t="s">
        <v>24</v>
      </c>
      <c r="D20" s="2" t="s">
        <v>24</v>
      </c>
      <c r="E20" s="2" t="s">
        <v>228</v>
      </c>
      <c r="F20" s="4" t="s">
        <v>54</v>
      </c>
      <c r="G20" s="44">
        <v>8000000</v>
      </c>
      <c r="H20" s="45" t="s">
        <v>478</v>
      </c>
    </row>
  </sheetData>
  <sheetProtection/>
  <mergeCells count="1">
    <mergeCell ref="B8:H8"/>
  </mergeCells>
  <dataValidations count="32">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1">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1">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H11">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2">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2">
      <formula1>-9223372036854770000</formula1>
      <formula2>9223372036854770000</formula2>
    </dataValidation>
    <dataValidation type="textLength" allowBlank="1" showInputMessage="1" showErrorMessage="1" promptTitle="Cualquier contenido Maximo 390 Caracteres" prompt=" Registre aspectos importantes a considerar.Registre aspectos importantes a considerar (MÁX. 390 CARACTERES)" errorTitle="Entrada no válida" error="Escriba un texto  Maximo 390 Caracteres" sqref="H12">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3">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3">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H13">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4">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4">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H14">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5">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5">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H15">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6">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6">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H16">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7">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7">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H17">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8">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8">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H18">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9">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9">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H19">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20">
      <formula1>#REF!</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20">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H20">
      <formula1>0</formula1>
      <formula2>390</formula2>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Y644"/>
  <sheetViews>
    <sheetView zoomScalePageLayoutView="0" workbookViewId="0" topLeftCell="A643">
      <selection activeCell="C652" sqref="C652"/>
    </sheetView>
  </sheetViews>
  <sheetFormatPr defaultColWidth="0" defaultRowHeight="15"/>
  <cols>
    <col min="1" max="1" width="8.8515625" style="0" customWidth="1"/>
    <col min="2" max="2" width="21.00390625" style="0" customWidth="1"/>
    <col min="3" max="3" width="32.00390625" style="0" customWidth="1"/>
    <col min="4" max="4" width="19.00390625" style="0" customWidth="1"/>
    <col min="5" max="5" width="30.00390625" style="0" customWidth="1"/>
    <col min="6" max="6" width="28.00390625" style="0" customWidth="1"/>
    <col min="7" max="7" width="18.00390625" style="0" customWidth="1"/>
    <col min="8" max="8" width="12.00390625" style="0" customWidth="1"/>
    <col min="9" max="9" width="37.00390625" style="0" customWidth="1"/>
    <col min="10" max="10" width="23.00390625" style="0" customWidth="1"/>
    <col min="11" max="11" width="26.00390625" style="0" customWidth="1"/>
    <col min="12" max="12" width="17.00390625" style="0" customWidth="1"/>
    <col min="13" max="13" width="37.00390625" style="0" customWidth="1"/>
    <col min="14" max="14" width="31.00390625" style="0" customWidth="1"/>
    <col min="15" max="15" width="23.00390625" style="0" customWidth="1"/>
    <col min="16" max="16" width="30.00390625" style="0" customWidth="1"/>
    <col min="17" max="17" width="26.00390625" style="0" customWidth="1"/>
    <col min="18" max="18" width="38.00390625" style="0" customWidth="1"/>
    <col min="19" max="19" width="24.00390625" style="0" customWidth="1"/>
    <col min="20" max="20" width="26.00390625" style="0" customWidth="1"/>
    <col min="21" max="21" width="29.00390625" style="0" customWidth="1"/>
    <col min="22" max="22" width="40.00390625" style="0" customWidth="1"/>
    <col min="23" max="23" width="37.00390625" style="0" customWidth="1"/>
    <col min="24" max="24" width="23.00390625" style="0" customWidth="1"/>
    <col min="25" max="25" width="19.00390625" style="0" customWidth="1"/>
    <col min="26" max="26" width="8.8515625" style="0" customWidth="1"/>
    <col min="27" max="16384" width="8.00390625" style="0" hidden="1" customWidth="1"/>
  </cols>
  <sheetData>
    <row r="1" spans="2:4" ht="15">
      <c r="B1" s="1" t="s">
        <v>0</v>
      </c>
      <c r="C1" s="1">
        <v>51</v>
      </c>
      <c r="D1" s="1" t="s">
        <v>1</v>
      </c>
    </row>
    <row r="2" spans="2:4" ht="15">
      <c r="B2" s="1" t="s">
        <v>2</v>
      </c>
      <c r="C2" s="1">
        <v>80</v>
      </c>
      <c r="D2" s="1" t="s">
        <v>229</v>
      </c>
    </row>
    <row r="3" spans="2:3" ht="15">
      <c r="B3" s="1" t="s">
        <v>4</v>
      </c>
      <c r="C3" s="1">
        <v>1</v>
      </c>
    </row>
    <row r="4" spans="2:3" ht="15">
      <c r="B4" s="1" t="s">
        <v>5</v>
      </c>
      <c r="C4" s="1">
        <v>233</v>
      </c>
    </row>
    <row r="5" spans="2:3" ht="15">
      <c r="B5" s="1" t="s">
        <v>6</v>
      </c>
      <c r="C5" s="5">
        <v>43100</v>
      </c>
    </row>
    <row r="6" spans="2:4" ht="15">
      <c r="B6" s="1" t="s">
        <v>7</v>
      </c>
      <c r="C6" s="1">
        <v>12</v>
      </c>
      <c r="D6" s="1" t="s">
        <v>8</v>
      </c>
    </row>
    <row r="8" spans="1:25" ht="15">
      <c r="A8" s="1" t="s">
        <v>9</v>
      </c>
      <c r="B8" s="224" t="s">
        <v>230</v>
      </c>
      <c r="C8" s="225"/>
      <c r="D8" s="225"/>
      <c r="E8" s="225"/>
      <c r="F8" s="225"/>
      <c r="G8" s="225"/>
      <c r="H8" s="225"/>
      <c r="I8" s="225"/>
      <c r="J8" s="225"/>
      <c r="K8" s="225"/>
      <c r="L8" s="225"/>
      <c r="M8" s="225"/>
      <c r="N8" s="225"/>
      <c r="O8" s="225"/>
      <c r="P8" s="225"/>
      <c r="Q8" s="225"/>
      <c r="R8" s="225"/>
      <c r="S8" s="225"/>
      <c r="T8" s="225"/>
      <c r="U8" s="225"/>
      <c r="V8" s="225"/>
      <c r="W8" s="225"/>
      <c r="X8" s="225"/>
      <c r="Y8" s="225"/>
    </row>
    <row r="9" spans="3:25" ht="1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3:25" ht="15">
      <c r="C10" s="1" t="s">
        <v>12</v>
      </c>
      <c r="D10" s="1" t="s">
        <v>13</v>
      </c>
      <c r="E10" s="1" t="s">
        <v>231</v>
      </c>
      <c r="F10" s="1" t="s">
        <v>232</v>
      </c>
      <c r="G10" s="1" t="s">
        <v>233</v>
      </c>
      <c r="H10" s="1" t="s">
        <v>234</v>
      </c>
      <c r="I10" s="1" t="s">
        <v>235</v>
      </c>
      <c r="J10" s="1" t="s">
        <v>236</v>
      </c>
      <c r="K10" s="1" t="s">
        <v>237</v>
      </c>
      <c r="L10" s="1" t="s">
        <v>238</v>
      </c>
      <c r="M10" s="1" t="s">
        <v>239</v>
      </c>
      <c r="N10" s="1" t="s">
        <v>240</v>
      </c>
      <c r="O10" s="1" t="s">
        <v>241</v>
      </c>
      <c r="P10" s="1" t="s">
        <v>242</v>
      </c>
      <c r="Q10" s="1" t="s">
        <v>243</v>
      </c>
      <c r="R10" s="1" t="s">
        <v>244</v>
      </c>
      <c r="S10" s="1" t="s">
        <v>245</v>
      </c>
      <c r="T10" s="1" t="s">
        <v>246</v>
      </c>
      <c r="U10" s="1" t="s">
        <v>247</v>
      </c>
      <c r="V10" s="1" t="s">
        <v>248</v>
      </c>
      <c r="W10" s="1" t="s">
        <v>249</v>
      </c>
      <c r="X10" s="1" t="s">
        <v>250</v>
      </c>
      <c r="Y10" s="1" t="s">
        <v>23</v>
      </c>
    </row>
    <row r="11" spans="1:25" ht="60">
      <c r="A11" s="1">
        <v>1</v>
      </c>
      <c r="B11" t="s">
        <v>65</v>
      </c>
      <c r="C11" s="149" t="s">
        <v>54</v>
      </c>
      <c r="D11" s="151"/>
      <c r="E11" s="152" t="s">
        <v>1854</v>
      </c>
      <c r="F11" s="153" t="s">
        <v>1855</v>
      </c>
      <c r="G11" s="149" t="s">
        <v>257</v>
      </c>
      <c r="H11" s="154" t="s">
        <v>277</v>
      </c>
      <c r="I11" s="155" t="s">
        <v>267</v>
      </c>
      <c r="J11" s="156" t="s">
        <v>253</v>
      </c>
      <c r="K11" s="154" t="s">
        <v>1856</v>
      </c>
      <c r="L11" s="157" t="s">
        <v>1857</v>
      </c>
      <c r="M11" s="158" t="s">
        <v>1858</v>
      </c>
      <c r="N11" s="159" t="s">
        <v>273</v>
      </c>
      <c r="O11" s="156" t="s">
        <v>260</v>
      </c>
      <c r="P11" s="160">
        <v>77000000</v>
      </c>
      <c r="Q11" s="160">
        <v>77000000</v>
      </c>
      <c r="R11" s="161">
        <v>0</v>
      </c>
      <c r="S11" s="149" t="s">
        <v>261</v>
      </c>
      <c r="T11" s="150" t="s">
        <v>24</v>
      </c>
      <c r="U11" s="162" t="s">
        <v>24</v>
      </c>
      <c r="V11" s="162"/>
      <c r="W11" s="162" t="s">
        <v>24</v>
      </c>
      <c r="X11" s="162"/>
      <c r="Y11" s="162" t="s">
        <v>24</v>
      </c>
    </row>
    <row r="12" spans="1:25" s="128" customFormat="1" ht="60">
      <c r="A12" s="1">
        <v>2</v>
      </c>
      <c r="B12" s="128" t="s">
        <v>463</v>
      </c>
      <c r="C12" s="149" t="s">
        <v>54</v>
      </c>
      <c r="D12" s="151"/>
      <c r="E12" s="152" t="s">
        <v>1859</v>
      </c>
      <c r="F12" s="153" t="s">
        <v>1860</v>
      </c>
      <c r="G12" s="149" t="s">
        <v>257</v>
      </c>
      <c r="H12" s="154" t="s">
        <v>277</v>
      </c>
      <c r="I12" s="155" t="s">
        <v>267</v>
      </c>
      <c r="J12" s="156" t="s">
        <v>253</v>
      </c>
      <c r="K12" s="154" t="s">
        <v>1856</v>
      </c>
      <c r="L12" s="157" t="s">
        <v>1861</v>
      </c>
      <c r="M12" s="158" t="s">
        <v>1858</v>
      </c>
      <c r="N12" s="159" t="s">
        <v>273</v>
      </c>
      <c r="O12" s="156" t="s">
        <v>260</v>
      </c>
      <c r="P12" s="160">
        <v>3000000</v>
      </c>
      <c r="Q12" s="160">
        <v>3000000</v>
      </c>
      <c r="R12" s="161">
        <v>0</v>
      </c>
      <c r="S12" s="149" t="s">
        <v>261</v>
      </c>
      <c r="T12" s="150" t="s">
        <v>24</v>
      </c>
      <c r="U12" s="163" t="s">
        <v>24</v>
      </c>
      <c r="V12" s="163" t="s">
        <v>24</v>
      </c>
      <c r="W12" s="163" t="s">
        <v>24</v>
      </c>
      <c r="X12" s="163" t="s">
        <v>24</v>
      </c>
      <c r="Y12" s="162" t="s">
        <v>24</v>
      </c>
    </row>
    <row r="13" spans="1:25" s="128" customFormat="1" ht="45">
      <c r="A13" s="1">
        <v>3</v>
      </c>
      <c r="B13" s="128" t="s">
        <v>464</v>
      </c>
      <c r="C13" s="149" t="s">
        <v>54</v>
      </c>
      <c r="D13" s="151"/>
      <c r="E13" s="152" t="s">
        <v>1862</v>
      </c>
      <c r="F13" s="164">
        <v>41982</v>
      </c>
      <c r="G13" s="149" t="s">
        <v>257</v>
      </c>
      <c r="H13" s="154" t="s">
        <v>286</v>
      </c>
      <c r="I13" s="155" t="s">
        <v>267</v>
      </c>
      <c r="J13" s="156" t="s">
        <v>253</v>
      </c>
      <c r="K13" s="157" t="s">
        <v>1863</v>
      </c>
      <c r="L13" s="157" t="s">
        <v>1864</v>
      </c>
      <c r="M13" s="159" t="s">
        <v>1865</v>
      </c>
      <c r="N13" s="159" t="s">
        <v>288</v>
      </c>
      <c r="O13" s="156" t="s">
        <v>254</v>
      </c>
      <c r="P13" s="160">
        <v>0</v>
      </c>
      <c r="Q13" s="160">
        <v>0</v>
      </c>
      <c r="R13" s="161">
        <v>0</v>
      </c>
      <c r="S13" s="149" t="s">
        <v>261</v>
      </c>
      <c r="T13" s="150" t="s">
        <v>24</v>
      </c>
      <c r="U13" s="163"/>
      <c r="V13" s="163"/>
      <c r="W13" s="163"/>
      <c r="X13" s="163"/>
      <c r="Y13" s="162" t="s">
        <v>24</v>
      </c>
    </row>
    <row r="14" spans="1:25" s="128" customFormat="1" ht="51">
      <c r="A14" s="1">
        <v>4</v>
      </c>
      <c r="B14" s="128" t="s">
        <v>480</v>
      </c>
      <c r="C14" s="149" t="s">
        <v>54</v>
      </c>
      <c r="D14" s="151"/>
      <c r="E14" s="152" t="s">
        <v>1866</v>
      </c>
      <c r="F14" s="164">
        <v>41834</v>
      </c>
      <c r="G14" s="149" t="s">
        <v>257</v>
      </c>
      <c r="H14" s="154" t="s">
        <v>278</v>
      </c>
      <c r="I14" s="155" t="s">
        <v>267</v>
      </c>
      <c r="J14" s="156" t="s">
        <v>253</v>
      </c>
      <c r="K14" s="157" t="s">
        <v>1867</v>
      </c>
      <c r="L14" s="157" t="s">
        <v>1868</v>
      </c>
      <c r="M14" s="159" t="s">
        <v>1865</v>
      </c>
      <c r="N14" s="159" t="s">
        <v>288</v>
      </c>
      <c r="O14" s="156" t="s">
        <v>254</v>
      </c>
      <c r="P14" s="160">
        <v>45251910024</v>
      </c>
      <c r="Q14" s="160">
        <v>45251910024</v>
      </c>
      <c r="R14" s="161">
        <v>0</v>
      </c>
      <c r="S14" s="149" t="s">
        <v>261</v>
      </c>
      <c r="T14" s="150" t="s">
        <v>24</v>
      </c>
      <c r="U14" s="163"/>
      <c r="V14" s="163"/>
      <c r="W14" s="163"/>
      <c r="X14" s="163"/>
      <c r="Y14" s="162" t="s">
        <v>24</v>
      </c>
    </row>
    <row r="15" spans="1:25" s="128" customFormat="1" ht="45">
      <c r="A15" s="1">
        <v>5</v>
      </c>
      <c r="B15" s="128" t="s">
        <v>481</v>
      </c>
      <c r="C15" s="149" t="s">
        <v>54</v>
      </c>
      <c r="D15" s="151"/>
      <c r="E15" s="152" t="s">
        <v>1869</v>
      </c>
      <c r="F15" s="153" t="s">
        <v>1855</v>
      </c>
      <c r="G15" s="149" t="s">
        <v>257</v>
      </c>
      <c r="H15" s="154" t="s">
        <v>278</v>
      </c>
      <c r="I15" s="155" t="s">
        <v>267</v>
      </c>
      <c r="J15" s="156" t="s">
        <v>253</v>
      </c>
      <c r="K15" s="154" t="s">
        <v>1870</v>
      </c>
      <c r="L15" s="157" t="s">
        <v>1871</v>
      </c>
      <c r="M15" s="158" t="s">
        <v>1858</v>
      </c>
      <c r="N15" s="159" t="s">
        <v>273</v>
      </c>
      <c r="O15" s="156" t="s">
        <v>264</v>
      </c>
      <c r="P15" s="160">
        <v>1489000000</v>
      </c>
      <c r="Q15" s="160">
        <v>1489000000</v>
      </c>
      <c r="R15" s="161">
        <v>0</v>
      </c>
      <c r="S15" s="149" t="s">
        <v>261</v>
      </c>
      <c r="T15" s="150" t="s">
        <v>24</v>
      </c>
      <c r="U15" s="163"/>
      <c r="V15" s="163"/>
      <c r="W15" s="163"/>
      <c r="X15" s="163"/>
      <c r="Y15" s="162" t="s">
        <v>24</v>
      </c>
    </row>
    <row r="16" spans="1:25" s="128" customFormat="1" ht="45">
      <c r="A16" s="1">
        <v>6</v>
      </c>
      <c r="B16" s="128" t="s">
        <v>482</v>
      </c>
      <c r="C16" s="149" t="s">
        <v>54</v>
      </c>
      <c r="D16" s="151"/>
      <c r="E16" s="152" t="s">
        <v>1872</v>
      </c>
      <c r="F16" s="153" t="s">
        <v>1855</v>
      </c>
      <c r="G16" s="149" t="s">
        <v>257</v>
      </c>
      <c r="H16" s="154" t="s">
        <v>278</v>
      </c>
      <c r="I16" s="155" t="s">
        <v>267</v>
      </c>
      <c r="J16" s="156" t="s">
        <v>253</v>
      </c>
      <c r="K16" s="157" t="s">
        <v>1867</v>
      </c>
      <c r="L16" s="157" t="s">
        <v>1873</v>
      </c>
      <c r="M16" s="159" t="s">
        <v>1865</v>
      </c>
      <c r="N16" s="159" t="s">
        <v>288</v>
      </c>
      <c r="O16" s="156" t="s">
        <v>264</v>
      </c>
      <c r="P16" s="160">
        <v>250000000</v>
      </c>
      <c r="Q16" s="160">
        <v>250000000</v>
      </c>
      <c r="R16" s="161">
        <v>0</v>
      </c>
      <c r="S16" s="149" t="s">
        <v>261</v>
      </c>
      <c r="T16" s="150" t="s">
        <v>24</v>
      </c>
      <c r="U16" s="163"/>
      <c r="V16" s="163"/>
      <c r="W16" s="163"/>
      <c r="X16" s="163"/>
      <c r="Y16" s="162" t="s">
        <v>24</v>
      </c>
    </row>
    <row r="17" spans="1:25" s="128" customFormat="1" ht="45">
      <c r="A17" s="1">
        <v>7</v>
      </c>
      <c r="B17" s="128" t="s">
        <v>483</v>
      </c>
      <c r="C17" s="149" t="s">
        <v>54</v>
      </c>
      <c r="D17" s="151"/>
      <c r="E17" s="152" t="s">
        <v>1874</v>
      </c>
      <c r="F17" s="153" t="s">
        <v>1855</v>
      </c>
      <c r="G17" s="149" t="s">
        <v>257</v>
      </c>
      <c r="H17" s="154" t="s">
        <v>278</v>
      </c>
      <c r="I17" s="155" t="s">
        <v>267</v>
      </c>
      <c r="J17" s="156" t="s">
        <v>253</v>
      </c>
      <c r="K17" s="154" t="s">
        <v>1875</v>
      </c>
      <c r="L17" s="157" t="s">
        <v>1876</v>
      </c>
      <c r="M17" s="159" t="s">
        <v>1865</v>
      </c>
      <c r="N17" s="159" t="s">
        <v>288</v>
      </c>
      <c r="O17" s="156" t="s">
        <v>264</v>
      </c>
      <c r="P17" s="160">
        <v>1500000000</v>
      </c>
      <c r="Q17" s="160">
        <v>1500000000</v>
      </c>
      <c r="R17" s="161">
        <v>0</v>
      </c>
      <c r="S17" s="149" t="s">
        <v>261</v>
      </c>
      <c r="T17" s="150" t="s">
        <v>24</v>
      </c>
      <c r="U17" s="163"/>
      <c r="V17" s="163"/>
      <c r="W17" s="163"/>
      <c r="X17" s="163"/>
      <c r="Y17" s="162" t="s">
        <v>24</v>
      </c>
    </row>
    <row r="18" spans="1:25" s="128" customFormat="1" ht="60">
      <c r="A18" s="1">
        <v>8</v>
      </c>
      <c r="B18" s="128" t="s">
        <v>484</v>
      </c>
      <c r="C18" s="149" t="s">
        <v>54</v>
      </c>
      <c r="D18" s="151"/>
      <c r="E18" s="152" t="s">
        <v>1877</v>
      </c>
      <c r="F18" s="153" t="s">
        <v>1878</v>
      </c>
      <c r="G18" s="149" t="s">
        <v>257</v>
      </c>
      <c r="H18" s="154" t="s">
        <v>277</v>
      </c>
      <c r="I18" s="155" t="s">
        <v>267</v>
      </c>
      <c r="J18" s="156" t="s">
        <v>253</v>
      </c>
      <c r="K18" s="154" t="s">
        <v>1870</v>
      </c>
      <c r="L18" s="157" t="s">
        <v>1879</v>
      </c>
      <c r="M18" s="158" t="s">
        <v>1858</v>
      </c>
      <c r="N18" s="159" t="s">
        <v>273</v>
      </c>
      <c r="O18" s="157" t="s">
        <v>260</v>
      </c>
      <c r="P18" s="160">
        <v>450000000</v>
      </c>
      <c r="Q18" s="160">
        <v>450000000</v>
      </c>
      <c r="R18" s="161">
        <v>0</v>
      </c>
      <c r="S18" s="149" t="s">
        <v>261</v>
      </c>
      <c r="T18" s="150" t="s">
        <v>24</v>
      </c>
      <c r="U18" s="163"/>
      <c r="V18" s="163"/>
      <c r="W18" s="163"/>
      <c r="X18" s="163"/>
      <c r="Y18" s="162" t="s">
        <v>24</v>
      </c>
    </row>
    <row r="19" spans="1:25" s="128" customFormat="1" ht="63.75">
      <c r="A19" s="1">
        <v>9</v>
      </c>
      <c r="B19" s="128" t="s">
        <v>485</v>
      </c>
      <c r="C19" s="149" t="s">
        <v>54</v>
      </c>
      <c r="D19" s="151"/>
      <c r="E19" s="152" t="s">
        <v>1880</v>
      </c>
      <c r="F19" s="153" t="s">
        <v>1881</v>
      </c>
      <c r="G19" s="210" t="s">
        <v>251</v>
      </c>
      <c r="H19" s="211" t="s">
        <v>271</v>
      </c>
      <c r="I19" s="155" t="s">
        <v>267</v>
      </c>
      <c r="J19" s="156" t="s">
        <v>253</v>
      </c>
      <c r="K19" s="154" t="s">
        <v>1870</v>
      </c>
      <c r="L19" s="157" t="s">
        <v>1882</v>
      </c>
      <c r="M19" s="170" t="s">
        <v>263</v>
      </c>
      <c r="N19" s="168" t="s">
        <v>290</v>
      </c>
      <c r="O19" s="156" t="s">
        <v>254</v>
      </c>
      <c r="P19" s="160">
        <v>56000000</v>
      </c>
      <c r="Q19" s="160">
        <v>56000000</v>
      </c>
      <c r="R19" s="161">
        <v>0</v>
      </c>
      <c r="S19" s="149" t="s">
        <v>261</v>
      </c>
      <c r="T19" s="150" t="s">
        <v>24</v>
      </c>
      <c r="U19" s="163"/>
      <c r="V19" s="163"/>
      <c r="W19" s="163"/>
      <c r="X19" s="163"/>
      <c r="Y19" s="162" t="s">
        <v>24</v>
      </c>
    </row>
    <row r="20" spans="1:25" s="128" customFormat="1" ht="45">
      <c r="A20" s="1">
        <v>10</v>
      </c>
      <c r="B20" s="128" t="s">
        <v>92</v>
      </c>
      <c r="C20" s="149" t="s">
        <v>54</v>
      </c>
      <c r="D20" s="151"/>
      <c r="E20" s="152" t="s">
        <v>1883</v>
      </c>
      <c r="F20" s="153" t="s">
        <v>1855</v>
      </c>
      <c r="G20" s="149" t="s">
        <v>257</v>
      </c>
      <c r="H20" s="154" t="s">
        <v>278</v>
      </c>
      <c r="I20" s="155" t="s">
        <v>267</v>
      </c>
      <c r="J20" s="156" t="s">
        <v>253</v>
      </c>
      <c r="K20" s="154" t="s">
        <v>1875</v>
      </c>
      <c r="L20" s="157" t="s">
        <v>1884</v>
      </c>
      <c r="M20" s="168" t="s">
        <v>1885</v>
      </c>
      <c r="N20" s="159" t="s">
        <v>307</v>
      </c>
      <c r="O20" s="157" t="s">
        <v>260</v>
      </c>
      <c r="P20" s="160">
        <v>92700000</v>
      </c>
      <c r="Q20" s="160">
        <v>92700000</v>
      </c>
      <c r="R20" s="161">
        <v>0</v>
      </c>
      <c r="S20" s="149" t="s">
        <v>261</v>
      </c>
      <c r="T20" s="150" t="s">
        <v>24</v>
      </c>
      <c r="U20" s="163"/>
      <c r="V20" s="163"/>
      <c r="W20" s="163"/>
      <c r="X20" s="163"/>
      <c r="Y20" s="162" t="s">
        <v>24</v>
      </c>
    </row>
    <row r="21" spans="1:25" s="128" customFormat="1" ht="45">
      <c r="A21" s="1">
        <v>11</v>
      </c>
      <c r="B21" s="128" t="s">
        <v>486</v>
      </c>
      <c r="C21" s="149" t="s">
        <v>54</v>
      </c>
      <c r="D21" s="151"/>
      <c r="E21" s="152" t="s">
        <v>1886</v>
      </c>
      <c r="F21" s="153" t="s">
        <v>1855</v>
      </c>
      <c r="G21" s="149" t="s">
        <v>257</v>
      </c>
      <c r="H21" s="154" t="s">
        <v>278</v>
      </c>
      <c r="I21" s="155" t="s">
        <v>267</v>
      </c>
      <c r="J21" s="156" t="s">
        <v>253</v>
      </c>
      <c r="K21" s="157" t="s">
        <v>1863</v>
      </c>
      <c r="L21" s="157" t="s">
        <v>1887</v>
      </c>
      <c r="M21" s="158" t="s">
        <v>1858</v>
      </c>
      <c r="N21" s="159" t="s">
        <v>273</v>
      </c>
      <c r="O21" s="156" t="s">
        <v>260</v>
      </c>
      <c r="P21" s="160">
        <v>570000000</v>
      </c>
      <c r="Q21" s="160">
        <v>570000000</v>
      </c>
      <c r="R21" s="161">
        <v>0</v>
      </c>
      <c r="S21" s="149" t="s">
        <v>261</v>
      </c>
      <c r="T21" s="150" t="s">
        <v>24</v>
      </c>
      <c r="U21" s="163"/>
      <c r="V21" s="163"/>
      <c r="W21" s="163"/>
      <c r="X21" s="163"/>
      <c r="Y21" s="162" t="s">
        <v>24</v>
      </c>
    </row>
    <row r="22" spans="1:25" s="128" customFormat="1" ht="45">
      <c r="A22" s="1">
        <v>12</v>
      </c>
      <c r="B22" s="128" t="s">
        <v>487</v>
      </c>
      <c r="C22" s="149" t="s">
        <v>54</v>
      </c>
      <c r="D22" s="151"/>
      <c r="E22" s="152" t="s">
        <v>1888</v>
      </c>
      <c r="F22" s="153" t="s">
        <v>1855</v>
      </c>
      <c r="G22" s="149" t="s">
        <v>257</v>
      </c>
      <c r="H22" s="154" t="s">
        <v>278</v>
      </c>
      <c r="I22" s="155" t="s">
        <v>267</v>
      </c>
      <c r="J22" s="156" t="s">
        <v>253</v>
      </c>
      <c r="K22" s="154" t="s">
        <v>1870</v>
      </c>
      <c r="L22" s="157" t="s">
        <v>1889</v>
      </c>
      <c r="M22" s="159" t="s">
        <v>1865</v>
      </c>
      <c r="N22" s="159" t="s">
        <v>288</v>
      </c>
      <c r="O22" s="156" t="s">
        <v>264</v>
      </c>
      <c r="P22" s="160">
        <v>270000000</v>
      </c>
      <c r="Q22" s="160">
        <v>270000000</v>
      </c>
      <c r="R22" s="161">
        <v>0</v>
      </c>
      <c r="S22" s="149" t="s">
        <v>261</v>
      </c>
      <c r="T22" s="150" t="s">
        <v>24</v>
      </c>
      <c r="U22" s="163"/>
      <c r="V22" s="163"/>
      <c r="W22" s="163"/>
      <c r="X22" s="163"/>
      <c r="Y22" s="162" t="s">
        <v>24</v>
      </c>
    </row>
    <row r="23" spans="1:25" s="128" customFormat="1" ht="45">
      <c r="A23" s="1">
        <v>13</v>
      </c>
      <c r="B23" s="128" t="s">
        <v>488</v>
      </c>
      <c r="C23" s="149" t="s">
        <v>54</v>
      </c>
      <c r="D23" s="151"/>
      <c r="E23" s="152" t="s">
        <v>1890</v>
      </c>
      <c r="F23" s="153" t="s">
        <v>1855</v>
      </c>
      <c r="G23" s="149" t="s">
        <v>257</v>
      </c>
      <c r="H23" s="154" t="s">
        <v>278</v>
      </c>
      <c r="I23" s="155" t="s">
        <v>267</v>
      </c>
      <c r="J23" s="156" t="s">
        <v>253</v>
      </c>
      <c r="K23" s="157" t="s">
        <v>1867</v>
      </c>
      <c r="L23" s="157" t="s">
        <v>1891</v>
      </c>
      <c r="M23" s="159" t="s">
        <v>1865</v>
      </c>
      <c r="N23" s="159" t="s">
        <v>288</v>
      </c>
      <c r="O23" s="156" t="s">
        <v>260</v>
      </c>
      <c r="P23" s="160">
        <v>1800000000</v>
      </c>
      <c r="Q23" s="160">
        <v>1800000000</v>
      </c>
      <c r="R23" s="161">
        <v>0</v>
      </c>
      <c r="S23" s="149" t="s">
        <v>261</v>
      </c>
      <c r="T23" s="150" t="s">
        <v>24</v>
      </c>
      <c r="U23" s="163"/>
      <c r="V23" s="163"/>
      <c r="W23" s="163"/>
      <c r="X23" s="163"/>
      <c r="Y23" s="162" t="s">
        <v>24</v>
      </c>
    </row>
    <row r="24" spans="1:25" s="128" customFormat="1" ht="45">
      <c r="A24" s="1">
        <v>14</v>
      </c>
      <c r="B24" s="128" t="s">
        <v>489</v>
      </c>
      <c r="C24" s="149" t="s">
        <v>54</v>
      </c>
      <c r="D24" s="151"/>
      <c r="E24" s="152" t="s">
        <v>1892</v>
      </c>
      <c r="F24" s="153" t="s">
        <v>1893</v>
      </c>
      <c r="G24" s="149" t="s">
        <v>257</v>
      </c>
      <c r="H24" s="154" t="s">
        <v>278</v>
      </c>
      <c r="I24" s="155" t="s">
        <v>267</v>
      </c>
      <c r="J24" s="156" t="s">
        <v>253</v>
      </c>
      <c r="K24" s="154" t="s">
        <v>1875</v>
      </c>
      <c r="L24" s="157" t="s">
        <v>1894</v>
      </c>
      <c r="M24" s="159" t="s">
        <v>1895</v>
      </c>
      <c r="N24" s="159" t="s">
        <v>297</v>
      </c>
      <c r="O24" s="156" t="s">
        <v>254</v>
      </c>
      <c r="P24" s="160">
        <v>824825000</v>
      </c>
      <c r="Q24" s="160">
        <v>824825000</v>
      </c>
      <c r="R24" s="161">
        <v>0</v>
      </c>
      <c r="S24" s="149" t="s">
        <v>261</v>
      </c>
      <c r="T24" s="150" t="s">
        <v>24</v>
      </c>
      <c r="U24" s="163"/>
      <c r="V24" s="163"/>
      <c r="W24" s="163"/>
      <c r="X24" s="163"/>
      <c r="Y24" s="162" t="s">
        <v>24</v>
      </c>
    </row>
    <row r="25" spans="1:25" s="128" customFormat="1" ht="60">
      <c r="A25" s="1">
        <v>15</v>
      </c>
      <c r="B25" s="128" t="s">
        <v>490</v>
      </c>
      <c r="C25" s="149" t="s">
        <v>54</v>
      </c>
      <c r="D25" s="151"/>
      <c r="E25" s="152" t="s">
        <v>1896</v>
      </c>
      <c r="F25" s="153" t="s">
        <v>1897</v>
      </c>
      <c r="G25" s="149" t="s">
        <v>257</v>
      </c>
      <c r="H25" s="154" t="s">
        <v>277</v>
      </c>
      <c r="I25" s="155" t="s">
        <v>267</v>
      </c>
      <c r="J25" s="156" t="s">
        <v>253</v>
      </c>
      <c r="K25" s="154" t="s">
        <v>1875</v>
      </c>
      <c r="L25" s="157" t="s">
        <v>1898</v>
      </c>
      <c r="M25" s="170" t="s">
        <v>259</v>
      </c>
      <c r="N25" s="159" t="s">
        <v>287</v>
      </c>
      <c r="O25" s="156" t="s">
        <v>264</v>
      </c>
      <c r="P25" s="160">
        <v>396311000</v>
      </c>
      <c r="Q25" s="160">
        <v>396311000</v>
      </c>
      <c r="R25" s="161">
        <v>0</v>
      </c>
      <c r="S25" s="149" t="s">
        <v>261</v>
      </c>
      <c r="T25" s="150" t="s">
        <v>24</v>
      </c>
      <c r="U25" s="163"/>
      <c r="V25" s="163"/>
      <c r="W25" s="163"/>
      <c r="X25" s="163"/>
      <c r="Y25" s="162" t="s">
        <v>24</v>
      </c>
    </row>
    <row r="26" spans="1:25" s="128" customFormat="1" ht="45">
      <c r="A26" s="1">
        <v>16</v>
      </c>
      <c r="B26" s="128" t="s">
        <v>491</v>
      </c>
      <c r="C26" s="149" t="s">
        <v>54</v>
      </c>
      <c r="D26" s="151"/>
      <c r="E26" s="152" t="s">
        <v>1899</v>
      </c>
      <c r="F26" s="153" t="s">
        <v>1900</v>
      </c>
      <c r="G26" s="149" t="s">
        <v>257</v>
      </c>
      <c r="H26" s="154" t="s">
        <v>278</v>
      </c>
      <c r="I26" s="155" t="s">
        <v>267</v>
      </c>
      <c r="J26" s="156" t="s">
        <v>253</v>
      </c>
      <c r="K26" s="154" t="s">
        <v>1875</v>
      </c>
      <c r="L26" s="157" t="s">
        <v>1901</v>
      </c>
      <c r="M26" s="168" t="s">
        <v>1902</v>
      </c>
      <c r="N26" s="159" t="s">
        <v>303</v>
      </c>
      <c r="O26" s="156" t="s">
        <v>264</v>
      </c>
      <c r="P26" s="160">
        <v>1076574000</v>
      </c>
      <c r="Q26" s="160">
        <v>1076574000</v>
      </c>
      <c r="R26" s="161">
        <v>0</v>
      </c>
      <c r="S26" s="149" t="s">
        <v>261</v>
      </c>
      <c r="T26" s="150" t="s">
        <v>24</v>
      </c>
      <c r="U26" s="163"/>
      <c r="V26" s="163"/>
      <c r="W26" s="163"/>
      <c r="X26" s="163"/>
      <c r="Y26" s="162" t="s">
        <v>24</v>
      </c>
    </row>
    <row r="27" spans="1:25" s="128" customFormat="1" ht="45">
      <c r="A27" s="1">
        <v>17</v>
      </c>
      <c r="B27" s="128" t="s">
        <v>492</v>
      </c>
      <c r="C27" s="149" t="s">
        <v>54</v>
      </c>
      <c r="D27" s="151"/>
      <c r="E27" s="152" t="s">
        <v>1903</v>
      </c>
      <c r="F27" s="153" t="s">
        <v>1904</v>
      </c>
      <c r="G27" s="149" t="s">
        <v>257</v>
      </c>
      <c r="H27" s="154" t="s">
        <v>286</v>
      </c>
      <c r="I27" s="155" t="s">
        <v>267</v>
      </c>
      <c r="J27" s="156" t="s">
        <v>253</v>
      </c>
      <c r="K27" s="154" t="s">
        <v>1875</v>
      </c>
      <c r="L27" s="157" t="s">
        <v>1905</v>
      </c>
      <c r="M27" s="159" t="s">
        <v>1865</v>
      </c>
      <c r="N27" s="159" t="s">
        <v>288</v>
      </c>
      <c r="O27" s="157" t="s">
        <v>260</v>
      </c>
      <c r="P27" s="160">
        <v>0</v>
      </c>
      <c r="Q27" s="160">
        <v>0</v>
      </c>
      <c r="R27" s="161">
        <v>0</v>
      </c>
      <c r="S27" s="149" t="s">
        <v>261</v>
      </c>
      <c r="T27" s="150" t="s">
        <v>24</v>
      </c>
      <c r="U27" s="163"/>
      <c r="V27" s="163"/>
      <c r="W27" s="163"/>
      <c r="X27" s="163"/>
      <c r="Y27" s="162" t="s">
        <v>24</v>
      </c>
    </row>
    <row r="28" spans="1:25" s="128" customFormat="1" ht="60">
      <c r="A28" s="1">
        <v>18</v>
      </c>
      <c r="B28" s="128" t="s">
        <v>493</v>
      </c>
      <c r="C28" s="149" t="s">
        <v>54</v>
      </c>
      <c r="D28" s="151"/>
      <c r="E28" s="152" t="s">
        <v>1906</v>
      </c>
      <c r="F28" s="153" t="s">
        <v>1907</v>
      </c>
      <c r="G28" s="149" t="s">
        <v>257</v>
      </c>
      <c r="H28" s="154" t="s">
        <v>277</v>
      </c>
      <c r="I28" s="155" t="s">
        <v>267</v>
      </c>
      <c r="J28" s="156" t="s">
        <v>253</v>
      </c>
      <c r="K28" s="154" t="s">
        <v>1875</v>
      </c>
      <c r="L28" s="157" t="s">
        <v>1908</v>
      </c>
      <c r="M28" s="159" t="s">
        <v>1865</v>
      </c>
      <c r="N28" s="159" t="s">
        <v>288</v>
      </c>
      <c r="O28" s="156" t="s">
        <v>254</v>
      </c>
      <c r="P28" s="160">
        <v>25000000</v>
      </c>
      <c r="Q28" s="160">
        <v>25000000</v>
      </c>
      <c r="R28" s="161">
        <v>0</v>
      </c>
      <c r="S28" s="149" t="s">
        <v>261</v>
      </c>
      <c r="T28" s="150" t="s">
        <v>24</v>
      </c>
      <c r="U28" s="163"/>
      <c r="V28" s="163"/>
      <c r="W28" s="163"/>
      <c r="X28" s="163"/>
      <c r="Y28" s="162" t="s">
        <v>24</v>
      </c>
    </row>
    <row r="29" spans="1:25" s="128" customFormat="1" ht="60">
      <c r="A29" s="1">
        <v>19</v>
      </c>
      <c r="B29" s="128" t="s">
        <v>494</v>
      </c>
      <c r="C29" s="149" t="s">
        <v>54</v>
      </c>
      <c r="D29" s="151"/>
      <c r="E29" s="152" t="s">
        <v>1909</v>
      </c>
      <c r="F29" s="153" t="s">
        <v>1855</v>
      </c>
      <c r="G29" s="149" t="s">
        <v>257</v>
      </c>
      <c r="H29" s="154" t="s">
        <v>277</v>
      </c>
      <c r="I29" s="155" t="s">
        <v>267</v>
      </c>
      <c r="J29" s="156" t="s">
        <v>253</v>
      </c>
      <c r="K29" s="154" t="s">
        <v>1875</v>
      </c>
      <c r="L29" s="157" t="s">
        <v>1910</v>
      </c>
      <c r="M29" s="170" t="s">
        <v>263</v>
      </c>
      <c r="N29" s="159" t="s">
        <v>289</v>
      </c>
      <c r="O29" s="156" t="s">
        <v>260</v>
      </c>
      <c r="P29" s="160">
        <v>21800000</v>
      </c>
      <c r="Q29" s="160">
        <v>21800000</v>
      </c>
      <c r="R29" s="161">
        <v>0</v>
      </c>
      <c r="S29" s="149" t="s">
        <v>261</v>
      </c>
      <c r="T29" s="150" t="s">
        <v>24</v>
      </c>
      <c r="U29" s="163"/>
      <c r="V29" s="163"/>
      <c r="W29" s="163"/>
      <c r="X29" s="163"/>
      <c r="Y29" s="162" t="s">
        <v>24</v>
      </c>
    </row>
    <row r="30" spans="1:25" s="128" customFormat="1" ht="60">
      <c r="A30" s="1">
        <v>20</v>
      </c>
      <c r="B30" s="128" t="s">
        <v>495</v>
      </c>
      <c r="C30" s="149" t="s">
        <v>54</v>
      </c>
      <c r="D30" s="151"/>
      <c r="E30" s="152" t="s">
        <v>1911</v>
      </c>
      <c r="F30" s="153" t="s">
        <v>1855</v>
      </c>
      <c r="G30" s="149" t="s">
        <v>257</v>
      </c>
      <c r="H30" s="154" t="s">
        <v>277</v>
      </c>
      <c r="I30" s="155" t="s">
        <v>267</v>
      </c>
      <c r="J30" s="156" t="s">
        <v>253</v>
      </c>
      <c r="K30" s="154" t="s">
        <v>1875</v>
      </c>
      <c r="L30" s="157" t="s">
        <v>1912</v>
      </c>
      <c r="M30" s="159" t="s">
        <v>1865</v>
      </c>
      <c r="N30" s="159" t="s">
        <v>288</v>
      </c>
      <c r="O30" s="156" t="s">
        <v>260</v>
      </c>
      <c r="P30" s="160">
        <v>10000000</v>
      </c>
      <c r="Q30" s="160">
        <v>10000000</v>
      </c>
      <c r="R30" s="161">
        <v>0</v>
      </c>
      <c r="S30" s="149" t="s">
        <v>261</v>
      </c>
      <c r="T30" s="150" t="s">
        <v>24</v>
      </c>
      <c r="U30" s="163"/>
      <c r="V30" s="163"/>
      <c r="W30" s="163"/>
      <c r="X30" s="163"/>
      <c r="Y30" s="162" t="s">
        <v>24</v>
      </c>
    </row>
    <row r="31" spans="1:25" s="128" customFormat="1" ht="45">
      <c r="A31" s="1">
        <v>21</v>
      </c>
      <c r="B31" s="128" t="s">
        <v>496</v>
      </c>
      <c r="C31" s="149" t="s">
        <v>54</v>
      </c>
      <c r="D31" s="151"/>
      <c r="E31" s="152" t="s">
        <v>1913</v>
      </c>
      <c r="F31" s="153" t="s">
        <v>1914</v>
      </c>
      <c r="G31" s="149" t="s">
        <v>257</v>
      </c>
      <c r="H31" s="154" t="s">
        <v>278</v>
      </c>
      <c r="I31" s="155" t="s">
        <v>267</v>
      </c>
      <c r="J31" s="156" t="s">
        <v>253</v>
      </c>
      <c r="K31" s="154" t="s">
        <v>1875</v>
      </c>
      <c r="L31" s="157" t="s">
        <v>1915</v>
      </c>
      <c r="M31" s="158" t="s">
        <v>1858</v>
      </c>
      <c r="N31" s="159" t="s">
        <v>273</v>
      </c>
      <c r="O31" s="156" t="s">
        <v>260</v>
      </c>
      <c r="P31" s="160">
        <v>66981992</v>
      </c>
      <c r="Q31" s="160">
        <v>66981992</v>
      </c>
      <c r="R31" s="161">
        <v>0</v>
      </c>
      <c r="S31" s="149" t="s">
        <v>261</v>
      </c>
      <c r="T31" s="150" t="s">
        <v>24</v>
      </c>
      <c r="U31" s="163"/>
      <c r="V31" s="163"/>
      <c r="W31" s="163"/>
      <c r="X31" s="163"/>
      <c r="Y31" s="162" t="s">
        <v>24</v>
      </c>
    </row>
    <row r="32" spans="1:25" s="128" customFormat="1" ht="51">
      <c r="A32" s="1">
        <v>22</v>
      </c>
      <c r="B32" s="128" t="s">
        <v>497</v>
      </c>
      <c r="C32" s="149" t="s">
        <v>54</v>
      </c>
      <c r="D32" s="151"/>
      <c r="E32" s="152" t="s">
        <v>1916</v>
      </c>
      <c r="F32" s="153" t="s">
        <v>1855</v>
      </c>
      <c r="G32" s="149" t="s">
        <v>257</v>
      </c>
      <c r="H32" s="154" t="s">
        <v>278</v>
      </c>
      <c r="I32" s="155" t="s">
        <v>267</v>
      </c>
      <c r="J32" s="156" t="s">
        <v>253</v>
      </c>
      <c r="K32" s="154" t="s">
        <v>1875</v>
      </c>
      <c r="L32" s="157" t="s">
        <v>1917</v>
      </c>
      <c r="M32" s="159" t="s">
        <v>1865</v>
      </c>
      <c r="N32" s="159" t="s">
        <v>288</v>
      </c>
      <c r="O32" s="156" t="s">
        <v>260</v>
      </c>
      <c r="P32" s="160">
        <v>625000000</v>
      </c>
      <c r="Q32" s="160">
        <v>625000000</v>
      </c>
      <c r="R32" s="161">
        <v>0</v>
      </c>
      <c r="S32" s="149" t="s">
        <v>261</v>
      </c>
      <c r="T32" s="150" t="s">
        <v>24</v>
      </c>
      <c r="U32" s="163"/>
      <c r="V32" s="163"/>
      <c r="W32" s="163"/>
      <c r="X32" s="163"/>
      <c r="Y32" s="162" t="s">
        <v>24</v>
      </c>
    </row>
    <row r="33" spans="1:25" s="128" customFormat="1" ht="38.25">
      <c r="A33" s="1">
        <v>23</v>
      </c>
      <c r="B33" s="128" t="s">
        <v>498</v>
      </c>
      <c r="C33" s="149" t="s">
        <v>54</v>
      </c>
      <c r="D33" s="151"/>
      <c r="E33" s="152" t="s">
        <v>1918</v>
      </c>
      <c r="F33" s="153" t="s">
        <v>1919</v>
      </c>
      <c r="G33" s="210" t="s">
        <v>251</v>
      </c>
      <c r="H33" s="211" t="s">
        <v>275</v>
      </c>
      <c r="I33" s="155" t="s">
        <v>267</v>
      </c>
      <c r="J33" s="156" t="s">
        <v>253</v>
      </c>
      <c r="K33" s="154" t="s">
        <v>1875</v>
      </c>
      <c r="L33" s="157" t="s">
        <v>1920</v>
      </c>
      <c r="M33" s="170" t="s">
        <v>259</v>
      </c>
      <c r="N33" s="159" t="s">
        <v>287</v>
      </c>
      <c r="O33" s="156" t="s">
        <v>264</v>
      </c>
      <c r="P33" s="160">
        <v>48000000</v>
      </c>
      <c r="Q33" s="160">
        <v>48000000</v>
      </c>
      <c r="R33" s="161">
        <v>0</v>
      </c>
      <c r="S33" s="149" t="s">
        <v>261</v>
      </c>
      <c r="T33" s="150" t="s">
        <v>24</v>
      </c>
      <c r="U33" s="163"/>
      <c r="V33" s="163"/>
      <c r="W33" s="163"/>
      <c r="X33" s="163"/>
      <c r="Y33" s="162" t="s">
        <v>24</v>
      </c>
    </row>
    <row r="34" spans="1:25" s="128" customFormat="1" ht="60">
      <c r="A34" s="1">
        <v>24</v>
      </c>
      <c r="B34" s="128" t="s">
        <v>499</v>
      </c>
      <c r="C34" s="149" t="s">
        <v>54</v>
      </c>
      <c r="D34" s="151"/>
      <c r="E34" s="152" t="s">
        <v>1921</v>
      </c>
      <c r="F34" s="153" t="s">
        <v>1922</v>
      </c>
      <c r="G34" s="149" t="s">
        <v>257</v>
      </c>
      <c r="H34" s="154" t="s">
        <v>277</v>
      </c>
      <c r="I34" s="155" t="s">
        <v>267</v>
      </c>
      <c r="J34" s="156" t="s">
        <v>253</v>
      </c>
      <c r="K34" s="154" t="s">
        <v>1875</v>
      </c>
      <c r="L34" s="157" t="s">
        <v>1923</v>
      </c>
      <c r="M34" s="159" t="s">
        <v>1865</v>
      </c>
      <c r="N34" s="159" t="s">
        <v>288</v>
      </c>
      <c r="O34" s="156" t="s">
        <v>260</v>
      </c>
      <c r="P34" s="160">
        <v>288602106</v>
      </c>
      <c r="Q34" s="160">
        <v>288602106</v>
      </c>
      <c r="R34" s="161">
        <v>0</v>
      </c>
      <c r="S34" s="149" t="s">
        <v>261</v>
      </c>
      <c r="T34" s="150" t="s">
        <v>24</v>
      </c>
      <c r="U34" s="163"/>
      <c r="V34" s="163"/>
      <c r="W34" s="163"/>
      <c r="X34" s="163"/>
      <c r="Y34" s="162" t="s">
        <v>24</v>
      </c>
    </row>
    <row r="35" spans="1:25" s="128" customFormat="1" ht="120">
      <c r="A35" s="1">
        <v>25</v>
      </c>
      <c r="B35" s="128" t="s">
        <v>500</v>
      </c>
      <c r="C35" s="149" t="s">
        <v>54</v>
      </c>
      <c r="D35" s="151"/>
      <c r="E35" s="152" t="s">
        <v>1924</v>
      </c>
      <c r="F35" s="153" t="s">
        <v>1925</v>
      </c>
      <c r="G35" s="149" t="s">
        <v>257</v>
      </c>
      <c r="H35" s="154" t="s">
        <v>281</v>
      </c>
      <c r="I35" s="155" t="s">
        <v>267</v>
      </c>
      <c r="J35" s="156" t="s">
        <v>253</v>
      </c>
      <c r="K35" s="154" t="s">
        <v>1875</v>
      </c>
      <c r="L35" s="157" t="s">
        <v>1926</v>
      </c>
      <c r="M35" s="159" t="s">
        <v>1865</v>
      </c>
      <c r="N35" s="159" t="s">
        <v>288</v>
      </c>
      <c r="O35" s="156" t="s">
        <v>260</v>
      </c>
      <c r="P35" s="160">
        <v>101000000</v>
      </c>
      <c r="Q35" s="160">
        <v>101000000</v>
      </c>
      <c r="R35" s="161">
        <v>0</v>
      </c>
      <c r="S35" s="149" t="s">
        <v>261</v>
      </c>
      <c r="T35" s="150" t="s">
        <v>24</v>
      </c>
      <c r="U35" s="163"/>
      <c r="V35" s="163"/>
      <c r="W35" s="163"/>
      <c r="X35" s="163"/>
      <c r="Y35" s="162" t="s">
        <v>24</v>
      </c>
    </row>
    <row r="36" spans="1:25" s="128" customFormat="1" ht="45">
      <c r="A36" s="1">
        <v>26</v>
      </c>
      <c r="B36" s="128" t="s">
        <v>501</v>
      </c>
      <c r="C36" s="149" t="s">
        <v>54</v>
      </c>
      <c r="D36" s="151"/>
      <c r="E36" s="152" t="s">
        <v>1927</v>
      </c>
      <c r="F36" s="153" t="s">
        <v>1855</v>
      </c>
      <c r="G36" s="149" t="s">
        <v>257</v>
      </c>
      <c r="H36" s="154" t="s">
        <v>278</v>
      </c>
      <c r="I36" s="155" t="s">
        <v>267</v>
      </c>
      <c r="J36" s="156" t="s">
        <v>253</v>
      </c>
      <c r="K36" s="154" t="s">
        <v>1875</v>
      </c>
      <c r="L36" s="157" t="s">
        <v>1928</v>
      </c>
      <c r="M36" s="159" t="s">
        <v>1865</v>
      </c>
      <c r="N36" s="159" t="s">
        <v>288</v>
      </c>
      <c r="O36" s="156" t="s">
        <v>260</v>
      </c>
      <c r="P36" s="160">
        <v>79000000</v>
      </c>
      <c r="Q36" s="160">
        <v>79000000</v>
      </c>
      <c r="R36" s="161">
        <v>0</v>
      </c>
      <c r="S36" s="149" t="s">
        <v>261</v>
      </c>
      <c r="T36" s="150" t="s">
        <v>24</v>
      </c>
      <c r="U36" s="163"/>
      <c r="V36" s="163"/>
      <c r="W36" s="163"/>
      <c r="X36" s="163"/>
      <c r="Y36" s="162" t="s">
        <v>24</v>
      </c>
    </row>
    <row r="37" spans="1:25" s="128" customFormat="1" ht="45">
      <c r="A37" s="1">
        <v>27</v>
      </c>
      <c r="B37" s="128" t="s">
        <v>502</v>
      </c>
      <c r="C37" s="149" t="s">
        <v>54</v>
      </c>
      <c r="D37" s="151"/>
      <c r="E37" s="152" t="s">
        <v>1929</v>
      </c>
      <c r="F37" s="153" t="s">
        <v>1930</v>
      </c>
      <c r="G37" s="149" t="s">
        <v>257</v>
      </c>
      <c r="H37" s="154" t="s">
        <v>278</v>
      </c>
      <c r="I37" s="155" t="s">
        <v>267</v>
      </c>
      <c r="J37" s="156" t="s">
        <v>253</v>
      </c>
      <c r="K37" s="154" t="s">
        <v>1875</v>
      </c>
      <c r="L37" s="157" t="s">
        <v>1931</v>
      </c>
      <c r="M37" s="158" t="s">
        <v>1858</v>
      </c>
      <c r="N37" s="159" t="s">
        <v>273</v>
      </c>
      <c r="O37" s="156" t="s">
        <v>264</v>
      </c>
      <c r="P37" s="160">
        <v>700000000</v>
      </c>
      <c r="Q37" s="160">
        <v>700000000</v>
      </c>
      <c r="R37" s="161">
        <v>0</v>
      </c>
      <c r="S37" s="149" t="s">
        <v>261</v>
      </c>
      <c r="T37" s="150" t="s">
        <v>24</v>
      </c>
      <c r="U37" s="163"/>
      <c r="V37" s="163"/>
      <c r="W37" s="163"/>
      <c r="X37" s="163"/>
      <c r="Y37" s="162" t="s">
        <v>24</v>
      </c>
    </row>
    <row r="38" spans="1:25" s="128" customFormat="1" ht="63.75">
      <c r="A38" s="1">
        <v>28</v>
      </c>
      <c r="B38" s="128" t="s">
        <v>503</v>
      </c>
      <c r="C38" s="149" t="s">
        <v>54</v>
      </c>
      <c r="D38" s="151"/>
      <c r="E38" s="152" t="s">
        <v>1932</v>
      </c>
      <c r="F38" s="153" t="s">
        <v>1933</v>
      </c>
      <c r="G38" s="149" t="s">
        <v>257</v>
      </c>
      <c r="H38" s="154" t="s">
        <v>278</v>
      </c>
      <c r="I38" s="155" t="s">
        <v>267</v>
      </c>
      <c r="J38" s="156" t="s">
        <v>253</v>
      </c>
      <c r="K38" s="154" t="s">
        <v>1875</v>
      </c>
      <c r="L38" s="157" t="s">
        <v>1934</v>
      </c>
      <c r="M38" s="158" t="s">
        <v>1858</v>
      </c>
      <c r="N38" s="159" t="s">
        <v>273</v>
      </c>
      <c r="O38" s="156" t="s">
        <v>260</v>
      </c>
      <c r="P38" s="160">
        <v>10299905000</v>
      </c>
      <c r="Q38" s="160">
        <v>10299905000</v>
      </c>
      <c r="R38" s="161">
        <v>0</v>
      </c>
      <c r="S38" s="149" t="s">
        <v>261</v>
      </c>
      <c r="T38" s="150" t="s">
        <v>24</v>
      </c>
      <c r="U38" s="163"/>
      <c r="V38" s="163"/>
      <c r="W38" s="163"/>
      <c r="X38" s="163"/>
      <c r="Y38" s="162" t="s">
        <v>24</v>
      </c>
    </row>
    <row r="39" spans="1:25" s="128" customFormat="1" ht="63.75">
      <c r="A39" s="1">
        <v>29</v>
      </c>
      <c r="B39" s="128" t="s">
        <v>504</v>
      </c>
      <c r="C39" s="149" t="s">
        <v>54</v>
      </c>
      <c r="D39" s="151"/>
      <c r="E39" s="152" t="s">
        <v>1935</v>
      </c>
      <c r="F39" s="153" t="s">
        <v>1936</v>
      </c>
      <c r="G39" s="149" t="s">
        <v>257</v>
      </c>
      <c r="H39" s="154" t="s">
        <v>278</v>
      </c>
      <c r="I39" s="155" t="s">
        <v>267</v>
      </c>
      <c r="J39" s="156" t="s">
        <v>253</v>
      </c>
      <c r="K39" s="154" t="s">
        <v>1875</v>
      </c>
      <c r="L39" s="157" t="s">
        <v>1937</v>
      </c>
      <c r="M39" s="159" t="s">
        <v>1865</v>
      </c>
      <c r="N39" s="159" t="s">
        <v>288</v>
      </c>
      <c r="O39" s="156" t="s">
        <v>264</v>
      </c>
      <c r="P39" s="160">
        <v>1149525000</v>
      </c>
      <c r="Q39" s="160">
        <v>1149525000</v>
      </c>
      <c r="R39" s="161">
        <v>0</v>
      </c>
      <c r="S39" s="149" t="s">
        <v>261</v>
      </c>
      <c r="T39" s="150" t="s">
        <v>24</v>
      </c>
      <c r="U39" s="163"/>
      <c r="V39" s="163"/>
      <c r="W39" s="163"/>
      <c r="X39" s="163"/>
      <c r="Y39" s="162" t="s">
        <v>24</v>
      </c>
    </row>
    <row r="40" spans="1:25" s="128" customFormat="1" ht="45">
      <c r="A40" s="1">
        <v>30</v>
      </c>
      <c r="B40" s="128" t="s">
        <v>505</v>
      </c>
      <c r="C40" s="149" t="s">
        <v>54</v>
      </c>
      <c r="D40" s="151"/>
      <c r="E40" s="152" t="s">
        <v>1938</v>
      </c>
      <c r="F40" s="153" t="s">
        <v>1939</v>
      </c>
      <c r="G40" s="149" t="s">
        <v>257</v>
      </c>
      <c r="H40" s="154" t="s">
        <v>278</v>
      </c>
      <c r="I40" s="155" t="s">
        <v>267</v>
      </c>
      <c r="J40" s="156" t="s">
        <v>253</v>
      </c>
      <c r="K40" s="154" t="s">
        <v>1875</v>
      </c>
      <c r="L40" s="157" t="s">
        <v>1940</v>
      </c>
      <c r="M40" s="159" t="s">
        <v>1895</v>
      </c>
      <c r="N40" s="159" t="s">
        <v>297</v>
      </c>
      <c r="O40" s="156" t="s">
        <v>254</v>
      </c>
      <c r="P40" s="160">
        <v>401500000</v>
      </c>
      <c r="Q40" s="160">
        <v>401500000</v>
      </c>
      <c r="R40" s="161">
        <v>0</v>
      </c>
      <c r="S40" s="149" t="s">
        <v>261</v>
      </c>
      <c r="T40" s="150" t="s">
        <v>24</v>
      </c>
      <c r="U40" s="163"/>
      <c r="V40" s="163"/>
      <c r="W40" s="163"/>
      <c r="X40" s="163"/>
      <c r="Y40" s="162" t="s">
        <v>24</v>
      </c>
    </row>
    <row r="41" spans="1:25" s="128" customFormat="1" ht="45">
      <c r="A41" s="1">
        <v>31</v>
      </c>
      <c r="B41" s="128" t="s">
        <v>506</v>
      </c>
      <c r="C41" s="149" t="s">
        <v>54</v>
      </c>
      <c r="D41" s="151"/>
      <c r="E41" s="152" t="s">
        <v>1941</v>
      </c>
      <c r="F41" s="153" t="s">
        <v>1942</v>
      </c>
      <c r="G41" s="149" t="s">
        <v>257</v>
      </c>
      <c r="H41" s="154" t="s">
        <v>278</v>
      </c>
      <c r="I41" s="155" t="s">
        <v>267</v>
      </c>
      <c r="J41" s="156" t="s">
        <v>253</v>
      </c>
      <c r="K41" s="154" t="s">
        <v>1875</v>
      </c>
      <c r="L41" s="157" t="s">
        <v>1943</v>
      </c>
      <c r="M41" s="159" t="s">
        <v>1865</v>
      </c>
      <c r="N41" s="159" t="s">
        <v>299</v>
      </c>
      <c r="O41" s="156" t="s">
        <v>264</v>
      </c>
      <c r="P41" s="160">
        <v>4854035000</v>
      </c>
      <c r="Q41" s="160">
        <v>4854035000</v>
      </c>
      <c r="R41" s="161">
        <v>0</v>
      </c>
      <c r="S41" s="149" t="s">
        <v>261</v>
      </c>
      <c r="T41" s="150" t="s">
        <v>24</v>
      </c>
      <c r="U41" s="163"/>
      <c r="V41" s="163"/>
      <c r="W41" s="163"/>
      <c r="X41" s="163"/>
      <c r="Y41" s="162" t="s">
        <v>24</v>
      </c>
    </row>
    <row r="42" spans="1:25" s="128" customFormat="1" ht="45">
      <c r="A42" s="1">
        <v>32</v>
      </c>
      <c r="B42" s="128" t="s">
        <v>507</v>
      </c>
      <c r="C42" s="149" t="s">
        <v>54</v>
      </c>
      <c r="D42" s="151"/>
      <c r="E42" s="152" t="s">
        <v>1944</v>
      </c>
      <c r="F42" s="153" t="s">
        <v>1945</v>
      </c>
      <c r="G42" s="149" t="s">
        <v>257</v>
      </c>
      <c r="H42" s="154" t="s">
        <v>278</v>
      </c>
      <c r="I42" s="155" t="s">
        <v>267</v>
      </c>
      <c r="J42" s="156" t="s">
        <v>253</v>
      </c>
      <c r="K42" s="154" t="s">
        <v>1875</v>
      </c>
      <c r="L42" s="157" t="s">
        <v>1946</v>
      </c>
      <c r="M42" s="159" t="s">
        <v>1895</v>
      </c>
      <c r="N42" s="159" t="s">
        <v>297</v>
      </c>
      <c r="O42" s="156" t="s">
        <v>254</v>
      </c>
      <c r="P42" s="160">
        <v>744445000</v>
      </c>
      <c r="Q42" s="160">
        <v>744445000</v>
      </c>
      <c r="R42" s="161">
        <v>0</v>
      </c>
      <c r="S42" s="149" t="s">
        <v>261</v>
      </c>
      <c r="T42" s="150" t="s">
        <v>24</v>
      </c>
      <c r="U42" s="163"/>
      <c r="V42" s="163"/>
      <c r="W42" s="163"/>
      <c r="X42" s="163"/>
      <c r="Y42" s="162" t="s">
        <v>24</v>
      </c>
    </row>
    <row r="43" spans="1:25" s="128" customFormat="1" ht="45">
      <c r="A43" s="1">
        <v>33</v>
      </c>
      <c r="B43" s="128" t="s">
        <v>508</v>
      </c>
      <c r="C43" s="149" t="s">
        <v>54</v>
      </c>
      <c r="D43" s="151"/>
      <c r="E43" s="152" t="s">
        <v>1947</v>
      </c>
      <c r="F43" s="153" t="s">
        <v>1945</v>
      </c>
      <c r="G43" s="149" t="s">
        <v>257</v>
      </c>
      <c r="H43" s="154" t="s">
        <v>278</v>
      </c>
      <c r="I43" s="155" t="s">
        <v>267</v>
      </c>
      <c r="J43" s="156" t="s">
        <v>253</v>
      </c>
      <c r="K43" s="154" t="s">
        <v>1875</v>
      </c>
      <c r="L43" s="157" t="s">
        <v>1948</v>
      </c>
      <c r="M43" s="159" t="s">
        <v>1895</v>
      </c>
      <c r="N43" s="159" t="s">
        <v>297</v>
      </c>
      <c r="O43" s="156" t="s">
        <v>254</v>
      </c>
      <c r="P43" s="160">
        <v>749645000</v>
      </c>
      <c r="Q43" s="160">
        <v>749645000</v>
      </c>
      <c r="R43" s="161">
        <v>0</v>
      </c>
      <c r="S43" s="149" t="s">
        <v>261</v>
      </c>
      <c r="T43" s="150" t="s">
        <v>24</v>
      </c>
      <c r="U43" s="163"/>
      <c r="V43" s="163"/>
      <c r="W43" s="163"/>
      <c r="X43" s="163"/>
      <c r="Y43" s="162" t="s">
        <v>24</v>
      </c>
    </row>
    <row r="44" spans="1:25" s="128" customFormat="1" ht="45">
      <c r="A44" s="1">
        <v>34</v>
      </c>
      <c r="B44" s="128" t="s">
        <v>509</v>
      </c>
      <c r="C44" s="149" t="s">
        <v>54</v>
      </c>
      <c r="D44" s="151"/>
      <c r="E44" s="152" t="s">
        <v>1949</v>
      </c>
      <c r="F44" s="153" t="s">
        <v>1945</v>
      </c>
      <c r="G44" s="149" t="s">
        <v>257</v>
      </c>
      <c r="H44" s="154" t="s">
        <v>278</v>
      </c>
      <c r="I44" s="155" t="s">
        <v>267</v>
      </c>
      <c r="J44" s="156" t="s">
        <v>253</v>
      </c>
      <c r="K44" s="154" t="s">
        <v>1875</v>
      </c>
      <c r="L44" s="157" t="s">
        <v>1950</v>
      </c>
      <c r="M44" s="159" t="s">
        <v>1895</v>
      </c>
      <c r="N44" s="159" t="s">
        <v>297</v>
      </c>
      <c r="O44" s="156" t="s">
        <v>254</v>
      </c>
      <c r="P44" s="160">
        <v>806485000</v>
      </c>
      <c r="Q44" s="160">
        <v>806485000</v>
      </c>
      <c r="R44" s="161">
        <v>0</v>
      </c>
      <c r="S44" s="149" t="s">
        <v>261</v>
      </c>
      <c r="T44" s="150" t="s">
        <v>24</v>
      </c>
      <c r="U44" s="163"/>
      <c r="V44" s="163"/>
      <c r="W44" s="163"/>
      <c r="X44" s="163"/>
      <c r="Y44" s="162" t="s">
        <v>24</v>
      </c>
    </row>
    <row r="45" spans="1:25" s="128" customFormat="1" ht="60">
      <c r="A45" s="1">
        <v>35</v>
      </c>
      <c r="B45" s="128" t="s">
        <v>510</v>
      </c>
      <c r="C45" s="149" t="s">
        <v>54</v>
      </c>
      <c r="D45" s="151"/>
      <c r="E45" s="171" t="s">
        <v>1951</v>
      </c>
      <c r="F45" s="164">
        <v>41408</v>
      </c>
      <c r="G45" s="149" t="s">
        <v>257</v>
      </c>
      <c r="H45" s="154" t="s">
        <v>277</v>
      </c>
      <c r="I45" s="155" t="s">
        <v>267</v>
      </c>
      <c r="J45" s="156" t="s">
        <v>253</v>
      </c>
      <c r="K45" s="157" t="s">
        <v>1867</v>
      </c>
      <c r="L45" s="157" t="s">
        <v>1952</v>
      </c>
      <c r="M45" s="159" t="s">
        <v>1865</v>
      </c>
      <c r="N45" s="159" t="s">
        <v>288</v>
      </c>
      <c r="O45" s="156" t="s">
        <v>264</v>
      </c>
      <c r="P45" s="169">
        <v>2207843000</v>
      </c>
      <c r="Q45" s="169">
        <v>2207843000</v>
      </c>
      <c r="R45" s="161">
        <v>0</v>
      </c>
      <c r="S45" s="149" t="s">
        <v>261</v>
      </c>
      <c r="T45" s="150" t="s">
        <v>24</v>
      </c>
      <c r="U45" s="163"/>
      <c r="V45" s="163"/>
      <c r="W45" s="163"/>
      <c r="X45" s="163"/>
      <c r="Y45" s="162" t="s">
        <v>24</v>
      </c>
    </row>
    <row r="46" spans="1:25" s="128" customFormat="1" ht="45">
      <c r="A46" s="1">
        <v>36</v>
      </c>
      <c r="B46" s="128" t="s">
        <v>511</v>
      </c>
      <c r="C46" s="149" t="s">
        <v>54</v>
      </c>
      <c r="D46" s="151"/>
      <c r="E46" s="172" t="s">
        <v>1953</v>
      </c>
      <c r="F46" s="164">
        <v>41691</v>
      </c>
      <c r="G46" s="149" t="s">
        <v>257</v>
      </c>
      <c r="H46" s="154" t="s">
        <v>286</v>
      </c>
      <c r="I46" s="155" t="s">
        <v>267</v>
      </c>
      <c r="J46" s="156" t="s">
        <v>253</v>
      </c>
      <c r="K46" s="154" t="s">
        <v>1875</v>
      </c>
      <c r="L46" s="167" t="s">
        <v>1954</v>
      </c>
      <c r="M46" s="159" t="s">
        <v>1865</v>
      </c>
      <c r="N46" s="159" t="s">
        <v>288</v>
      </c>
      <c r="O46" s="156" t="s">
        <v>254</v>
      </c>
      <c r="P46" s="160">
        <v>0</v>
      </c>
      <c r="Q46" s="160">
        <v>0</v>
      </c>
      <c r="R46" s="161">
        <v>0</v>
      </c>
      <c r="S46" s="149" t="s">
        <v>261</v>
      </c>
      <c r="T46" s="150" t="s">
        <v>24</v>
      </c>
      <c r="U46" s="163"/>
      <c r="V46" s="163"/>
      <c r="W46" s="163"/>
      <c r="X46" s="163"/>
      <c r="Y46" s="162" t="s">
        <v>24</v>
      </c>
    </row>
    <row r="47" spans="1:25" s="128" customFormat="1" ht="45">
      <c r="A47" s="1">
        <v>37</v>
      </c>
      <c r="B47" s="128" t="s">
        <v>512</v>
      </c>
      <c r="C47" s="149" t="s">
        <v>54</v>
      </c>
      <c r="D47" s="151"/>
      <c r="E47" s="152" t="s">
        <v>1955</v>
      </c>
      <c r="F47" s="173">
        <v>40723</v>
      </c>
      <c r="G47" s="149" t="s">
        <v>257</v>
      </c>
      <c r="H47" s="154" t="s">
        <v>278</v>
      </c>
      <c r="I47" s="155" t="s">
        <v>267</v>
      </c>
      <c r="J47" s="156" t="s">
        <v>253</v>
      </c>
      <c r="K47" s="154" t="s">
        <v>1875</v>
      </c>
      <c r="L47" s="157" t="s">
        <v>1956</v>
      </c>
      <c r="M47" s="159" t="s">
        <v>1895</v>
      </c>
      <c r="N47" s="159" t="s">
        <v>297</v>
      </c>
      <c r="O47" s="156" t="s">
        <v>254</v>
      </c>
      <c r="P47" s="160">
        <v>744445000</v>
      </c>
      <c r="Q47" s="160">
        <v>744445000</v>
      </c>
      <c r="R47" s="161">
        <v>0</v>
      </c>
      <c r="S47" s="149" t="s">
        <v>261</v>
      </c>
      <c r="T47" s="150" t="s">
        <v>24</v>
      </c>
      <c r="U47" s="163"/>
      <c r="V47" s="163"/>
      <c r="W47" s="163"/>
      <c r="X47" s="163"/>
      <c r="Y47" s="162" t="s">
        <v>24</v>
      </c>
    </row>
    <row r="48" spans="1:25" s="128" customFormat="1" ht="51">
      <c r="A48" s="1">
        <v>38</v>
      </c>
      <c r="B48" s="128" t="s">
        <v>513</v>
      </c>
      <c r="C48" s="149" t="s">
        <v>54</v>
      </c>
      <c r="D48" s="151"/>
      <c r="E48" s="152" t="s">
        <v>1957</v>
      </c>
      <c r="F48" s="164">
        <v>41676</v>
      </c>
      <c r="G48" s="149" t="s">
        <v>257</v>
      </c>
      <c r="H48" s="154" t="s">
        <v>278</v>
      </c>
      <c r="I48" s="155" t="s">
        <v>267</v>
      </c>
      <c r="J48" s="156" t="s">
        <v>253</v>
      </c>
      <c r="K48" s="154" t="s">
        <v>1875</v>
      </c>
      <c r="L48" s="157" t="s">
        <v>1958</v>
      </c>
      <c r="M48" s="158" t="s">
        <v>1858</v>
      </c>
      <c r="N48" s="159" t="s">
        <v>273</v>
      </c>
      <c r="O48" s="156" t="s">
        <v>260</v>
      </c>
      <c r="P48" s="160">
        <v>157363500</v>
      </c>
      <c r="Q48" s="160">
        <v>157363500</v>
      </c>
      <c r="R48" s="161">
        <v>0</v>
      </c>
      <c r="S48" s="149" t="s">
        <v>261</v>
      </c>
      <c r="T48" s="150" t="s">
        <v>24</v>
      </c>
      <c r="U48" s="163"/>
      <c r="V48" s="163"/>
      <c r="W48" s="163"/>
      <c r="X48" s="163"/>
      <c r="Y48" s="162" t="s">
        <v>24</v>
      </c>
    </row>
    <row r="49" spans="1:25" s="128" customFormat="1" ht="63.75">
      <c r="A49" s="1">
        <v>39</v>
      </c>
      <c r="B49" s="128" t="s">
        <v>514</v>
      </c>
      <c r="C49" s="149" t="s">
        <v>54</v>
      </c>
      <c r="D49" s="151"/>
      <c r="E49" s="152" t="s">
        <v>1959</v>
      </c>
      <c r="F49" s="153" t="s">
        <v>1855</v>
      </c>
      <c r="G49" s="149" t="s">
        <v>257</v>
      </c>
      <c r="H49" s="154" t="s">
        <v>278</v>
      </c>
      <c r="I49" s="155" t="s">
        <v>267</v>
      </c>
      <c r="J49" s="156" t="s">
        <v>253</v>
      </c>
      <c r="K49" s="154" t="s">
        <v>1870</v>
      </c>
      <c r="L49" s="157" t="s">
        <v>1960</v>
      </c>
      <c r="M49" s="170" t="s">
        <v>263</v>
      </c>
      <c r="N49" s="159" t="s">
        <v>289</v>
      </c>
      <c r="O49" s="156" t="s">
        <v>264</v>
      </c>
      <c r="P49" s="160">
        <v>880000000</v>
      </c>
      <c r="Q49" s="160">
        <v>880000000</v>
      </c>
      <c r="R49" s="161">
        <v>0</v>
      </c>
      <c r="S49" s="149" t="s">
        <v>261</v>
      </c>
      <c r="T49" s="150" t="s">
        <v>24</v>
      </c>
      <c r="U49" s="163"/>
      <c r="V49" s="163"/>
      <c r="W49" s="163"/>
      <c r="X49" s="163"/>
      <c r="Y49" s="162" t="s">
        <v>24</v>
      </c>
    </row>
    <row r="50" spans="1:25" s="128" customFormat="1" ht="51">
      <c r="A50" s="1">
        <v>40</v>
      </c>
      <c r="B50" s="128" t="s">
        <v>515</v>
      </c>
      <c r="C50" s="149" t="s">
        <v>54</v>
      </c>
      <c r="D50" s="151"/>
      <c r="E50" s="152" t="s">
        <v>1961</v>
      </c>
      <c r="F50" s="153" t="s">
        <v>1962</v>
      </c>
      <c r="G50" s="149" t="s">
        <v>257</v>
      </c>
      <c r="H50" s="154" t="s">
        <v>278</v>
      </c>
      <c r="I50" s="155" t="s">
        <v>267</v>
      </c>
      <c r="J50" s="156" t="s">
        <v>253</v>
      </c>
      <c r="K50" s="154" t="s">
        <v>1870</v>
      </c>
      <c r="L50" s="157" t="s">
        <v>1963</v>
      </c>
      <c r="M50" s="168" t="s">
        <v>1964</v>
      </c>
      <c r="N50" s="159" t="s">
        <v>308</v>
      </c>
      <c r="O50" s="156" t="s">
        <v>264</v>
      </c>
      <c r="P50" s="160">
        <v>1082925742</v>
      </c>
      <c r="Q50" s="160">
        <v>1082925742</v>
      </c>
      <c r="R50" s="160">
        <v>1082925742</v>
      </c>
      <c r="S50" s="149" t="s">
        <v>261</v>
      </c>
      <c r="T50" s="150" t="s">
        <v>24</v>
      </c>
      <c r="U50" s="163"/>
      <c r="V50" s="163"/>
      <c r="W50" s="163"/>
      <c r="X50" s="163"/>
      <c r="Y50" s="162" t="s">
        <v>24</v>
      </c>
    </row>
    <row r="51" spans="1:25" s="128" customFormat="1" ht="45">
      <c r="A51" s="1">
        <v>41</v>
      </c>
      <c r="B51" s="128" t="s">
        <v>516</v>
      </c>
      <c r="C51" s="149" t="s">
        <v>54</v>
      </c>
      <c r="D51" s="151"/>
      <c r="E51" s="152" t="s">
        <v>1965</v>
      </c>
      <c r="F51" s="153" t="s">
        <v>1855</v>
      </c>
      <c r="G51" s="149" t="s">
        <v>257</v>
      </c>
      <c r="H51" s="154" t="s">
        <v>278</v>
      </c>
      <c r="I51" s="155" t="s">
        <v>267</v>
      </c>
      <c r="J51" s="156" t="s">
        <v>253</v>
      </c>
      <c r="K51" s="154" t="s">
        <v>1870</v>
      </c>
      <c r="L51" s="157" t="s">
        <v>1966</v>
      </c>
      <c r="M51" s="159" t="s">
        <v>1895</v>
      </c>
      <c r="N51" s="159" t="s">
        <v>297</v>
      </c>
      <c r="O51" s="156" t="s">
        <v>254</v>
      </c>
      <c r="P51" s="160">
        <v>100000000</v>
      </c>
      <c r="Q51" s="160">
        <v>100000000</v>
      </c>
      <c r="R51" s="161">
        <v>0</v>
      </c>
      <c r="S51" s="149" t="s">
        <v>261</v>
      </c>
      <c r="T51" s="150" t="s">
        <v>24</v>
      </c>
      <c r="U51" s="163"/>
      <c r="V51" s="163"/>
      <c r="W51" s="163"/>
      <c r="X51" s="163"/>
      <c r="Y51" s="162" t="s">
        <v>24</v>
      </c>
    </row>
    <row r="52" spans="1:25" s="128" customFormat="1" ht="51">
      <c r="A52" s="1">
        <v>42</v>
      </c>
      <c r="B52" s="128" t="s">
        <v>517</v>
      </c>
      <c r="C52" s="149" t="s">
        <v>54</v>
      </c>
      <c r="D52" s="151"/>
      <c r="E52" s="152" t="s">
        <v>1967</v>
      </c>
      <c r="F52" s="153" t="s">
        <v>1855</v>
      </c>
      <c r="G52" s="149" t="s">
        <v>257</v>
      </c>
      <c r="H52" s="154" t="s">
        <v>278</v>
      </c>
      <c r="I52" s="155" t="s">
        <v>267</v>
      </c>
      <c r="J52" s="156" t="s">
        <v>253</v>
      </c>
      <c r="K52" s="154" t="s">
        <v>1870</v>
      </c>
      <c r="L52" s="157" t="s">
        <v>1968</v>
      </c>
      <c r="M52" s="159" t="s">
        <v>1895</v>
      </c>
      <c r="N52" s="159" t="s">
        <v>297</v>
      </c>
      <c r="O52" s="156" t="s">
        <v>254</v>
      </c>
      <c r="P52" s="160">
        <v>741845000</v>
      </c>
      <c r="Q52" s="160">
        <v>741845000</v>
      </c>
      <c r="R52" s="161">
        <v>0</v>
      </c>
      <c r="S52" s="149" t="s">
        <v>261</v>
      </c>
      <c r="T52" s="150" t="s">
        <v>24</v>
      </c>
      <c r="U52" s="163"/>
      <c r="V52" s="163"/>
      <c r="W52" s="163"/>
      <c r="X52" s="163"/>
      <c r="Y52" s="162" t="s">
        <v>24</v>
      </c>
    </row>
    <row r="53" spans="1:25" s="128" customFormat="1" ht="45">
      <c r="A53" s="1">
        <v>43</v>
      </c>
      <c r="B53" s="128" t="s">
        <v>518</v>
      </c>
      <c r="C53" s="149" t="s">
        <v>54</v>
      </c>
      <c r="D53" s="151"/>
      <c r="E53" s="152" t="s">
        <v>1969</v>
      </c>
      <c r="F53" s="153" t="s">
        <v>1855</v>
      </c>
      <c r="G53" s="149" t="s">
        <v>257</v>
      </c>
      <c r="H53" s="154" t="s">
        <v>278</v>
      </c>
      <c r="I53" s="155" t="s">
        <v>267</v>
      </c>
      <c r="J53" s="156" t="s">
        <v>253</v>
      </c>
      <c r="K53" s="154" t="s">
        <v>1870</v>
      </c>
      <c r="L53" s="157" t="s">
        <v>1970</v>
      </c>
      <c r="M53" s="159" t="s">
        <v>1895</v>
      </c>
      <c r="N53" s="159" t="s">
        <v>297</v>
      </c>
      <c r="O53" s="156" t="s">
        <v>254</v>
      </c>
      <c r="P53" s="160">
        <v>100000000</v>
      </c>
      <c r="Q53" s="160">
        <v>100000000</v>
      </c>
      <c r="R53" s="161">
        <v>0</v>
      </c>
      <c r="S53" s="149" t="s">
        <v>261</v>
      </c>
      <c r="T53" s="150" t="s">
        <v>24</v>
      </c>
      <c r="U53" s="163"/>
      <c r="V53" s="163"/>
      <c r="W53" s="163"/>
      <c r="X53" s="163"/>
      <c r="Y53" s="162" t="s">
        <v>24</v>
      </c>
    </row>
    <row r="54" spans="1:25" s="128" customFormat="1" ht="45">
      <c r="A54" s="1">
        <v>44</v>
      </c>
      <c r="B54" s="128" t="s">
        <v>519</v>
      </c>
      <c r="C54" s="149" t="s">
        <v>54</v>
      </c>
      <c r="D54" s="151"/>
      <c r="E54" s="152" t="s">
        <v>1971</v>
      </c>
      <c r="F54" s="153" t="s">
        <v>1855</v>
      </c>
      <c r="G54" s="149" t="s">
        <v>257</v>
      </c>
      <c r="H54" s="154" t="s">
        <v>278</v>
      </c>
      <c r="I54" s="155" t="s">
        <v>267</v>
      </c>
      <c r="J54" s="156" t="s">
        <v>253</v>
      </c>
      <c r="K54" s="154" t="s">
        <v>1870</v>
      </c>
      <c r="L54" s="157" t="s">
        <v>1972</v>
      </c>
      <c r="M54" s="159" t="s">
        <v>1895</v>
      </c>
      <c r="N54" s="159" t="s">
        <v>297</v>
      </c>
      <c r="O54" s="156" t="s">
        <v>260</v>
      </c>
      <c r="P54" s="160">
        <v>822445000</v>
      </c>
      <c r="Q54" s="160">
        <v>822445000</v>
      </c>
      <c r="R54" s="161">
        <v>0</v>
      </c>
      <c r="S54" s="149" t="s">
        <v>261</v>
      </c>
      <c r="T54" s="150" t="s">
        <v>24</v>
      </c>
      <c r="U54" s="163"/>
      <c r="V54" s="163"/>
      <c r="W54" s="163"/>
      <c r="X54" s="163"/>
      <c r="Y54" s="162" t="s">
        <v>24</v>
      </c>
    </row>
    <row r="55" spans="1:25" s="128" customFormat="1" ht="51">
      <c r="A55" s="1">
        <v>45</v>
      </c>
      <c r="B55" s="128" t="s">
        <v>520</v>
      </c>
      <c r="C55" s="149" t="s">
        <v>54</v>
      </c>
      <c r="D55" s="151"/>
      <c r="E55" s="152" t="s">
        <v>1973</v>
      </c>
      <c r="F55" s="153" t="s">
        <v>1855</v>
      </c>
      <c r="G55" s="149" t="s">
        <v>257</v>
      </c>
      <c r="H55" s="154" t="s">
        <v>278</v>
      </c>
      <c r="I55" s="155" t="s">
        <v>267</v>
      </c>
      <c r="J55" s="156" t="s">
        <v>253</v>
      </c>
      <c r="K55" s="154" t="s">
        <v>1870</v>
      </c>
      <c r="L55" s="157" t="s">
        <v>1974</v>
      </c>
      <c r="M55" s="168" t="s">
        <v>1975</v>
      </c>
      <c r="N55" s="157" t="s">
        <v>310</v>
      </c>
      <c r="O55" s="156" t="s">
        <v>264</v>
      </c>
      <c r="P55" s="160">
        <v>155000000</v>
      </c>
      <c r="Q55" s="160">
        <v>155000000</v>
      </c>
      <c r="R55" s="161">
        <v>0</v>
      </c>
      <c r="S55" s="149" t="s">
        <v>261</v>
      </c>
      <c r="T55" s="150" t="s">
        <v>24</v>
      </c>
      <c r="U55" s="157" t="s">
        <v>1976</v>
      </c>
      <c r="V55" s="163"/>
      <c r="W55" s="163"/>
      <c r="X55" s="163"/>
      <c r="Y55" s="162" t="s">
        <v>24</v>
      </c>
    </row>
    <row r="56" spans="1:25" s="128" customFormat="1" ht="120">
      <c r="A56" s="1">
        <v>46</v>
      </c>
      <c r="B56" s="128" t="s">
        <v>521</v>
      </c>
      <c r="C56" s="149" t="s">
        <v>54</v>
      </c>
      <c r="D56" s="151"/>
      <c r="E56" s="152" t="s">
        <v>1977</v>
      </c>
      <c r="F56" s="153" t="s">
        <v>1978</v>
      </c>
      <c r="G56" s="149" t="s">
        <v>257</v>
      </c>
      <c r="H56" s="154" t="s">
        <v>280</v>
      </c>
      <c r="I56" s="155" t="s">
        <v>267</v>
      </c>
      <c r="J56" s="156" t="s">
        <v>253</v>
      </c>
      <c r="K56" s="154" t="s">
        <v>1870</v>
      </c>
      <c r="L56" s="157" t="s">
        <v>1979</v>
      </c>
      <c r="M56" s="159" t="s">
        <v>1980</v>
      </c>
      <c r="N56" s="159" t="s">
        <v>295</v>
      </c>
      <c r="O56" s="156" t="s">
        <v>254</v>
      </c>
      <c r="P56" s="160">
        <v>791171000</v>
      </c>
      <c r="Q56" s="160">
        <v>791171000</v>
      </c>
      <c r="R56" s="161">
        <v>0</v>
      </c>
      <c r="S56" s="149" t="s">
        <v>261</v>
      </c>
      <c r="T56" s="150" t="s">
        <v>24</v>
      </c>
      <c r="U56" s="163"/>
      <c r="V56" s="163"/>
      <c r="W56" s="163"/>
      <c r="X56" s="163"/>
      <c r="Y56" s="162" t="s">
        <v>24</v>
      </c>
    </row>
    <row r="57" spans="1:25" s="128" customFormat="1" ht="45">
      <c r="A57" s="1">
        <v>47</v>
      </c>
      <c r="B57" s="128" t="s">
        <v>522</v>
      </c>
      <c r="C57" s="149" t="s">
        <v>54</v>
      </c>
      <c r="D57" s="151"/>
      <c r="E57" s="152" t="s">
        <v>1981</v>
      </c>
      <c r="F57" s="153" t="s">
        <v>1945</v>
      </c>
      <c r="G57" s="149" t="s">
        <v>257</v>
      </c>
      <c r="H57" s="154" t="s">
        <v>278</v>
      </c>
      <c r="I57" s="155" t="s">
        <v>267</v>
      </c>
      <c r="J57" s="156" t="s">
        <v>253</v>
      </c>
      <c r="K57" s="154" t="s">
        <v>1870</v>
      </c>
      <c r="L57" s="157" t="s">
        <v>1982</v>
      </c>
      <c r="M57" s="159" t="s">
        <v>1895</v>
      </c>
      <c r="N57" s="159" t="s">
        <v>297</v>
      </c>
      <c r="O57" s="156" t="s">
        <v>260</v>
      </c>
      <c r="P57" s="160">
        <v>822445000</v>
      </c>
      <c r="Q57" s="160">
        <v>822445000</v>
      </c>
      <c r="R57" s="161">
        <v>0</v>
      </c>
      <c r="S57" s="149" t="s">
        <v>261</v>
      </c>
      <c r="T57" s="150" t="s">
        <v>24</v>
      </c>
      <c r="U57" s="157" t="s">
        <v>1983</v>
      </c>
      <c r="V57" s="163"/>
      <c r="W57" s="163"/>
      <c r="X57" s="163"/>
      <c r="Y57" s="162" t="s">
        <v>24</v>
      </c>
    </row>
    <row r="58" spans="1:25" s="128" customFormat="1" ht="60">
      <c r="A58" s="1">
        <v>48</v>
      </c>
      <c r="B58" s="128" t="s">
        <v>523</v>
      </c>
      <c r="C58" s="149" t="s">
        <v>54</v>
      </c>
      <c r="D58" s="151"/>
      <c r="E58" s="152" t="s">
        <v>1984</v>
      </c>
      <c r="F58" s="153" t="s">
        <v>1985</v>
      </c>
      <c r="G58" s="149" t="s">
        <v>257</v>
      </c>
      <c r="H58" s="154" t="s">
        <v>277</v>
      </c>
      <c r="I58" s="155" t="s">
        <v>267</v>
      </c>
      <c r="J58" s="156" t="s">
        <v>253</v>
      </c>
      <c r="K58" s="154" t="s">
        <v>1870</v>
      </c>
      <c r="L58" s="157" t="s">
        <v>1986</v>
      </c>
      <c r="M58" s="159" t="s">
        <v>266</v>
      </c>
      <c r="N58" s="159" t="s">
        <v>293</v>
      </c>
      <c r="O58" s="156" t="s">
        <v>264</v>
      </c>
      <c r="P58" s="174">
        <v>48740000</v>
      </c>
      <c r="Q58" s="174">
        <v>48740000</v>
      </c>
      <c r="R58" s="174">
        <v>48740000</v>
      </c>
      <c r="S58" s="149" t="s">
        <v>261</v>
      </c>
      <c r="T58" s="150" t="s">
        <v>24</v>
      </c>
      <c r="U58" s="163"/>
      <c r="V58" s="163"/>
      <c r="W58" s="163"/>
      <c r="X58" s="163"/>
      <c r="Y58" s="162" t="s">
        <v>24</v>
      </c>
    </row>
    <row r="59" spans="1:25" s="128" customFormat="1" ht="45">
      <c r="A59" s="1">
        <v>49</v>
      </c>
      <c r="B59" s="128" t="s">
        <v>524</v>
      </c>
      <c r="C59" s="149" t="s">
        <v>54</v>
      </c>
      <c r="D59" s="151"/>
      <c r="E59" s="152" t="s">
        <v>1987</v>
      </c>
      <c r="F59" s="153" t="s">
        <v>1945</v>
      </c>
      <c r="G59" s="149" t="s">
        <v>257</v>
      </c>
      <c r="H59" s="154" t="s">
        <v>278</v>
      </c>
      <c r="I59" s="155" t="s">
        <v>267</v>
      </c>
      <c r="J59" s="156" t="s">
        <v>253</v>
      </c>
      <c r="K59" s="154" t="s">
        <v>1870</v>
      </c>
      <c r="L59" s="157" t="s">
        <v>1988</v>
      </c>
      <c r="M59" s="159" t="s">
        <v>1895</v>
      </c>
      <c r="N59" s="159" t="s">
        <v>297</v>
      </c>
      <c r="O59" s="156" t="s">
        <v>254</v>
      </c>
      <c r="P59" s="160">
        <v>717665000</v>
      </c>
      <c r="Q59" s="160">
        <v>717665000</v>
      </c>
      <c r="R59" s="161">
        <v>0</v>
      </c>
      <c r="S59" s="149" t="s">
        <v>261</v>
      </c>
      <c r="T59" s="150" t="s">
        <v>24</v>
      </c>
      <c r="U59" s="163"/>
      <c r="V59" s="163"/>
      <c r="W59" s="163"/>
      <c r="X59" s="163"/>
      <c r="Y59" s="162" t="s">
        <v>24</v>
      </c>
    </row>
    <row r="60" spans="1:25" s="128" customFormat="1" ht="63.75">
      <c r="A60" s="1">
        <v>50</v>
      </c>
      <c r="B60" s="128" t="s">
        <v>525</v>
      </c>
      <c r="C60" s="149" t="s">
        <v>54</v>
      </c>
      <c r="D60" s="151"/>
      <c r="E60" s="152" t="s">
        <v>1989</v>
      </c>
      <c r="F60" s="153" t="s">
        <v>1990</v>
      </c>
      <c r="G60" s="210" t="s">
        <v>251</v>
      </c>
      <c r="H60" s="211" t="s">
        <v>283</v>
      </c>
      <c r="I60" s="155" t="s">
        <v>267</v>
      </c>
      <c r="J60" s="156" t="s">
        <v>253</v>
      </c>
      <c r="K60" s="154" t="s">
        <v>1870</v>
      </c>
      <c r="L60" s="157" t="s">
        <v>1991</v>
      </c>
      <c r="M60" s="159" t="s">
        <v>1865</v>
      </c>
      <c r="N60" s="159" t="s">
        <v>300</v>
      </c>
      <c r="O60" s="156" t="s">
        <v>254</v>
      </c>
      <c r="P60" s="160">
        <v>50000000</v>
      </c>
      <c r="Q60" s="160">
        <v>50000000</v>
      </c>
      <c r="R60" s="161">
        <v>0</v>
      </c>
      <c r="S60" s="149" t="s">
        <v>261</v>
      </c>
      <c r="T60" s="150" t="s">
        <v>24</v>
      </c>
      <c r="U60" s="163"/>
      <c r="V60" s="163"/>
      <c r="W60" s="163"/>
      <c r="X60" s="163"/>
      <c r="Y60" s="162" t="s">
        <v>24</v>
      </c>
    </row>
    <row r="61" spans="1:25" s="128" customFormat="1" ht="63.75">
      <c r="A61" s="1">
        <v>51</v>
      </c>
      <c r="B61" s="128" t="s">
        <v>526</v>
      </c>
      <c r="C61" s="149" t="s">
        <v>54</v>
      </c>
      <c r="D61" s="151"/>
      <c r="E61" s="152" t="s">
        <v>1992</v>
      </c>
      <c r="F61" s="153" t="s">
        <v>1855</v>
      </c>
      <c r="G61" s="149" t="s">
        <v>257</v>
      </c>
      <c r="H61" s="154" t="s">
        <v>278</v>
      </c>
      <c r="I61" s="155" t="s">
        <v>267</v>
      </c>
      <c r="J61" s="156" t="s">
        <v>253</v>
      </c>
      <c r="K61" s="154" t="s">
        <v>1870</v>
      </c>
      <c r="L61" s="157" t="s">
        <v>1993</v>
      </c>
      <c r="M61" s="159" t="s">
        <v>1865</v>
      </c>
      <c r="N61" s="159" t="s">
        <v>288</v>
      </c>
      <c r="O61" s="156" t="s">
        <v>264</v>
      </c>
      <c r="P61" s="160">
        <v>2000000000</v>
      </c>
      <c r="Q61" s="160">
        <v>2000000000</v>
      </c>
      <c r="R61" s="161">
        <v>0</v>
      </c>
      <c r="S61" s="149" t="s">
        <v>261</v>
      </c>
      <c r="T61" s="150" t="s">
        <v>24</v>
      </c>
      <c r="U61" s="157" t="s">
        <v>1976</v>
      </c>
      <c r="V61" s="163"/>
      <c r="W61" s="163"/>
      <c r="X61" s="163"/>
      <c r="Y61" s="162" t="s">
        <v>24</v>
      </c>
    </row>
    <row r="62" spans="1:25" s="128" customFormat="1" ht="76.5">
      <c r="A62" s="1">
        <v>52</v>
      </c>
      <c r="B62" s="128" t="s">
        <v>527</v>
      </c>
      <c r="C62" s="149" t="s">
        <v>54</v>
      </c>
      <c r="D62" s="151"/>
      <c r="E62" s="152" t="s">
        <v>1994</v>
      </c>
      <c r="F62" s="153" t="s">
        <v>1855</v>
      </c>
      <c r="G62" s="149" t="s">
        <v>257</v>
      </c>
      <c r="H62" s="154" t="s">
        <v>278</v>
      </c>
      <c r="I62" s="155" t="s">
        <v>267</v>
      </c>
      <c r="J62" s="156" t="s">
        <v>253</v>
      </c>
      <c r="K62" s="154" t="s">
        <v>1870</v>
      </c>
      <c r="L62" s="157" t="s">
        <v>1995</v>
      </c>
      <c r="M62" s="159" t="s">
        <v>1865</v>
      </c>
      <c r="N62" s="159" t="s">
        <v>288</v>
      </c>
      <c r="O62" s="156" t="s">
        <v>264</v>
      </c>
      <c r="P62" s="160">
        <v>50000000000</v>
      </c>
      <c r="Q62" s="160">
        <v>50000000000</v>
      </c>
      <c r="R62" s="160">
        <v>50000000000</v>
      </c>
      <c r="S62" s="149" t="s">
        <v>261</v>
      </c>
      <c r="T62" s="150" t="s">
        <v>24</v>
      </c>
      <c r="U62" s="157" t="s">
        <v>1983</v>
      </c>
      <c r="V62" s="163"/>
      <c r="W62" s="163"/>
      <c r="X62" s="163"/>
      <c r="Y62" s="162" t="s">
        <v>24</v>
      </c>
    </row>
    <row r="63" spans="1:25" s="128" customFormat="1" ht="45">
      <c r="A63" s="1">
        <v>53</v>
      </c>
      <c r="B63" s="128" t="s">
        <v>528</v>
      </c>
      <c r="C63" s="149" t="s">
        <v>54</v>
      </c>
      <c r="D63" s="151"/>
      <c r="E63" s="152" t="s">
        <v>1996</v>
      </c>
      <c r="F63" s="153" t="s">
        <v>1945</v>
      </c>
      <c r="G63" s="149" t="s">
        <v>257</v>
      </c>
      <c r="H63" s="154" t="s">
        <v>278</v>
      </c>
      <c r="I63" s="155" t="s">
        <v>267</v>
      </c>
      <c r="J63" s="156" t="s">
        <v>258</v>
      </c>
      <c r="K63" s="154" t="s">
        <v>1997</v>
      </c>
      <c r="L63" s="157" t="s">
        <v>1998</v>
      </c>
      <c r="M63" s="159" t="s">
        <v>1865</v>
      </c>
      <c r="N63" s="159" t="s">
        <v>288</v>
      </c>
      <c r="O63" s="156" t="s">
        <v>264</v>
      </c>
      <c r="P63" s="160">
        <v>705500000</v>
      </c>
      <c r="Q63" s="160">
        <v>705500000</v>
      </c>
      <c r="R63" s="161">
        <v>0</v>
      </c>
      <c r="S63" s="149" t="s">
        <v>261</v>
      </c>
      <c r="T63" s="150" t="s">
        <v>24</v>
      </c>
      <c r="U63" s="163"/>
      <c r="V63" s="163"/>
      <c r="W63" s="163"/>
      <c r="X63" s="163"/>
      <c r="Y63" s="162" t="s">
        <v>24</v>
      </c>
    </row>
    <row r="64" spans="1:25" s="128" customFormat="1" ht="45">
      <c r="A64" s="1">
        <v>54</v>
      </c>
      <c r="B64" s="128" t="s">
        <v>529</v>
      </c>
      <c r="C64" s="149" t="s">
        <v>54</v>
      </c>
      <c r="D64" s="151"/>
      <c r="E64" s="152" t="s">
        <v>1999</v>
      </c>
      <c r="F64" s="153" t="s">
        <v>1855</v>
      </c>
      <c r="G64" s="149" t="s">
        <v>257</v>
      </c>
      <c r="H64" s="154" t="s">
        <v>278</v>
      </c>
      <c r="I64" s="155" t="s">
        <v>267</v>
      </c>
      <c r="J64" s="156" t="s">
        <v>253</v>
      </c>
      <c r="K64" s="154" t="s">
        <v>1870</v>
      </c>
      <c r="L64" s="157" t="s">
        <v>2000</v>
      </c>
      <c r="M64" s="159" t="s">
        <v>1865</v>
      </c>
      <c r="N64" s="159" t="s">
        <v>288</v>
      </c>
      <c r="O64" s="156" t="s">
        <v>264</v>
      </c>
      <c r="P64" s="160">
        <v>900000000</v>
      </c>
      <c r="Q64" s="160">
        <v>900000000</v>
      </c>
      <c r="R64" s="161">
        <v>0</v>
      </c>
      <c r="S64" s="149" t="s">
        <v>261</v>
      </c>
      <c r="T64" s="150" t="s">
        <v>24</v>
      </c>
      <c r="U64" s="163"/>
      <c r="V64" s="163"/>
      <c r="W64" s="163"/>
      <c r="X64" s="163"/>
      <c r="Y64" s="162" t="s">
        <v>24</v>
      </c>
    </row>
    <row r="65" spans="1:25" s="128" customFormat="1" ht="60">
      <c r="A65" s="1">
        <v>55</v>
      </c>
      <c r="B65" s="128" t="s">
        <v>530</v>
      </c>
      <c r="C65" s="149" t="s">
        <v>54</v>
      </c>
      <c r="D65" s="151"/>
      <c r="E65" s="152" t="s">
        <v>2001</v>
      </c>
      <c r="F65" s="153" t="s">
        <v>1855</v>
      </c>
      <c r="G65" s="149" t="s">
        <v>257</v>
      </c>
      <c r="H65" s="154" t="s">
        <v>277</v>
      </c>
      <c r="I65" s="155" t="s">
        <v>267</v>
      </c>
      <c r="J65" s="156" t="s">
        <v>253</v>
      </c>
      <c r="K65" s="154" t="s">
        <v>1870</v>
      </c>
      <c r="L65" s="157" t="s">
        <v>2002</v>
      </c>
      <c r="M65" s="159" t="s">
        <v>1865</v>
      </c>
      <c r="N65" s="159" t="s">
        <v>288</v>
      </c>
      <c r="O65" s="156" t="s">
        <v>264</v>
      </c>
      <c r="P65" s="160">
        <v>300000000</v>
      </c>
      <c r="Q65" s="160">
        <v>300000000</v>
      </c>
      <c r="R65" s="161">
        <v>0</v>
      </c>
      <c r="S65" s="149" t="s">
        <v>261</v>
      </c>
      <c r="T65" s="150" t="s">
        <v>24</v>
      </c>
      <c r="U65" s="163"/>
      <c r="V65" s="163"/>
      <c r="W65" s="163"/>
      <c r="X65" s="163"/>
      <c r="Y65" s="162" t="s">
        <v>24</v>
      </c>
    </row>
    <row r="66" spans="1:25" s="128" customFormat="1" ht="45">
      <c r="A66" s="1">
        <v>56</v>
      </c>
      <c r="B66" s="128" t="s">
        <v>531</v>
      </c>
      <c r="C66" s="149" t="s">
        <v>54</v>
      </c>
      <c r="D66" s="151"/>
      <c r="E66" s="175" t="s">
        <v>2003</v>
      </c>
      <c r="F66" s="153" t="s">
        <v>1855</v>
      </c>
      <c r="G66" s="149" t="s">
        <v>257</v>
      </c>
      <c r="H66" s="154" t="s">
        <v>278</v>
      </c>
      <c r="I66" s="155" t="s">
        <v>267</v>
      </c>
      <c r="J66" s="156" t="s">
        <v>253</v>
      </c>
      <c r="K66" s="154" t="s">
        <v>1870</v>
      </c>
      <c r="L66" s="157" t="s">
        <v>2004</v>
      </c>
      <c r="M66" s="159" t="s">
        <v>2005</v>
      </c>
      <c r="N66" s="159" t="s">
        <v>305</v>
      </c>
      <c r="O66" s="156" t="s">
        <v>254</v>
      </c>
      <c r="P66" s="160">
        <v>54350000</v>
      </c>
      <c r="Q66" s="160">
        <v>54350000</v>
      </c>
      <c r="R66" s="161">
        <v>0</v>
      </c>
      <c r="S66" s="149" t="s">
        <v>261</v>
      </c>
      <c r="T66" s="150" t="s">
        <v>24</v>
      </c>
      <c r="U66" s="163"/>
      <c r="V66" s="163"/>
      <c r="W66" s="163"/>
      <c r="X66" s="163"/>
      <c r="Y66" s="162" t="s">
        <v>24</v>
      </c>
    </row>
    <row r="67" spans="1:25" s="128" customFormat="1" ht="63.75">
      <c r="A67" s="1">
        <v>57</v>
      </c>
      <c r="B67" s="128" t="s">
        <v>532</v>
      </c>
      <c r="C67" s="149" t="s">
        <v>54</v>
      </c>
      <c r="D67" s="151"/>
      <c r="E67" s="152" t="s">
        <v>2006</v>
      </c>
      <c r="F67" s="153" t="s">
        <v>1855</v>
      </c>
      <c r="G67" s="149" t="s">
        <v>257</v>
      </c>
      <c r="H67" s="154" t="s">
        <v>278</v>
      </c>
      <c r="I67" s="155" t="s">
        <v>267</v>
      </c>
      <c r="J67" s="156" t="s">
        <v>253</v>
      </c>
      <c r="K67" s="154" t="s">
        <v>1870</v>
      </c>
      <c r="L67" s="176" t="s">
        <v>2007</v>
      </c>
      <c r="M67" s="159" t="s">
        <v>2008</v>
      </c>
      <c r="N67" s="159" t="s">
        <v>302</v>
      </c>
      <c r="O67" s="156" t="s">
        <v>260</v>
      </c>
      <c r="P67" s="160">
        <v>83670719</v>
      </c>
      <c r="Q67" s="160">
        <v>83670719</v>
      </c>
      <c r="R67" s="161">
        <v>0</v>
      </c>
      <c r="S67" s="149" t="s">
        <v>261</v>
      </c>
      <c r="T67" s="150" t="s">
        <v>24</v>
      </c>
      <c r="U67" s="163"/>
      <c r="V67" s="163"/>
      <c r="W67" s="163"/>
      <c r="X67" s="163"/>
      <c r="Y67" s="162" t="s">
        <v>24</v>
      </c>
    </row>
    <row r="68" spans="1:25" s="128" customFormat="1" ht="45">
      <c r="A68" s="1">
        <v>58</v>
      </c>
      <c r="B68" s="128" t="s">
        <v>533</v>
      </c>
      <c r="C68" s="149" t="s">
        <v>54</v>
      </c>
      <c r="D68" s="151"/>
      <c r="E68" s="152" t="s">
        <v>2009</v>
      </c>
      <c r="F68" s="153" t="s">
        <v>1855</v>
      </c>
      <c r="G68" s="149" t="s">
        <v>257</v>
      </c>
      <c r="H68" s="154" t="s">
        <v>278</v>
      </c>
      <c r="I68" s="155" t="s">
        <v>267</v>
      </c>
      <c r="J68" s="156" t="s">
        <v>253</v>
      </c>
      <c r="K68" s="154" t="s">
        <v>1870</v>
      </c>
      <c r="L68" s="157" t="s">
        <v>2010</v>
      </c>
      <c r="M68" s="159" t="s">
        <v>1895</v>
      </c>
      <c r="N68" s="159" t="s">
        <v>297</v>
      </c>
      <c r="O68" s="156" t="s">
        <v>254</v>
      </c>
      <c r="P68" s="160">
        <v>100000000</v>
      </c>
      <c r="Q68" s="160">
        <v>100000000</v>
      </c>
      <c r="R68" s="161">
        <v>0</v>
      </c>
      <c r="S68" s="149" t="s">
        <v>261</v>
      </c>
      <c r="T68" s="150" t="s">
        <v>24</v>
      </c>
      <c r="U68" s="163"/>
      <c r="V68" s="163"/>
      <c r="W68" s="163"/>
      <c r="X68" s="163"/>
      <c r="Y68" s="162" t="s">
        <v>24</v>
      </c>
    </row>
    <row r="69" spans="1:25" s="128" customFormat="1" ht="120">
      <c r="A69" s="1">
        <v>59</v>
      </c>
      <c r="B69" s="128" t="s">
        <v>534</v>
      </c>
      <c r="C69" s="149" t="s">
        <v>54</v>
      </c>
      <c r="D69" s="151"/>
      <c r="E69" s="152" t="s">
        <v>2011</v>
      </c>
      <c r="F69" s="153" t="s">
        <v>1855</v>
      </c>
      <c r="G69" s="149" t="s">
        <v>257</v>
      </c>
      <c r="H69" s="154" t="s">
        <v>280</v>
      </c>
      <c r="I69" s="155" t="s">
        <v>267</v>
      </c>
      <c r="J69" s="156" t="s">
        <v>253</v>
      </c>
      <c r="K69" s="154" t="s">
        <v>1870</v>
      </c>
      <c r="L69" s="157" t="s">
        <v>2012</v>
      </c>
      <c r="M69" s="168" t="s">
        <v>1902</v>
      </c>
      <c r="N69" s="159" t="s">
        <v>303</v>
      </c>
      <c r="O69" s="156" t="s">
        <v>264</v>
      </c>
      <c r="P69" s="160">
        <v>0</v>
      </c>
      <c r="Q69" s="160">
        <v>0</v>
      </c>
      <c r="R69" s="161">
        <v>0</v>
      </c>
      <c r="S69" s="149" t="s">
        <v>261</v>
      </c>
      <c r="T69" s="150" t="s">
        <v>24</v>
      </c>
      <c r="U69" s="163"/>
      <c r="V69" s="163"/>
      <c r="W69" s="163"/>
      <c r="X69" s="163"/>
      <c r="Y69" s="162" t="s">
        <v>24</v>
      </c>
    </row>
    <row r="70" spans="1:25" s="128" customFormat="1" ht="120">
      <c r="A70" s="1">
        <v>60</v>
      </c>
      <c r="B70" s="128" t="s">
        <v>535</v>
      </c>
      <c r="C70" s="149" t="s">
        <v>54</v>
      </c>
      <c r="D70" s="151"/>
      <c r="E70" s="152" t="s">
        <v>2013</v>
      </c>
      <c r="F70" s="153" t="s">
        <v>1855</v>
      </c>
      <c r="G70" s="149" t="s">
        <v>257</v>
      </c>
      <c r="H70" s="154" t="s">
        <v>280</v>
      </c>
      <c r="I70" s="155" t="s">
        <v>267</v>
      </c>
      <c r="J70" s="156" t="s">
        <v>253</v>
      </c>
      <c r="K70" s="154" t="s">
        <v>1870</v>
      </c>
      <c r="L70" s="157" t="s">
        <v>2014</v>
      </c>
      <c r="M70" s="159" t="s">
        <v>1865</v>
      </c>
      <c r="N70" s="159" t="s">
        <v>288</v>
      </c>
      <c r="O70" s="156" t="s">
        <v>264</v>
      </c>
      <c r="P70" s="160">
        <v>0</v>
      </c>
      <c r="Q70" s="160">
        <v>0</v>
      </c>
      <c r="R70" s="161">
        <v>0</v>
      </c>
      <c r="S70" s="149" t="s">
        <v>261</v>
      </c>
      <c r="T70" s="150" t="s">
        <v>24</v>
      </c>
      <c r="U70" s="163"/>
      <c r="V70" s="163"/>
      <c r="W70" s="163"/>
      <c r="X70" s="163"/>
      <c r="Y70" s="162" t="s">
        <v>24</v>
      </c>
    </row>
    <row r="71" spans="1:25" s="128" customFormat="1" ht="45">
      <c r="A71" s="1">
        <v>61</v>
      </c>
      <c r="B71" s="128" t="s">
        <v>536</v>
      </c>
      <c r="C71" s="149" t="s">
        <v>54</v>
      </c>
      <c r="D71" s="151"/>
      <c r="E71" s="175" t="s">
        <v>2015</v>
      </c>
      <c r="F71" s="164">
        <v>40626</v>
      </c>
      <c r="G71" s="149" t="s">
        <v>257</v>
      </c>
      <c r="H71" s="154" t="s">
        <v>278</v>
      </c>
      <c r="I71" s="155" t="s">
        <v>267</v>
      </c>
      <c r="J71" s="156" t="s">
        <v>258</v>
      </c>
      <c r="K71" s="154" t="s">
        <v>1997</v>
      </c>
      <c r="L71" s="157" t="s">
        <v>2016</v>
      </c>
      <c r="M71" s="159" t="s">
        <v>1865</v>
      </c>
      <c r="N71" s="159" t="s">
        <v>288</v>
      </c>
      <c r="O71" s="156" t="s">
        <v>254</v>
      </c>
      <c r="P71" s="169">
        <v>16658171</v>
      </c>
      <c r="Q71" s="169">
        <v>16658171</v>
      </c>
      <c r="R71" s="161">
        <v>0</v>
      </c>
      <c r="S71" s="149" t="s">
        <v>261</v>
      </c>
      <c r="T71" s="150" t="s">
        <v>24</v>
      </c>
      <c r="U71" s="163"/>
      <c r="V71" s="163"/>
      <c r="W71" s="163"/>
      <c r="X71" s="163"/>
      <c r="Y71" s="162" t="s">
        <v>24</v>
      </c>
    </row>
    <row r="72" spans="1:25" s="128" customFormat="1" ht="45">
      <c r="A72" s="1">
        <v>62</v>
      </c>
      <c r="B72" s="128" t="s">
        <v>537</v>
      </c>
      <c r="C72" s="149" t="s">
        <v>54</v>
      </c>
      <c r="D72" s="151"/>
      <c r="E72" s="213" t="s">
        <v>2017</v>
      </c>
      <c r="F72" s="153" t="s">
        <v>2018</v>
      </c>
      <c r="G72" s="149" t="s">
        <v>257</v>
      </c>
      <c r="H72" s="154" t="s">
        <v>278</v>
      </c>
      <c r="I72" s="155" t="s">
        <v>267</v>
      </c>
      <c r="J72" s="156" t="s">
        <v>253</v>
      </c>
      <c r="K72" s="154" t="s">
        <v>1870</v>
      </c>
      <c r="L72" s="157" t="s">
        <v>2019</v>
      </c>
      <c r="M72" s="159" t="s">
        <v>1895</v>
      </c>
      <c r="N72" s="159" t="s">
        <v>297</v>
      </c>
      <c r="O72" s="156" t="s">
        <v>260</v>
      </c>
      <c r="P72" s="160">
        <v>874445000</v>
      </c>
      <c r="Q72" s="160">
        <v>874445000</v>
      </c>
      <c r="R72" s="161">
        <v>0</v>
      </c>
      <c r="S72" s="149" t="s">
        <v>261</v>
      </c>
      <c r="T72" s="150" t="s">
        <v>24</v>
      </c>
      <c r="U72" s="163"/>
      <c r="V72" s="163"/>
      <c r="W72" s="163"/>
      <c r="X72" s="163"/>
      <c r="Y72" s="162" t="s">
        <v>24</v>
      </c>
    </row>
    <row r="73" spans="1:25" s="128" customFormat="1" ht="45">
      <c r="A73" s="1">
        <v>63</v>
      </c>
      <c r="B73" s="128" t="s">
        <v>538</v>
      </c>
      <c r="C73" s="149" t="s">
        <v>54</v>
      </c>
      <c r="D73" s="151"/>
      <c r="E73" s="152" t="s">
        <v>2020</v>
      </c>
      <c r="F73" s="153" t="s">
        <v>1855</v>
      </c>
      <c r="G73" s="149" t="s">
        <v>257</v>
      </c>
      <c r="H73" s="154" t="s">
        <v>278</v>
      </c>
      <c r="I73" s="155" t="s">
        <v>267</v>
      </c>
      <c r="J73" s="156" t="s">
        <v>253</v>
      </c>
      <c r="K73" s="154" t="s">
        <v>1870</v>
      </c>
      <c r="L73" s="157" t="s">
        <v>2021</v>
      </c>
      <c r="M73" s="159" t="s">
        <v>1895</v>
      </c>
      <c r="N73" s="159" t="s">
        <v>297</v>
      </c>
      <c r="O73" s="156" t="s">
        <v>254</v>
      </c>
      <c r="P73" s="160">
        <v>10000000</v>
      </c>
      <c r="Q73" s="160">
        <v>10000000</v>
      </c>
      <c r="R73" s="161">
        <v>0</v>
      </c>
      <c r="S73" s="149" t="s">
        <v>261</v>
      </c>
      <c r="T73" s="150" t="s">
        <v>24</v>
      </c>
      <c r="U73" s="163"/>
      <c r="V73" s="163"/>
      <c r="W73" s="163"/>
      <c r="X73" s="163"/>
      <c r="Y73" s="162" t="s">
        <v>24</v>
      </c>
    </row>
    <row r="74" spans="1:25" s="128" customFormat="1" ht="45">
      <c r="A74" s="1">
        <v>64</v>
      </c>
      <c r="B74" s="128" t="s">
        <v>539</v>
      </c>
      <c r="C74" s="149" t="s">
        <v>54</v>
      </c>
      <c r="D74" s="151"/>
      <c r="E74" s="152" t="s">
        <v>2022</v>
      </c>
      <c r="F74" s="153" t="s">
        <v>1925</v>
      </c>
      <c r="G74" s="149" t="s">
        <v>257</v>
      </c>
      <c r="H74" s="154" t="s">
        <v>278</v>
      </c>
      <c r="I74" s="155" t="s">
        <v>267</v>
      </c>
      <c r="J74" s="156" t="s">
        <v>253</v>
      </c>
      <c r="K74" s="154" t="s">
        <v>1870</v>
      </c>
      <c r="L74" s="157" t="s">
        <v>2023</v>
      </c>
      <c r="M74" s="159" t="s">
        <v>2008</v>
      </c>
      <c r="N74" s="159" t="s">
        <v>302</v>
      </c>
      <c r="O74" s="156" t="s">
        <v>254</v>
      </c>
      <c r="P74" s="160">
        <v>400000000</v>
      </c>
      <c r="Q74" s="160">
        <v>400000000</v>
      </c>
      <c r="R74" s="161">
        <v>0</v>
      </c>
      <c r="S74" s="149" t="s">
        <v>261</v>
      </c>
      <c r="T74" s="150" t="s">
        <v>24</v>
      </c>
      <c r="U74" s="163"/>
      <c r="V74" s="163"/>
      <c r="W74" s="163"/>
      <c r="X74" s="163"/>
      <c r="Y74" s="162" t="s">
        <v>24</v>
      </c>
    </row>
    <row r="75" spans="1:25" s="128" customFormat="1" ht="45">
      <c r="A75" s="1">
        <v>65</v>
      </c>
      <c r="B75" s="128" t="s">
        <v>540</v>
      </c>
      <c r="C75" s="149" t="s">
        <v>54</v>
      </c>
      <c r="D75" s="151"/>
      <c r="E75" s="152" t="s">
        <v>2024</v>
      </c>
      <c r="F75" s="153" t="s">
        <v>1855</v>
      </c>
      <c r="G75" s="149" t="s">
        <v>257</v>
      </c>
      <c r="H75" s="154" t="s">
        <v>278</v>
      </c>
      <c r="I75" s="155" t="s">
        <v>267</v>
      </c>
      <c r="J75" s="156" t="s">
        <v>253</v>
      </c>
      <c r="K75" s="154" t="s">
        <v>1870</v>
      </c>
      <c r="L75" s="157" t="s">
        <v>2025</v>
      </c>
      <c r="M75" s="159" t="s">
        <v>1895</v>
      </c>
      <c r="N75" s="159" t="s">
        <v>297</v>
      </c>
      <c r="O75" s="156" t="s">
        <v>254</v>
      </c>
      <c r="P75" s="160">
        <v>100000000</v>
      </c>
      <c r="Q75" s="160">
        <v>100000000</v>
      </c>
      <c r="R75" s="161">
        <v>0</v>
      </c>
      <c r="S75" s="149" t="s">
        <v>261</v>
      </c>
      <c r="T75" s="150" t="s">
        <v>24</v>
      </c>
      <c r="U75" s="163"/>
      <c r="V75" s="163"/>
      <c r="W75" s="163"/>
      <c r="X75" s="163"/>
      <c r="Y75" s="162" t="s">
        <v>24</v>
      </c>
    </row>
    <row r="76" spans="1:25" s="128" customFormat="1" ht="45">
      <c r="A76" s="1">
        <v>66</v>
      </c>
      <c r="B76" s="128" t="s">
        <v>541</v>
      </c>
      <c r="C76" s="149" t="s">
        <v>54</v>
      </c>
      <c r="D76" s="151"/>
      <c r="E76" s="152" t="s">
        <v>2026</v>
      </c>
      <c r="F76" s="153" t="s">
        <v>2027</v>
      </c>
      <c r="G76" s="149" t="s">
        <v>257</v>
      </c>
      <c r="H76" s="154" t="s">
        <v>278</v>
      </c>
      <c r="I76" s="155" t="s">
        <v>267</v>
      </c>
      <c r="J76" s="156" t="s">
        <v>253</v>
      </c>
      <c r="K76" s="154" t="s">
        <v>1870</v>
      </c>
      <c r="L76" s="157" t="s">
        <v>2028</v>
      </c>
      <c r="M76" s="159" t="s">
        <v>1865</v>
      </c>
      <c r="N76" s="159" t="s">
        <v>288</v>
      </c>
      <c r="O76" s="156" t="s">
        <v>264</v>
      </c>
      <c r="P76" s="160">
        <v>752245000</v>
      </c>
      <c r="Q76" s="160">
        <v>752245000</v>
      </c>
      <c r="R76" s="161">
        <v>0</v>
      </c>
      <c r="S76" s="149" t="s">
        <v>261</v>
      </c>
      <c r="T76" s="150" t="s">
        <v>24</v>
      </c>
      <c r="U76" s="163"/>
      <c r="V76" s="163"/>
      <c r="W76" s="163"/>
      <c r="X76" s="163"/>
      <c r="Y76" s="162" t="s">
        <v>24</v>
      </c>
    </row>
    <row r="77" spans="1:25" s="128" customFormat="1" ht="45">
      <c r="A77" s="1">
        <v>67</v>
      </c>
      <c r="B77" s="128" t="s">
        <v>542</v>
      </c>
      <c r="C77" s="149" t="s">
        <v>54</v>
      </c>
      <c r="D77" s="151"/>
      <c r="E77" s="152" t="s">
        <v>2029</v>
      </c>
      <c r="F77" s="153" t="s">
        <v>2027</v>
      </c>
      <c r="G77" s="149" t="s">
        <v>257</v>
      </c>
      <c r="H77" s="154" t="s">
        <v>278</v>
      </c>
      <c r="I77" s="155" t="s">
        <v>267</v>
      </c>
      <c r="J77" s="156" t="s">
        <v>253</v>
      </c>
      <c r="K77" s="154" t="s">
        <v>1870</v>
      </c>
      <c r="L77" s="157" t="s">
        <v>2030</v>
      </c>
      <c r="M77" s="159" t="s">
        <v>1865</v>
      </c>
      <c r="N77" s="159" t="s">
        <v>288</v>
      </c>
      <c r="O77" s="156" t="s">
        <v>264</v>
      </c>
      <c r="P77" s="160">
        <v>757445000</v>
      </c>
      <c r="Q77" s="160">
        <v>757445000</v>
      </c>
      <c r="R77" s="161">
        <v>0</v>
      </c>
      <c r="S77" s="149" t="s">
        <v>261</v>
      </c>
      <c r="T77" s="150" t="s">
        <v>24</v>
      </c>
      <c r="U77" s="163"/>
      <c r="V77" s="163"/>
      <c r="W77" s="163"/>
      <c r="X77" s="163"/>
      <c r="Y77" s="162" t="s">
        <v>24</v>
      </c>
    </row>
    <row r="78" spans="1:25" s="128" customFormat="1" ht="45">
      <c r="A78" s="1">
        <v>68</v>
      </c>
      <c r="B78" s="128" t="s">
        <v>543</v>
      </c>
      <c r="C78" s="149" t="s">
        <v>54</v>
      </c>
      <c r="D78" s="151"/>
      <c r="E78" s="152" t="s">
        <v>2031</v>
      </c>
      <c r="F78" s="153" t="s">
        <v>2032</v>
      </c>
      <c r="G78" s="149" t="s">
        <v>257</v>
      </c>
      <c r="H78" s="154" t="s">
        <v>278</v>
      </c>
      <c r="I78" s="155" t="s">
        <v>267</v>
      </c>
      <c r="J78" s="156" t="s">
        <v>253</v>
      </c>
      <c r="K78" s="154" t="s">
        <v>1870</v>
      </c>
      <c r="L78" s="157" t="s">
        <v>2033</v>
      </c>
      <c r="M78" s="159" t="s">
        <v>1865</v>
      </c>
      <c r="N78" s="159" t="s">
        <v>288</v>
      </c>
      <c r="O78" s="156" t="s">
        <v>264</v>
      </c>
      <c r="P78" s="160">
        <v>3156468000</v>
      </c>
      <c r="Q78" s="160">
        <v>3156468000</v>
      </c>
      <c r="R78" s="161">
        <v>0</v>
      </c>
      <c r="S78" s="149" t="s">
        <v>261</v>
      </c>
      <c r="T78" s="150" t="s">
        <v>24</v>
      </c>
      <c r="U78" s="163"/>
      <c r="V78" s="163"/>
      <c r="W78" s="163"/>
      <c r="X78" s="163"/>
      <c r="Y78" s="162" t="s">
        <v>24</v>
      </c>
    </row>
    <row r="79" spans="1:25" s="128" customFormat="1" ht="45">
      <c r="A79" s="1">
        <v>69</v>
      </c>
      <c r="B79" s="128" t="s">
        <v>544</v>
      </c>
      <c r="C79" s="149" t="s">
        <v>54</v>
      </c>
      <c r="D79" s="151"/>
      <c r="E79" s="152" t="s">
        <v>2034</v>
      </c>
      <c r="F79" s="153" t="s">
        <v>2035</v>
      </c>
      <c r="G79" s="149" t="s">
        <v>257</v>
      </c>
      <c r="H79" s="154" t="s">
        <v>278</v>
      </c>
      <c r="I79" s="155" t="s">
        <v>267</v>
      </c>
      <c r="J79" s="156" t="s">
        <v>253</v>
      </c>
      <c r="K79" s="154" t="s">
        <v>1870</v>
      </c>
      <c r="L79" s="157" t="s">
        <v>2036</v>
      </c>
      <c r="M79" s="159" t="s">
        <v>1895</v>
      </c>
      <c r="N79" s="159" t="s">
        <v>297</v>
      </c>
      <c r="O79" s="156" t="s">
        <v>254</v>
      </c>
      <c r="P79" s="160">
        <v>718445000</v>
      </c>
      <c r="Q79" s="160">
        <v>718445000</v>
      </c>
      <c r="R79" s="161">
        <v>0</v>
      </c>
      <c r="S79" s="149" t="s">
        <v>261</v>
      </c>
      <c r="T79" s="150" t="s">
        <v>24</v>
      </c>
      <c r="U79" s="163"/>
      <c r="V79" s="163"/>
      <c r="W79" s="163"/>
      <c r="X79" s="163"/>
      <c r="Y79" s="162" t="s">
        <v>24</v>
      </c>
    </row>
    <row r="80" spans="1:25" s="128" customFormat="1" ht="51">
      <c r="A80" s="1">
        <v>70</v>
      </c>
      <c r="B80" s="128" t="s">
        <v>545</v>
      </c>
      <c r="C80" s="149" t="s">
        <v>54</v>
      </c>
      <c r="D80" s="151"/>
      <c r="E80" s="152" t="s">
        <v>2037</v>
      </c>
      <c r="F80" s="153" t="s">
        <v>2038</v>
      </c>
      <c r="G80" s="149" t="s">
        <v>257</v>
      </c>
      <c r="H80" s="154" t="s">
        <v>278</v>
      </c>
      <c r="I80" s="155" t="s">
        <v>267</v>
      </c>
      <c r="J80" s="156" t="s">
        <v>253</v>
      </c>
      <c r="K80" s="154" t="s">
        <v>1870</v>
      </c>
      <c r="L80" s="157" t="s">
        <v>2039</v>
      </c>
      <c r="M80" s="168" t="s">
        <v>1964</v>
      </c>
      <c r="N80" s="159" t="s">
        <v>308</v>
      </c>
      <c r="O80" s="156" t="s">
        <v>264</v>
      </c>
      <c r="P80" s="160">
        <v>349350000</v>
      </c>
      <c r="Q80" s="160">
        <v>349350000</v>
      </c>
      <c r="R80" s="160">
        <v>349350000</v>
      </c>
      <c r="S80" s="149" t="s">
        <v>261</v>
      </c>
      <c r="T80" s="150" t="s">
        <v>24</v>
      </c>
      <c r="U80" s="163"/>
      <c r="V80" s="163"/>
      <c r="W80" s="163"/>
      <c r="X80" s="163"/>
      <c r="Y80" s="162" t="s">
        <v>24</v>
      </c>
    </row>
    <row r="81" spans="1:25" s="128" customFormat="1" ht="60">
      <c r="A81" s="1">
        <v>71</v>
      </c>
      <c r="B81" s="128" t="s">
        <v>546</v>
      </c>
      <c r="C81" s="149" t="s">
        <v>54</v>
      </c>
      <c r="D81" s="151"/>
      <c r="E81" s="152" t="s">
        <v>2040</v>
      </c>
      <c r="F81" s="153" t="s">
        <v>2041</v>
      </c>
      <c r="G81" s="149" t="s">
        <v>257</v>
      </c>
      <c r="H81" s="154" t="s">
        <v>277</v>
      </c>
      <c r="I81" s="155" t="s">
        <v>267</v>
      </c>
      <c r="J81" s="156" t="s">
        <v>253</v>
      </c>
      <c r="K81" s="154" t="s">
        <v>1870</v>
      </c>
      <c r="L81" s="157" t="s">
        <v>2042</v>
      </c>
      <c r="M81" s="170" t="s">
        <v>259</v>
      </c>
      <c r="N81" s="159" t="s">
        <v>287</v>
      </c>
      <c r="O81" s="156" t="s">
        <v>264</v>
      </c>
      <c r="P81" s="160">
        <v>360000000</v>
      </c>
      <c r="Q81" s="160">
        <v>360000000</v>
      </c>
      <c r="R81" s="161">
        <v>0</v>
      </c>
      <c r="S81" s="149" t="s">
        <v>261</v>
      </c>
      <c r="T81" s="150" t="s">
        <v>24</v>
      </c>
      <c r="U81" s="163"/>
      <c r="V81" s="163"/>
      <c r="W81" s="163"/>
      <c r="X81" s="163"/>
      <c r="Y81" s="162" t="s">
        <v>24</v>
      </c>
    </row>
    <row r="82" spans="1:25" s="128" customFormat="1" ht="60">
      <c r="A82" s="1">
        <v>72</v>
      </c>
      <c r="B82" s="128" t="s">
        <v>547</v>
      </c>
      <c r="C82" s="149" t="s">
        <v>54</v>
      </c>
      <c r="D82" s="151"/>
      <c r="E82" s="152" t="s">
        <v>2043</v>
      </c>
      <c r="F82" s="153" t="s">
        <v>1942</v>
      </c>
      <c r="G82" s="149" t="s">
        <v>257</v>
      </c>
      <c r="H82" s="154" t="s">
        <v>277</v>
      </c>
      <c r="I82" s="155" t="s">
        <v>267</v>
      </c>
      <c r="J82" s="156" t="s">
        <v>253</v>
      </c>
      <c r="K82" s="154" t="s">
        <v>1870</v>
      </c>
      <c r="L82" s="157" t="s">
        <v>2044</v>
      </c>
      <c r="M82" s="159" t="s">
        <v>1865</v>
      </c>
      <c r="N82" s="159" t="s">
        <v>288</v>
      </c>
      <c r="O82" s="156" t="s">
        <v>264</v>
      </c>
      <c r="P82" s="160">
        <v>1286700000</v>
      </c>
      <c r="Q82" s="160">
        <v>1286700000</v>
      </c>
      <c r="R82" s="161">
        <v>0</v>
      </c>
      <c r="S82" s="149" t="s">
        <v>261</v>
      </c>
      <c r="T82" s="150" t="s">
        <v>24</v>
      </c>
      <c r="U82" s="163"/>
      <c r="V82" s="163"/>
      <c r="W82" s="163"/>
      <c r="X82" s="163"/>
      <c r="Y82" s="162" t="s">
        <v>24</v>
      </c>
    </row>
    <row r="83" spans="1:25" s="128" customFormat="1" ht="45">
      <c r="A83" s="1">
        <v>73</v>
      </c>
      <c r="B83" s="128" t="s">
        <v>548</v>
      </c>
      <c r="C83" s="149" t="s">
        <v>54</v>
      </c>
      <c r="D83" s="151"/>
      <c r="E83" s="152" t="s">
        <v>2045</v>
      </c>
      <c r="F83" s="153" t="s">
        <v>2046</v>
      </c>
      <c r="G83" s="149" t="s">
        <v>257</v>
      </c>
      <c r="H83" s="154" t="s">
        <v>278</v>
      </c>
      <c r="I83" s="155" t="s">
        <v>267</v>
      </c>
      <c r="J83" s="156" t="s">
        <v>253</v>
      </c>
      <c r="K83" s="154" t="s">
        <v>1870</v>
      </c>
      <c r="L83" s="157" t="s">
        <v>2047</v>
      </c>
      <c r="M83" s="170" t="s">
        <v>259</v>
      </c>
      <c r="N83" s="159" t="s">
        <v>287</v>
      </c>
      <c r="O83" s="156" t="s">
        <v>264</v>
      </c>
      <c r="P83" s="160">
        <v>374789000</v>
      </c>
      <c r="Q83" s="160">
        <v>374789000</v>
      </c>
      <c r="R83" s="161">
        <v>0</v>
      </c>
      <c r="S83" s="149" t="s">
        <v>261</v>
      </c>
      <c r="T83" s="150" t="s">
        <v>24</v>
      </c>
      <c r="U83" s="163"/>
      <c r="V83" s="163"/>
      <c r="W83" s="163"/>
      <c r="X83" s="163"/>
      <c r="Y83" s="162" t="s">
        <v>24</v>
      </c>
    </row>
    <row r="84" spans="1:25" s="128" customFormat="1" ht="120">
      <c r="A84" s="1">
        <v>74</v>
      </c>
      <c r="B84" s="128" t="s">
        <v>549</v>
      </c>
      <c r="C84" s="149" t="s">
        <v>54</v>
      </c>
      <c r="D84" s="151"/>
      <c r="E84" s="152" t="s">
        <v>2048</v>
      </c>
      <c r="F84" s="153" t="s">
        <v>2049</v>
      </c>
      <c r="G84" s="149" t="s">
        <v>257</v>
      </c>
      <c r="H84" s="154" t="s">
        <v>281</v>
      </c>
      <c r="I84" s="155" t="s">
        <v>267</v>
      </c>
      <c r="J84" s="156" t="s">
        <v>253</v>
      </c>
      <c r="K84" s="154" t="s">
        <v>1870</v>
      </c>
      <c r="L84" s="157" t="s">
        <v>2050</v>
      </c>
      <c r="M84" s="159" t="s">
        <v>1980</v>
      </c>
      <c r="N84" s="159" t="s">
        <v>295</v>
      </c>
      <c r="O84" s="156" t="s">
        <v>260</v>
      </c>
      <c r="P84" s="160">
        <v>1883360000</v>
      </c>
      <c r="Q84" s="160">
        <v>1883360000</v>
      </c>
      <c r="R84" s="161">
        <v>0</v>
      </c>
      <c r="S84" s="149" t="s">
        <v>261</v>
      </c>
      <c r="T84" s="150" t="s">
        <v>24</v>
      </c>
      <c r="U84" s="163"/>
      <c r="V84" s="163"/>
      <c r="W84" s="163"/>
      <c r="X84" s="163"/>
      <c r="Y84" s="162" t="s">
        <v>24</v>
      </c>
    </row>
    <row r="85" spans="1:25" s="128" customFormat="1" ht="45">
      <c r="A85" s="1">
        <v>75</v>
      </c>
      <c r="B85" s="128" t="s">
        <v>550</v>
      </c>
      <c r="C85" s="149" t="s">
        <v>54</v>
      </c>
      <c r="D85" s="151"/>
      <c r="E85" s="152" t="s">
        <v>2051</v>
      </c>
      <c r="F85" s="153" t="s">
        <v>1893</v>
      </c>
      <c r="G85" s="149" t="s">
        <v>257</v>
      </c>
      <c r="H85" s="154" t="s">
        <v>278</v>
      </c>
      <c r="I85" s="155" t="s">
        <v>267</v>
      </c>
      <c r="J85" s="156" t="s">
        <v>253</v>
      </c>
      <c r="K85" s="154" t="s">
        <v>1870</v>
      </c>
      <c r="L85" s="157" t="s">
        <v>2052</v>
      </c>
      <c r="M85" s="159" t="s">
        <v>1895</v>
      </c>
      <c r="N85" s="159" t="s">
        <v>297</v>
      </c>
      <c r="O85" s="156" t="s">
        <v>254</v>
      </c>
      <c r="P85" s="160">
        <v>786045000</v>
      </c>
      <c r="Q85" s="160">
        <v>786045000</v>
      </c>
      <c r="R85" s="161">
        <v>0</v>
      </c>
      <c r="S85" s="149" t="s">
        <v>261</v>
      </c>
      <c r="T85" s="150" t="s">
        <v>24</v>
      </c>
      <c r="U85" s="163"/>
      <c r="V85" s="163"/>
      <c r="W85" s="163"/>
      <c r="X85" s="163"/>
      <c r="Y85" s="162" t="s">
        <v>24</v>
      </c>
    </row>
    <row r="86" spans="1:25" s="128" customFormat="1" ht="45">
      <c r="A86" s="1">
        <v>76</v>
      </c>
      <c r="B86" s="128" t="s">
        <v>551</v>
      </c>
      <c r="C86" s="149" t="s">
        <v>54</v>
      </c>
      <c r="D86" s="151"/>
      <c r="E86" s="152" t="s">
        <v>2053</v>
      </c>
      <c r="F86" s="153" t="s">
        <v>1945</v>
      </c>
      <c r="G86" s="149" t="s">
        <v>257</v>
      </c>
      <c r="H86" s="154" t="s">
        <v>278</v>
      </c>
      <c r="I86" s="155" t="s">
        <v>267</v>
      </c>
      <c r="J86" s="156" t="s">
        <v>253</v>
      </c>
      <c r="K86" s="154" t="s">
        <v>1870</v>
      </c>
      <c r="L86" s="157" t="s">
        <v>2054</v>
      </c>
      <c r="M86" s="159" t="s">
        <v>1895</v>
      </c>
      <c r="N86" s="159" t="s">
        <v>297</v>
      </c>
      <c r="O86" s="156" t="s">
        <v>254</v>
      </c>
      <c r="P86" s="160">
        <v>700245000</v>
      </c>
      <c r="Q86" s="160">
        <v>700245000</v>
      </c>
      <c r="R86" s="161">
        <v>0</v>
      </c>
      <c r="S86" s="149" t="s">
        <v>261</v>
      </c>
      <c r="T86" s="150" t="s">
        <v>24</v>
      </c>
      <c r="U86" s="163"/>
      <c r="V86" s="163"/>
      <c r="W86" s="163"/>
      <c r="X86" s="163"/>
      <c r="Y86" s="162" t="s">
        <v>24</v>
      </c>
    </row>
    <row r="87" spans="1:25" s="128" customFormat="1" ht="45">
      <c r="A87" s="1">
        <v>77</v>
      </c>
      <c r="B87" s="128" t="s">
        <v>552</v>
      </c>
      <c r="C87" s="149" t="s">
        <v>54</v>
      </c>
      <c r="D87" s="151"/>
      <c r="E87" s="152" t="s">
        <v>2055</v>
      </c>
      <c r="F87" s="153" t="s">
        <v>1893</v>
      </c>
      <c r="G87" s="149" t="s">
        <v>257</v>
      </c>
      <c r="H87" s="154" t="s">
        <v>278</v>
      </c>
      <c r="I87" s="155" t="s">
        <v>267</v>
      </c>
      <c r="J87" s="156" t="s">
        <v>253</v>
      </c>
      <c r="K87" s="154" t="s">
        <v>1870</v>
      </c>
      <c r="L87" s="157" t="s">
        <v>2056</v>
      </c>
      <c r="M87" s="159" t="s">
        <v>1895</v>
      </c>
      <c r="N87" s="159" t="s">
        <v>297</v>
      </c>
      <c r="O87" s="156" t="s">
        <v>254</v>
      </c>
      <c r="P87" s="160">
        <v>822445000</v>
      </c>
      <c r="Q87" s="160">
        <v>822445000</v>
      </c>
      <c r="R87" s="161">
        <v>0</v>
      </c>
      <c r="S87" s="149" t="s">
        <v>261</v>
      </c>
      <c r="T87" s="150" t="s">
        <v>24</v>
      </c>
      <c r="U87" s="163"/>
      <c r="V87" s="163"/>
      <c r="W87" s="163"/>
      <c r="X87" s="163"/>
      <c r="Y87" s="162" t="s">
        <v>24</v>
      </c>
    </row>
    <row r="88" spans="1:25" s="128" customFormat="1" ht="45">
      <c r="A88" s="1">
        <v>78</v>
      </c>
      <c r="B88" s="128" t="s">
        <v>553</v>
      </c>
      <c r="C88" s="149" t="s">
        <v>54</v>
      </c>
      <c r="D88" s="151"/>
      <c r="E88" s="152" t="s">
        <v>2057</v>
      </c>
      <c r="F88" s="153" t="s">
        <v>2058</v>
      </c>
      <c r="G88" s="149" t="s">
        <v>257</v>
      </c>
      <c r="H88" s="154" t="s">
        <v>278</v>
      </c>
      <c r="I88" s="155" t="s">
        <v>267</v>
      </c>
      <c r="J88" s="156" t="s">
        <v>253</v>
      </c>
      <c r="K88" s="154" t="s">
        <v>1870</v>
      </c>
      <c r="L88" s="157" t="s">
        <v>2059</v>
      </c>
      <c r="M88" s="159" t="s">
        <v>1865</v>
      </c>
      <c r="N88" s="159" t="s">
        <v>288</v>
      </c>
      <c r="O88" s="156" t="s">
        <v>264</v>
      </c>
      <c r="P88" s="160">
        <v>250000000</v>
      </c>
      <c r="Q88" s="160">
        <v>250000000</v>
      </c>
      <c r="R88" s="161">
        <v>0</v>
      </c>
      <c r="S88" s="149" t="s">
        <v>261</v>
      </c>
      <c r="T88" s="150" t="s">
        <v>24</v>
      </c>
      <c r="U88" s="163"/>
      <c r="V88" s="163"/>
      <c r="W88" s="163"/>
      <c r="X88" s="163"/>
      <c r="Y88" s="162" t="s">
        <v>24</v>
      </c>
    </row>
    <row r="89" spans="1:25" s="128" customFormat="1" ht="76.5">
      <c r="A89" s="1">
        <v>79</v>
      </c>
      <c r="B89" s="128" t="s">
        <v>554</v>
      </c>
      <c r="C89" s="149" t="s">
        <v>54</v>
      </c>
      <c r="D89" s="151"/>
      <c r="E89" s="152" t="s">
        <v>2060</v>
      </c>
      <c r="F89" s="164">
        <v>41613</v>
      </c>
      <c r="G89" s="149" t="s">
        <v>257</v>
      </c>
      <c r="H89" s="154" t="s">
        <v>278</v>
      </c>
      <c r="I89" s="155" t="s">
        <v>267</v>
      </c>
      <c r="J89" s="156" t="s">
        <v>253</v>
      </c>
      <c r="K89" s="154" t="s">
        <v>1870</v>
      </c>
      <c r="L89" s="157" t="s">
        <v>2061</v>
      </c>
      <c r="M89" s="158" t="s">
        <v>1858</v>
      </c>
      <c r="N89" s="159" t="s">
        <v>273</v>
      </c>
      <c r="O89" s="156" t="s">
        <v>260</v>
      </c>
      <c r="P89" s="160">
        <v>118953002</v>
      </c>
      <c r="Q89" s="160">
        <v>118953002</v>
      </c>
      <c r="R89" s="161">
        <v>0</v>
      </c>
      <c r="S89" s="149" t="s">
        <v>261</v>
      </c>
      <c r="T89" s="150" t="s">
        <v>24</v>
      </c>
      <c r="U89" s="163"/>
      <c r="V89" s="163"/>
      <c r="W89" s="163"/>
      <c r="X89" s="163"/>
      <c r="Y89" s="162" t="s">
        <v>24</v>
      </c>
    </row>
    <row r="90" spans="1:25" s="128" customFormat="1" ht="60">
      <c r="A90" s="1">
        <v>80</v>
      </c>
      <c r="B90" s="128" t="s">
        <v>555</v>
      </c>
      <c r="C90" s="149" t="s">
        <v>54</v>
      </c>
      <c r="D90" s="151"/>
      <c r="E90" s="152" t="s">
        <v>2062</v>
      </c>
      <c r="F90" s="164">
        <v>41683</v>
      </c>
      <c r="G90" s="149" t="s">
        <v>257</v>
      </c>
      <c r="H90" s="154" t="s">
        <v>277</v>
      </c>
      <c r="I90" s="155" t="s">
        <v>267</v>
      </c>
      <c r="J90" s="156" t="s">
        <v>253</v>
      </c>
      <c r="K90" s="154" t="s">
        <v>1870</v>
      </c>
      <c r="L90" s="167" t="s">
        <v>2063</v>
      </c>
      <c r="M90" s="159" t="s">
        <v>1865</v>
      </c>
      <c r="N90" s="159" t="s">
        <v>288</v>
      </c>
      <c r="O90" s="156" t="s">
        <v>264</v>
      </c>
      <c r="P90" s="177">
        <v>2500682700</v>
      </c>
      <c r="Q90" s="177">
        <v>2500682700</v>
      </c>
      <c r="R90" s="161">
        <v>0</v>
      </c>
      <c r="S90" s="149" t="s">
        <v>261</v>
      </c>
      <c r="T90" s="150" t="s">
        <v>24</v>
      </c>
      <c r="U90" s="163"/>
      <c r="V90" s="163"/>
      <c r="W90" s="163"/>
      <c r="X90" s="163"/>
      <c r="Y90" s="162" t="s">
        <v>24</v>
      </c>
    </row>
    <row r="91" spans="1:25" s="128" customFormat="1" ht="63.75">
      <c r="A91" s="1">
        <v>81</v>
      </c>
      <c r="B91" s="128" t="s">
        <v>556</v>
      </c>
      <c r="C91" s="149" t="s">
        <v>54</v>
      </c>
      <c r="D91" s="151"/>
      <c r="E91" s="152" t="s">
        <v>2064</v>
      </c>
      <c r="F91" s="164">
        <v>41731</v>
      </c>
      <c r="G91" s="149" t="s">
        <v>257</v>
      </c>
      <c r="H91" s="154" t="s">
        <v>278</v>
      </c>
      <c r="I91" s="155" t="s">
        <v>267</v>
      </c>
      <c r="J91" s="156" t="s">
        <v>253</v>
      </c>
      <c r="K91" s="154" t="s">
        <v>1870</v>
      </c>
      <c r="L91" s="157" t="s">
        <v>2065</v>
      </c>
      <c r="M91" s="159" t="s">
        <v>1865</v>
      </c>
      <c r="N91" s="159" t="s">
        <v>288</v>
      </c>
      <c r="O91" s="156" t="s">
        <v>254</v>
      </c>
      <c r="P91" s="160">
        <v>3747306000</v>
      </c>
      <c r="Q91" s="160">
        <v>3747306000</v>
      </c>
      <c r="R91" s="161">
        <v>0</v>
      </c>
      <c r="S91" s="149" t="s">
        <v>261</v>
      </c>
      <c r="T91" s="150" t="s">
        <v>24</v>
      </c>
      <c r="U91" s="163"/>
      <c r="V91" s="163"/>
      <c r="W91" s="163"/>
      <c r="X91" s="163"/>
      <c r="Y91" s="162" t="s">
        <v>24</v>
      </c>
    </row>
    <row r="92" spans="1:25" s="128" customFormat="1" ht="63.75">
      <c r="A92" s="1">
        <v>82</v>
      </c>
      <c r="B92" s="128" t="s">
        <v>557</v>
      </c>
      <c r="C92" s="149" t="s">
        <v>54</v>
      </c>
      <c r="D92" s="151"/>
      <c r="E92" s="152" t="s">
        <v>2066</v>
      </c>
      <c r="F92" s="164">
        <v>41761</v>
      </c>
      <c r="G92" s="149" t="s">
        <v>257</v>
      </c>
      <c r="H92" s="154" t="s">
        <v>277</v>
      </c>
      <c r="I92" s="155" t="s">
        <v>267</v>
      </c>
      <c r="J92" s="156" t="s">
        <v>253</v>
      </c>
      <c r="K92" s="154" t="s">
        <v>1870</v>
      </c>
      <c r="L92" s="157" t="s">
        <v>2067</v>
      </c>
      <c r="M92" s="170" t="s">
        <v>263</v>
      </c>
      <c r="N92" s="159" t="s">
        <v>289</v>
      </c>
      <c r="O92" s="156" t="s">
        <v>254</v>
      </c>
      <c r="P92" s="160">
        <v>100000000</v>
      </c>
      <c r="Q92" s="160">
        <v>100000000</v>
      </c>
      <c r="R92" s="161">
        <v>0</v>
      </c>
      <c r="S92" s="149" t="s">
        <v>261</v>
      </c>
      <c r="T92" s="150" t="s">
        <v>24</v>
      </c>
      <c r="U92" s="163"/>
      <c r="V92" s="163"/>
      <c r="W92" s="163"/>
      <c r="X92" s="163"/>
      <c r="Y92" s="162" t="s">
        <v>24</v>
      </c>
    </row>
    <row r="93" spans="1:25" s="128" customFormat="1" ht="60">
      <c r="A93" s="1">
        <v>83</v>
      </c>
      <c r="B93" s="128" t="s">
        <v>558</v>
      </c>
      <c r="C93" s="149" t="s">
        <v>54</v>
      </c>
      <c r="D93" s="151"/>
      <c r="E93" s="152" t="s">
        <v>2068</v>
      </c>
      <c r="F93" s="164">
        <v>41834</v>
      </c>
      <c r="G93" s="149" t="s">
        <v>257</v>
      </c>
      <c r="H93" s="154" t="s">
        <v>277</v>
      </c>
      <c r="I93" s="155" t="s">
        <v>267</v>
      </c>
      <c r="J93" s="156" t="s">
        <v>253</v>
      </c>
      <c r="K93" s="154" t="s">
        <v>1870</v>
      </c>
      <c r="L93" s="157" t="s">
        <v>2069</v>
      </c>
      <c r="M93" s="159" t="s">
        <v>1865</v>
      </c>
      <c r="N93" s="159" t="s">
        <v>288</v>
      </c>
      <c r="O93" s="156" t="s">
        <v>264</v>
      </c>
      <c r="P93" s="160">
        <v>50000000</v>
      </c>
      <c r="Q93" s="160">
        <v>50000000</v>
      </c>
      <c r="R93" s="161">
        <v>0</v>
      </c>
      <c r="S93" s="149" t="s">
        <v>261</v>
      </c>
      <c r="T93" s="150" t="s">
        <v>24</v>
      </c>
      <c r="U93" s="163"/>
      <c r="V93" s="163"/>
      <c r="W93" s="163"/>
      <c r="X93" s="163"/>
      <c r="Y93" s="162" t="s">
        <v>24</v>
      </c>
    </row>
    <row r="94" spans="1:25" s="128" customFormat="1" ht="45">
      <c r="A94" s="1">
        <v>84</v>
      </c>
      <c r="B94" s="128" t="s">
        <v>559</v>
      </c>
      <c r="C94" s="149" t="s">
        <v>54</v>
      </c>
      <c r="D94" s="151"/>
      <c r="E94" s="152" t="s">
        <v>2070</v>
      </c>
      <c r="F94" s="164">
        <v>41773</v>
      </c>
      <c r="G94" s="149" t="s">
        <v>257</v>
      </c>
      <c r="H94" s="154" t="s">
        <v>278</v>
      </c>
      <c r="I94" s="155" t="s">
        <v>267</v>
      </c>
      <c r="J94" s="156" t="s">
        <v>253</v>
      </c>
      <c r="K94" s="154" t="s">
        <v>1870</v>
      </c>
      <c r="L94" s="157" t="s">
        <v>2071</v>
      </c>
      <c r="M94" s="170" t="s">
        <v>259</v>
      </c>
      <c r="N94" s="159" t="s">
        <v>287</v>
      </c>
      <c r="O94" s="156" t="s">
        <v>254</v>
      </c>
      <c r="P94" s="160">
        <v>180000000</v>
      </c>
      <c r="Q94" s="160">
        <v>180000000</v>
      </c>
      <c r="R94" s="161">
        <v>0</v>
      </c>
      <c r="S94" s="149" t="s">
        <v>261</v>
      </c>
      <c r="T94" s="150" t="s">
        <v>24</v>
      </c>
      <c r="U94" s="163"/>
      <c r="V94" s="163"/>
      <c r="W94" s="163"/>
      <c r="X94" s="163"/>
      <c r="Y94" s="162" t="s">
        <v>24</v>
      </c>
    </row>
    <row r="95" spans="1:25" s="128" customFormat="1" ht="76.5">
      <c r="A95" s="1">
        <v>85</v>
      </c>
      <c r="B95" s="128" t="s">
        <v>560</v>
      </c>
      <c r="C95" s="149" t="s">
        <v>54</v>
      </c>
      <c r="D95" s="151"/>
      <c r="E95" s="152" t="s">
        <v>2072</v>
      </c>
      <c r="F95" s="153" t="s">
        <v>1855</v>
      </c>
      <c r="G95" s="149" t="s">
        <v>257</v>
      </c>
      <c r="H95" s="154" t="s">
        <v>277</v>
      </c>
      <c r="I95" s="155" t="s">
        <v>267</v>
      </c>
      <c r="J95" s="156" t="s">
        <v>253</v>
      </c>
      <c r="K95" s="157" t="s">
        <v>2073</v>
      </c>
      <c r="L95" s="157" t="s">
        <v>2074</v>
      </c>
      <c r="M95" s="159" t="s">
        <v>1865</v>
      </c>
      <c r="N95" s="159" t="s">
        <v>288</v>
      </c>
      <c r="O95" s="156" t="s">
        <v>260</v>
      </c>
      <c r="P95" s="160">
        <v>5000000000</v>
      </c>
      <c r="Q95" s="160">
        <v>5000000000</v>
      </c>
      <c r="R95" s="161">
        <v>0</v>
      </c>
      <c r="S95" s="149" t="s">
        <v>261</v>
      </c>
      <c r="T95" s="150" t="s">
        <v>24</v>
      </c>
      <c r="U95" s="163"/>
      <c r="V95" s="163"/>
      <c r="W95" s="163"/>
      <c r="X95" s="163"/>
      <c r="Y95" s="162" t="s">
        <v>24</v>
      </c>
    </row>
    <row r="96" spans="1:25" s="128" customFormat="1" ht="45">
      <c r="A96" s="1">
        <v>86</v>
      </c>
      <c r="B96" s="128" t="s">
        <v>561</v>
      </c>
      <c r="C96" s="149" t="s">
        <v>54</v>
      </c>
      <c r="D96" s="151"/>
      <c r="E96" s="152" t="s">
        <v>2075</v>
      </c>
      <c r="F96" s="153" t="s">
        <v>1855</v>
      </c>
      <c r="G96" s="149" t="s">
        <v>257</v>
      </c>
      <c r="H96" s="154" t="s">
        <v>278</v>
      </c>
      <c r="I96" s="155" t="s">
        <v>267</v>
      </c>
      <c r="J96" s="156" t="s">
        <v>253</v>
      </c>
      <c r="K96" s="157" t="s">
        <v>2073</v>
      </c>
      <c r="L96" s="157" t="s">
        <v>2076</v>
      </c>
      <c r="M96" s="159" t="s">
        <v>1865</v>
      </c>
      <c r="N96" s="159" t="s">
        <v>288</v>
      </c>
      <c r="O96" s="156" t="s">
        <v>264</v>
      </c>
      <c r="P96" s="160">
        <v>109000000</v>
      </c>
      <c r="Q96" s="160">
        <v>109000000</v>
      </c>
      <c r="R96" s="161">
        <v>0</v>
      </c>
      <c r="S96" s="149" t="s">
        <v>255</v>
      </c>
      <c r="T96" s="214">
        <v>43076</v>
      </c>
      <c r="U96" s="163" t="s">
        <v>256</v>
      </c>
      <c r="V96" s="215">
        <v>0</v>
      </c>
      <c r="W96" s="163"/>
      <c r="X96" s="163"/>
      <c r="Y96" s="162" t="s">
        <v>24</v>
      </c>
    </row>
    <row r="97" spans="1:25" s="128" customFormat="1" ht="45">
      <c r="A97" s="1">
        <v>87</v>
      </c>
      <c r="B97" s="128" t="s">
        <v>562</v>
      </c>
      <c r="C97" s="149" t="s">
        <v>54</v>
      </c>
      <c r="D97" s="151"/>
      <c r="E97" s="152" t="s">
        <v>2077</v>
      </c>
      <c r="F97" s="153" t="s">
        <v>1855</v>
      </c>
      <c r="G97" s="149" t="s">
        <v>257</v>
      </c>
      <c r="H97" s="154" t="s">
        <v>278</v>
      </c>
      <c r="I97" s="155" t="s">
        <v>267</v>
      </c>
      <c r="J97" s="156" t="s">
        <v>253</v>
      </c>
      <c r="K97" s="157" t="s">
        <v>2073</v>
      </c>
      <c r="L97" s="157" t="s">
        <v>2078</v>
      </c>
      <c r="M97" s="159" t="s">
        <v>1865</v>
      </c>
      <c r="N97" s="159" t="s">
        <v>288</v>
      </c>
      <c r="O97" s="156" t="s">
        <v>260</v>
      </c>
      <c r="P97" s="160">
        <v>4246000000</v>
      </c>
      <c r="Q97" s="160">
        <v>4246000000</v>
      </c>
      <c r="R97" s="161">
        <v>0</v>
      </c>
      <c r="S97" s="149" t="s">
        <v>261</v>
      </c>
      <c r="T97" s="150" t="s">
        <v>24</v>
      </c>
      <c r="U97" s="163"/>
      <c r="V97" s="163"/>
      <c r="W97" s="163"/>
      <c r="X97" s="163"/>
      <c r="Y97" s="162" t="s">
        <v>24</v>
      </c>
    </row>
    <row r="98" spans="1:25" s="128" customFormat="1" ht="120">
      <c r="A98" s="1">
        <v>88</v>
      </c>
      <c r="B98" s="128" t="s">
        <v>563</v>
      </c>
      <c r="C98" s="149" t="s">
        <v>54</v>
      </c>
      <c r="D98" s="151"/>
      <c r="E98" s="152" t="s">
        <v>2079</v>
      </c>
      <c r="F98" s="153" t="s">
        <v>2080</v>
      </c>
      <c r="G98" s="149" t="s">
        <v>257</v>
      </c>
      <c r="H98" s="154" t="s">
        <v>280</v>
      </c>
      <c r="I98" s="155" t="s">
        <v>267</v>
      </c>
      <c r="J98" s="156" t="s">
        <v>253</v>
      </c>
      <c r="K98" s="157" t="s">
        <v>2073</v>
      </c>
      <c r="L98" s="157" t="s">
        <v>2081</v>
      </c>
      <c r="M98" s="159" t="s">
        <v>1865</v>
      </c>
      <c r="N98" s="159" t="s">
        <v>288</v>
      </c>
      <c r="O98" s="156" t="s">
        <v>260</v>
      </c>
      <c r="P98" s="160">
        <v>3000000000000</v>
      </c>
      <c r="Q98" s="160">
        <v>3000000000000</v>
      </c>
      <c r="R98" s="161">
        <v>0</v>
      </c>
      <c r="S98" s="149" t="s">
        <v>261</v>
      </c>
      <c r="T98" s="150" t="s">
        <v>24</v>
      </c>
      <c r="U98" s="163"/>
      <c r="V98" s="163"/>
      <c r="W98" s="163"/>
      <c r="X98" s="163"/>
      <c r="Y98" s="162" t="s">
        <v>24</v>
      </c>
    </row>
    <row r="99" spans="1:25" s="128" customFormat="1" ht="45">
      <c r="A99" s="1">
        <v>89</v>
      </c>
      <c r="B99" s="128" t="s">
        <v>564</v>
      </c>
      <c r="C99" s="149" t="s">
        <v>54</v>
      </c>
      <c r="D99" s="151"/>
      <c r="E99" s="152" t="s">
        <v>2082</v>
      </c>
      <c r="F99" s="153" t="s">
        <v>1855</v>
      </c>
      <c r="G99" s="149" t="s">
        <v>257</v>
      </c>
      <c r="H99" s="154" t="s">
        <v>278</v>
      </c>
      <c r="I99" s="155" t="s">
        <v>267</v>
      </c>
      <c r="J99" s="156" t="s">
        <v>253</v>
      </c>
      <c r="K99" s="157" t="s">
        <v>2073</v>
      </c>
      <c r="L99" s="157" t="s">
        <v>2083</v>
      </c>
      <c r="M99" s="159" t="s">
        <v>1865</v>
      </c>
      <c r="N99" s="159" t="s">
        <v>288</v>
      </c>
      <c r="O99" s="156" t="s">
        <v>260</v>
      </c>
      <c r="P99" s="160">
        <v>1265000000</v>
      </c>
      <c r="Q99" s="160">
        <v>1265000000</v>
      </c>
      <c r="R99" s="161">
        <v>0</v>
      </c>
      <c r="S99" s="149" t="s">
        <v>261</v>
      </c>
      <c r="T99" s="150" t="s">
        <v>24</v>
      </c>
      <c r="U99" s="163"/>
      <c r="V99" s="163"/>
      <c r="W99" s="163"/>
      <c r="X99" s="163"/>
      <c r="Y99" s="162" t="s">
        <v>24</v>
      </c>
    </row>
    <row r="100" spans="1:25" s="128" customFormat="1" ht="120">
      <c r="A100" s="1">
        <v>90</v>
      </c>
      <c r="B100" s="128" t="s">
        <v>565</v>
      </c>
      <c r="C100" s="149" t="s">
        <v>54</v>
      </c>
      <c r="D100" s="151"/>
      <c r="E100" s="152" t="s">
        <v>2084</v>
      </c>
      <c r="F100" s="153" t="s">
        <v>1855</v>
      </c>
      <c r="G100" s="149" t="s">
        <v>257</v>
      </c>
      <c r="H100" s="154" t="s">
        <v>281</v>
      </c>
      <c r="I100" s="155" t="s">
        <v>267</v>
      </c>
      <c r="J100" s="156" t="s">
        <v>253</v>
      </c>
      <c r="K100" s="157" t="s">
        <v>2073</v>
      </c>
      <c r="L100" s="157" t="s">
        <v>2085</v>
      </c>
      <c r="M100" s="168" t="s">
        <v>1902</v>
      </c>
      <c r="N100" s="159" t="s">
        <v>303</v>
      </c>
      <c r="O100" s="156" t="s">
        <v>260</v>
      </c>
      <c r="P100" s="160">
        <v>211000000</v>
      </c>
      <c r="Q100" s="160">
        <v>211000000</v>
      </c>
      <c r="R100" s="161">
        <v>0</v>
      </c>
      <c r="S100" s="149" t="s">
        <v>261</v>
      </c>
      <c r="T100" s="150" t="s">
        <v>24</v>
      </c>
      <c r="U100" s="163"/>
      <c r="V100" s="163"/>
      <c r="W100" s="163"/>
      <c r="X100" s="163"/>
      <c r="Y100" s="162" t="s">
        <v>24</v>
      </c>
    </row>
    <row r="101" spans="1:25" s="128" customFormat="1" ht="45">
      <c r="A101" s="1">
        <v>91</v>
      </c>
      <c r="B101" s="128" t="s">
        <v>566</v>
      </c>
      <c r="C101" s="149" t="s">
        <v>54</v>
      </c>
      <c r="D101" s="151"/>
      <c r="E101" s="152" t="s">
        <v>2086</v>
      </c>
      <c r="F101" s="153" t="s">
        <v>1855</v>
      </c>
      <c r="G101" s="149" t="s">
        <v>257</v>
      </c>
      <c r="H101" s="154" t="s">
        <v>278</v>
      </c>
      <c r="I101" s="155" t="s">
        <v>267</v>
      </c>
      <c r="J101" s="156" t="s">
        <v>253</v>
      </c>
      <c r="K101" s="157" t="s">
        <v>2073</v>
      </c>
      <c r="L101" s="157" t="s">
        <v>2087</v>
      </c>
      <c r="M101" s="159" t="s">
        <v>1865</v>
      </c>
      <c r="N101" s="159" t="s">
        <v>288</v>
      </c>
      <c r="O101" s="156" t="s">
        <v>260</v>
      </c>
      <c r="P101" s="160">
        <v>1782000000</v>
      </c>
      <c r="Q101" s="160">
        <v>1782000000</v>
      </c>
      <c r="R101" s="161">
        <v>0</v>
      </c>
      <c r="S101" s="149" t="s">
        <v>261</v>
      </c>
      <c r="T101" s="150" t="s">
        <v>24</v>
      </c>
      <c r="U101" s="163"/>
      <c r="V101" s="163"/>
      <c r="W101" s="163"/>
      <c r="X101" s="163"/>
      <c r="Y101" s="162" t="s">
        <v>24</v>
      </c>
    </row>
    <row r="102" spans="1:25" s="128" customFormat="1" ht="120">
      <c r="A102" s="1">
        <v>92</v>
      </c>
      <c r="B102" s="128" t="s">
        <v>567</v>
      </c>
      <c r="C102" s="149" t="s">
        <v>54</v>
      </c>
      <c r="D102" s="151"/>
      <c r="E102" s="152" t="s">
        <v>2088</v>
      </c>
      <c r="F102" s="153" t="s">
        <v>1855</v>
      </c>
      <c r="G102" s="149" t="s">
        <v>257</v>
      </c>
      <c r="H102" s="154" t="s">
        <v>280</v>
      </c>
      <c r="I102" s="155" t="s">
        <v>267</v>
      </c>
      <c r="J102" s="156" t="s">
        <v>253</v>
      </c>
      <c r="K102" s="157" t="s">
        <v>2073</v>
      </c>
      <c r="L102" s="157" t="s">
        <v>2089</v>
      </c>
      <c r="M102" s="158" t="s">
        <v>1858</v>
      </c>
      <c r="N102" s="159" t="s">
        <v>273</v>
      </c>
      <c r="O102" s="156" t="s">
        <v>254</v>
      </c>
      <c r="P102" s="160">
        <v>0</v>
      </c>
      <c r="Q102" s="160">
        <v>0</v>
      </c>
      <c r="R102" s="161">
        <v>0</v>
      </c>
      <c r="S102" s="149" t="s">
        <v>261</v>
      </c>
      <c r="T102" s="150" t="s">
        <v>24</v>
      </c>
      <c r="U102" s="163"/>
      <c r="V102" s="163"/>
      <c r="W102" s="163"/>
      <c r="X102" s="163"/>
      <c r="Y102" s="162" t="s">
        <v>24</v>
      </c>
    </row>
    <row r="103" spans="1:25" s="128" customFormat="1" ht="60">
      <c r="A103" s="1">
        <v>93</v>
      </c>
      <c r="B103" s="128" t="s">
        <v>568</v>
      </c>
      <c r="C103" s="149" t="s">
        <v>54</v>
      </c>
      <c r="D103" s="151"/>
      <c r="E103" s="175" t="s">
        <v>2090</v>
      </c>
      <c r="F103" s="153">
        <v>40330</v>
      </c>
      <c r="G103" s="149" t="s">
        <v>257</v>
      </c>
      <c r="H103" s="154" t="s">
        <v>277</v>
      </c>
      <c r="I103" s="155" t="s">
        <v>267</v>
      </c>
      <c r="J103" s="156" t="s">
        <v>253</v>
      </c>
      <c r="K103" s="157" t="s">
        <v>2073</v>
      </c>
      <c r="L103" s="157" t="s">
        <v>2091</v>
      </c>
      <c r="M103" s="159" t="s">
        <v>1865</v>
      </c>
      <c r="N103" s="159" t="s">
        <v>288</v>
      </c>
      <c r="O103" s="156" t="s">
        <v>254</v>
      </c>
      <c r="P103" s="160">
        <v>200000000</v>
      </c>
      <c r="Q103" s="160">
        <v>200000000</v>
      </c>
      <c r="R103" s="161">
        <v>0</v>
      </c>
      <c r="S103" s="149" t="s">
        <v>261</v>
      </c>
      <c r="T103" s="150" t="s">
        <v>24</v>
      </c>
      <c r="U103" s="163"/>
      <c r="V103" s="163"/>
      <c r="W103" s="163"/>
      <c r="X103" s="163"/>
      <c r="Y103" s="162" t="s">
        <v>24</v>
      </c>
    </row>
    <row r="104" spans="1:25" s="128" customFormat="1" ht="63.75">
      <c r="A104" s="1">
        <v>94</v>
      </c>
      <c r="B104" s="128" t="s">
        <v>569</v>
      </c>
      <c r="C104" s="149" t="s">
        <v>54</v>
      </c>
      <c r="D104" s="151"/>
      <c r="E104" s="152" t="s">
        <v>2092</v>
      </c>
      <c r="F104" s="153" t="s">
        <v>1855</v>
      </c>
      <c r="G104" s="149" t="s">
        <v>257</v>
      </c>
      <c r="H104" s="154" t="s">
        <v>278</v>
      </c>
      <c r="I104" s="155" t="s">
        <v>267</v>
      </c>
      <c r="J104" s="156" t="s">
        <v>253</v>
      </c>
      <c r="K104" s="154" t="s">
        <v>2093</v>
      </c>
      <c r="L104" s="157" t="s">
        <v>2094</v>
      </c>
      <c r="M104" s="159" t="s">
        <v>1865</v>
      </c>
      <c r="N104" s="159" t="s">
        <v>288</v>
      </c>
      <c r="O104" s="157" t="s">
        <v>264</v>
      </c>
      <c r="P104" s="160">
        <v>2000000000</v>
      </c>
      <c r="Q104" s="160">
        <v>2000000000</v>
      </c>
      <c r="R104" s="161">
        <v>0</v>
      </c>
      <c r="S104" s="149" t="s">
        <v>261</v>
      </c>
      <c r="T104" s="150" t="s">
        <v>24</v>
      </c>
      <c r="U104" s="163"/>
      <c r="V104" s="163"/>
      <c r="W104" s="163"/>
      <c r="X104" s="163"/>
      <c r="Y104" s="162" t="s">
        <v>24</v>
      </c>
    </row>
    <row r="105" spans="1:25" s="128" customFormat="1" ht="45">
      <c r="A105" s="1">
        <v>95</v>
      </c>
      <c r="B105" s="128" t="s">
        <v>570</v>
      </c>
      <c r="C105" s="149" t="s">
        <v>54</v>
      </c>
      <c r="D105" s="151"/>
      <c r="E105" s="152" t="s">
        <v>2095</v>
      </c>
      <c r="F105" s="153" t="s">
        <v>2096</v>
      </c>
      <c r="G105" s="149" t="s">
        <v>257</v>
      </c>
      <c r="H105" s="154" t="s">
        <v>278</v>
      </c>
      <c r="I105" s="155" t="s">
        <v>267</v>
      </c>
      <c r="J105" s="156" t="s">
        <v>253</v>
      </c>
      <c r="K105" s="157" t="s">
        <v>2097</v>
      </c>
      <c r="L105" s="157" t="s">
        <v>2098</v>
      </c>
      <c r="M105" s="159" t="s">
        <v>1865</v>
      </c>
      <c r="N105" s="159" t="s">
        <v>288</v>
      </c>
      <c r="O105" s="157" t="s">
        <v>264</v>
      </c>
      <c r="P105" s="160">
        <v>330433000</v>
      </c>
      <c r="Q105" s="160">
        <v>330433000</v>
      </c>
      <c r="R105" s="161">
        <v>0</v>
      </c>
      <c r="S105" s="149" t="s">
        <v>261</v>
      </c>
      <c r="T105" s="150" t="s">
        <v>24</v>
      </c>
      <c r="U105" s="163"/>
      <c r="V105" s="163"/>
      <c r="W105" s="163"/>
      <c r="X105" s="163"/>
      <c r="Y105" s="162" t="s">
        <v>24</v>
      </c>
    </row>
    <row r="106" spans="1:25" s="128" customFormat="1" ht="45">
      <c r="A106" s="1">
        <v>96</v>
      </c>
      <c r="B106" s="128" t="s">
        <v>571</v>
      </c>
      <c r="C106" s="149" t="s">
        <v>54</v>
      </c>
      <c r="D106" s="151"/>
      <c r="E106" s="175" t="s">
        <v>2099</v>
      </c>
      <c r="F106" s="164">
        <v>36067</v>
      </c>
      <c r="G106" s="149" t="s">
        <v>257</v>
      </c>
      <c r="H106" s="154" t="s">
        <v>278</v>
      </c>
      <c r="I106" s="155" t="s">
        <v>267</v>
      </c>
      <c r="J106" s="156" t="s">
        <v>253</v>
      </c>
      <c r="K106" s="178" t="s">
        <v>2100</v>
      </c>
      <c r="L106" s="157" t="s">
        <v>2101</v>
      </c>
      <c r="M106" s="159" t="s">
        <v>1865</v>
      </c>
      <c r="N106" s="159" t="s">
        <v>288</v>
      </c>
      <c r="O106" s="156" t="s">
        <v>260</v>
      </c>
      <c r="P106" s="160">
        <v>4000000000</v>
      </c>
      <c r="Q106" s="160">
        <v>4000000000</v>
      </c>
      <c r="R106" s="161">
        <v>0</v>
      </c>
      <c r="S106" s="149" t="s">
        <v>261</v>
      </c>
      <c r="T106" s="150" t="s">
        <v>24</v>
      </c>
      <c r="U106" s="163"/>
      <c r="V106" s="163"/>
      <c r="W106" s="163"/>
      <c r="X106" s="163"/>
      <c r="Y106" s="162" t="s">
        <v>24</v>
      </c>
    </row>
    <row r="107" spans="1:25" s="128" customFormat="1" ht="45">
      <c r="A107" s="1">
        <v>97</v>
      </c>
      <c r="B107" s="128" t="s">
        <v>572</v>
      </c>
      <c r="C107" s="149" t="s">
        <v>54</v>
      </c>
      <c r="D107" s="151"/>
      <c r="E107" s="152" t="s">
        <v>2102</v>
      </c>
      <c r="F107" s="153" t="s">
        <v>2103</v>
      </c>
      <c r="G107" s="149" t="s">
        <v>257</v>
      </c>
      <c r="H107" s="154" t="s">
        <v>278</v>
      </c>
      <c r="I107" s="155" t="s">
        <v>267</v>
      </c>
      <c r="J107" s="156" t="s">
        <v>253</v>
      </c>
      <c r="K107" s="157" t="s">
        <v>1867</v>
      </c>
      <c r="L107" s="157" t="s">
        <v>2104</v>
      </c>
      <c r="M107" s="159" t="s">
        <v>1865</v>
      </c>
      <c r="N107" s="159" t="s">
        <v>288</v>
      </c>
      <c r="O107" s="156" t="s">
        <v>260</v>
      </c>
      <c r="P107" s="160">
        <v>5326946000</v>
      </c>
      <c r="Q107" s="160">
        <v>5326946000</v>
      </c>
      <c r="R107" s="161">
        <v>0</v>
      </c>
      <c r="S107" s="149" t="s">
        <v>261</v>
      </c>
      <c r="T107" s="150" t="s">
        <v>24</v>
      </c>
      <c r="U107" s="163"/>
      <c r="V107" s="163"/>
      <c r="W107" s="163"/>
      <c r="X107" s="163"/>
      <c r="Y107" s="162" t="s">
        <v>24</v>
      </c>
    </row>
    <row r="108" spans="1:25" s="128" customFormat="1" ht="30">
      <c r="A108" s="1">
        <v>98</v>
      </c>
      <c r="B108" s="128" t="s">
        <v>573</v>
      </c>
      <c r="C108" s="210" t="s">
        <v>54</v>
      </c>
      <c r="D108" s="151"/>
      <c r="E108" s="152" t="s">
        <v>2105</v>
      </c>
      <c r="F108" s="153" t="s">
        <v>1855</v>
      </c>
      <c r="G108" s="210" t="s">
        <v>251</v>
      </c>
      <c r="H108" s="211" t="s">
        <v>283</v>
      </c>
      <c r="I108" s="155" t="s">
        <v>267</v>
      </c>
      <c r="J108" s="156" t="s">
        <v>253</v>
      </c>
      <c r="K108" s="157" t="s">
        <v>1867</v>
      </c>
      <c r="L108" s="157" t="s">
        <v>2106</v>
      </c>
      <c r="M108" s="168" t="s">
        <v>1975</v>
      </c>
      <c r="N108" s="159" t="s">
        <v>311</v>
      </c>
      <c r="O108" s="157" t="s">
        <v>254</v>
      </c>
      <c r="P108" s="160">
        <v>717000000</v>
      </c>
      <c r="Q108" s="160">
        <v>717000000</v>
      </c>
      <c r="R108" s="161">
        <v>0</v>
      </c>
      <c r="S108" s="149" t="s">
        <v>261</v>
      </c>
      <c r="T108" s="150" t="s">
        <v>24</v>
      </c>
      <c r="U108" s="163"/>
      <c r="V108" s="163"/>
      <c r="W108" s="163"/>
      <c r="X108" s="163"/>
      <c r="Y108" s="162" t="s">
        <v>24</v>
      </c>
    </row>
    <row r="109" spans="1:25" s="128" customFormat="1" ht="45">
      <c r="A109" s="1">
        <v>99</v>
      </c>
      <c r="B109" s="128" t="s">
        <v>574</v>
      </c>
      <c r="C109" s="149" t="s">
        <v>54</v>
      </c>
      <c r="D109" s="151"/>
      <c r="E109" s="152" t="s">
        <v>2107</v>
      </c>
      <c r="F109" s="153" t="s">
        <v>1855</v>
      </c>
      <c r="G109" s="149" t="s">
        <v>257</v>
      </c>
      <c r="H109" s="154" t="s">
        <v>278</v>
      </c>
      <c r="I109" s="155" t="s">
        <v>267</v>
      </c>
      <c r="J109" s="156" t="s">
        <v>253</v>
      </c>
      <c r="K109" s="157" t="s">
        <v>1867</v>
      </c>
      <c r="L109" s="157" t="s">
        <v>2108</v>
      </c>
      <c r="M109" s="159" t="s">
        <v>1895</v>
      </c>
      <c r="N109" s="159" t="s">
        <v>297</v>
      </c>
      <c r="O109" s="157" t="s">
        <v>254</v>
      </c>
      <c r="P109" s="160">
        <v>823000000</v>
      </c>
      <c r="Q109" s="160">
        <v>823000000</v>
      </c>
      <c r="R109" s="161">
        <v>0</v>
      </c>
      <c r="S109" s="149" t="s">
        <v>261</v>
      </c>
      <c r="T109" s="150" t="s">
        <v>24</v>
      </c>
      <c r="U109" s="163"/>
      <c r="V109" s="163"/>
      <c r="W109" s="163"/>
      <c r="X109" s="163"/>
      <c r="Y109" s="162" t="s">
        <v>24</v>
      </c>
    </row>
    <row r="110" spans="1:25" s="128" customFormat="1" ht="51">
      <c r="A110" s="1">
        <v>100</v>
      </c>
      <c r="B110" s="128" t="s">
        <v>575</v>
      </c>
      <c r="C110" s="149" t="s">
        <v>54</v>
      </c>
      <c r="D110" s="151"/>
      <c r="E110" s="152" t="s">
        <v>2109</v>
      </c>
      <c r="F110" s="153" t="s">
        <v>1855</v>
      </c>
      <c r="G110" s="149" t="s">
        <v>257</v>
      </c>
      <c r="H110" s="154" t="s">
        <v>278</v>
      </c>
      <c r="I110" s="155" t="s">
        <v>267</v>
      </c>
      <c r="J110" s="156" t="s">
        <v>253</v>
      </c>
      <c r="K110" s="157" t="s">
        <v>1867</v>
      </c>
      <c r="L110" s="157" t="s">
        <v>2110</v>
      </c>
      <c r="M110" s="159" t="s">
        <v>2005</v>
      </c>
      <c r="N110" s="159" t="s">
        <v>305</v>
      </c>
      <c r="O110" s="156" t="s">
        <v>260</v>
      </c>
      <c r="P110" s="160">
        <v>236000000</v>
      </c>
      <c r="Q110" s="160">
        <v>236000000</v>
      </c>
      <c r="R110" s="161">
        <v>0</v>
      </c>
      <c r="S110" s="149" t="s">
        <v>261</v>
      </c>
      <c r="T110" s="150" t="s">
        <v>24</v>
      </c>
      <c r="U110" s="163"/>
      <c r="V110" s="163"/>
      <c r="W110" s="163"/>
      <c r="X110" s="163"/>
      <c r="Y110" s="162" t="s">
        <v>24</v>
      </c>
    </row>
    <row r="111" spans="1:25" s="128" customFormat="1" ht="60">
      <c r="A111" s="1">
        <v>101</v>
      </c>
      <c r="B111" s="128" t="s">
        <v>576</v>
      </c>
      <c r="C111" s="149" t="s">
        <v>54</v>
      </c>
      <c r="D111" s="151"/>
      <c r="E111" s="152" t="s">
        <v>2111</v>
      </c>
      <c r="F111" s="153" t="s">
        <v>1855</v>
      </c>
      <c r="G111" s="149" t="s">
        <v>257</v>
      </c>
      <c r="H111" s="154" t="s">
        <v>277</v>
      </c>
      <c r="I111" s="155" t="s">
        <v>267</v>
      </c>
      <c r="J111" s="156" t="s">
        <v>253</v>
      </c>
      <c r="K111" s="157" t="s">
        <v>1867</v>
      </c>
      <c r="L111" s="157" t="s">
        <v>2112</v>
      </c>
      <c r="M111" s="159" t="s">
        <v>1865</v>
      </c>
      <c r="N111" s="159" t="s">
        <v>288</v>
      </c>
      <c r="O111" s="156" t="s">
        <v>264</v>
      </c>
      <c r="P111" s="160">
        <v>21000000</v>
      </c>
      <c r="Q111" s="160">
        <v>21000000</v>
      </c>
      <c r="R111" s="161">
        <v>0</v>
      </c>
      <c r="S111" s="149" t="s">
        <v>261</v>
      </c>
      <c r="T111" s="150" t="s">
        <v>24</v>
      </c>
      <c r="U111" s="163"/>
      <c r="V111" s="163"/>
      <c r="W111" s="163"/>
      <c r="X111" s="163"/>
      <c r="Y111" s="162" t="s">
        <v>24</v>
      </c>
    </row>
    <row r="112" spans="1:25" s="128" customFormat="1" ht="60">
      <c r="A112" s="1">
        <v>102</v>
      </c>
      <c r="B112" s="128" t="s">
        <v>577</v>
      </c>
      <c r="C112" s="149" t="s">
        <v>54</v>
      </c>
      <c r="D112" s="151"/>
      <c r="E112" s="152" t="s">
        <v>2113</v>
      </c>
      <c r="F112" s="153" t="s">
        <v>1855</v>
      </c>
      <c r="G112" s="149" t="s">
        <v>257</v>
      </c>
      <c r="H112" s="154" t="s">
        <v>277</v>
      </c>
      <c r="I112" s="155" t="s">
        <v>267</v>
      </c>
      <c r="J112" s="156" t="s">
        <v>253</v>
      </c>
      <c r="K112" s="157" t="s">
        <v>1867</v>
      </c>
      <c r="L112" s="157" t="s">
        <v>2114</v>
      </c>
      <c r="M112" s="159" t="s">
        <v>1865</v>
      </c>
      <c r="N112" s="159" t="s">
        <v>288</v>
      </c>
      <c r="O112" s="156" t="s">
        <v>260</v>
      </c>
      <c r="P112" s="160">
        <v>100000000</v>
      </c>
      <c r="Q112" s="160">
        <v>100000000</v>
      </c>
      <c r="R112" s="161">
        <v>0</v>
      </c>
      <c r="S112" s="149" t="s">
        <v>261</v>
      </c>
      <c r="T112" s="150" t="s">
        <v>24</v>
      </c>
      <c r="U112" s="163"/>
      <c r="V112" s="163"/>
      <c r="W112" s="163"/>
      <c r="X112" s="163"/>
      <c r="Y112" s="162" t="s">
        <v>24</v>
      </c>
    </row>
    <row r="113" spans="1:25" s="128" customFormat="1" ht="51">
      <c r="A113" s="1">
        <v>103</v>
      </c>
      <c r="B113" s="128" t="s">
        <v>578</v>
      </c>
      <c r="C113" s="149" t="s">
        <v>54</v>
      </c>
      <c r="D113" s="151"/>
      <c r="E113" s="152" t="s">
        <v>2115</v>
      </c>
      <c r="F113" s="153" t="s">
        <v>1855</v>
      </c>
      <c r="G113" s="149" t="s">
        <v>257</v>
      </c>
      <c r="H113" s="154" t="s">
        <v>278</v>
      </c>
      <c r="I113" s="155" t="s">
        <v>267</v>
      </c>
      <c r="J113" s="156" t="s">
        <v>253</v>
      </c>
      <c r="K113" s="157" t="s">
        <v>1867</v>
      </c>
      <c r="L113" s="157" t="s">
        <v>2116</v>
      </c>
      <c r="M113" s="159" t="s">
        <v>1865</v>
      </c>
      <c r="N113" s="159" t="s">
        <v>288</v>
      </c>
      <c r="O113" s="156" t="s">
        <v>264</v>
      </c>
      <c r="P113" s="160">
        <v>18996000000</v>
      </c>
      <c r="Q113" s="160">
        <v>18996000000</v>
      </c>
      <c r="R113" s="160">
        <v>18996000000</v>
      </c>
      <c r="S113" s="149" t="s">
        <v>261</v>
      </c>
      <c r="T113" s="150" t="s">
        <v>24</v>
      </c>
      <c r="U113" s="163"/>
      <c r="V113" s="163"/>
      <c r="W113" s="163"/>
      <c r="X113" s="163"/>
      <c r="Y113" s="162" t="s">
        <v>24</v>
      </c>
    </row>
    <row r="114" spans="1:25" s="128" customFormat="1" ht="120">
      <c r="A114" s="1">
        <v>104</v>
      </c>
      <c r="B114" s="128" t="s">
        <v>579</v>
      </c>
      <c r="C114" s="149" t="s">
        <v>54</v>
      </c>
      <c r="D114" s="151"/>
      <c r="E114" s="152" t="s">
        <v>2117</v>
      </c>
      <c r="F114" s="153" t="s">
        <v>1855</v>
      </c>
      <c r="G114" s="149" t="s">
        <v>257</v>
      </c>
      <c r="H114" s="154" t="s">
        <v>280</v>
      </c>
      <c r="I114" s="155" t="s">
        <v>267</v>
      </c>
      <c r="J114" s="156" t="s">
        <v>253</v>
      </c>
      <c r="K114" s="157" t="s">
        <v>1867</v>
      </c>
      <c r="L114" s="157" t="s">
        <v>2118</v>
      </c>
      <c r="M114" s="159" t="s">
        <v>1865</v>
      </c>
      <c r="N114" s="159" t="s">
        <v>288</v>
      </c>
      <c r="O114" s="156" t="s">
        <v>260</v>
      </c>
      <c r="P114" s="160">
        <v>4500000000</v>
      </c>
      <c r="Q114" s="160">
        <v>4500000000</v>
      </c>
      <c r="R114" s="161">
        <v>0</v>
      </c>
      <c r="S114" s="149" t="s">
        <v>261</v>
      </c>
      <c r="T114" s="150" t="s">
        <v>24</v>
      </c>
      <c r="U114" s="163"/>
      <c r="V114" s="163"/>
      <c r="W114" s="163"/>
      <c r="X114" s="163"/>
      <c r="Y114" s="162" t="s">
        <v>24</v>
      </c>
    </row>
    <row r="115" spans="1:25" s="128" customFormat="1" ht="60">
      <c r="A115" s="1">
        <v>105</v>
      </c>
      <c r="B115" s="128" t="s">
        <v>580</v>
      </c>
      <c r="C115" s="149" t="s">
        <v>54</v>
      </c>
      <c r="D115" s="151"/>
      <c r="E115" s="152" t="s">
        <v>2119</v>
      </c>
      <c r="F115" s="153" t="s">
        <v>1855</v>
      </c>
      <c r="G115" s="149" t="s">
        <v>257</v>
      </c>
      <c r="H115" s="154" t="s">
        <v>277</v>
      </c>
      <c r="I115" s="155" t="s">
        <v>267</v>
      </c>
      <c r="J115" s="156" t="s">
        <v>253</v>
      </c>
      <c r="K115" s="157" t="s">
        <v>1867</v>
      </c>
      <c r="L115" s="157" t="s">
        <v>2120</v>
      </c>
      <c r="M115" s="168" t="s">
        <v>1975</v>
      </c>
      <c r="N115" s="159" t="s">
        <v>310</v>
      </c>
      <c r="O115" s="156" t="s">
        <v>264</v>
      </c>
      <c r="P115" s="160">
        <v>160000000</v>
      </c>
      <c r="Q115" s="160">
        <v>160000000</v>
      </c>
      <c r="R115" s="161">
        <v>0</v>
      </c>
      <c r="S115" s="149" t="s">
        <v>261</v>
      </c>
      <c r="T115" s="150" t="s">
        <v>24</v>
      </c>
      <c r="U115" s="163"/>
      <c r="V115" s="163"/>
      <c r="W115" s="163"/>
      <c r="X115" s="163"/>
      <c r="Y115" s="162" t="s">
        <v>24</v>
      </c>
    </row>
    <row r="116" spans="1:25" s="128" customFormat="1" ht="45">
      <c r="A116" s="1">
        <v>106</v>
      </c>
      <c r="B116" s="128" t="s">
        <v>581</v>
      </c>
      <c r="C116" s="149" t="s">
        <v>54</v>
      </c>
      <c r="D116" s="151"/>
      <c r="E116" s="152" t="s">
        <v>2121</v>
      </c>
      <c r="F116" s="153" t="s">
        <v>1855</v>
      </c>
      <c r="G116" s="149" t="s">
        <v>257</v>
      </c>
      <c r="H116" s="154" t="s">
        <v>278</v>
      </c>
      <c r="I116" s="155" t="s">
        <v>267</v>
      </c>
      <c r="J116" s="156" t="s">
        <v>253</v>
      </c>
      <c r="K116" s="157" t="s">
        <v>1867</v>
      </c>
      <c r="L116" s="157" t="s">
        <v>2122</v>
      </c>
      <c r="M116" s="159" t="s">
        <v>1895</v>
      </c>
      <c r="N116" s="159" t="s">
        <v>297</v>
      </c>
      <c r="O116" s="156" t="s">
        <v>260</v>
      </c>
      <c r="P116" s="160">
        <v>170000000</v>
      </c>
      <c r="Q116" s="160">
        <v>170000000</v>
      </c>
      <c r="R116" s="161">
        <v>0</v>
      </c>
      <c r="S116" s="149" t="s">
        <v>261</v>
      </c>
      <c r="T116" s="150" t="s">
        <v>24</v>
      </c>
      <c r="U116" s="163"/>
      <c r="V116" s="163"/>
      <c r="W116" s="163"/>
      <c r="X116" s="163"/>
      <c r="Y116" s="162" t="s">
        <v>24</v>
      </c>
    </row>
    <row r="117" spans="1:25" s="128" customFormat="1" ht="45">
      <c r="A117" s="1">
        <v>107</v>
      </c>
      <c r="B117" s="128" t="s">
        <v>582</v>
      </c>
      <c r="C117" s="149" t="s">
        <v>54</v>
      </c>
      <c r="D117" s="151"/>
      <c r="E117" s="152" t="s">
        <v>2123</v>
      </c>
      <c r="F117" s="164">
        <v>41617</v>
      </c>
      <c r="G117" s="149" t="s">
        <v>257</v>
      </c>
      <c r="H117" s="154" t="s">
        <v>278</v>
      </c>
      <c r="I117" s="155" t="s">
        <v>267</v>
      </c>
      <c r="J117" s="156" t="s">
        <v>253</v>
      </c>
      <c r="K117" s="157" t="s">
        <v>1867</v>
      </c>
      <c r="L117" s="157" t="s">
        <v>2124</v>
      </c>
      <c r="M117" s="159" t="s">
        <v>1865</v>
      </c>
      <c r="N117" s="159" t="s">
        <v>288</v>
      </c>
      <c r="O117" s="156" t="s">
        <v>264</v>
      </c>
      <c r="P117" s="160">
        <v>48000000</v>
      </c>
      <c r="Q117" s="160">
        <v>48000000</v>
      </c>
      <c r="R117" s="161">
        <v>0</v>
      </c>
      <c r="S117" s="149" t="s">
        <v>261</v>
      </c>
      <c r="T117" s="150" t="s">
        <v>24</v>
      </c>
      <c r="U117" s="163"/>
      <c r="V117" s="163"/>
      <c r="W117" s="163"/>
      <c r="X117" s="163"/>
      <c r="Y117" s="162" t="s">
        <v>24</v>
      </c>
    </row>
    <row r="118" spans="1:25" s="128" customFormat="1" ht="60">
      <c r="A118" s="1">
        <v>108</v>
      </c>
      <c r="B118" s="128" t="s">
        <v>583</v>
      </c>
      <c r="C118" s="149" t="s">
        <v>54</v>
      </c>
      <c r="D118" s="151"/>
      <c r="E118" s="152" t="s">
        <v>2125</v>
      </c>
      <c r="F118" s="164">
        <v>41311</v>
      </c>
      <c r="G118" s="149" t="s">
        <v>257</v>
      </c>
      <c r="H118" s="154" t="s">
        <v>277</v>
      </c>
      <c r="I118" s="155" t="s">
        <v>267</v>
      </c>
      <c r="J118" s="156" t="s">
        <v>253</v>
      </c>
      <c r="K118" s="157" t="s">
        <v>1867</v>
      </c>
      <c r="L118" s="157" t="s">
        <v>2126</v>
      </c>
      <c r="M118" s="158" t="s">
        <v>1858</v>
      </c>
      <c r="N118" s="159" t="s">
        <v>273</v>
      </c>
      <c r="O118" s="156" t="s">
        <v>264</v>
      </c>
      <c r="P118" s="160">
        <v>5859000</v>
      </c>
      <c r="Q118" s="160">
        <v>5859000</v>
      </c>
      <c r="R118" s="160">
        <v>5859000</v>
      </c>
      <c r="S118" s="149" t="s">
        <v>261</v>
      </c>
      <c r="T118" s="150" t="s">
        <v>24</v>
      </c>
      <c r="U118" s="163"/>
      <c r="V118" s="163"/>
      <c r="W118" s="163"/>
      <c r="X118" s="163"/>
      <c r="Y118" s="162" t="s">
        <v>24</v>
      </c>
    </row>
    <row r="119" spans="1:25" s="128" customFormat="1" ht="45">
      <c r="A119" s="1">
        <v>109</v>
      </c>
      <c r="B119" s="128" t="s">
        <v>584</v>
      </c>
      <c r="C119" s="149" t="s">
        <v>54</v>
      </c>
      <c r="D119" s="151"/>
      <c r="E119" s="152" t="s">
        <v>2127</v>
      </c>
      <c r="F119" s="164">
        <v>41605</v>
      </c>
      <c r="G119" s="149" t="s">
        <v>257</v>
      </c>
      <c r="H119" s="154" t="s">
        <v>278</v>
      </c>
      <c r="I119" s="155" t="s">
        <v>267</v>
      </c>
      <c r="J119" s="156" t="s">
        <v>253</v>
      </c>
      <c r="K119" s="157" t="s">
        <v>1867</v>
      </c>
      <c r="L119" s="157" t="s">
        <v>2128</v>
      </c>
      <c r="M119" s="158" t="s">
        <v>1858</v>
      </c>
      <c r="N119" s="159" t="s">
        <v>273</v>
      </c>
      <c r="O119" s="157" t="s">
        <v>254</v>
      </c>
      <c r="P119" s="160">
        <v>63180000</v>
      </c>
      <c r="Q119" s="160">
        <v>63180000</v>
      </c>
      <c r="R119" s="161">
        <v>0</v>
      </c>
      <c r="S119" s="149" t="s">
        <v>261</v>
      </c>
      <c r="T119" s="150" t="s">
        <v>24</v>
      </c>
      <c r="U119" s="163"/>
      <c r="V119" s="163"/>
      <c r="W119" s="163"/>
      <c r="X119" s="163"/>
      <c r="Y119" s="162" t="s">
        <v>24</v>
      </c>
    </row>
    <row r="120" spans="1:25" s="128" customFormat="1" ht="120">
      <c r="A120" s="1">
        <v>110</v>
      </c>
      <c r="B120" s="128" t="s">
        <v>585</v>
      </c>
      <c r="C120" s="149" t="s">
        <v>54</v>
      </c>
      <c r="D120" s="151"/>
      <c r="E120" s="152" t="s">
        <v>2129</v>
      </c>
      <c r="F120" s="164">
        <v>41787</v>
      </c>
      <c r="G120" s="149" t="s">
        <v>257</v>
      </c>
      <c r="H120" s="154" t="s">
        <v>280</v>
      </c>
      <c r="I120" s="155" t="s">
        <v>267</v>
      </c>
      <c r="J120" s="156" t="s">
        <v>253</v>
      </c>
      <c r="K120" s="157" t="s">
        <v>1867</v>
      </c>
      <c r="L120" s="157" t="s">
        <v>2130</v>
      </c>
      <c r="M120" s="159" t="s">
        <v>1865</v>
      </c>
      <c r="N120" s="159" t="s">
        <v>288</v>
      </c>
      <c r="O120" s="157" t="s">
        <v>254</v>
      </c>
      <c r="P120" s="160">
        <v>0</v>
      </c>
      <c r="Q120" s="160">
        <v>0</v>
      </c>
      <c r="R120" s="161">
        <v>0</v>
      </c>
      <c r="S120" s="149" t="s">
        <v>261</v>
      </c>
      <c r="T120" s="150" t="s">
        <v>24</v>
      </c>
      <c r="U120" s="163"/>
      <c r="V120" s="163"/>
      <c r="W120" s="163"/>
      <c r="X120" s="163"/>
      <c r="Y120" s="162" t="s">
        <v>24</v>
      </c>
    </row>
    <row r="121" spans="1:25" s="128" customFormat="1" ht="45">
      <c r="A121" s="1">
        <v>111</v>
      </c>
      <c r="B121" s="128" t="s">
        <v>586</v>
      </c>
      <c r="C121" s="149" t="s">
        <v>54</v>
      </c>
      <c r="D121" s="151"/>
      <c r="E121" s="175" t="s">
        <v>2131</v>
      </c>
      <c r="F121" s="153" t="s">
        <v>1945</v>
      </c>
      <c r="G121" s="149" t="s">
        <v>257</v>
      </c>
      <c r="H121" s="154" t="s">
        <v>278</v>
      </c>
      <c r="I121" s="155" t="s">
        <v>267</v>
      </c>
      <c r="J121" s="156" t="s">
        <v>253</v>
      </c>
      <c r="K121" s="157" t="s">
        <v>1867</v>
      </c>
      <c r="L121" s="157" t="s">
        <v>2132</v>
      </c>
      <c r="M121" s="159" t="s">
        <v>1895</v>
      </c>
      <c r="N121" s="159" t="s">
        <v>297</v>
      </c>
      <c r="O121" s="156" t="s">
        <v>260</v>
      </c>
      <c r="P121" s="160">
        <v>700245000</v>
      </c>
      <c r="Q121" s="160">
        <v>700245000</v>
      </c>
      <c r="R121" s="161">
        <v>0</v>
      </c>
      <c r="S121" s="149" t="s">
        <v>261</v>
      </c>
      <c r="T121" s="150" t="s">
        <v>24</v>
      </c>
      <c r="U121" s="163"/>
      <c r="V121" s="163"/>
      <c r="W121" s="163"/>
      <c r="X121" s="163"/>
      <c r="Y121" s="162" t="s">
        <v>24</v>
      </c>
    </row>
    <row r="122" spans="1:25" s="128" customFormat="1" ht="216.75">
      <c r="A122" s="1">
        <v>112</v>
      </c>
      <c r="B122" s="128" t="s">
        <v>587</v>
      </c>
      <c r="C122" s="149" t="s">
        <v>54</v>
      </c>
      <c r="D122" s="151"/>
      <c r="E122" s="152" t="s">
        <v>2133</v>
      </c>
      <c r="F122" s="153" t="s">
        <v>1855</v>
      </c>
      <c r="G122" s="149" t="s">
        <v>257</v>
      </c>
      <c r="H122" s="154" t="s">
        <v>278</v>
      </c>
      <c r="I122" s="155" t="s">
        <v>267</v>
      </c>
      <c r="J122" s="156" t="s">
        <v>253</v>
      </c>
      <c r="K122" s="157" t="s">
        <v>1867</v>
      </c>
      <c r="L122" s="179" t="s">
        <v>2134</v>
      </c>
      <c r="M122" s="159" t="s">
        <v>2005</v>
      </c>
      <c r="N122" s="159" t="s">
        <v>305</v>
      </c>
      <c r="O122" s="156" t="s">
        <v>260</v>
      </c>
      <c r="P122" s="160">
        <v>113436000</v>
      </c>
      <c r="Q122" s="160">
        <v>113436000</v>
      </c>
      <c r="R122" s="161">
        <v>0</v>
      </c>
      <c r="S122" s="149" t="s">
        <v>261</v>
      </c>
      <c r="T122" s="150" t="s">
        <v>24</v>
      </c>
      <c r="U122" s="163"/>
      <c r="V122" s="163"/>
      <c r="W122" s="163"/>
      <c r="X122" s="163"/>
      <c r="Y122" s="162" t="s">
        <v>24</v>
      </c>
    </row>
    <row r="123" spans="1:25" s="128" customFormat="1" ht="45">
      <c r="A123" s="1">
        <v>113</v>
      </c>
      <c r="B123" s="128" t="s">
        <v>588</v>
      </c>
      <c r="C123" s="149" t="s">
        <v>54</v>
      </c>
      <c r="D123" s="151"/>
      <c r="E123" s="172" t="s">
        <v>2135</v>
      </c>
      <c r="F123" s="164">
        <v>40997</v>
      </c>
      <c r="G123" s="149" t="s">
        <v>257</v>
      </c>
      <c r="H123" s="154" t="s">
        <v>286</v>
      </c>
      <c r="I123" s="155" t="s">
        <v>267</v>
      </c>
      <c r="J123" s="156" t="s">
        <v>253</v>
      </c>
      <c r="K123" s="157" t="s">
        <v>1867</v>
      </c>
      <c r="L123" s="167" t="s">
        <v>2136</v>
      </c>
      <c r="M123" s="159" t="s">
        <v>1865</v>
      </c>
      <c r="N123" s="159" t="s">
        <v>288</v>
      </c>
      <c r="O123" s="156" t="s">
        <v>264</v>
      </c>
      <c r="P123" s="177">
        <v>0</v>
      </c>
      <c r="Q123" s="177">
        <v>0</v>
      </c>
      <c r="R123" s="161">
        <v>0</v>
      </c>
      <c r="S123" s="149" t="s">
        <v>261</v>
      </c>
      <c r="T123" s="150" t="s">
        <v>24</v>
      </c>
      <c r="U123" s="163"/>
      <c r="V123" s="163"/>
      <c r="W123" s="163"/>
      <c r="X123" s="163"/>
      <c r="Y123" s="162" t="s">
        <v>24</v>
      </c>
    </row>
    <row r="124" spans="1:25" s="128" customFormat="1" ht="45">
      <c r="A124" s="1">
        <v>114</v>
      </c>
      <c r="B124" s="128" t="s">
        <v>589</v>
      </c>
      <c r="C124" s="149" t="s">
        <v>54</v>
      </c>
      <c r="D124" s="151"/>
      <c r="E124" s="152" t="s">
        <v>2137</v>
      </c>
      <c r="F124" s="164">
        <v>41808</v>
      </c>
      <c r="G124" s="149" t="s">
        <v>257</v>
      </c>
      <c r="H124" s="154" t="s">
        <v>278</v>
      </c>
      <c r="I124" s="155" t="s">
        <v>267</v>
      </c>
      <c r="J124" s="156" t="s">
        <v>253</v>
      </c>
      <c r="K124" s="157" t="s">
        <v>1867</v>
      </c>
      <c r="L124" s="157" t="s">
        <v>2138</v>
      </c>
      <c r="M124" s="159" t="s">
        <v>1865</v>
      </c>
      <c r="N124" s="159" t="s">
        <v>288</v>
      </c>
      <c r="O124" s="156" t="s">
        <v>264</v>
      </c>
      <c r="P124" s="160">
        <v>3013762391</v>
      </c>
      <c r="Q124" s="160">
        <v>3013762391</v>
      </c>
      <c r="R124" s="161">
        <v>0</v>
      </c>
      <c r="S124" s="149" t="s">
        <v>261</v>
      </c>
      <c r="T124" s="150" t="s">
        <v>24</v>
      </c>
      <c r="U124" s="163"/>
      <c r="V124" s="163"/>
      <c r="W124" s="163"/>
      <c r="X124" s="163"/>
      <c r="Y124" s="162" t="s">
        <v>24</v>
      </c>
    </row>
    <row r="125" spans="1:25" s="128" customFormat="1" ht="60">
      <c r="A125" s="1">
        <v>115</v>
      </c>
      <c r="B125" s="128" t="s">
        <v>590</v>
      </c>
      <c r="C125" s="149" t="s">
        <v>54</v>
      </c>
      <c r="D125" s="151"/>
      <c r="E125" s="152" t="s">
        <v>2139</v>
      </c>
      <c r="F125" s="164">
        <v>41709</v>
      </c>
      <c r="G125" s="149" t="s">
        <v>257</v>
      </c>
      <c r="H125" s="154" t="s">
        <v>277</v>
      </c>
      <c r="I125" s="155" t="s">
        <v>267</v>
      </c>
      <c r="J125" s="156" t="s">
        <v>253</v>
      </c>
      <c r="K125" s="157" t="s">
        <v>1867</v>
      </c>
      <c r="L125" s="157" t="s">
        <v>2136</v>
      </c>
      <c r="M125" s="159" t="s">
        <v>1865</v>
      </c>
      <c r="N125" s="159" t="s">
        <v>288</v>
      </c>
      <c r="O125" s="157" t="s">
        <v>254</v>
      </c>
      <c r="P125" s="160">
        <v>16837631</v>
      </c>
      <c r="Q125" s="160">
        <v>16837631</v>
      </c>
      <c r="R125" s="161">
        <v>0</v>
      </c>
      <c r="S125" s="149" t="s">
        <v>261</v>
      </c>
      <c r="T125" s="150" t="s">
        <v>24</v>
      </c>
      <c r="U125" s="163"/>
      <c r="V125" s="163"/>
      <c r="W125" s="163"/>
      <c r="X125" s="163"/>
      <c r="Y125" s="162" t="s">
        <v>24</v>
      </c>
    </row>
    <row r="126" spans="1:25" s="128" customFormat="1" ht="120">
      <c r="A126" s="1">
        <v>116</v>
      </c>
      <c r="B126" s="128" t="s">
        <v>591</v>
      </c>
      <c r="C126" s="149" t="s">
        <v>54</v>
      </c>
      <c r="D126" s="151"/>
      <c r="E126" s="152" t="s">
        <v>2140</v>
      </c>
      <c r="F126" s="164">
        <v>41893</v>
      </c>
      <c r="G126" s="149" t="s">
        <v>257</v>
      </c>
      <c r="H126" s="154" t="s">
        <v>281</v>
      </c>
      <c r="I126" s="155" t="s">
        <v>267</v>
      </c>
      <c r="J126" s="156" t="s">
        <v>253</v>
      </c>
      <c r="K126" s="157" t="s">
        <v>1867</v>
      </c>
      <c r="L126" s="157" t="s">
        <v>2141</v>
      </c>
      <c r="M126" s="158" t="s">
        <v>1858</v>
      </c>
      <c r="N126" s="159" t="s">
        <v>273</v>
      </c>
      <c r="O126" s="157" t="s">
        <v>254</v>
      </c>
      <c r="P126" s="160">
        <v>13859523919</v>
      </c>
      <c r="Q126" s="160">
        <v>13859523919</v>
      </c>
      <c r="R126" s="161">
        <v>0</v>
      </c>
      <c r="S126" s="149" t="s">
        <v>261</v>
      </c>
      <c r="T126" s="150" t="s">
        <v>24</v>
      </c>
      <c r="U126" s="163"/>
      <c r="V126" s="163"/>
      <c r="W126" s="163"/>
      <c r="X126" s="163"/>
      <c r="Y126" s="162" t="s">
        <v>24</v>
      </c>
    </row>
    <row r="127" spans="1:25" s="128" customFormat="1" ht="45">
      <c r="A127" s="1">
        <v>117</v>
      </c>
      <c r="B127" s="128" t="s">
        <v>592</v>
      </c>
      <c r="C127" s="149" t="s">
        <v>54</v>
      </c>
      <c r="D127" s="151"/>
      <c r="E127" s="152" t="s">
        <v>2142</v>
      </c>
      <c r="F127" s="153" t="s">
        <v>2143</v>
      </c>
      <c r="G127" s="149" t="s">
        <v>257</v>
      </c>
      <c r="H127" s="154" t="s">
        <v>278</v>
      </c>
      <c r="I127" s="155" t="s">
        <v>267</v>
      </c>
      <c r="J127" s="156" t="s">
        <v>253</v>
      </c>
      <c r="K127" s="157" t="s">
        <v>1867</v>
      </c>
      <c r="L127" s="157" t="s">
        <v>2144</v>
      </c>
      <c r="M127" s="159" t="s">
        <v>1895</v>
      </c>
      <c r="N127" s="159" t="s">
        <v>297</v>
      </c>
      <c r="O127" s="156" t="s">
        <v>254</v>
      </c>
      <c r="P127" s="160">
        <v>44000000000</v>
      </c>
      <c r="Q127" s="160">
        <v>44000000000</v>
      </c>
      <c r="R127" s="161">
        <v>0</v>
      </c>
      <c r="S127" s="149" t="s">
        <v>261</v>
      </c>
      <c r="T127" s="150" t="s">
        <v>24</v>
      </c>
      <c r="U127" s="163"/>
      <c r="V127" s="163"/>
      <c r="W127" s="163"/>
      <c r="X127" s="163"/>
      <c r="Y127" s="162" t="s">
        <v>24</v>
      </c>
    </row>
    <row r="128" spans="1:25" s="128" customFormat="1" ht="60">
      <c r="A128" s="1">
        <v>118</v>
      </c>
      <c r="B128" s="128" t="s">
        <v>593</v>
      </c>
      <c r="C128" s="149" t="s">
        <v>54</v>
      </c>
      <c r="D128" s="151"/>
      <c r="E128" s="152" t="s">
        <v>2145</v>
      </c>
      <c r="F128" s="153" t="s">
        <v>2146</v>
      </c>
      <c r="G128" s="149" t="s">
        <v>257</v>
      </c>
      <c r="H128" s="154" t="s">
        <v>277</v>
      </c>
      <c r="I128" s="155" t="s">
        <v>267</v>
      </c>
      <c r="J128" s="156" t="s">
        <v>253</v>
      </c>
      <c r="K128" s="157" t="s">
        <v>1867</v>
      </c>
      <c r="L128" s="157" t="s">
        <v>2147</v>
      </c>
      <c r="M128" s="159" t="s">
        <v>1865</v>
      </c>
      <c r="N128" s="159" t="s">
        <v>288</v>
      </c>
      <c r="O128" s="156" t="s">
        <v>260</v>
      </c>
      <c r="P128" s="160">
        <v>60500000</v>
      </c>
      <c r="Q128" s="160">
        <v>60500000</v>
      </c>
      <c r="R128" s="161">
        <v>0</v>
      </c>
      <c r="S128" s="149" t="s">
        <v>261</v>
      </c>
      <c r="T128" s="150" t="s">
        <v>24</v>
      </c>
      <c r="U128" s="163"/>
      <c r="V128" s="163"/>
      <c r="W128" s="163"/>
      <c r="X128" s="163"/>
      <c r="Y128" s="162" t="s">
        <v>24</v>
      </c>
    </row>
    <row r="129" spans="1:25" s="128" customFormat="1" ht="89.25">
      <c r="A129" s="1">
        <v>119</v>
      </c>
      <c r="B129" s="128" t="s">
        <v>594</v>
      </c>
      <c r="C129" s="210" t="s">
        <v>54</v>
      </c>
      <c r="D129" s="151"/>
      <c r="E129" s="152" t="s">
        <v>2148</v>
      </c>
      <c r="F129" s="153" t="s">
        <v>2149</v>
      </c>
      <c r="G129" s="210" t="s">
        <v>251</v>
      </c>
      <c r="H129" s="211" t="s">
        <v>271</v>
      </c>
      <c r="I129" s="155" t="s">
        <v>267</v>
      </c>
      <c r="J129" s="156" t="s">
        <v>253</v>
      </c>
      <c r="K129" s="157" t="s">
        <v>1867</v>
      </c>
      <c r="L129" s="157" t="s">
        <v>2150</v>
      </c>
      <c r="M129" s="159" t="s">
        <v>1865</v>
      </c>
      <c r="N129" s="159" t="s">
        <v>288</v>
      </c>
      <c r="O129" s="156" t="s">
        <v>260</v>
      </c>
      <c r="P129" s="160">
        <v>92000000</v>
      </c>
      <c r="Q129" s="160">
        <v>92000000</v>
      </c>
      <c r="R129" s="161">
        <v>0</v>
      </c>
      <c r="S129" s="149" t="s">
        <v>261</v>
      </c>
      <c r="T129" s="150" t="s">
        <v>24</v>
      </c>
      <c r="U129" s="163"/>
      <c r="V129" s="163"/>
      <c r="W129" s="163"/>
      <c r="X129" s="163"/>
      <c r="Y129" s="162" t="s">
        <v>24</v>
      </c>
    </row>
    <row r="130" spans="1:25" s="128" customFormat="1" ht="60">
      <c r="A130" s="1">
        <v>120</v>
      </c>
      <c r="B130" s="128" t="s">
        <v>595</v>
      </c>
      <c r="C130" s="149" t="s">
        <v>54</v>
      </c>
      <c r="D130" s="151"/>
      <c r="E130" s="152" t="s">
        <v>2151</v>
      </c>
      <c r="F130" s="153" t="s">
        <v>1855</v>
      </c>
      <c r="G130" s="149" t="s">
        <v>257</v>
      </c>
      <c r="H130" s="154" t="s">
        <v>277</v>
      </c>
      <c r="I130" s="155" t="s">
        <v>267</v>
      </c>
      <c r="J130" s="156" t="s">
        <v>253</v>
      </c>
      <c r="K130" s="157" t="s">
        <v>1867</v>
      </c>
      <c r="L130" s="157" t="s">
        <v>2152</v>
      </c>
      <c r="M130" s="159" t="s">
        <v>1865</v>
      </c>
      <c r="N130" s="159" t="s">
        <v>288</v>
      </c>
      <c r="O130" s="156" t="s">
        <v>260</v>
      </c>
      <c r="P130" s="160">
        <v>205500000</v>
      </c>
      <c r="Q130" s="160">
        <v>205500000</v>
      </c>
      <c r="R130" s="161">
        <v>0</v>
      </c>
      <c r="S130" s="149" t="s">
        <v>261</v>
      </c>
      <c r="T130" s="150" t="s">
        <v>24</v>
      </c>
      <c r="U130" s="163"/>
      <c r="V130" s="163"/>
      <c r="W130" s="163"/>
      <c r="X130" s="163"/>
      <c r="Y130" s="162" t="s">
        <v>24</v>
      </c>
    </row>
    <row r="131" spans="1:25" s="128" customFormat="1" ht="60">
      <c r="A131" s="1">
        <v>121</v>
      </c>
      <c r="B131" s="128" t="s">
        <v>596</v>
      </c>
      <c r="C131" s="149" t="s">
        <v>54</v>
      </c>
      <c r="D131" s="151"/>
      <c r="E131" s="152" t="s">
        <v>2153</v>
      </c>
      <c r="F131" s="153" t="s">
        <v>2154</v>
      </c>
      <c r="G131" s="149" t="s">
        <v>257</v>
      </c>
      <c r="H131" s="154" t="s">
        <v>277</v>
      </c>
      <c r="I131" s="155" t="s">
        <v>267</v>
      </c>
      <c r="J131" s="156" t="s">
        <v>253</v>
      </c>
      <c r="K131" s="157" t="s">
        <v>1867</v>
      </c>
      <c r="L131" s="157" t="s">
        <v>2155</v>
      </c>
      <c r="M131" s="159" t="s">
        <v>1865</v>
      </c>
      <c r="N131" s="159" t="s">
        <v>288</v>
      </c>
      <c r="O131" s="156" t="s">
        <v>264</v>
      </c>
      <c r="P131" s="160">
        <v>561729820</v>
      </c>
      <c r="Q131" s="160">
        <v>561729820</v>
      </c>
      <c r="R131" s="160">
        <v>561729820</v>
      </c>
      <c r="S131" s="149" t="s">
        <v>261</v>
      </c>
      <c r="T131" s="150" t="s">
        <v>24</v>
      </c>
      <c r="U131" s="163"/>
      <c r="V131" s="163"/>
      <c r="W131" s="163"/>
      <c r="X131" s="163"/>
      <c r="Y131" s="162" t="s">
        <v>24</v>
      </c>
    </row>
    <row r="132" spans="1:25" s="128" customFormat="1" ht="63.75">
      <c r="A132" s="1">
        <v>122</v>
      </c>
      <c r="B132" s="128" t="s">
        <v>597</v>
      </c>
      <c r="C132" s="149" t="s">
        <v>54</v>
      </c>
      <c r="D132" s="151"/>
      <c r="E132" s="152" t="s">
        <v>2156</v>
      </c>
      <c r="F132" s="153" t="s">
        <v>2157</v>
      </c>
      <c r="G132" s="149" t="s">
        <v>257</v>
      </c>
      <c r="H132" s="154" t="s">
        <v>278</v>
      </c>
      <c r="I132" s="155" t="s">
        <v>267</v>
      </c>
      <c r="J132" s="156" t="s">
        <v>253</v>
      </c>
      <c r="K132" s="157" t="s">
        <v>1867</v>
      </c>
      <c r="L132" s="157" t="s">
        <v>2158</v>
      </c>
      <c r="M132" s="170" t="s">
        <v>263</v>
      </c>
      <c r="N132" s="159" t="s">
        <v>289</v>
      </c>
      <c r="O132" s="156" t="s">
        <v>260</v>
      </c>
      <c r="P132" s="160">
        <v>1000000000</v>
      </c>
      <c r="Q132" s="160">
        <v>1000000000</v>
      </c>
      <c r="R132" s="161">
        <v>0</v>
      </c>
      <c r="S132" s="149" t="s">
        <v>261</v>
      </c>
      <c r="T132" s="150" t="s">
        <v>24</v>
      </c>
      <c r="U132" s="163"/>
      <c r="V132" s="163"/>
      <c r="W132" s="163"/>
      <c r="X132" s="163"/>
      <c r="Y132" s="162" t="s">
        <v>24</v>
      </c>
    </row>
    <row r="133" spans="1:25" s="128" customFormat="1" ht="38.25">
      <c r="A133" s="1">
        <v>123</v>
      </c>
      <c r="B133" s="128" t="s">
        <v>598</v>
      </c>
      <c r="C133" s="149" t="s">
        <v>54</v>
      </c>
      <c r="D133" s="151"/>
      <c r="E133" s="180" t="s">
        <v>2159</v>
      </c>
      <c r="F133" s="153" t="s">
        <v>2160</v>
      </c>
      <c r="G133" s="210" t="s">
        <v>251</v>
      </c>
      <c r="H133" s="211" t="s">
        <v>272</v>
      </c>
      <c r="I133" s="155" t="s">
        <v>267</v>
      </c>
      <c r="J133" s="156" t="s">
        <v>253</v>
      </c>
      <c r="K133" s="157" t="s">
        <v>1867</v>
      </c>
      <c r="L133" s="157" t="s">
        <v>2161</v>
      </c>
      <c r="M133" s="181" t="s">
        <v>270</v>
      </c>
      <c r="N133" s="159" t="s">
        <v>309</v>
      </c>
      <c r="O133" s="156" t="s">
        <v>254</v>
      </c>
      <c r="P133" s="160">
        <v>589000000</v>
      </c>
      <c r="Q133" s="160">
        <v>589000000</v>
      </c>
      <c r="R133" s="161">
        <v>0</v>
      </c>
      <c r="S133" s="149" t="s">
        <v>261</v>
      </c>
      <c r="T133" s="150" t="s">
        <v>24</v>
      </c>
      <c r="U133" s="163"/>
      <c r="V133" s="163"/>
      <c r="W133" s="163"/>
      <c r="X133" s="163"/>
      <c r="Y133" s="162" t="s">
        <v>24</v>
      </c>
    </row>
    <row r="134" spans="1:25" s="128" customFormat="1" ht="45">
      <c r="A134" s="1">
        <v>124</v>
      </c>
      <c r="B134" s="128" t="s">
        <v>599</v>
      </c>
      <c r="C134" s="149" t="s">
        <v>54</v>
      </c>
      <c r="D134" s="151"/>
      <c r="E134" s="152" t="s">
        <v>2162</v>
      </c>
      <c r="F134" s="153" t="s">
        <v>1855</v>
      </c>
      <c r="G134" s="149" t="s">
        <v>257</v>
      </c>
      <c r="H134" s="154" t="s">
        <v>278</v>
      </c>
      <c r="I134" s="155" t="s">
        <v>267</v>
      </c>
      <c r="J134" s="156" t="s">
        <v>253</v>
      </c>
      <c r="K134" s="157" t="s">
        <v>1867</v>
      </c>
      <c r="L134" s="157" t="s">
        <v>2163</v>
      </c>
      <c r="M134" s="159" t="s">
        <v>1865</v>
      </c>
      <c r="N134" s="159" t="s">
        <v>288</v>
      </c>
      <c r="O134" s="156" t="s">
        <v>264</v>
      </c>
      <c r="P134" s="160">
        <v>838000000</v>
      </c>
      <c r="Q134" s="160">
        <v>838000000</v>
      </c>
      <c r="R134" s="161">
        <v>0</v>
      </c>
      <c r="S134" s="149" t="s">
        <v>261</v>
      </c>
      <c r="T134" s="150" t="s">
        <v>24</v>
      </c>
      <c r="U134" s="163"/>
      <c r="V134" s="163"/>
      <c r="W134" s="163"/>
      <c r="X134" s="163"/>
      <c r="Y134" s="162" t="s">
        <v>24</v>
      </c>
    </row>
    <row r="135" spans="1:25" s="128" customFormat="1" ht="60">
      <c r="A135" s="1">
        <v>125</v>
      </c>
      <c r="B135" s="128" t="s">
        <v>600</v>
      </c>
      <c r="C135" s="149" t="s">
        <v>54</v>
      </c>
      <c r="D135" s="151"/>
      <c r="E135" s="152" t="s">
        <v>2164</v>
      </c>
      <c r="F135" s="164">
        <v>41956</v>
      </c>
      <c r="G135" s="149" t="s">
        <v>257</v>
      </c>
      <c r="H135" s="154" t="s">
        <v>277</v>
      </c>
      <c r="I135" s="155" t="s">
        <v>267</v>
      </c>
      <c r="J135" s="156" t="s">
        <v>253</v>
      </c>
      <c r="K135" s="157" t="s">
        <v>1867</v>
      </c>
      <c r="L135" s="157" t="s">
        <v>2165</v>
      </c>
      <c r="M135" s="170" t="s">
        <v>259</v>
      </c>
      <c r="N135" s="159" t="s">
        <v>287</v>
      </c>
      <c r="O135" s="156" t="s">
        <v>254</v>
      </c>
      <c r="P135" s="160">
        <v>0</v>
      </c>
      <c r="Q135" s="160">
        <v>0</v>
      </c>
      <c r="R135" s="161">
        <v>0</v>
      </c>
      <c r="S135" s="149" t="s">
        <v>261</v>
      </c>
      <c r="T135" s="150" t="s">
        <v>24</v>
      </c>
      <c r="U135" s="163"/>
      <c r="V135" s="163"/>
      <c r="W135" s="163"/>
      <c r="X135" s="163"/>
      <c r="Y135" s="162" t="s">
        <v>24</v>
      </c>
    </row>
    <row r="136" spans="1:25" s="128" customFormat="1" ht="45">
      <c r="A136" s="1">
        <v>126</v>
      </c>
      <c r="B136" s="128" t="s">
        <v>601</v>
      </c>
      <c r="C136" s="149" t="s">
        <v>54</v>
      </c>
      <c r="D136" s="151"/>
      <c r="E136" s="152" t="s">
        <v>2166</v>
      </c>
      <c r="F136" s="153" t="s">
        <v>1855</v>
      </c>
      <c r="G136" s="149" t="s">
        <v>257</v>
      </c>
      <c r="H136" s="154" t="s">
        <v>278</v>
      </c>
      <c r="I136" s="155" t="s">
        <v>267</v>
      </c>
      <c r="J136" s="156" t="s">
        <v>253</v>
      </c>
      <c r="K136" s="166" t="s">
        <v>2167</v>
      </c>
      <c r="L136" s="157" t="s">
        <v>2168</v>
      </c>
      <c r="M136" s="159" t="s">
        <v>1865</v>
      </c>
      <c r="N136" s="159" t="s">
        <v>288</v>
      </c>
      <c r="O136" s="156" t="s">
        <v>264</v>
      </c>
      <c r="P136" s="160">
        <v>643000000</v>
      </c>
      <c r="Q136" s="160">
        <v>643000000</v>
      </c>
      <c r="R136" s="161">
        <v>0</v>
      </c>
      <c r="S136" s="149" t="s">
        <v>261</v>
      </c>
      <c r="T136" s="150" t="s">
        <v>24</v>
      </c>
      <c r="U136" s="163"/>
      <c r="V136" s="163"/>
      <c r="W136" s="163"/>
      <c r="X136" s="163"/>
      <c r="Y136" s="162" t="s">
        <v>24</v>
      </c>
    </row>
    <row r="137" spans="1:25" s="128" customFormat="1" ht="45">
      <c r="A137" s="1">
        <v>127</v>
      </c>
      <c r="B137" s="128" t="s">
        <v>602</v>
      </c>
      <c r="C137" s="149" t="s">
        <v>54</v>
      </c>
      <c r="D137" s="151"/>
      <c r="E137" s="152" t="s">
        <v>2169</v>
      </c>
      <c r="F137" s="153" t="s">
        <v>2170</v>
      </c>
      <c r="G137" s="149" t="s">
        <v>257</v>
      </c>
      <c r="H137" s="154" t="s">
        <v>286</v>
      </c>
      <c r="I137" s="155" t="s">
        <v>267</v>
      </c>
      <c r="J137" s="156" t="s">
        <v>253</v>
      </c>
      <c r="K137" s="166" t="s">
        <v>2167</v>
      </c>
      <c r="L137" s="157" t="s">
        <v>2171</v>
      </c>
      <c r="M137" s="159" t="s">
        <v>1865</v>
      </c>
      <c r="N137" s="159" t="s">
        <v>288</v>
      </c>
      <c r="O137" s="156" t="s">
        <v>260</v>
      </c>
      <c r="P137" s="160">
        <v>0</v>
      </c>
      <c r="Q137" s="160">
        <v>0</v>
      </c>
      <c r="R137" s="161">
        <v>0</v>
      </c>
      <c r="S137" s="149" t="s">
        <v>261</v>
      </c>
      <c r="T137" s="150" t="s">
        <v>24</v>
      </c>
      <c r="U137" s="163"/>
      <c r="V137" s="163"/>
      <c r="W137" s="163"/>
      <c r="X137" s="163"/>
      <c r="Y137" s="162" t="s">
        <v>24</v>
      </c>
    </row>
    <row r="138" spans="1:25" s="128" customFormat="1" ht="45">
      <c r="A138" s="1">
        <v>128</v>
      </c>
      <c r="B138" s="128" t="s">
        <v>603</v>
      </c>
      <c r="C138" s="149" t="s">
        <v>54</v>
      </c>
      <c r="D138" s="151"/>
      <c r="E138" s="152" t="s">
        <v>2172</v>
      </c>
      <c r="F138" s="153" t="s">
        <v>2173</v>
      </c>
      <c r="G138" s="149" t="s">
        <v>257</v>
      </c>
      <c r="H138" s="154" t="s">
        <v>278</v>
      </c>
      <c r="I138" s="155" t="s">
        <v>267</v>
      </c>
      <c r="J138" s="156" t="s">
        <v>253</v>
      </c>
      <c r="K138" s="166" t="s">
        <v>2167</v>
      </c>
      <c r="L138" s="157" t="s">
        <v>2174</v>
      </c>
      <c r="M138" s="168" t="s">
        <v>1902</v>
      </c>
      <c r="N138" s="159" t="s">
        <v>303</v>
      </c>
      <c r="O138" s="156" t="s">
        <v>260</v>
      </c>
      <c r="P138" s="160">
        <v>850000000</v>
      </c>
      <c r="Q138" s="160">
        <v>850000000</v>
      </c>
      <c r="R138" s="160">
        <v>850000000</v>
      </c>
      <c r="S138" s="149" t="s">
        <v>261</v>
      </c>
      <c r="T138" s="150" t="s">
        <v>24</v>
      </c>
      <c r="U138" s="163"/>
      <c r="V138" s="163"/>
      <c r="W138" s="163"/>
      <c r="X138" s="163"/>
      <c r="Y138" s="162" t="s">
        <v>24</v>
      </c>
    </row>
    <row r="139" spans="1:25" s="128" customFormat="1" ht="45">
      <c r="A139" s="1">
        <v>129</v>
      </c>
      <c r="B139" s="128" t="s">
        <v>604</v>
      </c>
      <c r="C139" s="149" t="s">
        <v>54</v>
      </c>
      <c r="D139" s="151"/>
      <c r="E139" s="152" t="s">
        <v>2175</v>
      </c>
      <c r="F139" s="153" t="s">
        <v>2176</v>
      </c>
      <c r="G139" s="149" t="s">
        <v>257</v>
      </c>
      <c r="H139" s="154" t="s">
        <v>278</v>
      </c>
      <c r="I139" s="155" t="s">
        <v>267</v>
      </c>
      <c r="J139" s="156" t="s">
        <v>253</v>
      </c>
      <c r="K139" s="166" t="s">
        <v>2167</v>
      </c>
      <c r="L139" s="157" t="s">
        <v>2177</v>
      </c>
      <c r="M139" s="168" t="s">
        <v>1964</v>
      </c>
      <c r="N139" s="159" t="s">
        <v>308</v>
      </c>
      <c r="O139" s="156" t="s">
        <v>260</v>
      </c>
      <c r="P139" s="160">
        <v>600000000</v>
      </c>
      <c r="Q139" s="160">
        <v>600000000</v>
      </c>
      <c r="R139" s="161">
        <v>0</v>
      </c>
      <c r="S139" s="149" t="s">
        <v>261</v>
      </c>
      <c r="T139" s="150" t="s">
        <v>24</v>
      </c>
      <c r="U139" s="163"/>
      <c r="V139" s="163"/>
      <c r="W139" s="163"/>
      <c r="X139" s="163"/>
      <c r="Y139" s="162" t="s">
        <v>24</v>
      </c>
    </row>
    <row r="140" spans="1:25" s="128" customFormat="1" ht="60">
      <c r="A140" s="1">
        <v>130</v>
      </c>
      <c r="B140" s="128" t="s">
        <v>605</v>
      </c>
      <c r="C140" s="149" t="s">
        <v>54</v>
      </c>
      <c r="D140" s="151"/>
      <c r="E140" s="152" t="s">
        <v>2178</v>
      </c>
      <c r="F140" s="153" t="s">
        <v>1855</v>
      </c>
      <c r="G140" s="149" t="s">
        <v>257</v>
      </c>
      <c r="H140" s="154" t="s">
        <v>277</v>
      </c>
      <c r="I140" s="155" t="s">
        <v>267</v>
      </c>
      <c r="J140" s="156" t="s">
        <v>253</v>
      </c>
      <c r="K140" s="166" t="s">
        <v>2167</v>
      </c>
      <c r="L140" s="157" t="s">
        <v>2179</v>
      </c>
      <c r="M140" s="158" t="s">
        <v>1858</v>
      </c>
      <c r="N140" s="159" t="s">
        <v>273</v>
      </c>
      <c r="O140" s="156" t="s">
        <v>260</v>
      </c>
      <c r="P140" s="160">
        <v>73000000</v>
      </c>
      <c r="Q140" s="160">
        <v>73000000</v>
      </c>
      <c r="R140" s="161">
        <v>0</v>
      </c>
      <c r="S140" s="149" t="s">
        <v>261</v>
      </c>
      <c r="T140" s="150" t="s">
        <v>24</v>
      </c>
      <c r="U140" s="163"/>
      <c r="V140" s="163"/>
      <c r="W140" s="163"/>
      <c r="X140" s="163"/>
      <c r="Y140" s="162" t="s">
        <v>24</v>
      </c>
    </row>
    <row r="141" spans="1:25" s="128" customFormat="1" ht="120">
      <c r="A141" s="1">
        <v>131</v>
      </c>
      <c r="B141" s="128" t="s">
        <v>606</v>
      </c>
      <c r="C141" s="149" t="s">
        <v>54</v>
      </c>
      <c r="D141" s="151"/>
      <c r="E141" s="152" t="s">
        <v>2180</v>
      </c>
      <c r="F141" s="153" t="s">
        <v>2181</v>
      </c>
      <c r="G141" s="149" t="s">
        <v>257</v>
      </c>
      <c r="H141" s="154" t="s">
        <v>280</v>
      </c>
      <c r="I141" s="155" t="s">
        <v>267</v>
      </c>
      <c r="J141" s="156" t="s">
        <v>253</v>
      </c>
      <c r="K141" s="166" t="s">
        <v>2167</v>
      </c>
      <c r="L141" s="157" t="s">
        <v>2182</v>
      </c>
      <c r="M141" s="170" t="s">
        <v>259</v>
      </c>
      <c r="N141" s="159" t="s">
        <v>287</v>
      </c>
      <c r="O141" s="156" t="s">
        <v>264</v>
      </c>
      <c r="P141" s="160">
        <v>0</v>
      </c>
      <c r="Q141" s="160">
        <v>0</v>
      </c>
      <c r="R141" s="161">
        <v>0</v>
      </c>
      <c r="S141" s="149" t="s">
        <v>261</v>
      </c>
      <c r="T141" s="150" t="s">
        <v>24</v>
      </c>
      <c r="U141" s="163"/>
      <c r="V141" s="163"/>
      <c r="W141" s="163"/>
      <c r="X141" s="163"/>
      <c r="Y141" s="162" t="s">
        <v>24</v>
      </c>
    </row>
    <row r="142" spans="1:25" s="128" customFormat="1" ht="45">
      <c r="A142" s="1">
        <v>132</v>
      </c>
      <c r="B142" s="128" t="s">
        <v>607</v>
      </c>
      <c r="C142" s="149" t="s">
        <v>54</v>
      </c>
      <c r="D142" s="151"/>
      <c r="E142" s="152" t="s">
        <v>2183</v>
      </c>
      <c r="F142" s="153" t="s">
        <v>2184</v>
      </c>
      <c r="G142" s="149" t="s">
        <v>257</v>
      </c>
      <c r="H142" s="154" t="s">
        <v>278</v>
      </c>
      <c r="I142" s="155" t="s">
        <v>267</v>
      </c>
      <c r="J142" s="156" t="s">
        <v>253</v>
      </c>
      <c r="K142" s="166" t="s">
        <v>2167</v>
      </c>
      <c r="L142" s="157" t="s">
        <v>2185</v>
      </c>
      <c r="M142" s="170" t="s">
        <v>259</v>
      </c>
      <c r="N142" s="159" t="s">
        <v>287</v>
      </c>
      <c r="O142" s="156" t="s">
        <v>260</v>
      </c>
      <c r="P142" s="160">
        <v>1158194000</v>
      </c>
      <c r="Q142" s="160">
        <v>1158194000</v>
      </c>
      <c r="R142" s="161">
        <v>0</v>
      </c>
      <c r="S142" s="149" t="s">
        <v>261</v>
      </c>
      <c r="T142" s="150" t="s">
        <v>24</v>
      </c>
      <c r="U142" s="163"/>
      <c r="V142" s="163"/>
      <c r="W142" s="163"/>
      <c r="X142" s="163"/>
      <c r="Y142" s="162" t="s">
        <v>24</v>
      </c>
    </row>
    <row r="143" spans="1:25" s="128" customFormat="1" ht="45">
      <c r="A143" s="1">
        <v>133</v>
      </c>
      <c r="B143" s="128" t="s">
        <v>608</v>
      </c>
      <c r="C143" s="149" t="s">
        <v>54</v>
      </c>
      <c r="D143" s="151"/>
      <c r="E143" s="152" t="s">
        <v>2186</v>
      </c>
      <c r="F143" s="153" t="s">
        <v>1945</v>
      </c>
      <c r="G143" s="149" t="s">
        <v>257</v>
      </c>
      <c r="H143" s="154" t="s">
        <v>278</v>
      </c>
      <c r="I143" s="155" t="s">
        <v>267</v>
      </c>
      <c r="J143" s="156" t="s">
        <v>253</v>
      </c>
      <c r="K143" s="166" t="s">
        <v>2167</v>
      </c>
      <c r="L143" s="157" t="s">
        <v>2187</v>
      </c>
      <c r="M143" s="159" t="s">
        <v>1895</v>
      </c>
      <c r="N143" s="159" t="s">
        <v>297</v>
      </c>
      <c r="O143" s="156" t="s">
        <v>254</v>
      </c>
      <c r="P143" s="160">
        <v>778245000</v>
      </c>
      <c r="Q143" s="160">
        <v>778245000</v>
      </c>
      <c r="R143" s="161">
        <v>0</v>
      </c>
      <c r="S143" s="149" t="s">
        <v>261</v>
      </c>
      <c r="T143" s="150" t="s">
        <v>24</v>
      </c>
      <c r="U143" s="163"/>
      <c r="V143" s="163"/>
      <c r="W143" s="163"/>
      <c r="X143" s="163"/>
      <c r="Y143" s="162" t="s">
        <v>24</v>
      </c>
    </row>
    <row r="144" spans="1:25" s="128" customFormat="1" ht="63.75">
      <c r="A144" s="1">
        <v>134</v>
      </c>
      <c r="B144" s="128" t="s">
        <v>609</v>
      </c>
      <c r="C144" s="210" t="s">
        <v>54</v>
      </c>
      <c r="D144" s="151"/>
      <c r="E144" s="152" t="s">
        <v>2188</v>
      </c>
      <c r="F144" s="153" t="s">
        <v>2189</v>
      </c>
      <c r="G144" s="210" t="s">
        <v>257</v>
      </c>
      <c r="H144" s="211" t="s">
        <v>276</v>
      </c>
      <c r="I144" s="155" t="s">
        <v>267</v>
      </c>
      <c r="J144" s="156" t="s">
        <v>253</v>
      </c>
      <c r="K144" s="166" t="s">
        <v>2167</v>
      </c>
      <c r="L144" s="157" t="s">
        <v>2190</v>
      </c>
      <c r="M144" s="159" t="s">
        <v>1865</v>
      </c>
      <c r="N144" s="159" t="s">
        <v>288</v>
      </c>
      <c r="O144" s="156" t="s">
        <v>260</v>
      </c>
      <c r="P144" s="160">
        <v>49000000</v>
      </c>
      <c r="Q144" s="160">
        <v>49000000</v>
      </c>
      <c r="R144" s="161">
        <v>0</v>
      </c>
      <c r="S144" s="149" t="s">
        <v>261</v>
      </c>
      <c r="T144" s="150" t="s">
        <v>24</v>
      </c>
      <c r="U144" s="163"/>
      <c r="V144" s="163"/>
      <c r="W144" s="163"/>
      <c r="X144" s="163"/>
      <c r="Y144" s="162" t="s">
        <v>24</v>
      </c>
    </row>
    <row r="145" spans="1:25" s="128" customFormat="1" ht="60">
      <c r="A145" s="1">
        <v>135</v>
      </c>
      <c r="B145" s="128" t="s">
        <v>610</v>
      </c>
      <c r="C145" s="149" t="s">
        <v>54</v>
      </c>
      <c r="D145" s="151"/>
      <c r="E145" s="152" t="s">
        <v>2191</v>
      </c>
      <c r="F145" s="153" t="s">
        <v>2192</v>
      </c>
      <c r="G145" s="149" t="s">
        <v>257</v>
      </c>
      <c r="H145" s="154" t="s">
        <v>277</v>
      </c>
      <c r="I145" s="155" t="s">
        <v>267</v>
      </c>
      <c r="J145" s="156" t="s">
        <v>253</v>
      </c>
      <c r="K145" s="166" t="s">
        <v>2167</v>
      </c>
      <c r="L145" s="157" t="s">
        <v>2193</v>
      </c>
      <c r="M145" s="170" t="s">
        <v>263</v>
      </c>
      <c r="N145" s="159" t="s">
        <v>289</v>
      </c>
      <c r="O145" s="156" t="s">
        <v>264</v>
      </c>
      <c r="P145" s="160">
        <v>8640000000</v>
      </c>
      <c r="Q145" s="160">
        <v>8640000000</v>
      </c>
      <c r="R145" s="161">
        <v>0</v>
      </c>
      <c r="S145" s="149" t="s">
        <v>261</v>
      </c>
      <c r="T145" s="150" t="s">
        <v>24</v>
      </c>
      <c r="U145" s="163"/>
      <c r="V145" s="163"/>
      <c r="W145" s="163"/>
      <c r="X145" s="163"/>
      <c r="Y145" s="162" t="s">
        <v>24</v>
      </c>
    </row>
    <row r="146" spans="1:25" s="128" customFormat="1" ht="60">
      <c r="A146" s="1">
        <v>136</v>
      </c>
      <c r="B146" s="128" t="s">
        <v>611</v>
      </c>
      <c r="C146" s="149" t="s">
        <v>54</v>
      </c>
      <c r="D146" s="151"/>
      <c r="E146" s="152" t="s">
        <v>2194</v>
      </c>
      <c r="F146" s="153" t="s">
        <v>2195</v>
      </c>
      <c r="G146" s="149" t="s">
        <v>257</v>
      </c>
      <c r="H146" s="154" t="s">
        <v>277</v>
      </c>
      <c r="I146" s="155" t="s">
        <v>267</v>
      </c>
      <c r="J146" s="156" t="s">
        <v>253</v>
      </c>
      <c r="K146" s="166" t="s">
        <v>2167</v>
      </c>
      <c r="L146" s="157" t="s">
        <v>2196</v>
      </c>
      <c r="M146" s="159" t="s">
        <v>1865</v>
      </c>
      <c r="N146" s="159" t="s">
        <v>288</v>
      </c>
      <c r="O146" s="156" t="s">
        <v>264</v>
      </c>
      <c r="P146" s="160">
        <v>300000000</v>
      </c>
      <c r="Q146" s="160">
        <v>300000000</v>
      </c>
      <c r="R146" s="161">
        <v>0</v>
      </c>
      <c r="S146" s="149" t="s">
        <v>261</v>
      </c>
      <c r="T146" s="150" t="s">
        <v>24</v>
      </c>
      <c r="U146" s="163"/>
      <c r="V146" s="163"/>
      <c r="W146" s="163"/>
      <c r="X146" s="163"/>
      <c r="Y146" s="162" t="s">
        <v>24</v>
      </c>
    </row>
    <row r="147" spans="1:25" s="128" customFormat="1" ht="60">
      <c r="A147" s="1">
        <v>137</v>
      </c>
      <c r="B147" s="128" t="s">
        <v>612</v>
      </c>
      <c r="C147" s="210" t="s">
        <v>54</v>
      </c>
      <c r="D147" s="151"/>
      <c r="E147" s="213" t="s">
        <v>2197</v>
      </c>
      <c r="F147" s="153" t="s">
        <v>2198</v>
      </c>
      <c r="G147" s="149" t="s">
        <v>257</v>
      </c>
      <c r="H147" s="154" t="s">
        <v>277</v>
      </c>
      <c r="I147" s="155" t="s">
        <v>267</v>
      </c>
      <c r="J147" s="156" t="s">
        <v>253</v>
      </c>
      <c r="K147" s="166" t="s">
        <v>2167</v>
      </c>
      <c r="L147" s="157" t="s">
        <v>2199</v>
      </c>
      <c r="M147" s="170" t="s">
        <v>259</v>
      </c>
      <c r="N147" s="159" t="s">
        <v>287</v>
      </c>
      <c r="O147" s="156" t="s">
        <v>264</v>
      </c>
      <c r="P147" s="160">
        <v>250000000</v>
      </c>
      <c r="Q147" s="160">
        <v>250000000</v>
      </c>
      <c r="R147" s="161">
        <v>0</v>
      </c>
      <c r="S147" s="149" t="s">
        <v>261</v>
      </c>
      <c r="T147" s="150" t="s">
        <v>24</v>
      </c>
      <c r="U147" s="163"/>
      <c r="V147" s="163"/>
      <c r="W147" s="163"/>
      <c r="X147" s="163"/>
      <c r="Y147" s="162" t="s">
        <v>24</v>
      </c>
    </row>
    <row r="148" spans="1:25" s="128" customFormat="1" ht="45">
      <c r="A148" s="1">
        <v>138</v>
      </c>
      <c r="B148" s="128" t="s">
        <v>613</v>
      </c>
      <c r="C148" s="149" t="s">
        <v>54</v>
      </c>
      <c r="D148" s="151"/>
      <c r="E148" s="152" t="s">
        <v>2200</v>
      </c>
      <c r="F148" s="153" t="s">
        <v>2201</v>
      </c>
      <c r="G148" s="149" t="s">
        <v>257</v>
      </c>
      <c r="H148" s="154" t="s">
        <v>278</v>
      </c>
      <c r="I148" s="155" t="s">
        <v>267</v>
      </c>
      <c r="J148" s="156" t="s">
        <v>253</v>
      </c>
      <c r="K148" s="166" t="s">
        <v>2167</v>
      </c>
      <c r="L148" s="157" t="s">
        <v>2202</v>
      </c>
      <c r="M148" s="159" t="s">
        <v>1865</v>
      </c>
      <c r="N148" s="159" t="s">
        <v>288</v>
      </c>
      <c r="O148" s="156" t="s">
        <v>254</v>
      </c>
      <c r="P148" s="160">
        <v>200000000</v>
      </c>
      <c r="Q148" s="160">
        <v>200000000</v>
      </c>
      <c r="R148" s="161">
        <v>0</v>
      </c>
      <c r="S148" s="149" t="s">
        <v>261</v>
      </c>
      <c r="T148" s="150" t="s">
        <v>24</v>
      </c>
      <c r="U148" s="163"/>
      <c r="V148" s="163"/>
      <c r="W148" s="163"/>
      <c r="X148" s="163"/>
      <c r="Y148" s="162" t="s">
        <v>24</v>
      </c>
    </row>
    <row r="149" spans="1:25" s="128" customFormat="1" ht="63.75">
      <c r="A149" s="1">
        <v>139</v>
      </c>
      <c r="B149" s="128" t="s">
        <v>614</v>
      </c>
      <c r="C149" s="149" t="s">
        <v>54</v>
      </c>
      <c r="D149" s="151"/>
      <c r="E149" s="152" t="s">
        <v>2203</v>
      </c>
      <c r="F149" s="153" t="s">
        <v>2204</v>
      </c>
      <c r="G149" s="149" t="s">
        <v>257</v>
      </c>
      <c r="H149" s="154" t="s">
        <v>286</v>
      </c>
      <c r="I149" s="155" t="s">
        <v>267</v>
      </c>
      <c r="J149" s="156" t="s">
        <v>253</v>
      </c>
      <c r="K149" s="166" t="s">
        <v>2167</v>
      </c>
      <c r="L149" s="157" t="s">
        <v>2205</v>
      </c>
      <c r="M149" s="159" t="s">
        <v>1865</v>
      </c>
      <c r="N149" s="159" t="s">
        <v>288</v>
      </c>
      <c r="O149" s="156" t="s">
        <v>254</v>
      </c>
      <c r="P149" s="160">
        <v>0</v>
      </c>
      <c r="Q149" s="160">
        <v>0</v>
      </c>
      <c r="R149" s="161">
        <v>0</v>
      </c>
      <c r="S149" s="149" t="s">
        <v>261</v>
      </c>
      <c r="T149" s="150" t="s">
        <v>24</v>
      </c>
      <c r="U149" s="163"/>
      <c r="V149" s="163"/>
      <c r="W149" s="163"/>
      <c r="X149" s="163"/>
      <c r="Y149" s="162" t="s">
        <v>24</v>
      </c>
    </row>
    <row r="150" spans="1:25" s="128" customFormat="1" ht="60">
      <c r="A150" s="1">
        <v>140</v>
      </c>
      <c r="B150" s="128" t="s">
        <v>615</v>
      </c>
      <c r="C150" s="149" t="s">
        <v>54</v>
      </c>
      <c r="D150" s="151"/>
      <c r="E150" s="152" t="s">
        <v>2206</v>
      </c>
      <c r="F150" s="153" t="s">
        <v>2207</v>
      </c>
      <c r="G150" s="149" t="s">
        <v>257</v>
      </c>
      <c r="H150" s="154" t="s">
        <v>277</v>
      </c>
      <c r="I150" s="155" t="s">
        <v>267</v>
      </c>
      <c r="J150" s="156" t="s">
        <v>253</v>
      </c>
      <c r="K150" s="166" t="s">
        <v>2167</v>
      </c>
      <c r="L150" s="157" t="s">
        <v>2208</v>
      </c>
      <c r="M150" s="159" t="s">
        <v>1865</v>
      </c>
      <c r="N150" s="159" t="s">
        <v>288</v>
      </c>
      <c r="O150" s="156" t="s">
        <v>254</v>
      </c>
      <c r="P150" s="160">
        <v>0</v>
      </c>
      <c r="Q150" s="160">
        <v>0</v>
      </c>
      <c r="R150" s="161">
        <v>0</v>
      </c>
      <c r="S150" s="149" t="s">
        <v>261</v>
      </c>
      <c r="T150" s="150" t="s">
        <v>24</v>
      </c>
      <c r="U150" s="163"/>
      <c r="V150" s="163"/>
      <c r="W150" s="163"/>
      <c r="X150" s="163"/>
      <c r="Y150" s="162" t="s">
        <v>24</v>
      </c>
    </row>
    <row r="151" spans="1:25" s="128" customFormat="1" ht="120">
      <c r="A151" s="1">
        <v>141</v>
      </c>
      <c r="B151" s="128" t="s">
        <v>616</v>
      </c>
      <c r="C151" s="149" t="s">
        <v>54</v>
      </c>
      <c r="D151" s="151"/>
      <c r="E151" s="152" t="s">
        <v>2209</v>
      </c>
      <c r="F151" s="153" t="s">
        <v>2210</v>
      </c>
      <c r="G151" s="149" t="s">
        <v>257</v>
      </c>
      <c r="H151" s="154" t="s">
        <v>280</v>
      </c>
      <c r="I151" s="155" t="s">
        <v>267</v>
      </c>
      <c r="J151" s="156" t="s">
        <v>253</v>
      </c>
      <c r="K151" s="166" t="s">
        <v>2167</v>
      </c>
      <c r="L151" s="157" t="s">
        <v>2211</v>
      </c>
      <c r="M151" s="170" t="s">
        <v>263</v>
      </c>
      <c r="N151" s="159" t="s">
        <v>289</v>
      </c>
      <c r="O151" s="156" t="s">
        <v>254</v>
      </c>
      <c r="P151" s="160">
        <v>0</v>
      </c>
      <c r="Q151" s="160">
        <v>0</v>
      </c>
      <c r="R151" s="161">
        <v>0</v>
      </c>
      <c r="S151" s="149" t="s">
        <v>261</v>
      </c>
      <c r="T151" s="150" t="s">
        <v>24</v>
      </c>
      <c r="U151" s="163"/>
      <c r="V151" s="163"/>
      <c r="W151" s="163"/>
      <c r="X151" s="163"/>
      <c r="Y151" s="162" t="s">
        <v>24</v>
      </c>
    </row>
    <row r="152" spans="1:25" s="128" customFormat="1" ht="60">
      <c r="A152" s="1">
        <v>142</v>
      </c>
      <c r="B152" s="128" t="s">
        <v>617</v>
      </c>
      <c r="C152" s="149" t="s">
        <v>54</v>
      </c>
      <c r="D152" s="151"/>
      <c r="E152" s="152" t="s">
        <v>2212</v>
      </c>
      <c r="F152" s="153" t="s">
        <v>2213</v>
      </c>
      <c r="G152" s="149" t="s">
        <v>257</v>
      </c>
      <c r="H152" s="154" t="s">
        <v>277</v>
      </c>
      <c r="I152" s="155" t="s">
        <v>267</v>
      </c>
      <c r="J152" s="156" t="s">
        <v>253</v>
      </c>
      <c r="K152" s="166" t="s">
        <v>2167</v>
      </c>
      <c r="L152" s="157" t="s">
        <v>2214</v>
      </c>
      <c r="M152" s="159" t="s">
        <v>1865</v>
      </c>
      <c r="N152" s="159" t="s">
        <v>288</v>
      </c>
      <c r="O152" s="156" t="s">
        <v>2215</v>
      </c>
      <c r="P152" s="160">
        <v>179000000</v>
      </c>
      <c r="Q152" s="160">
        <v>179000000</v>
      </c>
      <c r="R152" s="161">
        <v>0</v>
      </c>
      <c r="S152" s="149" t="s">
        <v>261</v>
      </c>
      <c r="T152" s="150" t="s">
        <v>24</v>
      </c>
      <c r="U152" s="163"/>
      <c r="V152" s="163"/>
      <c r="W152" s="163"/>
      <c r="X152" s="163"/>
      <c r="Y152" s="162" t="s">
        <v>24</v>
      </c>
    </row>
    <row r="153" spans="1:25" s="128" customFormat="1" ht="45">
      <c r="A153" s="1">
        <v>143</v>
      </c>
      <c r="B153" s="128" t="s">
        <v>618</v>
      </c>
      <c r="C153" s="149" t="s">
        <v>54</v>
      </c>
      <c r="D153" s="151"/>
      <c r="E153" s="152" t="s">
        <v>2216</v>
      </c>
      <c r="F153" s="153" t="s">
        <v>1893</v>
      </c>
      <c r="G153" s="149" t="s">
        <v>257</v>
      </c>
      <c r="H153" s="154" t="s">
        <v>278</v>
      </c>
      <c r="I153" s="155" t="s">
        <v>267</v>
      </c>
      <c r="J153" s="156" t="s">
        <v>253</v>
      </c>
      <c r="K153" s="166" t="s">
        <v>2167</v>
      </c>
      <c r="L153" s="157" t="s">
        <v>2217</v>
      </c>
      <c r="M153" s="159" t="s">
        <v>1895</v>
      </c>
      <c r="N153" s="159" t="s">
        <v>297</v>
      </c>
      <c r="O153" s="156" t="s">
        <v>254</v>
      </c>
      <c r="P153" s="160">
        <v>732000000</v>
      </c>
      <c r="Q153" s="160">
        <v>732000000</v>
      </c>
      <c r="R153" s="161">
        <v>0</v>
      </c>
      <c r="S153" s="149" t="s">
        <v>261</v>
      </c>
      <c r="T153" s="150" t="s">
        <v>24</v>
      </c>
      <c r="U153" s="163"/>
      <c r="V153" s="163"/>
      <c r="W153" s="163"/>
      <c r="X153" s="163"/>
      <c r="Y153" s="162" t="s">
        <v>24</v>
      </c>
    </row>
    <row r="154" spans="1:25" s="128" customFormat="1" ht="45">
      <c r="A154" s="1">
        <v>144</v>
      </c>
      <c r="B154" s="128" t="s">
        <v>619</v>
      </c>
      <c r="C154" s="149" t="s">
        <v>54</v>
      </c>
      <c r="D154" s="151"/>
      <c r="E154" s="152" t="s">
        <v>2218</v>
      </c>
      <c r="F154" s="153" t="s">
        <v>2219</v>
      </c>
      <c r="G154" s="149" t="s">
        <v>257</v>
      </c>
      <c r="H154" s="154" t="s">
        <v>286</v>
      </c>
      <c r="I154" s="155" t="s">
        <v>267</v>
      </c>
      <c r="J154" s="156" t="s">
        <v>253</v>
      </c>
      <c r="K154" s="166" t="s">
        <v>2167</v>
      </c>
      <c r="L154" s="157" t="s">
        <v>2220</v>
      </c>
      <c r="M154" s="159" t="s">
        <v>1865</v>
      </c>
      <c r="N154" s="159" t="s">
        <v>288</v>
      </c>
      <c r="O154" s="156" t="s">
        <v>2215</v>
      </c>
      <c r="P154" s="160">
        <v>0</v>
      </c>
      <c r="Q154" s="160">
        <v>0</v>
      </c>
      <c r="R154" s="161">
        <v>0</v>
      </c>
      <c r="S154" s="149" t="s">
        <v>261</v>
      </c>
      <c r="T154" s="150" t="s">
        <v>24</v>
      </c>
      <c r="U154" s="163"/>
      <c r="V154" s="163"/>
      <c r="W154" s="163"/>
      <c r="X154" s="163"/>
      <c r="Y154" s="162" t="s">
        <v>24</v>
      </c>
    </row>
    <row r="155" spans="1:25" s="128" customFormat="1" ht="45">
      <c r="A155" s="1">
        <v>145</v>
      </c>
      <c r="B155" s="128" t="s">
        <v>620</v>
      </c>
      <c r="C155" s="149" t="s">
        <v>54</v>
      </c>
      <c r="D155" s="151"/>
      <c r="E155" s="152" t="s">
        <v>2221</v>
      </c>
      <c r="F155" s="153" t="s">
        <v>1855</v>
      </c>
      <c r="G155" s="149" t="s">
        <v>257</v>
      </c>
      <c r="H155" s="154" t="s">
        <v>278</v>
      </c>
      <c r="I155" s="155" t="s">
        <v>267</v>
      </c>
      <c r="J155" s="156" t="s">
        <v>253</v>
      </c>
      <c r="K155" s="166" t="s">
        <v>2167</v>
      </c>
      <c r="L155" s="157" t="s">
        <v>2222</v>
      </c>
      <c r="M155" s="158" t="s">
        <v>1858</v>
      </c>
      <c r="N155" s="159" t="s">
        <v>273</v>
      </c>
      <c r="O155" s="156" t="s">
        <v>254</v>
      </c>
      <c r="P155" s="160">
        <v>130000000</v>
      </c>
      <c r="Q155" s="160">
        <v>130000000</v>
      </c>
      <c r="R155" s="161">
        <v>0</v>
      </c>
      <c r="S155" s="149" t="s">
        <v>261</v>
      </c>
      <c r="T155" s="150" t="s">
        <v>24</v>
      </c>
      <c r="U155" s="163"/>
      <c r="V155" s="163"/>
      <c r="W155" s="163"/>
      <c r="X155" s="163"/>
      <c r="Y155" s="162" t="s">
        <v>24</v>
      </c>
    </row>
    <row r="156" spans="1:25" s="128" customFormat="1" ht="60">
      <c r="A156" s="1">
        <v>146</v>
      </c>
      <c r="B156" s="128" t="s">
        <v>621</v>
      </c>
      <c r="C156" s="149" t="s">
        <v>54</v>
      </c>
      <c r="D156" s="151"/>
      <c r="E156" s="152" t="s">
        <v>2223</v>
      </c>
      <c r="F156" s="153" t="s">
        <v>2224</v>
      </c>
      <c r="G156" s="149" t="s">
        <v>257</v>
      </c>
      <c r="H156" s="154" t="s">
        <v>277</v>
      </c>
      <c r="I156" s="155" t="s">
        <v>267</v>
      </c>
      <c r="J156" s="156" t="s">
        <v>253</v>
      </c>
      <c r="K156" s="166" t="s">
        <v>2167</v>
      </c>
      <c r="L156" s="157" t="s">
        <v>2225</v>
      </c>
      <c r="M156" s="159" t="s">
        <v>2005</v>
      </c>
      <c r="N156" s="159" t="s">
        <v>305</v>
      </c>
      <c r="O156" s="156" t="s">
        <v>264</v>
      </c>
      <c r="P156" s="160">
        <v>200000000</v>
      </c>
      <c r="Q156" s="160">
        <v>200000000</v>
      </c>
      <c r="R156" s="161">
        <v>0</v>
      </c>
      <c r="S156" s="149" t="s">
        <v>261</v>
      </c>
      <c r="T156" s="150" t="s">
        <v>24</v>
      </c>
      <c r="U156" s="163"/>
      <c r="V156" s="163"/>
      <c r="W156" s="163"/>
      <c r="X156" s="163"/>
      <c r="Y156" s="162" t="s">
        <v>24</v>
      </c>
    </row>
    <row r="157" spans="1:25" s="128" customFormat="1" ht="120">
      <c r="A157" s="1">
        <v>147</v>
      </c>
      <c r="B157" s="128" t="s">
        <v>622</v>
      </c>
      <c r="C157" s="149" t="s">
        <v>54</v>
      </c>
      <c r="D157" s="151"/>
      <c r="E157" s="152" t="s">
        <v>2226</v>
      </c>
      <c r="F157" s="153" t="s">
        <v>2227</v>
      </c>
      <c r="G157" s="149" t="s">
        <v>257</v>
      </c>
      <c r="H157" s="154" t="s">
        <v>280</v>
      </c>
      <c r="I157" s="155" t="s">
        <v>267</v>
      </c>
      <c r="J157" s="156" t="s">
        <v>253</v>
      </c>
      <c r="K157" s="166" t="s">
        <v>2167</v>
      </c>
      <c r="L157" s="157" t="s">
        <v>2228</v>
      </c>
      <c r="M157" s="170" t="s">
        <v>263</v>
      </c>
      <c r="N157" s="159" t="s">
        <v>289</v>
      </c>
      <c r="O157" s="156" t="s">
        <v>264</v>
      </c>
      <c r="P157" s="160">
        <v>205000000</v>
      </c>
      <c r="Q157" s="160">
        <v>205000000</v>
      </c>
      <c r="R157" s="161">
        <v>0</v>
      </c>
      <c r="S157" s="149" t="s">
        <v>261</v>
      </c>
      <c r="T157" s="150" t="s">
        <v>24</v>
      </c>
      <c r="U157" s="163"/>
      <c r="V157" s="163"/>
      <c r="W157" s="163"/>
      <c r="X157" s="163"/>
      <c r="Y157" s="162" t="s">
        <v>24</v>
      </c>
    </row>
    <row r="158" spans="1:25" s="128" customFormat="1" ht="120">
      <c r="A158" s="1">
        <v>148</v>
      </c>
      <c r="B158" s="128" t="s">
        <v>623</v>
      </c>
      <c r="C158" s="149" t="s">
        <v>54</v>
      </c>
      <c r="D158" s="151"/>
      <c r="E158" s="182" t="s">
        <v>2229</v>
      </c>
      <c r="F158" s="153" t="s">
        <v>2230</v>
      </c>
      <c r="G158" s="149" t="s">
        <v>257</v>
      </c>
      <c r="H158" s="154" t="s">
        <v>280</v>
      </c>
      <c r="I158" s="155" t="s">
        <v>267</v>
      </c>
      <c r="J158" s="156" t="s">
        <v>253</v>
      </c>
      <c r="K158" s="166" t="s">
        <v>2167</v>
      </c>
      <c r="L158" s="157" t="s">
        <v>2231</v>
      </c>
      <c r="M158" s="159" t="s">
        <v>1865</v>
      </c>
      <c r="N158" s="159" t="s">
        <v>288</v>
      </c>
      <c r="O158" s="156" t="s">
        <v>260</v>
      </c>
      <c r="P158" s="160">
        <v>0</v>
      </c>
      <c r="Q158" s="160">
        <v>0</v>
      </c>
      <c r="R158" s="161">
        <v>0</v>
      </c>
      <c r="S158" s="149" t="s">
        <v>261</v>
      </c>
      <c r="T158" s="150" t="s">
        <v>24</v>
      </c>
      <c r="U158" s="163"/>
      <c r="V158" s="163"/>
      <c r="W158" s="163"/>
      <c r="X158" s="163"/>
      <c r="Y158" s="162" t="s">
        <v>24</v>
      </c>
    </row>
    <row r="159" spans="1:25" s="128" customFormat="1" ht="120">
      <c r="A159" s="1">
        <v>149</v>
      </c>
      <c r="B159" s="128" t="s">
        <v>624</v>
      </c>
      <c r="C159" s="149" t="s">
        <v>54</v>
      </c>
      <c r="D159" s="151"/>
      <c r="E159" s="152" t="s">
        <v>2232</v>
      </c>
      <c r="F159" s="153" t="s">
        <v>1855</v>
      </c>
      <c r="G159" s="149" t="s">
        <v>257</v>
      </c>
      <c r="H159" s="154" t="s">
        <v>280</v>
      </c>
      <c r="I159" s="155" t="s">
        <v>267</v>
      </c>
      <c r="J159" s="156" t="s">
        <v>253</v>
      </c>
      <c r="K159" s="166" t="s">
        <v>2167</v>
      </c>
      <c r="L159" s="157" t="s">
        <v>2233</v>
      </c>
      <c r="M159" s="170" t="s">
        <v>259</v>
      </c>
      <c r="N159" s="159" t="s">
        <v>287</v>
      </c>
      <c r="O159" s="156" t="s">
        <v>254</v>
      </c>
      <c r="P159" s="160">
        <v>0</v>
      </c>
      <c r="Q159" s="160">
        <v>0</v>
      </c>
      <c r="R159" s="161">
        <v>0</v>
      </c>
      <c r="S159" s="149" t="s">
        <v>261</v>
      </c>
      <c r="T159" s="150" t="s">
        <v>24</v>
      </c>
      <c r="U159" s="163"/>
      <c r="V159" s="163"/>
      <c r="W159" s="163"/>
      <c r="X159" s="163"/>
      <c r="Y159" s="162" t="s">
        <v>24</v>
      </c>
    </row>
    <row r="160" spans="1:25" s="128" customFormat="1" ht="51">
      <c r="A160" s="1">
        <v>150</v>
      </c>
      <c r="B160" s="128" t="s">
        <v>625</v>
      </c>
      <c r="C160" s="149" t="s">
        <v>54</v>
      </c>
      <c r="D160" s="151"/>
      <c r="E160" s="152" t="s">
        <v>2234</v>
      </c>
      <c r="F160" s="153" t="s">
        <v>1855</v>
      </c>
      <c r="G160" s="149" t="s">
        <v>257</v>
      </c>
      <c r="H160" s="154" t="s">
        <v>278</v>
      </c>
      <c r="I160" s="155" t="s">
        <v>267</v>
      </c>
      <c r="J160" s="156" t="s">
        <v>253</v>
      </c>
      <c r="K160" s="166" t="s">
        <v>2167</v>
      </c>
      <c r="L160" s="157" t="s">
        <v>2235</v>
      </c>
      <c r="M160" s="170" t="s">
        <v>259</v>
      </c>
      <c r="N160" s="159" t="s">
        <v>287</v>
      </c>
      <c r="O160" s="156" t="s">
        <v>264</v>
      </c>
      <c r="P160" s="160">
        <v>0</v>
      </c>
      <c r="Q160" s="160">
        <v>0</v>
      </c>
      <c r="R160" s="161">
        <v>0</v>
      </c>
      <c r="S160" s="149" t="s">
        <v>261</v>
      </c>
      <c r="T160" s="150" t="s">
        <v>24</v>
      </c>
      <c r="U160" s="163"/>
      <c r="V160" s="163"/>
      <c r="W160" s="163"/>
      <c r="X160" s="163"/>
      <c r="Y160" s="162" t="s">
        <v>24</v>
      </c>
    </row>
    <row r="161" spans="1:25" s="128" customFormat="1" ht="45">
      <c r="A161" s="1">
        <v>151</v>
      </c>
      <c r="B161" s="128" t="s">
        <v>626</v>
      </c>
      <c r="C161" s="149" t="s">
        <v>54</v>
      </c>
      <c r="D161" s="151"/>
      <c r="E161" s="152" t="s">
        <v>2236</v>
      </c>
      <c r="F161" s="153" t="s">
        <v>2237</v>
      </c>
      <c r="G161" s="149" t="s">
        <v>257</v>
      </c>
      <c r="H161" s="154" t="s">
        <v>278</v>
      </c>
      <c r="I161" s="155" t="s">
        <v>267</v>
      </c>
      <c r="J161" s="156" t="s">
        <v>253</v>
      </c>
      <c r="K161" s="166" t="s">
        <v>2167</v>
      </c>
      <c r="L161" s="157" t="s">
        <v>2238</v>
      </c>
      <c r="M161" s="159" t="s">
        <v>1895</v>
      </c>
      <c r="N161" s="159" t="s">
        <v>297</v>
      </c>
      <c r="O161" s="156" t="s">
        <v>254</v>
      </c>
      <c r="P161" s="160">
        <v>3605000000</v>
      </c>
      <c r="Q161" s="160">
        <v>3605000000</v>
      </c>
      <c r="R161" s="161">
        <v>0</v>
      </c>
      <c r="S161" s="149" t="s">
        <v>261</v>
      </c>
      <c r="T161" s="150" t="s">
        <v>24</v>
      </c>
      <c r="U161" s="163"/>
      <c r="V161" s="163"/>
      <c r="W161" s="163"/>
      <c r="X161" s="163"/>
      <c r="Y161" s="162" t="s">
        <v>24</v>
      </c>
    </row>
    <row r="162" spans="1:25" s="128" customFormat="1" ht="45">
      <c r="A162" s="1">
        <v>152</v>
      </c>
      <c r="B162" s="128" t="s">
        <v>627</v>
      </c>
      <c r="C162" s="149" t="s">
        <v>54</v>
      </c>
      <c r="D162" s="151"/>
      <c r="E162" s="152" t="s">
        <v>2239</v>
      </c>
      <c r="F162" s="153" t="s">
        <v>2240</v>
      </c>
      <c r="G162" s="149" t="s">
        <v>257</v>
      </c>
      <c r="H162" s="154" t="s">
        <v>278</v>
      </c>
      <c r="I162" s="155" t="s">
        <v>267</v>
      </c>
      <c r="J162" s="156" t="s">
        <v>253</v>
      </c>
      <c r="K162" s="166" t="s">
        <v>2167</v>
      </c>
      <c r="L162" s="157" t="s">
        <v>2241</v>
      </c>
      <c r="M162" s="168" t="s">
        <v>1902</v>
      </c>
      <c r="N162" s="159" t="s">
        <v>303</v>
      </c>
      <c r="O162" s="156" t="s">
        <v>260</v>
      </c>
      <c r="P162" s="160">
        <v>0</v>
      </c>
      <c r="Q162" s="160">
        <v>0</v>
      </c>
      <c r="R162" s="161">
        <v>0</v>
      </c>
      <c r="S162" s="149" t="s">
        <v>261</v>
      </c>
      <c r="T162" s="150" t="s">
        <v>24</v>
      </c>
      <c r="U162" s="163"/>
      <c r="V162" s="163"/>
      <c r="W162" s="163"/>
      <c r="X162" s="163"/>
      <c r="Y162" s="162" t="s">
        <v>24</v>
      </c>
    </row>
    <row r="163" spans="1:25" s="128" customFormat="1" ht="60">
      <c r="A163" s="1">
        <v>153</v>
      </c>
      <c r="B163" s="128" t="s">
        <v>628</v>
      </c>
      <c r="C163" s="149" t="s">
        <v>54</v>
      </c>
      <c r="D163" s="151"/>
      <c r="E163" s="152" t="s">
        <v>2242</v>
      </c>
      <c r="F163" s="153" t="s">
        <v>2243</v>
      </c>
      <c r="G163" s="149" t="s">
        <v>257</v>
      </c>
      <c r="H163" s="154" t="s">
        <v>277</v>
      </c>
      <c r="I163" s="155" t="s">
        <v>267</v>
      </c>
      <c r="J163" s="156" t="s">
        <v>253</v>
      </c>
      <c r="K163" s="157" t="s">
        <v>2244</v>
      </c>
      <c r="L163" s="157" t="s">
        <v>2245</v>
      </c>
      <c r="M163" s="159" t="s">
        <v>1865</v>
      </c>
      <c r="N163" s="159" t="s">
        <v>288</v>
      </c>
      <c r="O163" s="156" t="s">
        <v>264</v>
      </c>
      <c r="P163" s="160">
        <v>23000000</v>
      </c>
      <c r="Q163" s="160">
        <v>23000000</v>
      </c>
      <c r="R163" s="161">
        <v>0</v>
      </c>
      <c r="S163" s="149" t="s">
        <v>261</v>
      </c>
      <c r="T163" s="150" t="s">
        <v>24</v>
      </c>
      <c r="U163" s="163"/>
      <c r="V163" s="163"/>
      <c r="W163" s="163"/>
      <c r="X163" s="163"/>
      <c r="Y163" s="162" t="s">
        <v>24</v>
      </c>
    </row>
    <row r="164" spans="1:25" s="128" customFormat="1" ht="45">
      <c r="A164" s="1">
        <v>154</v>
      </c>
      <c r="B164" s="128" t="s">
        <v>629</v>
      </c>
      <c r="C164" s="149" t="s">
        <v>54</v>
      </c>
      <c r="D164" s="151"/>
      <c r="E164" s="152" t="s">
        <v>2246</v>
      </c>
      <c r="F164" s="153" t="s">
        <v>2247</v>
      </c>
      <c r="G164" s="149" t="s">
        <v>257</v>
      </c>
      <c r="H164" s="154" t="s">
        <v>278</v>
      </c>
      <c r="I164" s="155" t="s">
        <v>267</v>
      </c>
      <c r="J164" s="156" t="s">
        <v>253</v>
      </c>
      <c r="K164" s="154" t="s">
        <v>2248</v>
      </c>
      <c r="L164" s="157" t="s">
        <v>2249</v>
      </c>
      <c r="M164" s="159" t="s">
        <v>1865</v>
      </c>
      <c r="N164" s="159" t="s">
        <v>288</v>
      </c>
      <c r="O164" s="156" t="s">
        <v>264</v>
      </c>
      <c r="P164" s="160">
        <v>1200000000</v>
      </c>
      <c r="Q164" s="160">
        <v>1200000000</v>
      </c>
      <c r="R164" s="161">
        <v>0</v>
      </c>
      <c r="S164" s="149" t="s">
        <v>261</v>
      </c>
      <c r="T164" s="150" t="s">
        <v>24</v>
      </c>
      <c r="U164" s="163"/>
      <c r="V164" s="163"/>
      <c r="W164" s="163"/>
      <c r="X164" s="163"/>
      <c r="Y164" s="162" t="s">
        <v>24</v>
      </c>
    </row>
    <row r="165" spans="1:25" s="128" customFormat="1" ht="45">
      <c r="A165" s="1">
        <v>155</v>
      </c>
      <c r="B165" s="128" t="s">
        <v>630</v>
      </c>
      <c r="C165" s="149" t="s">
        <v>54</v>
      </c>
      <c r="D165" s="151"/>
      <c r="E165" s="152" t="s">
        <v>2250</v>
      </c>
      <c r="F165" s="153" t="s">
        <v>2251</v>
      </c>
      <c r="G165" s="149" t="s">
        <v>257</v>
      </c>
      <c r="H165" s="154" t="s">
        <v>278</v>
      </c>
      <c r="I165" s="155" t="s">
        <v>267</v>
      </c>
      <c r="J165" s="156" t="s">
        <v>253</v>
      </c>
      <c r="K165" s="154" t="s">
        <v>1870</v>
      </c>
      <c r="L165" s="157" t="s">
        <v>2252</v>
      </c>
      <c r="M165" s="159" t="s">
        <v>2008</v>
      </c>
      <c r="N165" s="159" t="s">
        <v>302</v>
      </c>
      <c r="O165" s="156" t="s">
        <v>254</v>
      </c>
      <c r="P165" s="160">
        <v>43000000</v>
      </c>
      <c r="Q165" s="160">
        <v>43000000</v>
      </c>
      <c r="R165" s="161">
        <v>0</v>
      </c>
      <c r="S165" s="149" t="s">
        <v>261</v>
      </c>
      <c r="T165" s="150" t="s">
        <v>24</v>
      </c>
      <c r="U165" s="163"/>
      <c r="V165" s="163"/>
      <c r="W165" s="163"/>
      <c r="X165" s="163"/>
      <c r="Y165" s="162" t="s">
        <v>24</v>
      </c>
    </row>
    <row r="166" spans="1:25" s="128" customFormat="1" ht="60">
      <c r="A166" s="1">
        <v>156</v>
      </c>
      <c r="B166" s="128" t="s">
        <v>631</v>
      </c>
      <c r="C166" s="149" t="s">
        <v>54</v>
      </c>
      <c r="D166" s="151"/>
      <c r="E166" s="152" t="s">
        <v>2253</v>
      </c>
      <c r="F166" s="153" t="s">
        <v>2254</v>
      </c>
      <c r="G166" s="149" t="s">
        <v>257</v>
      </c>
      <c r="H166" s="154" t="s">
        <v>277</v>
      </c>
      <c r="I166" s="155" t="s">
        <v>267</v>
      </c>
      <c r="J166" s="156" t="s">
        <v>253</v>
      </c>
      <c r="K166" s="157" t="s">
        <v>2244</v>
      </c>
      <c r="L166" s="157" t="s">
        <v>2255</v>
      </c>
      <c r="M166" s="159" t="s">
        <v>1865</v>
      </c>
      <c r="N166" s="159" t="s">
        <v>288</v>
      </c>
      <c r="O166" s="156" t="s">
        <v>264</v>
      </c>
      <c r="P166" s="160">
        <v>264000000</v>
      </c>
      <c r="Q166" s="160">
        <v>264000000</v>
      </c>
      <c r="R166" s="161">
        <v>0</v>
      </c>
      <c r="S166" s="149" t="s">
        <v>261</v>
      </c>
      <c r="T166" s="150" t="s">
        <v>24</v>
      </c>
      <c r="U166" s="163"/>
      <c r="V166" s="163"/>
      <c r="W166" s="163"/>
      <c r="X166" s="163"/>
      <c r="Y166" s="162" t="s">
        <v>24</v>
      </c>
    </row>
    <row r="167" spans="1:25" s="128" customFormat="1" ht="60">
      <c r="A167" s="1">
        <v>157</v>
      </c>
      <c r="B167" s="128" t="s">
        <v>632</v>
      </c>
      <c r="C167" s="149" t="s">
        <v>54</v>
      </c>
      <c r="D167" s="151"/>
      <c r="E167" s="152" t="s">
        <v>2256</v>
      </c>
      <c r="F167" s="153" t="s">
        <v>1855</v>
      </c>
      <c r="G167" s="149" t="s">
        <v>257</v>
      </c>
      <c r="H167" s="154" t="s">
        <v>277</v>
      </c>
      <c r="I167" s="155" t="s">
        <v>267</v>
      </c>
      <c r="J167" s="156" t="s">
        <v>253</v>
      </c>
      <c r="K167" s="157" t="s">
        <v>1863</v>
      </c>
      <c r="L167" s="157" t="s">
        <v>2257</v>
      </c>
      <c r="M167" s="158" t="s">
        <v>1858</v>
      </c>
      <c r="N167" s="159" t="s">
        <v>273</v>
      </c>
      <c r="O167" s="156" t="s">
        <v>260</v>
      </c>
      <c r="P167" s="160">
        <v>128000000</v>
      </c>
      <c r="Q167" s="160">
        <v>128000000</v>
      </c>
      <c r="R167" s="161">
        <v>0</v>
      </c>
      <c r="S167" s="149" t="s">
        <v>261</v>
      </c>
      <c r="T167" s="150" t="s">
        <v>24</v>
      </c>
      <c r="U167" s="163"/>
      <c r="V167" s="163"/>
      <c r="W167" s="163"/>
      <c r="X167" s="163"/>
      <c r="Y167" s="162" t="s">
        <v>24</v>
      </c>
    </row>
    <row r="168" spans="1:25" s="128" customFormat="1" ht="45">
      <c r="A168" s="1">
        <v>158</v>
      </c>
      <c r="B168" s="128" t="s">
        <v>633</v>
      </c>
      <c r="C168" s="149" t="s">
        <v>54</v>
      </c>
      <c r="D168" s="151"/>
      <c r="E168" s="152" t="s">
        <v>2258</v>
      </c>
      <c r="F168" s="153" t="s">
        <v>1855</v>
      </c>
      <c r="G168" s="149" t="s">
        <v>257</v>
      </c>
      <c r="H168" s="154" t="s">
        <v>278</v>
      </c>
      <c r="I168" s="155" t="s">
        <v>267</v>
      </c>
      <c r="J168" s="156" t="s">
        <v>253</v>
      </c>
      <c r="K168" s="157" t="s">
        <v>1863</v>
      </c>
      <c r="L168" s="157" t="s">
        <v>2259</v>
      </c>
      <c r="M168" s="158" t="s">
        <v>1858</v>
      </c>
      <c r="N168" s="159" t="s">
        <v>273</v>
      </c>
      <c r="O168" s="156" t="s">
        <v>264</v>
      </c>
      <c r="P168" s="160">
        <v>200000000</v>
      </c>
      <c r="Q168" s="160">
        <v>200000000</v>
      </c>
      <c r="R168" s="161">
        <v>0</v>
      </c>
      <c r="S168" s="149" t="s">
        <v>261</v>
      </c>
      <c r="T168" s="150" t="s">
        <v>24</v>
      </c>
      <c r="U168" s="163"/>
      <c r="V168" s="163"/>
      <c r="W168" s="163"/>
      <c r="X168" s="163"/>
      <c r="Y168" s="162" t="s">
        <v>24</v>
      </c>
    </row>
    <row r="169" spans="1:25" s="128" customFormat="1" ht="45">
      <c r="A169" s="1">
        <v>159</v>
      </c>
      <c r="B169" s="128" t="s">
        <v>634</v>
      </c>
      <c r="C169" s="149" t="s">
        <v>54</v>
      </c>
      <c r="D169" s="151"/>
      <c r="E169" s="152" t="s">
        <v>2260</v>
      </c>
      <c r="F169" s="153" t="s">
        <v>1945</v>
      </c>
      <c r="G169" s="149" t="s">
        <v>257</v>
      </c>
      <c r="H169" s="154" t="s">
        <v>278</v>
      </c>
      <c r="I169" s="155" t="s">
        <v>267</v>
      </c>
      <c r="J169" s="156" t="s">
        <v>253</v>
      </c>
      <c r="K169" s="157" t="s">
        <v>1863</v>
      </c>
      <c r="L169" s="157" t="s">
        <v>2261</v>
      </c>
      <c r="M169" s="159" t="s">
        <v>1895</v>
      </c>
      <c r="N169" s="159" t="s">
        <v>297</v>
      </c>
      <c r="O169" s="156" t="s">
        <v>260</v>
      </c>
      <c r="P169" s="160">
        <v>735345000</v>
      </c>
      <c r="Q169" s="160">
        <v>735345000</v>
      </c>
      <c r="R169" s="161">
        <v>0</v>
      </c>
      <c r="S169" s="149" t="s">
        <v>261</v>
      </c>
      <c r="T169" s="150" t="s">
        <v>24</v>
      </c>
      <c r="U169" s="163"/>
      <c r="V169" s="163"/>
      <c r="W169" s="163"/>
      <c r="X169" s="163"/>
      <c r="Y169" s="162" t="s">
        <v>24</v>
      </c>
    </row>
    <row r="170" spans="1:25" s="128" customFormat="1" ht="60">
      <c r="A170" s="1">
        <v>160</v>
      </c>
      <c r="B170" s="128" t="s">
        <v>635</v>
      </c>
      <c r="C170" s="149" t="s">
        <v>54</v>
      </c>
      <c r="D170" s="151"/>
      <c r="E170" s="152" t="s">
        <v>2262</v>
      </c>
      <c r="F170" s="153" t="s">
        <v>1855</v>
      </c>
      <c r="G170" s="149" t="s">
        <v>257</v>
      </c>
      <c r="H170" s="154" t="s">
        <v>277</v>
      </c>
      <c r="I170" s="155" t="s">
        <v>267</v>
      </c>
      <c r="J170" s="156" t="s">
        <v>253</v>
      </c>
      <c r="K170" s="157" t="s">
        <v>1863</v>
      </c>
      <c r="L170" s="157" t="s">
        <v>2263</v>
      </c>
      <c r="M170" s="159" t="s">
        <v>1865</v>
      </c>
      <c r="N170" s="159" t="s">
        <v>288</v>
      </c>
      <c r="O170" s="156" t="s">
        <v>264</v>
      </c>
      <c r="P170" s="160">
        <v>400000000</v>
      </c>
      <c r="Q170" s="160">
        <v>400000000</v>
      </c>
      <c r="R170" s="160">
        <v>400000000</v>
      </c>
      <c r="S170" s="149" t="s">
        <v>261</v>
      </c>
      <c r="T170" s="150" t="s">
        <v>24</v>
      </c>
      <c r="U170" s="163"/>
      <c r="V170" s="163"/>
      <c r="W170" s="163"/>
      <c r="X170" s="163"/>
      <c r="Y170" s="162" t="s">
        <v>24</v>
      </c>
    </row>
    <row r="171" spans="1:25" s="128" customFormat="1" ht="51">
      <c r="A171" s="1">
        <v>161</v>
      </c>
      <c r="B171" s="128" t="s">
        <v>636</v>
      </c>
      <c r="C171" s="149" t="s">
        <v>54</v>
      </c>
      <c r="D171" s="151"/>
      <c r="E171" s="152" t="s">
        <v>2264</v>
      </c>
      <c r="F171" s="153" t="s">
        <v>2265</v>
      </c>
      <c r="G171" s="149" t="s">
        <v>257</v>
      </c>
      <c r="H171" s="154" t="s">
        <v>278</v>
      </c>
      <c r="I171" s="155" t="s">
        <v>267</v>
      </c>
      <c r="J171" s="156" t="s">
        <v>253</v>
      </c>
      <c r="K171" s="157" t="s">
        <v>1863</v>
      </c>
      <c r="L171" s="157" t="s">
        <v>2266</v>
      </c>
      <c r="M171" s="158" t="s">
        <v>1858</v>
      </c>
      <c r="N171" s="159" t="s">
        <v>273</v>
      </c>
      <c r="O171" s="157" t="s">
        <v>260</v>
      </c>
      <c r="P171" s="160">
        <v>74139286343997</v>
      </c>
      <c r="Q171" s="160">
        <v>74139286343997</v>
      </c>
      <c r="R171" s="161">
        <v>0</v>
      </c>
      <c r="S171" s="149" t="s">
        <v>261</v>
      </c>
      <c r="T171" s="150" t="s">
        <v>24</v>
      </c>
      <c r="U171" s="163"/>
      <c r="V171" s="163"/>
      <c r="W171" s="163"/>
      <c r="X171" s="163"/>
      <c r="Y171" s="162" t="s">
        <v>24</v>
      </c>
    </row>
    <row r="172" spans="1:25" s="128" customFormat="1" ht="63.75">
      <c r="A172" s="1">
        <v>162</v>
      </c>
      <c r="B172" s="128" t="s">
        <v>637</v>
      </c>
      <c r="C172" s="149" t="s">
        <v>54</v>
      </c>
      <c r="D172" s="151"/>
      <c r="E172" s="152" t="s">
        <v>2267</v>
      </c>
      <c r="F172" s="153" t="s">
        <v>2268</v>
      </c>
      <c r="G172" s="149" t="s">
        <v>257</v>
      </c>
      <c r="H172" s="154" t="s">
        <v>278</v>
      </c>
      <c r="I172" s="155" t="s">
        <v>267</v>
      </c>
      <c r="J172" s="156" t="s">
        <v>253</v>
      </c>
      <c r="K172" s="157" t="s">
        <v>1863</v>
      </c>
      <c r="L172" s="157" t="s">
        <v>2269</v>
      </c>
      <c r="M172" s="158" t="s">
        <v>1858</v>
      </c>
      <c r="N172" s="159" t="s">
        <v>273</v>
      </c>
      <c r="O172" s="156" t="s">
        <v>260</v>
      </c>
      <c r="P172" s="160">
        <v>201650000</v>
      </c>
      <c r="Q172" s="160">
        <v>201650000</v>
      </c>
      <c r="R172" s="161">
        <v>0</v>
      </c>
      <c r="S172" s="149" t="s">
        <v>261</v>
      </c>
      <c r="T172" s="150" t="s">
        <v>24</v>
      </c>
      <c r="U172" s="163"/>
      <c r="V172" s="163"/>
      <c r="W172" s="163"/>
      <c r="X172" s="163"/>
      <c r="Y172" s="162" t="s">
        <v>24</v>
      </c>
    </row>
    <row r="173" spans="1:25" s="128" customFormat="1" ht="45">
      <c r="A173" s="1">
        <v>163</v>
      </c>
      <c r="B173" s="128" t="s">
        <v>638</v>
      </c>
      <c r="C173" s="149" t="s">
        <v>54</v>
      </c>
      <c r="D173" s="151"/>
      <c r="E173" s="152" t="s">
        <v>2270</v>
      </c>
      <c r="F173" s="153" t="s">
        <v>2271</v>
      </c>
      <c r="G173" s="149" t="s">
        <v>257</v>
      </c>
      <c r="H173" s="154" t="s">
        <v>278</v>
      </c>
      <c r="I173" s="155" t="s">
        <v>267</v>
      </c>
      <c r="J173" s="156" t="s">
        <v>253</v>
      </c>
      <c r="K173" s="157" t="s">
        <v>1863</v>
      </c>
      <c r="L173" s="157" t="s">
        <v>2272</v>
      </c>
      <c r="M173" s="159" t="s">
        <v>1865</v>
      </c>
      <c r="N173" s="159" t="s">
        <v>288</v>
      </c>
      <c r="O173" s="156" t="s">
        <v>264</v>
      </c>
      <c r="P173" s="160">
        <v>1423212000</v>
      </c>
      <c r="Q173" s="160">
        <v>1423212000</v>
      </c>
      <c r="R173" s="161">
        <v>0</v>
      </c>
      <c r="S173" s="149" t="s">
        <v>261</v>
      </c>
      <c r="T173" s="150" t="s">
        <v>24</v>
      </c>
      <c r="U173" s="163"/>
      <c r="V173" s="163"/>
      <c r="W173" s="163"/>
      <c r="X173" s="163"/>
      <c r="Y173" s="162" t="s">
        <v>24</v>
      </c>
    </row>
    <row r="174" spans="1:25" s="128" customFormat="1" ht="63.75">
      <c r="A174" s="1">
        <v>164</v>
      </c>
      <c r="B174" s="128" t="s">
        <v>639</v>
      </c>
      <c r="C174" s="149" t="s">
        <v>54</v>
      </c>
      <c r="D174" s="151"/>
      <c r="E174" s="152" t="s">
        <v>2273</v>
      </c>
      <c r="F174" s="153" t="s">
        <v>2274</v>
      </c>
      <c r="G174" s="149" t="s">
        <v>257</v>
      </c>
      <c r="H174" s="154" t="s">
        <v>278</v>
      </c>
      <c r="I174" s="155" t="s">
        <v>267</v>
      </c>
      <c r="J174" s="156" t="s">
        <v>253</v>
      </c>
      <c r="K174" s="157" t="s">
        <v>1863</v>
      </c>
      <c r="L174" s="157" t="s">
        <v>2275</v>
      </c>
      <c r="M174" s="159" t="s">
        <v>1980</v>
      </c>
      <c r="N174" s="159" t="s">
        <v>295</v>
      </c>
      <c r="O174" s="156" t="s">
        <v>264</v>
      </c>
      <c r="P174" s="160">
        <v>1750000000</v>
      </c>
      <c r="Q174" s="160">
        <v>1750000000</v>
      </c>
      <c r="R174" s="161">
        <v>0</v>
      </c>
      <c r="S174" s="149" t="s">
        <v>261</v>
      </c>
      <c r="T174" s="150" t="s">
        <v>24</v>
      </c>
      <c r="U174" s="163"/>
      <c r="V174" s="163"/>
      <c r="W174" s="163"/>
      <c r="X174" s="163"/>
      <c r="Y174" s="162" t="s">
        <v>24</v>
      </c>
    </row>
    <row r="175" spans="1:25" s="128" customFormat="1" ht="60">
      <c r="A175" s="1">
        <v>165</v>
      </c>
      <c r="B175" s="128" t="s">
        <v>640</v>
      </c>
      <c r="C175" s="149" t="s">
        <v>54</v>
      </c>
      <c r="D175" s="151"/>
      <c r="E175" s="152" t="s">
        <v>2276</v>
      </c>
      <c r="F175" s="153" t="s">
        <v>2277</v>
      </c>
      <c r="G175" s="149" t="s">
        <v>257</v>
      </c>
      <c r="H175" s="154" t="s">
        <v>277</v>
      </c>
      <c r="I175" s="155" t="s">
        <v>267</v>
      </c>
      <c r="J175" s="156" t="s">
        <v>253</v>
      </c>
      <c r="K175" s="157" t="s">
        <v>1863</v>
      </c>
      <c r="L175" s="157" t="s">
        <v>2278</v>
      </c>
      <c r="M175" s="159" t="s">
        <v>1865</v>
      </c>
      <c r="N175" s="159" t="s">
        <v>288</v>
      </c>
      <c r="O175" s="156" t="s">
        <v>264</v>
      </c>
      <c r="P175" s="160">
        <v>81705000</v>
      </c>
      <c r="Q175" s="160">
        <v>81705000</v>
      </c>
      <c r="R175" s="161">
        <v>0</v>
      </c>
      <c r="S175" s="149" t="s">
        <v>261</v>
      </c>
      <c r="T175" s="150" t="s">
        <v>24</v>
      </c>
      <c r="U175" s="163" t="s">
        <v>256</v>
      </c>
      <c r="V175" s="163"/>
      <c r="W175" s="163"/>
      <c r="X175" s="163"/>
      <c r="Y175" s="162" t="s">
        <v>24</v>
      </c>
    </row>
    <row r="176" spans="1:25" s="128" customFormat="1" ht="45">
      <c r="A176" s="1">
        <v>166</v>
      </c>
      <c r="B176" s="128" t="s">
        <v>641</v>
      </c>
      <c r="C176" s="149" t="s">
        <v>54</v>
      </c>
      <c r="D176" s="151"/>
      <c r="E176" s="152" t="s">
        <v>2279</v>
      </c>
      <c r="F176" s="153" t="s">
        <v>2280</v>
      </c>
      <c r="G176" s="149" t="s">
        <v>257</v>
      </c>
      <c r="H176" s="154" t="s">
        <v>278</v>
      </c>
      <c r="I176" s="155" t="s">
        <v>267</v>
      </c>
      <c r="J176" s="156" t="s">
        <v>253</v>
      </c>
      <c r="K176" s="157" t="s">
        <v>1863</v>
      </c>
      <c r="L176" s="157" t="s">
        <v>2281</v>
      </c>
      <c r="M176" s="159" t="s">
        <v>1865</v>
      </c>
      <c r="N176" s="159" t="s">
        <v>288</v>
      </c>
      <c r="O176" s="156" t="s">
        <v>264</v>
      </c>
      <c r="P176" s="160">
        <v>2550000000</v>
      </c>
      <c r="Q176" s="160">
        <v>2550000000</v>
      </c>
      <c r="R176" s="161">
        <v>0</v>
      </c>
      <c r="S176" s="149" t="s">
        <v>261</v>
      </c>
      <c r="T176" s="150" t="s">
        <v>24</v>
      </c>
      <c r="U176" s="163"/>
      <c r="V176" s="163"/>
      <c r="W176" s="163"/>
      <c r="X176" s="163"/>
      <c r="Y176" s="162" t="s">
        <v>24</v>
      </c>
    </row>
    <row r="177" spans="1:25" s="128" customFormat="1" ht="60">
      <c r="A177" s="1">
        <v>167</v>
      </c>
      <c r="B177" s="128" t="s">
        <v>642</v>
      </c>
      <c r="C177" s="149" t="s">
        <v>54</v>
      </c>
      <c r="D177" s="151"/>
      <c r="E177" s="152" t="s">
        <v>2282</v>
      </c>
      <c r="F177" s="164">
        <v>41607</v>
      </c>
      <c r="G177" s="149" t="s">
        <v>257</v>
      </c>
      <c r="H177" s="154" t="s">
        <v>277</v>
      </c>
      <c r="I177" s="155" t="s">
        <v>267</v>
      </c>
      <c r="J177" s="156" t="s">
        <v>253</v>
      </c>
      <c r="K177" s="157" t="s">
        <v>1863</v>
      </c>
      <c r="L177" s="157" t="s">
        <v>2283</v>
      </c>
      <c r="M177" s="168" t="s">
        <v>1975</v>
      </c>
      <c r="N177" s="159" t="s">
        <v>310</v>
      </c>
      <c r="O177" s="156" t="s">
        <v>260</v>
      </c>
      <c r="P177" s="160">
        <v>3967000</v>
      </c>
      <c r="Q177" s="160">
        <v>3967000</v>
      </c>
      <c r="R177" s="161">
        <v>0</v>
      </c>
      <c r="S177" s="149" t="s">
        <v>261</v>
      </c>
      <c r="T177" s="150" t="s">
        <v>24</v>
      </c>
      <c r="U177" s="163"/>
      <c r="V177" s="163"/>
      <c r="W177" s="163"/>
      <c r="X177" s="163"/>
      <c r="Y177" s="162" t="s">
        <v>24</v>
      </c>
    </row>
    <row r="178" spans="1:25" s="128" customFormat="1" ht="60">
      <c r="A178" s="1">
        <v>168</v>
      </c>
      <c r="B178" s="128" t="s">
        <v>643</v>
      </c>
      <c r="C178" s="149" t="s">
        <v>54</v>
      </c>
      <c r="D178" s="151"/>
      <c r="E178" s="152" t="s">
        <v>2284</v>
      </c>
      <c r="F178" s="164">
        <v>41694</v>
      </c>
      <c r="G178" s="149" t="s">
        <v>257</v>
      </c>
      <c r="H178" s="154" t="s">
        <v>277</v>
      </c>
      <c r="I178" s="155" t="s">
        <v>267</v>
      </c>
      <c r="J178" s="156" t="s">
        <v>253</v>
      </c>
      <c r="K178" s="157" t="s">
        <v>1863</v>
      </c>
      <c r="L178" s="157" t="s">
        <v>2285</v>
      </c>
      <c r="M178" s="159" t="s">
        <v>1865</v>
      </c>
      <c r="N178" s="159" t="s">
        <v>288</v>
      </c>
      <c r="O178" s="156" t="s">
        <v>264</v>
      </c>
      <c r="P178" s="160">
        <v>3587393155</v>
      </c>
      <c r="Q178" s="160">
        <v>3587393155</v>
      </c>
      <c r="R178" s="161">
        <v>0</v>
      </c>
      <c r="S178" s="149" t="s">
        <v>261</v>
      </c>
      <c r="T178" s="150" t="s">
        <v>24</v>
      </c>
      <c r="U178" s="163" t="s">
        <v>256</v>
      </c>
      <c r="V178" s="163"/>
      <c r="W178" s="163"/>
      <c r="X178" s="163"/>
      <c r="Y178" s="162" t="s">
        <v>24</v>
      </c>
    </row>
    <row r="179" spans="1:25" s="128" customFormat="1" ht="60">
      <c r="A179" s="1">
        <v>169</v>
      </c>
      <c r="B179" s="128" t="s">
        <v>1390</v>
      </c>
      <c r="C179" s="149" t="s">
        <v>54</v>
      </c>
      <c r="D179" s="151"/>
      <c r="E179" s="152" t="s">
        <v>2286</v>
      </c>
      <c r="F179" s="164">
        <v>41865</v>
      </c>
      <c r="G179" s="149" t="s">
        <v>257</v>
      </c>
      <c r="H179" s="154" t="s">
        <v>277</v>
      </c>
      <c r="I179" s="155" t="s">
        <v>267</v>
      </c>
      <c r="J179" s="156" t="s">
        <v>253</v>
      </c>
      <c r="K179" s="157" t="s">
        <v>1863</v>
      </c>
      <c r="L179" s="157" t="s">
        <v>2287</v>
      </c>
      <c r="M179" s="159" t="s">
        <v>1865</v>
      </c>
      <c r="N179" s="159" t="s">
        <v>299</v>
      </c>
      <c r="O179" s="156" t="s">
        <v>264</v>
      </c>
      <c r="P179" s="160">
        <v>20000000</v>
      </c>
      <c r="Q179" s="160">
        <v>20000000</v>
      </c>
      <c r="R179" s="161">
        <v>0</v>
      </c>
      <c r="S179" s="149" t="s">
        <v>261</v>
      </c>
      <c r="T179" s="150" t="s">
        <v>24</v>
      </c>
      <c r="U179" s="163" t="s">
        <v>256</v>
      </c>
      <c r="V179" s="163"/>
      <c r="W179" s="163"/>
      <c r="X179" s="163"/>
      <c r="Y179" s="162" t="s">
        <v>24</v>
      </c>
    </row>
    <row r="180" spans="1:25" s="128" customFormat="1" ht="60">
      <c r="A180" s="1">
        <v>170</v>
      </c>
      <c r="B180" s="128" t="s">
        <v>1391</v>
      </c>
      <c r="C180" s="149" t="s">
        <v>54</v>
      </c>
      <c r="D180" s="151"/>
      <c r="E180" s="152" t="s">
        <v>2288</v>
      </c>
      <c r="F180" s="164">
        <v>41787</v>
      </c>
      <c r="G180" s="149" t="s">
        <v>257</v>
      </c>
      <c r="H180" s="154" t="s">
        <v>277</v>
      </c>
      <c r="I180" s="155" t="s">
        <v>267</v>
      </c>
      <c r="J180" s="156" t="s">
        <v>253</v>
      </c>
      <c r="K180" s="157" t="s">
        <v>1863</v>
      </c>
      <c r="L180" s="157" t="s">
        <v>2289</v>
      </c>
      <c r="M180" s="168" t="s">
        <v>1975</v>
      </c>
      <c r="N180" s="159" t="s">
        <v>310</v>
      </c>
      <c r="O180" s="156" t="s">
        <v>264</v>
      </c>
      <c r="P180" s="160">
        <v>185305500</v>
      </c>
      <c r="Q180" s="160">
        <v>185305500</v>
      </c>
      <c r="R180" s="161">
        <v>0</v>
      </c>
      <c r="S180" s="149" t="s">
        <v>261</v>
      </c>
      <c r="T180" s="150" t="s">
        <v>24</v>
      </c>
      <c r="U180" s="163" t="s">
        <v>256</v>
      </c>
      <c r="V180" s="163"/>
      <c r="W180" s="163"/>
      <c r="X180" s="163"/>
      <c r="Y180" s="162" t="s">
        <v>24</v>
      </c>
    </row>
    <row r="181" spans="1:25" s="128" customFormat="1" ht="60">
      <c r="A181" s="1">
        <v>171</v>
      </c>
      <c r="B181" s="128" t="s">
        <v>1392</v>
      </c>
      <c r="C181" s="149" t="s">
        <v>54</v>
      </c>
      <c r="D181" s="151"/>
      <c r="E181" s="152" t="s">
        <v>2290</v>
      </c>
      <c r="F181" s="153" t="s">
        <v>1855</v>
      </c>
      <c r="G181" s="149" t="s">
        <v>257</v>
      </c>
      <c r="H181" s="154" t="s">
        <v>277</v>
      </c>
      <c r="I181" s="155" t="s">
        <v>267</v>
      </c>
      <c r="J181" s="156" t="s">
        <v>253</v>
      </c>
      <c r="K181" s="157" t="s">
        <v>1863</v>
      </c>
      <c r="L181" s="157" t="s">
        <v>2291</v>
      </c>
      <c r="M181" s="159" t="s">
        <v>1865</v>
      </c>
      <c r="N181" s="159" t="s">
        <v>288</v>
      </c>
      <c r="O181" s="156" t="s">
        <v>254</v>
      </c>
      <c r="P181" s="160">
        <v>18000000</v>
      </c>
      <c r="Q181" s="160">
        <v>18000000</v>
      </c>
      <c r="R181" s="161">
        <v>0</v>
      </c>
      <c r="S181" s="149" t="s">
        <v>261</v>
      </c>
      <c r="T181" s="150" t="s">
        <v>24</v>
      </c>
      <c r="U181" s="163"/>
      <c r="V181" s="163"/>
      <c r="W181" s="163"/>
      <c r="X181" s="163"/>
      <c r="Y181" s="162" t="s">
        <v>24</v>
      </c>
    </row>
    <row r="182" spans="1:25" s="128" customFormat="1" ht="60">
      <c r="A182" s="1">
        <v>172</v>
      </c>
      <c r="B182" s="128" t="s">
        <v>1393</v>
      </c>
      <c r="C182" s="210" t="s">
        <v>54</v>
      </c>
      <c r="D182" s="151"/>
      <c r="E182" s="165" t="s">
        <v>2292</v>
      </c>
      <c r="F182" s="164">
        <v>40465</v>
      </c>
      <c r="G182" s="149" t="s">
        <v>257</v>
      </c>
      <c r="H182" s="154" t="s">
        <v>277</v>
      </c>
      <c r="I182" s="155" t="s">
        <v>267</v>
      </c>
      <c r="J182" s="156" t="s">
        <v>253</v>
      </c>
      <c r="K182" s="157" t="s">
        <v>1863</v>
      </c>
      <c r="L182" s="167" t="s">
        <v>2293</v>
      </c>
      <c r="M182" s="159" t="s">
        <v>1865</v>
      </c>
      <c r="N182" s="159" t="s">
        <v>288</v>
      </c>
      <c r="O182" s="156" t="s">
        <v>264</v>
      </c>
      <c r="P182" s="169">
        <v>0</v>
      </c>
      <c r="Q182" s="169">
        <v>0</v>
      </c>
      <c r="R182" s="161">
        <v>0</v>
      </c>
      <c r="S182" s="149" t="s">
        <v>255</v>
      </c>
      <c r="T182" s="214">
        <v>43026</v>
      </c>
      <c r="U182" s="216" t="s">
        <v>256</v>
      </c>
      <c r="V182" s="216">
        <v>0</v>
      </c>
      <c r="W182" s="163"/>
      <c r="X182" s="163"/>
      <c r="Y182" s="162" t="s">
        <v>24</v>
      </c>
    </row>
    <row r="183" spans="1:25" s="128" customFormat="1" ht="45">
      <c r="A183" s="1">
        <v>173</v>
      </c>
      <c r="B183" s="128" t="s">
        <v>1394</v>
      </c>
      <c r="C183" s="149" t="s">
        <v>54</v>
      </c>
      <c r="D183" s="151"/>
      <c r="E183" s="152" t="s">
        <v>2294</v>
      </c>
      <c r="F183" s="153" t="s">
        <v>2295</v>
      </c>
      <c r="G183" s="149" t="s">
        <v>257</v>
      </c>
      <c r="H183" s="154" t="s">
        <v>278</v>
      </c>
      <c r="I183" s="155" t="s">
        <v>267</v>
      </c>
      <c r="J183" s="156" t="s">
        <v>253</v>
      </c>
      <c r="K183" s="157" t="s">
        <v>1863</v>
      </c>
      <c r="L183" s="157" t="s">
        <v>2296</v>
      </c>
      <c r="M183" s="159" t="s">
        <v>1895</v>
      </c>
      <c r="N183" s="159" t="s">
        <v>297</v>
      </c>
      <c r="O183" s="156" t="s">
        <v>260</v>
      </c>
      <c r="P183" s="160">
        <v>0</v>
      </c>
      <c r="Q183" s="160">
        <v>0</v>
      </c>
      <c r="R183" s="161">
        <v>0</v>
      </c>
      <c r="S183" s="149" t="s">
        <v>261</v>
      </c>
      <c r="T183" s="150" t="s">
        <v>24</v>
      </c>
      <c r="U183" s="163"/>
      <c r="V183" s="163"/>
      <c r="W183" s="163"/>
      <c r="X183" s="163"/>
      <c r="Y183" s="162" t="s">
        <v>24</v>
      </c>
    </row>
    <row r="184" spans="1:25" s="128" customFormat="1" ht="63.75">
      <c r="A184" s="1">
        <v>174</v>
      </c>
      <c r="B184" s="128" t="s">
        <v>1395</v>
      </c>
      <c r="C184" s="149" t="s">
        <v>54</v>
      </c>
      <c r="D184" s="151"/>
      <c r="E184" s="152" t="s">
        <v>2297</v>
      </c>
      <c r="F184" s="164">
        <v>41880</v>
      </c>
      <c r="G184" s="149" t="s">
        <v>257</v>
      </c>
      <c r="H184" s="154" t="s">
        <v>277</v>
      </c>
      <c r="I184" s="155" t="s">
        <v>267</v>
      </c>
      <c r="J184" s="156" t="s">
        <v>253</v>
      </c>
      <c r="K184" s="157" t="s">
        <v>1863</v>
      </c>
      <c r="L184" s="157" t="s">
        <v>2298</v>
      </c>
      <c r="M184" s="168" t="s">
        <v>1975</v>
      </c>
      <c r="N184" s="159" t="s">
        <v>310</v>
      </c>
      <c r="O184" s="156" t="s">
        <v>264</v>
      </c>
      <c r="P184" s="183">
        <v>5305500</v>
      </c>
      <c r="Q184" s="183">
        <v>5305500</v>
      </c>
      <c r="R184" s="161">
        <v>0</v>
      </c>
      <c r="S184" s="149" t="s">
        <v>261</v>
      </c>
      <c r="T184" s="150" t="s">
        <v>24</v>
      </c>
      <c r="U184" s="163" t="s">
        <v>256</v>
      </c>
      <c r="V184" s="163"/>
      <c r="W184" s="163"/>
      <c r="X184" s="163"/>
      <c r="Y184" s="162" t="s">
        <v>24</v>
      </c>
    </row>
    <row r="185" spans="1:25" s="128" customFormat="1" ht="45">
      <c r="A185" s="1">
        <v>175</v>
      </c>
      <c r="B185" s="128" t="s">
        <v>1396</v>
      </c>
      <c r="C185" s="149" t="s">
        <v>54</v>
      </c>
      <c r="D185" s="151"/>
      <c r="E185" s="152" t="s">
        <v>2299</v>
      </c>
      <c r="F185" s="164">
        <v>41803</v>
      </c>
      <c r="G185" s="149" t="s">
        <v>257</v>
      </c>
      <c r="H185" s="154" t="s">
        <v>278</v>
      </c>
      <c r="I185" s="155" t="s">
        <v>267</v>
      </c>
      <c r="J185" s="156" t="s">
        <v>253</v>
      </c>
      <c r="K185" s="157" t="s">
        <v>1863</v>
      </c>
      <c r="L185" s="157" t="s">
        <v>2300</v>
      </c>
      <c r="M185" s="168" t="s">
        <v>2301</v>
      </c>
      <c r="N185" s="168" t="s">
        <v>306</v>
      </c>
      <c r="O185" s="156" t="s">
        <v>260</v>
      </c>
      <c r="P185" s="183">
        <v>6250686</v>
      </c>
      <c r="Q185" s="183">
        <v>6250686</v>
      </c>
      <c r="R185" s="161">
        <v>0</v>
      </c>
      <c r="S185" s="149" t="s">
        <v>261</v>
      </c>
      <c r="T185" s="150" t="s">
        <v>24</v>
      </c>
      <c r="U185" s="163"/>
      <c r="V185" s="163"/>
      <c r="W185" s="163"/>
      <c r="X185" s="163"/>
      <c r="Y185" s="162" t="s">
        <v>24</v>
      </c>
    </row>
    <row r="186" spans="1:25" s="128" customFormat="1" ht="45">
      <c r="A186" s="1">
        <v>176</v>
      </c>
      <c r="B186" s="128" t="s">
        <v>1397</v>
      </c>
      <c r="C186" s="149" t="s">
        <v>54</v>
      </c>
      <c r="D186" s="151"/>
      <c r="E186" s="152" t="s">
        <v>2302</v>
      </c>
      <c r="F186" s="153" t="s">
        <v>1855</v>
      </c>
      <c r="G186" s="149" t="s">
        <v>257</v>
      </c>
      <c r="H186" s="154" t="s">
        <v>278</v>
      </c>
      <c r="I186" s="155" t="s">
        <v>267</v>
      </c>
      <c r="J186" s="156" t="s">
        <v>258</v>
      </c>
      <c r="K186" s="154" t="s">
        <v>1997</v>
      </c>
      <c r="L186" s="157" t="s">
        <v>2303</v>
      </c>
      <c r="M186" s="159" t="s">
        <v>1865</v>
      </c>
      <c r="N186" s="159" t="s">
        <v>288</v>
      </c>
      <c r="O186" s="156" t="s">
        <v>264</v>
      </c>
      <c r="P186" s="160">
        <v>575000000</v>
      </c>
      <c r="Q186" s="160">
        <v>575000000</v>
      </c>
      <c r="R186" s="161">
        <v>0</v>
      </c>
      <c r="S186" s="149" t="s">
        <v>261</v>
      </c>
      <c r="T186" s="150" t="s">
        <v>24</v>
      </c>
      <c r="U186" s="163" t="s">
        <v>256</v>
      </c>
      <c r="V186" s="163"/>
      <c r="W186" s="163"/>
      <c r="X186" s="163"/>
      <c r="Y186" s="162" t="s">
        <v>24</v>
      </c>
    </row>
    <row r="187" spans="1:25" s="128" customFormat="1" ht="76.5">
      <c r="A187" s="1">
        <v>177</v>
      </c>
      <c r="B187" s="128" t="s">
        <v>1398</v>
      </c>
      <c r="C187" s="149" t="s">
        <v>54</v>
      </c>
      <c r="D187" s="151"/>
      <c r="E187" s="152" t="s">
        <v>2304</v>
      </c>
      <c r="F187" s="153" t="s">
        <v>2305</v>
      </c>
      <c r="G187" s="149" t="s">
        <v>257</v>
      </c>
      <c r="H187" s="154" t="s">
        <v>278</v>
      </c>
      <c r="I187" s="155" t="s">
        <v>267</v>
      </c>
      <c r="J187" s="156" t="s">
        <v>258</v>
      </c>
      <c r="K187" s="154" t="s">
        <v>1997</v>
      </c>
      <c r="L187" s="157" t="s">
        <v>2306</v>
      </c>
      <c r="M187" s="159" t="s">
        <v>1865</v>
      </c>
      <c r="N187" s="159" t="s">
        <v>288</v>
      </c>
      <c r="O187" s="156" t="s">
        <v>254</v>
      </c>
      <c r="P187" s="160">
        <v>245100000</v>
      </c>
      <c r="Q187" s="160">
        <v>245100000</v>
      </c>
      <c r="R187" s="161">
        <v>0</v>
      </c>
      <c r="S187" s="149" t="s">
        <v>261</v>
      </c>
      <c r="T187" s="150" t="s">
        <v>24</v>
      </c>
      <c r="U187" s="163"/>
      <c r="V187" s="163"/>
      <c r="W187" s="163"/>
      <c r="X187" s="163"/>
      <c r="Y187" s="162" t="s">
        <v>24</v>
      </c>
    </row>
    <row r="188" spans="1:25" s="128" customFormat="1" ht="45">
      <c r="A188" s="1">
        <v>178</v>
      </c>
      <c r="B188" s="128" t="s">
        <v>1399</v>
      </c>
      <c r="C188" s="149" t="s">
        <v>54</v>
      </c>
      <c r="D188" s="151"/>
      <c r="E188" s="175" t="s">
        <v>2307</v>
      </c>
      <c r="F188" s="164">
        <v>40668</v>
      </c>
      <c r="G188" s="149" t="s">
        <v>257</v>
      </c>
      <c r="H188" s="154" t="s">
        <v>278</v>
      </c>
      <c r="I188" s="155" t="s">
        <v>267</v>
      </c>
      <c r="J188" s="156" t="s">
        <v>258</v>
      </c>
      <c r="K188" s="154" t="s">
        <v>1997</v>
      </c>
      <c r="L188" s="157" t="s">
        <v>2308</v>
      </c>
      <c r="M188" s="159" t="s">
        <v>1865</v>
      </c>
      <c r="N188" s="159" t="s">
        <v>288</v>
      </c>
      <c r="O188" s="156" t="s">
        <v>254</v>
      </c>
      <c r="P188" s="160">
        <v>53500000</v>
      </c>
      <c r="Q188" s="160">
        <v>53500000</v>
      </c>
      <c r="R188" s="161">
        <v>0</v>
      </c>
      <c r="S188" s="149" t="s">
        <v>261</v>
      </c>
      <c r="T188" s="150" t="s">
        <v>24</v>
      </c>
      <c r="U188" s="163"/>
      <c r="V188" s="163"/>
      <c r="W188" s="163"/>
      <c r="X188" s="163"/>
      <c r="Y188" s="162" t="s">
        <v>24</v>
      </c>
    </row>
    <row r="189" spans="1:25" s="128" customFormat="1" ht="38.25">
      <c r="A189" s="1">
        <v>179</v>
      </c>
      <c r="B189" s="128" t="s">
        <v>1400</v>
      </c>
      <c r="C189" s="149" t="s">
        <v>54</v>
      </c>
      <c r="D189" s="151"/>
      <c r="E189" s="152" t="s">
        <v>2309</v>
      </c>
      <c r="F189" s="153" t="s">
        <v>1855</v>
      </c>
      <c r="G189" s="149" t="s">
        <v>257</v>
      </c>
      <c r="H189" s="172" t="s">
        <v>278</v>
      </c>
      <c r="I189" s="155" t="s">
        <v>267</v>
      </c>
      <c r="J189" s="156" t="s">
        <v>258</v>
      </c>
      <c r="K189" s="154" t="s">
        <v>1997</v>
      </c>
      <c r="L189" s="157" t="s">
        <v>2310</v>
      </c>
      <c r="M189" s="159" t="s">
        <v>1865</v>
      </c>
      <c r="N189" s="159" t="s">
        <v>288</v>
      </c>
      <c r="O189" s="156" t="s">
        <v>254</v>
      </c>
      <c r="P189" s="160">
        <v>310000000</v>
      </c>
      <c r="Q189" s="160">
        <v>310000000</v>
      </c>
      <c r="R189" s="161">
        <v>0</v>
      </c>
      <c r="S189" s="149" t="s">
        <v>261</v>
      </c>
      <c r="T189" s="150" t="s">
        <v>24</v>
      </c>
      <c r="U189" s="163"/>
      <c r="V189" s="163"/>
      <c r="W189" s="163"/>
      <c r="X189" s="163"/>
      <c r="Y189" s="162" t="s">
        <v>24</v>
      </c>
    </row>
    <row r="190" spans="1:25" s="128" customFormat="1" ht="38.25">
      <c r="A190" s="1">
        <v>180</v>
      </c>
      <c r="B190" s="128" t="s">
        <v>1401</v>
      </c>
      <c r="C190" s="149" t="s">
        <v>54</v>
      </c>
      <c r="D190" s="151"/>
      <c r="E190" s="175" t="s">
        <v>2311</v>
      </c>
      <c r="F190" s="153" t="s">
        <v>2312</v>
      </c>
      <c r="G190" s="149" t="s">
        <v>257</v>
      </c>
      <c r="H190" s="172" t="s">
        <v>278</v>
      </c>
      <c r="I190" s="155" t="s">
        <v>267</v>
      </c>
      <c r="J190" s="156" t="s">
        <v>258</v>
      </c>
      <c r="K190" s="154" t="s">
        <v>1997</v>
      </c>
      <c r="L190" s="157" t="s">
        <v>2313</v>
      </c>
      <c r="M190" s="159" t="s">
        <v>1865</v>
      </c>
      <c r="N190" s="159" t="s">
        <v>288</v>
      </c>
      <c r="O190" s="156" t="s">
        <v>254</v>
      </c>
      <c r="P190" s="160">
        <v>150000000</v>
      </c>
      <c r="Q190" s="160">
        <v>150000000</v>
      </c>
      <c r="R190" s="161">
        <v>0</v>
      </c>
      <c r="S190" s="149" t="s">
        <v>261</v>
      </c>
      <c r="T190" s="150" t="s">
        <v>24</v>
      </c>
      <c r="U190" s="163"/>
      <c r="V190" s="163"/>
      <c r="W190" s="163"/>
      <c r="X190" s="163"/>
      <c r="Y190" s="162" t="s">
        <v>24</v>
      </c>
    </row>
    <row r="191" spans="1:25" s="128" customFormat="1" ht="38.25">
      <c r="A191" s="1">
        <v>181</v>
      </c>
      <c r="B191" s="128" t="s">
        <v>1402</v>
      </c>
      <c r="C191" s="149" t="s">
        <v>54</v>
      </c>
      <c r="D191" s="151"/>
      <c r="E191" s="152" t="s">
        <v>2314</v>
      </c>
      <c r="F191" s="153" t="s">
        <v>2315</v>
      </c>
      <c r="G191" s="149" t="s">
        <v>257</v>
      </c>
      <c r="H191" s="172" t="s">
        <v>278</v>
      </c>
      <c r="I191" s="155" t="s">
        <v>267</v>
      </c>
      <c r="J191" s="156" t="s">
        <v>258</v>
      </c>
      <c r="K191" s="154" t="s">
        <v>1997</v>
      </c>
      <c r="L191" s="157" t="s">
        <v>2316</v>
      </c>
      <c r="M191" s="159" t="s">
        <v>1865</v>
      </c>
      <c r="N191" s="159" t="s">
        <v>288</v>
      </c>
      <c r="O191" s="156" t="s">
        <v>260</v>
      </c>
      <c r="P191" s="160">
        <v>3905897000</v>
      </c>
      <c r="Q191" s="160">
        <v>3905897000</v>
      </c>
      <c r="R191" s="161">
        <v>0</v>
      </c>
      <c r="S191" s="149" t="s">
        <v>261</v>
      </c>
      <c r="T191" s="150" t="s">
        <v>24</v>
      </c>
      <c r="U191" s="163"/>
      <c r="V191" s="163"/>
      <c r="W191" s="163"/>
      <c r="X191" s="163"/>
      <c r="Y191" s="162" t="s">
        <v>24</v>
      </c>
    </row>
    <row r="192" spans="1:25" s="128" customFormat="1" ht="38.25">
      <c r="A192" s="1">
        <v>182</v>
      </c>
      <c r="B192" s="128" t="s">
        <v>1403</v>
      </c>
      <c r="C192" s="149" t="s">
        <v>54</v>
      </c>
      <c r="D192" s="151"/>
      <c r="E192" s="152" t="s">
        <v>2317</v>
      </c>
      <c r="F192" s="153" t="s">
        <v>2318</v>
      </c>
      <c r="G192" s="149" t="s">
        <v>257</v>
      </c>
      <c r="H192" s="172" t="s">
        <v>278</v>
      </c>
      <c r="I192" s="155" t="s">
        <v>267</v>
      </c>
      <c r="J192" s="156" t="s">
        <v>258</v>
      </c>
      <c r="K192" s="154" t="s">
        <v>1997</v>
      </c>
      <c r="L192" s="157" t="s">
        <v>2319</v>
      </c>
      <c r="M192" s="159" t="s">
        <v>1865</v>
      </c>
      <c r="N192" s="159" t="s">
        <v>288</v>
      </c>
      <c r="O192" s="156" t="s">
        <v>260</v>
      </c>
      <c r="P192" s="160">
        <v>176000000</v>
      </c>
      <c r="Q192" s="160">
        <v>176000000</v>
      </c>
      <c r="R192" s="161">
        <v>0</v>
      </c>
      <c r="S192" s="149" t="s">
        <v>261</v>
      </c>
      <c r="T192" s="150" t="s">
        <v>24</v>
      </c>
      <c r="U192" s="163"/>
      <c r="V192" s="163"/>
      <c r="W192" s="163"/>
      <c r="X192" s="163"/>
      <c r="Y192" s="162" t="s">
        <v>24</v>
      </c>
    </row>
    <row r="193" spans="1:25" s="128" customFormat="1" ht="38.25">
      <c r="A193" s="1">
        <v>183</v>
      </c>
      <c r="B193" s="128" t="s">
        <v>1404</v>
      </c>
      <c r="C193" s="149" t="s">
        <v>54</v>
      </c>
      <c r="D193" s="151"/>
      <c r="E193" s="152" t="s">
        <v>2320</v>
      </c>
      <c r="F193" s="153" t="s">
        <v>2321</v>
      </c>
      <c r="G193" s="149" t="s">
        <v>257</v>
      </c>
      <c r="H193" s="172" t="s">
        <v>278</v>
      </c>
      <c r="I193" s="155" t="s">
        <v>267</v>
      </c>
      <c r="J193" s="156" t="s">
        <v>258</v>
      </c>
      <c r="K193" s="154" t="s">
        <v>1997</v>
      </c>
      <c r="L193" s="157" t="s">
        <v>2319</v>
      </c>
      <c r="M193" s="159" t="s">
        <v>1865</v>
      </c>
      <c r="N193" s="159" t="s">
        <v>288</v>
      </c>
      <c r="O193" s="156" t="s">
        <v>260</v>
      </c>
      <c r="P193" s="160">
        <v>11500000</v>
      </c>
      <c r="Q193" s="160">
        <v>11500000</v>
      </c>
      <c r="R193" s="161">
        <v>0</v>
      </c>
      <c r="S193" s="149" t="s">
        <v>261</v>
      </c>
      <c r="T193" s="150" t="s">
        <v>24</v>
      </c>
      <c r="U193" s="163"/>
      <c r="V193" s="163"/>
      <c r="W193" s="163"/>
      <c r="X193" s="163"/>
      <c r="Y193" s="162" t="s">
        <v>24</v>
      </c>
    </row>
    <row r="194" spans="1:25" s="128" customFormat="1" ht="38.25">
      <c r="A194" s="1">
        <v>184</v>
      </c>
      <c r="B194" s="128" t="s">
        <v>1405</v>
      </c>
      <c r="C194" s="149" t="s">
        <v>54</v>
      </c>
      <c r="D194" s="151"/>
      <c r="E194" s="152" t="s">
        <v>2322</v>
      </c>
      <c r="F194" s="153" t="s">
        <v>1855</v>
      </c>
      <c r="G194" s="149" t="s">
        <v>257</v>
      </c>
      <c r="H194" s="172" t="s">
        <v>278</v>
      </c>
      <c r="I194" s="155" t="s">
        <v>267</v>
      </c>
      <c r="J194" s="156" t="s">
        <v>258</v>
      </c>
      <c r="K194" s="154" t="s">
        <v>1997</v>
      </c>
      <c r="L194" s="157" t="s">
        <v>2323</v>
      </c>
      <c r="M194" s="159" t="s">
        <v>1865</v>
      </c>
      <c r="N194" s="159" t="s">
        <v>288</v>
      </c>
      <c r="O194" s="156" t="s">
        <v>254</v>
      </c>
      <c r="P194" s="160">
        <v>53100000</v>
      </c>
      <c r="Q194" s="160">
        <v>53100000</v>
      </c>
      <c r="R194" s="161">
        <v>0</v>
      </c>
      <c r="S194" s="149" t="s">
        <v>261</v>
      </c>
      <c r="T194" s="150" t="s">
        <v>24</v>
      </c>
      <c r="U194" s="163"/>
      <c r="V194" s="163"/>
      <c r="W194" s="163"/>
      <c r="X194" s="163"/>
      <c r="Y194" s="162" t="s">
        <v>24</v>
      </c>
    </row>
    <row r="195" spans="1:25" s="128" customFormat="1" ht="38.25">
      <c r="A195" s="1">
        <v>185</v>
      </c>
      <c r="B195" s="128" t="s">
        <v>1406</v>
      </c>
      <c r="C195" s="149" t="s">
        <v>54</v>
      </c>
      <c r="D195" s="151"/>
      <c r="E195" s="152" t="s">
        <v>2324</v>
      </c>
      <c r="F195" s="153" t="s">
        <v>1855</v>
      </c>
      <c r="G195" s="149" t="s">
        <v>257</v>
      </c>
      <c r="H195" s="172" t="s">
        <v>278</v>
      </c>
      <c r="I195" s="155" t="s">
        <v>267</v>
      </c>
      <c r="J195" s="156" t="s">
        <v>258</v>
      </c>
      <c r="K195" s="154" t="s">
        <v>1997</v>
      </c>
      <c r="L195" s="157" t="s">
        <v>2325</v>
      </c>
      <c r="M195" s="159" t="s">
        <v>1865</v>
      </c>
      <c r="N195" s="159" t="s">
        <v>288</v>
      </c>
      <c r="O195" s="156" t="s">
        <v>254</v>
      </c>
      <c r="P195" s="160">
        <v>60000000</v>
      </c>
      <c r="Q195" s="160">
        <v>60000000</v>
      </c>
      <c r="R195" s="161">
        <v>0</v>
      </c>
      <c r="S195" s="149" t="s">
        <v>261</v>
      </c>
      <c r="T195" s="150" t="s">
        <v>24</v>
      </c>
      <c r="U195" s="163"/>
      <c r="V195" s="163"/>
      <c r="W195" s="163"/>
      <c r="X195" s="163"/>
      <c r="Y195" s="162" t="s">
        <v>24</v>
      </c>
    </row>
    <row r="196" spans="1:25" s="128" customFormat="1" ht="38.25">
      <c r="A196" s="1">
        <v>186</v>
      </c>
      <c r="B196" s="128" t="s">
        <v>1407</v>
      </c>
      <c r="C196" s="149" t="s">
        <v>54</v>
      </c>
      <c r="D196" s="151"/>
      <c r="E196" s="152" t="s">
        <v>2326</v>
      </c>
      <c r="F196" s="153" t="s">
        <v>1855</v>
      </c>
      <c r="G196" s="149" t="s">
        <v>257</v>
      </c>
      <c r="H196" s="172" t="s">
        <v>278</v>
      </c>
      <c r="I196" s="155" t="s">
        <v>267</v>
      </c>
      <c r="J196" s="156" t="s">
        <v>258</v>
      </c>
      <c r="K196" s="154" t="s">
        <v>1997</v>
      </c>
      <c r="L196" s="157" t="s">
        <v>2327</v>
      </c>
      <c r="M196" s="159" t="s">
        <v>1865</v>
      </c>
      <c r="N196" s="159" t="s">
        <v>288</v>
      </c>
      <c r="O196" s="156" t="s">
        <v>260</v>
      </c>
      <c r="P196" s="160">
        <v>76000000</v>
      </c>
      <c r="Q196" s="160">
        <v>76000000</v>
      </c>
      <c r="R196" s="161">
        <v>0</v>
      </c>
      <c r="S196" s="149" t="s">
        <v>261</v>
      </c>
      <c r="T196" s="150" t="s">
        <v>24</v>
      </c>
      <c r="U196" s="163"/>
      <c r="V196" s="163"/>
      <c r="W196" s="163"/>
      <c r="X196" s="163"/>
      <c r="Y196" s="162" t="s">
        <v>24</v>
      </c>
    </row>
    <row r="197" spans="1:25" s="128" customFormat="1" ht="51">
      <c r="A197" s="1">
        <v>187</v>
      </c>
      <c r="B197" s="128" t="s">
        <v>1408</v>
      </c>
      <c r="C197" s="149" t="s">
        <v>54</v>
      </c>
      <c r="D197" s="151"/>
      <c r="E197" s="152" t="s">
        <v>2328</v>
      </c>
      <c r="F197" s="153" t="s">
        <v>2329</v>
      </c>
      <c r="G197" s="149" t="s">
        <v>257</v>
      </c>
      <c r="H197" s="172" t="s">
        <v>278</v>
      </c>
      <c r="I197" s="155" t="s">
        <v>267</v>
      </c>
      <c r="J197" s="156" t="s">
        <v>258</v>
      </c>
      <c r="K197" s="154" t="s">
        <v>1997</v>
      </c>
      <c r="L197" s="157" t="s">
        <v>2330</v>
      </c>
      <c r="M197" s="159" t="s">
        <v>1865</v>
      </c>
      <c r="N197" s="159" t="s">
        <v>288</v>
      </c>
      <c r="O197" s="156" t="s">
        <v>260</v>
      </c>
      <c r="P197" s="160">
        <v>234000000</v>
      </c>
      <c r="Q197" s="160">
        <v>234000000</v>
      </c>
      <c r="R197" s="161">
        <v>0</v>
      </c>
      <c r="S197" s="149" t="s">
        <v>261</v>
      </c>
      <c r="T197" s="150" t="s">
        <v>24</v>
      </c>
      <c r="U197" s="163"/>
      <c r="V197" s="163"/>
      <c r="W197" s="163"/>
      <c r="X197" s="163"/>
      <c r="Y197" s="162" t="s">
        <v>24</v>
      </c>
    </row>
    <row r="198" spans="1:25" s="128" customFormat="1" ht="38.25">
      <c r="A198" s="1">
        <v>188</v>
      </c>
      <c r="B198" s="128" t="s">
        <v>1409</v>
      </c>
      <c r="C198" s="149" t="s">
        <v>54</v>
      </c>
      <c r="D198" s="151"/>
      <c r="E198" s="152" t="s">
        <v>2331</v>
      </c>
      <c r="F198" s="153" t="s">
        <v>2332</v>
      </c>
      <c r="G198" s="149" t="s">
        <v>257</v>
      </c>
      <c r="H198" s="172" t="s">
        <v>278</v>
      </c>
      <c r="I198" s="155" t="s">
        <v>267</v>
      </c>
      <c r="J198" s="156" t="s">
        <v>258</v>
      </c>
      <c r="K198" s="154" t="s">
        <v>1997</v>
      </c>
      <c r="L198" s="157" t="s">
        <v>2333</v>
      </c>
      <c r="M198" s="159" t="s">
        <v>1865</v>
      </c>
      <c r="N198" s="159" t="s">
        <v>288</v>
      </c>
      <c r="O198" s="156" t="s">
        <v>260</v>
      </c>
      <c r="P198" s="160">
        <v>53500000</v>
      </c>
      <c r="Q198" s="160">
        <v>53500000</v>
      </c>
      <c r="R198" s="161">
        <v>0</v>
      </c>
      <c r="S198" s="149" t="s">
        <v>261</v>
      </c>
      <c r="T198" s="150" t="s">
        <v>24</v>
      </c>
      <c r="U198" s="163"/>
      <c r="V198" s="163"/>
      <c r="W198" s="163"/>
      <c r="X198" s="163"/>
      <c r="Y198" s="162" t="s">
        <v>24</v>
      </c>
    </row>
    <row r="199" spans="1:25" s="128" customFormat="1" ht="38.25">
      <c r="A199" s="1">
        <v>189</v>
      </c>
      <c r="B199" s="128" t="s">
        <v>1410</v>
      </c>
      <c r="C199" s="149" t="s">
        <v>54</v>
      </c>
      <c r="D199" s="151"/>
      <c r="E199" s="152" t="s">
        <v>2334</v>
      </c>
      <c r="F199" s="153" t="s">
        <v>1855</v>
      </c>
      <c r="G199" s="149" t="s">
        <v>257</v>
      </c>
      <c r="H199" s="172" t="s">
        <v>278</v>
      </c>
      <c r="I199" s="155" t="s">
        <v>267</v>
      </c>
      <c r="J199" s="156" t="s">
        <v>258</v>
      </c>
      <c r="K199" s="154" t="s">
        <v>1997</v>
      </c>
      <c r="L199" s="157" t="s">
        <v>2333</v>
      </c>
      <c r="M199" s="159" t="s">
        <v>1865</v>
      </c>
      <c r="N199" s="159" t="s">
        <v>288</v>
      </c>
      <c r="O199" s="156" t="s">
        <v>260</v>
      </c>
      <c r="P199" s="160">
        <v>54000000</v>
      </c>
      <c r="Q199" s="160">
        <v>54000000</v>
      </c>
      <c r="R199" s="161">
        <v>0</v>
      </c>
      <c r="S199" s="149" t="s">
        <v>261</v>
      </c>
      <c r="T199" s="150" t="s">
        <v>24</v>
      </c>
      <c r="U199" s="163"/>
      <c r="V199" s="163"/>
      <c r="W199" s="163"/>
      <c r="X199" s="163"/>
      <c r="Y199" s="162" t="s">
        <v>24</v>
      </c>
    </row>
    <row r="200" spans="1:25" s="128" customFormat="1" ht="38.25">
      <c r="A200" s="1">
        <v>190</v>
      </c>
      <c r="B200" s="128" t="s">
        <v>1411</v>
      </c>
      <c r="C200" s="149" t="s">
        <v>54</v>
      </c>
      <c r="D200" s="151"/>
      <c r="E200" s="152" t="s">
        <v>2335</v>
      </c>
      <c r="F200" s="153" t="s">
        <v>1860</v>
      </c>
      <c r="G200" s="149" t="s">
        <v>257</v>
      </c>
      <c r="H200" s="172" t="s">
        <v>278</v>
      </c>
      <c r="I200" s="155" t="s">
        <v>267</v>
      </c>
      <c r="J200" s="156" t="s">
        <v>258</v>
      </c>
      <c r="K200" s="154" t="s">
        <v>1997</v>
      </c>
      <c r="L200" s="157" t="s">
        <v>2336</v>
      </c>
      <c r="M200" s="159" t="s">
        <v>1865</v>
      </c>
      <c r="N200" s="159" t="s">
        <v>288</v>
      </c>
      <c r="O200" s="156" t="s">
        <v>260</v>
      </c>
      <c r="P200" s="160">
        <v>234000000</v>
      </c>
      <c r="Q200" s="160">
        <v>234000000</v>
      </c>
      <c r="R200" s="161">
        <v>0</v>
      </c>
      <c r="S200" s="149" t="s">
        <v>261</v>
      </c>
      <c r="T200" s="150" t="s">
        <v>24</v>
      </c>
      <c r="U200" s="163"/>
      <c r="V200" s="163"/>
      <c r="W200" s="163"/>
      <c r="X200" s="163"/>
      <c r="Y200" s="162" t="s">
        <v>24</v>
      </c>
    </row>
    <row r="201" spans="1:25" s="128" customFormat="1" ht="38.25">
      <c r="A201" s="1">
        <v>191</v>
      </c>
      <c r="B201" s="128" t="s">
        <v>1412</v>
      </c>
      <c r="C201" s="149" t="s">
        <v>54</v>
      </c>
      <c r="D201" s="151"/>
      <c r="E201" s="152" t="s">
        <v>2337</v>
      </c>
      <c r="F201" s="153" t="s">
        <v>2338</v>
      </c>
      <c r="G201" s="149" t="s">
        <v>257</v>
      </c>
      <c r="H201" s="172" t="s">
        <v>278</v>
      </c>
      <c r="I201" s="155" t="s">
        <v>267</v>
      </c>
      <c r="J201" s="156" t="s">
        <v>258</v>
      </c>
      <c r="K201" s="154" t="s">
        <v>1997</v>
      </c>
      <c r="L201" s="157" t="s">
        <v>2339</v>
      </c>
      <c r="M201" s="159" t="s">
        <v>1865</v>
      </c>
      <c r="N201" s="159" t="s">
        <v>288</v>
      </c>
      <c r="O201" s="156" t="s">
        <v>260</v>
      </c>
      <c r="P201" s="160">
        <v>23935120000</v>
      </c>
      <c r="Q201" s="160">
        <v>23935120000</v>
      </c>
      <c r="R201" s="161">
        <v>0</v>
      </c>
      <c r="S201" s="149" t="s">
        <v>261</v>
      </c>
      <c r="T201" s="150" t="s">
        <v>24</v>
      </c>
      <c r="U201" s="163"/>
      <c r="V201" s="163"/>
      <c r="W201" s="163"/>
      <c r="X201" s="163"/>
      <c r="Y201" s="162" t="s">
        <v>24</v>
      </c>
    </row>
    <row r="202" spans="1:25" s="128" customFormat="1" ht="38.25">
      <c r="A202" s="1">
        <v>192</v>
      </c>
      <c r="B202" s="128" t="s">
        <v>1413</v>
      </c>
      <c r="C202" s="149" t="s">
        <v>54</v>
      </c>
      <c r="D202" s="151"/>
      <c r="E202" s="152" t="s">
        <v>2340</v>
      </c>
      <c r="F202" s="153" t="s">
        <v>1855</v>
      </c>
      <c r="G202" s="149" t="s">
        <v>257</v>
      </c>
      <c r="H202" s="172" t="s">
        <v>278</v>
      </c>
      <c r="I202" s="155" t="s">
        <v>267</v>
      </c>
      <c r="J202" s="156" t="s">
        <v>258</v>
      </c>
      <c r="K202" s="154" t="s">
        <v>1997</v>
      </c>
      <c r="L202" s="157" t="s">
        <v>2341</v>
      </c>
      <c r="M202" s="159" t="s">
        <v>1865</v>
      </c>
      <c r="N202" s="159" t="s">
        <v>288</v>
      </c>
      <c r="O202" s="156" t="s">
        <v>254</v>
      </c>
      <c r="P202" s="160">
        <v>44500000</v>
      </c>
      <c r="Q202" s="160">
        <v>44500000</v>
      </c>
      <c r="R202" s="161">
        <v>0</v>
      </c>
      <c r="S202" s="149" t="s">
        <v>261</v>
      </c>
      <c r="T202" s="150" t="s">
        <v>24</v>
      </c>
      <c r="U202" s="163"/>
      <c r="V202" s="163"/>
      <c r="W202" s="163"/>
      <c r="X202" s="163"/>
      <c r="Y202" s="162" t="s">
        <v>24</v>
      </c>
    </row>
    <row r="203" spans="1:25" s="128" customFormat="1" ht="120">
      <c r="A203" s="1">
        <v>193</v>
      </c>
      <c r="B203" s="128" t="s">
        <v>1414</v>
      </c>
      <c r="C203" s="149" t="s">
        <v>54</v>
      </c>
      <c r="D203" s="151"/>
      <c r="E203" s="152" t="s">
        <v>2342</v>
      </c>
      <c r="F203" s="153" t="s">
        <v>1855</v>
      </c>
      <c r="G203" s="149" t="s">
        <v>257</v>
      </c>
      <c r="H203" s="154" t="s">
        <v>281</v>
      </c>
      <c r="I203" s="155" t="s">
        <v>267</v>
      </c>
      <c r="J203" s="156" t="s">
        <v>258</v>
      </c>
      <c r="K203" s="154" t="s">
        <v>1997</v>
      </c>
      <c r="L203" s="157" t="s">
        <v>2343</v>
      </c>
      <c r="M203" s="159" t="s">
        <v>1865</v>
      </c>
      <c r="N203" s="159" t="s">
        <v>288</v>
      </c>
      <c r="O203" s="156" t="s">
        <v>264</v>
      </c>
      <c r="P203" s="160">
        <v>1500000000</v>
      </c>
      <c r="Q203" s="160">
        <v>1500000000</v>
      </c>
      <c r="R203" s="161">
        <v>0</v>
      </c>
      <c r="S203" s="149" t="s">
        <v>261</v>
      </c>
      <c r="T203" s="150" t="s">
        <v>24</v>
      </c>
      <c r="U203" s="163"/>
      <c r="V203" s="163"/>
      <c r="W203" s="163"/>
      <c r="X203" s="163"/>
      <c r="Y203" s="162" t="s">
        <v>24</v>
      </c>
    </row>
    <row r="204" spans="1:25" s="128" customFormat="1" ht="38.25">
      <c r="A204" s="1">
        <v>194</v>
      </c>
      <c r="B204" s="128" t="s">
        <v>1415</v>
      </c>
      <c r="C204" s="149" t="s">
        <v>54</v>
      </c>
      <c r="D204" s="151"/>
      <c r="E204" s="152" t="s">
        <v>2344</v>
      </c>
      <c r="F204" s="153" t="s">
        <v>1855</v>
      </c>
      <c r="G204" s="149" t="s">
        <v>257</v>
      </c>
      <c r="H204" s="172" t="s">
        <v>278</v>
      </c>
      <c r="I204" s="155" t="s">
        <v>267</v>
      </c>
      <c r="J204" s="156" t="s">
        <v>258</v>
      </c>
      <c r="K204" s="154" t="s">
        <v>1997</v>
      </c>
      <c r="L204" s="157" t="s">
        <v>2345</v>
      </c>
      <c r="M204" s="159" t="s">
        <v>1865</v>
      </c>
      <c r="N204" s="159" t="s">
        <v>288</v>
      </c>
      <c r="O204" s="156" t="s">
        <v>260</v>
      </c>
      <c r="P204" s="160">
        <v>81000000</v>
      </c>
      <c r="Q204" s="160">
        <v>81000000</v>
      </c>
      <c r="R204" s="161">
        <v>0</v>
      </c>
      <c r="S204" s="149" t="s">
        <v>261</v>
      </c>
      <c r="T204" s="150" t="s">
        <v>24</v>
      </c>
      <c r="U204" s="163"/>
      <c r="V204" s="163"/>
      <c r="W204" s="163"/>
      <c r="X204" s="163"/>
      <c r="Y204" s="162" t="s">
        <v>24</v>
      </c>
    </row>
    <row r="205" spans="1:25" s="128" customFormat="1" ht="51">
      <c r="A205" s="1">
        <v>195</v>
      </c>
      <c r="B205" s="128" t="s">
        <v>1416</v>
      </c>
      <c r="C205" s="149" t="s">
        <v>54</v>
      </c>
      <c r="D205" s="151"/>
      <c r="E205" s="152" t="s">
        <v>2346</v>
      </c>
      <c r="F205" s="153" t="s">
        <v>2347</v>
      </c>
      <c r="G205" s="149" t="s">
        <v>257</v>
      </c>
      <c r="H205" s="172" t="s">
        <v>278</v>
      </c>
      <c r="I205" s="155" t="s">
        <v>267</v>
      </c>
      <c r="J205" s="156" t="s">
        <v>258</v>
      </c>
      <c r="K205" s="154" t="s">
        <v>1997</v>
      </c>
      <c r="L205" s="157" t="s">
        <v>2348</v>
      </c>
      <c r="M205" s="159" t="s">
        <v>1865</v>
      </c>
      <c r="N205" s="159" t="s">
        <v>288</v>
      </c>
      <c r="O205" s="156" t="s">
        <v>264</v>
      </c>
      <c r="P205" s="160">
        <v>142000000</v>
      </c>
      <c r="Q205" s="160">
        <v>142000000</v>
      </c>
      <c r="R205" s="161">
        <v>0</v>
      </c>
      <c r="S205" s="149" t="s">
        <v>261</v>
      </c>
      <c r="T205" s="150" t="s">
        <v>24</v>
      </c>
      <c r="U205" s="163"/>
      <c r="V205" s="163"/>
      <c r="W205" s="163"/>
      <c r="X205" s="163"/>
      <c r="Y205" s="162" t="s">
        <v>24</v>
      </c>
    </row>
    <row r="206" spans="1:25" s="128" customFormat="1" ht="38.25">
      <c r="A206" s="1">
        <v>196</v>
      </c>
      <c r="B206" s="128" t="s">
        <v>1417</v>
      </c>
      <c r="C206" s="149" t="s">
        <v>54</v>
      </c>
      <c r="D206" s="151"/>
      <c r="E206" s="152" t="s">
        <v>2349</v>
      </c>
      <c r="F206" s="153" t="s">
        <v>2350</v>
      </c>
      <c r="G206" s="149" t="s">
        <v>257</v>
      </c>
      <c r="H206" s="172" t="s">
        <v>278</v>
      </c>
      <c r="I206" s="155" t="s">
        <v>267</v>
      </c>
      <c r="J206" s="156" t="s">
        <v>258</v>
      </c>
      <c r="K206" s="154" t="s">
        <v>1997</v>
      </c>
      <c r="L206" s="157" t="s">
        <v>2351</v>
      </c>
      <c r="M206" s="159" t="s">
        <v>1865</v>
      </c>
      <c r="N206" s="159" t="s">
        <v>288</v>
      </c>
      <c r="O206" s="156" t="s">
        <v>260</v>
      </c>
      <c r="P206" s="160">
        <v>429000000</v>
      </c>
      <c r="Q206" s="160">
        <v>429000000</v>
      </c>
      <c r="R206" s="161">
        <v>0</v>
      </c>
      <c r="S206" s="149" t="s">
        <v>261</v>
      </c>
      <c r="T206" s="150" t="s">
        <v>24</v>
      </c>
      <c r="U206" s="163"/>
      <c r="V206" s="163"/>
      <c r="W206" s="163"/>
      <c r="X206" s="163"/>
      <c r="Y206" s="162" t="s">
        <v>24</v>
      </c>
    </row>
    <row r="207" spans="1:25" s="128" customFormat="1" ht="38.25">
      <c r="A207" s="1">
        <v>197</v>
      </c>
      <c r="B207" s="128" t="s">
        <v>1418</v>
      </c>
      <c r="C207" s="149" t="s">
        <v>54</v>
      </c>
      <c r="D207" s="151"/>
      <c r="E207" s="152" t="s">
        <v>2352</v>
      </c>
      <c r="F207" s="153" t="s">
        <v>2353</v>
      </c>
      <c r="G207" s="149" t="s">
        <v>257</v>
      </c>
      <c r="H207" s="172" t="s">
        <v>278</v>
      </c>
      <c r="I207" s="155" t="s">
        <v>267</v>
      </c>
      <c r="J207" s="156" t="s">
        <v>258</v>
      </c>
      <c r="K207" s="154" t="s">
        <v>1997</v>
      </c>
      <c r="L207" s="157" t="s">
        <v>2354</v>
      </c>
      <c r="M207" s="159" t="s">
        <v>1865</v>
      </c>
      <c r="N207" s="159" t="s">
        <v>288</v>
      </c>
      <c r="O207" s="156" t="s">
        <v>264</v>
      </c>
      <c r="P207" s="160">
        <v>744445000</v>
      </c>
      <c r="Q207" s="160">
        <v>744445000</v>
      </c>
      <c r="R207" s="161">
        <v>0</v>
      </c>
      <c r="S207" s="149" t="s">
        <v>261</v>
      </c>
      <c r="T207" s="150" t="s">
        <v>24</v>
      </c>
      <c r="U207" s="163"/>
      <c r="V207" s="163"/>
      <c r="W207" s="163"/>
      <c r="X207" s="163"/>
      <c r="Y207" s="162" t="s">
        <v>24</v>
      </c>
    </row>
    <row r="208" spans="1:25" s="128" customFormat="1" ht="38.25">
      <c r="A208" s="1">
        <v>198</v>
      </c>
      <c r="B208" s="128" t="s">
        <v>1419</v>
      </c>
      <c r="C208" s="149" t="s">
        <v>54</v>
      </c>
      <c r="D208" s="151"/>
      <c r="E208" s="152" t="s">
        <v>2355</v>
      </c>
      <c r="F208" s="153" t="s">
        <v>2356</v>
      </c>
      <c r="G208" s="149" t="s">
        <v>257</v>
      </c>
      <c r="H208" s="172" t="s">
        <v>278</v>
      </c>
      <c r="I208" s="155" t="s">
        <v>267</v>
      </c>
      <c r="J208" s="156" t="s">
        <v>258</v>
      </c>
      <c r="K208" s="154" t="s">
        <v>1997</v>
      </c>
      <c r="L208" s="157" t="s">
        <v>2357</v>
      </c>
      <c r="M208" s="159" t="s">
        <v>1865</v>
      </c>
      <c r="N208" s="159" t="s">
        <v>288</v>
      </c>
      <c r="O208" s="156" t="s">
        <v>260</v>
      </c>
      <c r="P208" s="160">
        <v>110000000</v>
      </c>
      <c r="Q208" s="160">
        <v>110000000</v>
      </c>
      <c r="R208" s="161">
        <v>0</v>
      </c>
      <c r="S208" s="149" t="s">
        <v>261</v>
      </c>
      <c r="T208" s="150" t="s">
        <v>24</v>
      </c>
      <c r="U208" s="163"/>
      <c r="V208" s="163"/>
      <c r="W208" s="163"/>
      <c r="X208" s="163"/>
      <c r="Y208" s="162" t="s">
        <v>24</v>
      </c>
    </row>
    <row r="209" spans="1:25" s="128" customFormat="1" ht="38.25">
      <c r="A209" s="1">
        <v>199</v>
      </c>
      <c r="B209" s="128" t="s">
        <v>1420</v>
      </c>
      <c r="C209" s="149" t="s">
        <v>54</v>
      </c>
      <c r="D209" s="151"/>
      <c r="E209" s="152" t="s">
        <v>2358</v>
      </c>
      <c r="F209" s="153" t="s">
        <v>2359</v>
      </c>
      <c r="G209" s="149" t="s">
        <v>257</v>
      </c>
      <c r="H209" s="172" t="s">
        <v>278</v>
      </c>
      <c r="I209" s="155" t="s">
        <v>267</v>
      </c>
      <c r="J209" s="156" t="s">
        <v>258</v>
      </c>
      <c r="K209" s="154" t="s">
        <v>1997</v>
      </c>
      <c r="L209" s="157" t="s">
        <v>2360</v>
      </c>
      <c r="M209" s="159" t="s">
        <v>1865</v>
      </c>
      <c r="N209" s="159" t="s">
        <v>288</v>
      </c>
      <c r="O209" s="156" t="s">
        <v>254</v>
      </c>
      <c r="P209" s="160">
        <v>1139000000</v>
      </c>
      <c r="Q209" s="160">
        <v>1139000000</v>
      </c>
      <c r="R209" s="161">
        <v>0</v>
      </c>
      <c r="S209" s="149" t="s">
        <v>261</v>
      </c>
      <c r="T209" s="150" t="s">
        <v>24</v>
      </c>
      <c r="U209" s="163"/>
      <c r="V209" s="163"/>
      <c r="W209" s="163"/>
      <c r="X209" s="163"/>
      <c r="Y209" s="162" t="s">
        <v>24</v>
      </c>
    </row>
    <row r="210" spans="1:25" s="128" customFormat="1" ht="45">
      <c r="A210" s="1">
        <v>200</v>
      </c>
      <c r="B210" s="128" t="s">
        <v>1421</v>
      </c>
      <c r="C210" s="149" t="s">
        <v>54</v>
      </c>
      <c r="D210" s="151"/>
      <c r="E210" s="152" t="s">
        <v>2361</v>
      </c>
      <c r="F210" s="153" t="s">
        <v>1855</v>
      </c>
      <c r="G210" s="149" t="s">
        <v>257</v>
      </c>
      <c r="H210" s="154" t="s">
        <v>278</v>
      </c>
      <c r="I210" s="155" t="s">
        <v>267</v>
      </c>
      <c r="J210" s="156" t="s">
        <v>258</v>
      </c>
      <c r="K210" s="154" t="s">
        <v>1997</v>
      </c>
      <c r="L210" s="157" t="s">
        <v>2362</v>
      </c>
      <c r="M210" s="159" t="s">
        <v>1865</v>
      </c>
      <c r="N210" s="159" t="s">
        <v>288</v>
      </c>
      <c r="O210" s="156" t="s">
        <v>260</v>
      </c>
      <c r="P210" s="160">
        <v>23100000</v>
      </c>
      <c r="Q210" s="160">
        <v>23100000</v>
      </c>
      <c r="R210" s="161">
        <v>0</v>
      </c>
      <c r="S210" s="149" t="s">
        <v>261</v>
      </c>
      <c r="T210" s="150" t="s">
        <v>24</v>
      </c>
      <c r="U210" s="163"/>
      <c r="V210" s="163"/>
      <c r="W210" s="163"/>
      <c r="X210" s="163"/>
      <c r="Y210" s="162" t="s">
        <v>24</v>
      </c>
    </row>
    <row r="211" spans="1:25" s="128" customFormat="1" ht="38.25">
      <c r="A211" s="1">
        <v>201</v>
      </c>
      <c r="B211" s="128" t="s">
        <v>1422</v>
      </c>
      <c r="C211" s="149" t="s">
        <v>54</v>
      </c>
      <c r="D211" s="151"/>
      <c r="E211" s="152" t="s">
        <v>2363</v>
      </c>
      <c r="F211" s="153" t="s">
        <v>2364</v>
      </c>
      <c r="G211" s="149" t="s">
        <v>257</v>
      </c>
      <c r="H211" s="172" t="s">
        <v>278</v>
      </c>
      <c r="I211" s="155" t="s">
        <v>267</v>
      </c>
      <c r="J211" s="156" t="s">
        <v>258</v>
      </c>
      <c r="K211" s="154" t="s">
        <v>1997</v>
      </c>
      <c r="L211" s="157" t="s">
        <v>2365</v>
      </c>
      <c r="M211" s="159" t="s">
        <v>1865</v>
      </c>
      <c r="N211" s="159" t="s">
        <v>288</v>
      </c>
      <c r="O211" s="156" t="s">
        <v>260</v>
      </c>
      <c r="P211" s="160">
        <v>54000000</v>
      </c>
      <c r="Q211" s="160">
        <v>54000000</v>
      </c>
      <c r="R211" s="161">
        <v>0</v>
      </c>
      <c r="S211" s="149" t="s">
        <v>261</v>
      </c>
      <c r="T211" s="150" t="s">
        <v>24</v>
      </c>
      <c r="U211" s="163"/>
      <c r="V211" s="163"/>
      <c r="W211" s="163"/>
      <c r="X211" s="163"/>
      <c r="Y211" s="162" t="s">
        <v>24</v>
      </c>
    </row>
    <row r="212" spans="1:25" s="128" customFormat="1" ht="38.25">
      <c r="A212" s="1">
        <v>202</v>
      </c>
      <c r="B212" s="128" t="s">
        <v>1423</v>
      </c>
      <c r="C212" s="149" t="s">
        <v>54</v>
      </c>
      <c r="D212" s="151"/>
      <c r="E212" s="152" t="s">
        <v>2366</v>
      </c>
      <c r="F212" s="153" t="s">
        <v>2367</v>
      </c>
      <c r="G212" s="149" t="s">
        <v>257</v>
      </c>
      <c r="H212" s="172" t="s">
        <v>278</v>
      </c>
      <c r="I212" s="155" t="s">
        <v>267</v>
      </c>
      <c r="J212" s="156" t="s">
        <v>258</v>
      </c>
      <c r="K212" s="154" t="s">
        <v>1997</v>
      </c>
      <c r="L212" s="157" t="s">
        <v>2368</v>
      </c>
      <c r="M212" s="159" t="s">
        <v>1865</v>
      </c>
      <c r="N212" s="159" t="s">
        <v>288</v>
      </c>
      <c r="O212" s="156" t="s">
        <v>254</v>
      </c>
      <c r="P212" s="160">
        <v>633000000</v>
      </c>
      <c r="Q212" s="160">
        <v>633000000</v>
      </c>
      <c r="R212" s="161">
        <v>0</v>
      </c>
      <c r="S212" s="149" t="s">
        <v>261</v>
      </c>
      <c r="T212" s="150" t="s">
        <v>24</v>
      </c>
      <c r="U212" s="163"/>
      <c r="V212" s="163"/>
      <c r="W212" s="163"/>
      <c r="X212" s="163"/>
      <c r="Y212" s="162" t="s">
        <v>24</v>
      </c>
    </row>
    <row r="213" spans="1:25" s="128" customFormat="1" ht="38.25">
      <c r="A213" s="1">
        <v>203</v>
      </c>
      <c r="B213" s="128" t="s">
        <v>1424</v>
      </c>
      <c r="C213" s="149" t="s">
        <v>54</v>
      </c>
      <c r="D213" s="151"/>
      <c r="E213" s="152" t="s">
        <v>2369</v>
      </c>
      <c r="F213" s="153" t="s">
        <v>1985</v>
      </c>
      <c r="G213" s="149" t="s">
        <v>257</v>
      </c>
      <c r="H213" s="172" t="s">
        <v>278</v>
      </c>
      <c r="I213" s="155" t="s">
        <v>267</v>
      </c>
      <c r="J213" s="156" t="s">
        <v>258</v>
      </c>
      <c r="K213" s="154" t="s">
        <v>1997</v>
      </c>
      <c r="L213" s="157" t="s">
        <v>2370</v>
      </c>
      <c r="M213" s="159" t="s">
        <v>1865</v>
      </c>
      <c r="N213" s="159" t="s">
        <v>288</v>
      </c>
      <c r="O213" s="156" t="s">
        <v>254</v>
      </c>
      <c r="P213" s="160">
        <v>234400000</v>
      </c>
      <c r="Q213" s="160">
        <v>234400000</v>
      </c>
      <c r="R213" s="161">
        <v>0</v>
      </c>
      <c r="S213" s="149" t="s">
        <v>261</v>
      </c>
      <c r="T213" s="150" t="s">
        <v>24</v>
      </c>
      <c r="U213" s="163"/>
      <c r="V213" s="163"/>
      <c r="W213" s="163"/>
      <c r="X213" s="163"/>
      <c r="Y213" s="162" t="s">
        <v>24</v>
      </c>
    </row>
    <row r="214" spans="1:25" s="128" customFormat="1" ht="38.25">
      <c r="A214" s="1">
        <v>204</v>
      </c>
      <c r="B214" s="128" t="s">
        <v>1425</v>
      </c>
      <c r="C214" s="149" t="s">
        <v>54</v>
      </c>
      <c r="D214" s="151"/>
      <c r="E214" s="152" t="s">
        <v>2371</v>
      </c>
      <c r="F214" s="153" t="s">
        <v>2321</v>
      </c>
      <c r="G214" s="149" t="s">
        <v>257</v>
      </c>
      <c r="H214" s="172" t="s">
        <v>278</v>
      </c>
      <c r="I214" s="155" t="s">
        <v>267</v>
      </c>
      <c r="J214" s="156" t="s">
        <v>258</v>
      </c>
      <c r="K214" s="154" t="s">
        <v>1997</v>
      </c>
      <c r="L214" s="157" t="s">
        <v>2372</v>
      </c>
      <c r="M214" s="159" t="s">
        <v>1865</v>
      </c>
      <c r="N214" s="159" t="s">
        <v>288</v>
      </c>
      <c r="O214" s="156" t="s">
        <v>254</v>
      </c>
      <c r="P214" s="160">
        <v>236500000</v>
      </c>
      <c r="Q214" s="160">
        <v>236500000</v>
      </c>
      <c r="R214" s="161">
        <v>0</v>
      </c>
      <c r="S214" s="149" t="s">
        <v>261</v>
      </c>
      <c r="T214" s="150" t="s">
        <v>24</v>
      </c>
      <c r="U214" s="163"/>
      <c r="V214" s="163"/>
      <c r="W214" s="163"/>
      <c r="X214" s="163"/>
      <c r="Y214" s="162" t="s">
        <v>24</v>
      </c>
    </row>
    <row r="215" spans="1:25" s="128" customFormat="1" ht="38.25">
      <c r="A215" s="1">
        <v>205</v>
      </c>
      <c r="B215" s="128" t="s">
        <v>1426</v>
      </c>
      <c r="C215" s="149" t="s">
        <v>54</v>
      </c>
      <c r="D215" s="151"/>
      <c r="E215" s="152" t="s">
        <v>2373</v>
      </c>
      <c r="F215" s="153" t="s">
        <v>2374</v>
      </c>
      <c r="G215" s="149" t="s">
        <v>257</v>
      </c>
      <c r="H215" s="172" t="s">
        <v>278</v>
      </c>
      <c r="I215" s="155" t="s">
        <v>267</v>
      </c>
      <c r="J215" s="156" t="s">
        <v>253</v>
      </c>
      <c r="K215" s="154" t="s">
        <v>1870</v>
      </c>
      <c r="L215" s="157" t="s">
        <v>2375</v>
      </c>
      <c r="M215" s="159" t="s">
        <v>1865</v>
      </c>
      <c r="N215" s="159" t="s">
        <v>288</v>
      </c>
      <c r="O215" s="156" t="s">
        <v>264</v>
      </c>
      <c r="P215" s="160">
        <v>75100000</v>
      </c>
      <c r="Q215" s="160">
        <v>75100000</v>
      </c>
      <c r="R215" s="160">
        <v>75100000</v>
      </c>
      <c r="S215" s="149" t="s">
        <v>261</v>
      </c>
      <c r="T215" s="150" t="s">
        <v>24</v>
      </c>
      <c r="U215" s="163"/>
      <c r="V215" s="163"/>
      <c r="W215" s="163"/>
      <c r="X215" s="163"/>
      <c r="Y215" s="162" t="s">
        <v>24</v>
      </c>
    </row>
    <row r="216" spans="1:25" s="128" customFormat="1" ht="38.25">
      <c r="A216" s="1">
        <v>206</v>
      </c>
      <c r="B216" s="128" t="s">
        <v>1427</v>
      </c>
      <c r="C216" s="149" t="s">
        <v>54</v>
      </c>
      <c r="D216" s="151"/>
      <c r="E216" s="152" t="s">
        <v>2376</v>
      </c>
      <c r="F216" s="153" t="s">
        <v>2377</v>
      </c>
      <c r="G216" s="149" t="s">
        <v>257</v>
      </c>
      <c r="H216" s="172" t="s">
        <v>278</v>
      </c>
      <c r="I216" s="155" t="s">
        <v>267</v>
      </c>
      <c r="J216" s="156" t="s">
        <v>258</v>
      </c>
      <c r="K216" s="154" t="s">
        <v>1997</v>
      </c>
      <c r="L216" s="157" t="s">
        <v>2378</v>
      </c>
      <c r="M216" s="159" t="s">
        <v>1865</v>
      </c>
      <c r="N216" s="159" t="s">
        <v>288</v>
      </c>
      <c r="O216" s="156" t="s">
        <v>264</v>
      </c>
      <c r="P216" s="160">
        <v>360000000</v>
      </c>
      <c r="Q216" s="160">
        <v>360000000</v>
      </c>
      <c r="R216" s="161">
        <v>0</v>
      </c>
      <c r="S216" s="149" t="s">
        <v>261</v>
      </c>
      <c r="T216" s="150" t="s">
        <v>24</v>
      </c>
      <c r="U216" s="163"/>
      <c r="V216" s="163"/>
      <c r="W216" s="163"/>
      <c r="X216" s="163"/>
      <c r="Y216" s="162" t="s">
        <v>24</v>
      </c>
    </row>
    <row r="217" spans="1:25" s="128" customFormat="1" ht="38.25">
      <c r="A217" s="1">
        <v>207</v>
      </c>
      <c r="B217" s="128" t="s">
        <v>1428</v>
      </c>
      <c r="C217" s="149" t="s">
        <v>54</v>
      </c>
      <c r="D217" s="151"/>
      <c r="E217" s="152" t="s">
        <v>2379</v>
      </c>
      <c r="F217" s="153" t="s">
        <v>1930</v>
      </c>
      <c r="G217" s="149" t="s">
        <v>257</v>
      </c>
      <c r="H217" s="172" t="s">
        <v>278</v>
      </c>
      <c r="I217" s="155" t="s">
        <v>267</v>
      </c>
      <c r="J217" s="156" t="s">
        <v>258</v>
      </c>
      <c r="K217" s="154" t="s">
        <v>1997</v>
      </c>
      <c r="L217" s="157" t="s">
        <v>2380</v>
      </c>
      <c r="M217" s="159" t="s">
        <v>1865</v>
      </c>
      <c r="N217" s="159" t="s">
        <v>288</v>
      </c>
      <c r="O217" s="156" t="s">
        <v>260</v>
      </c>
      <c r="P217" s="160">
        <v>20500000</v>
      </c>
      <c r="Q217" s="160">
        <v>20500000</v>
      </c>
      <c r="R217" s="161">
        <v>0</v>
      </c>
      <c r="S217" s="149" t="s">
        <v>261</v>
      </c>
      <c r="T217" s="150" t="s">
        <v>24</v>
      </c>
      <c r="U217" s="163"/>
      <c r="V217" s="163"/>
      <c r="W217" s="163"/>
      <c r="X217" s="163"/>
      <c r="Y217" s="162" t="s">
        <v>24</v>
      </c>
    </row>
    <row r="218" spans="1:25" s="128" customFormat="1" ht="38.25">
      <c r="A218" s="1">
        <v>208</v>
      </c>
      <c r="B218" s="128" t="s">
        <v>1429</v>
      </c>
      <c r="C218" s="149" t="s">
        <v>54</v>
      </c>
      <c r="D218" s="151"/>
      <c r="E218" s="152" t="s">
        <v>2381</v>
      </c>
      <c r="F218" s="153">
        <v>41171</v>
      </c>
      <c r="G218" s="149" t="s">
        <v>257</v>
      </c>
      <c r="H218" s="172" t="s">
        <v>278</v>
      </c>
      <c r="I218" s="155" t="s">
        <v>267</v>
      </c>
      <c r="J218" s="156" t="s">
        <v>258</v>
      </c>
      <c r="K218" s="154" t="s">
        <v>1997</v>
      </c>
      <c r="L218" s="157" t="s">
        <v>2382</v>
      </c>
      <c r="M218" s="159" t="s">
        <v>1865</v>
      </c>
      <c r="N218" s="159" t="s">
        <v>288</v>
      </c>
      <c r="O218" s="156" t="s">
        <v>264</v>
      </c>
      <c r="P218" s="160">
        <v>367779000</v>
      </c>
      <c r="Q218" s="160">
        <v>367779000</v>
      </c>
      <c r="R218" s="161">
        <v>0</v>
      </c>
      <c r="S218" s="149" t="s">
        <v>261</v>
      </c>
      <c r="T218" s="150" t="s">
        <v>24</v>
      </c>
      <c r="U218" s="163"/>
      <c r="V218" s="163"/>
      <c r="W218" s="163"/>
      <c r="X218" s="163"/>
      <c r="Y218" s="162" t="s">
        <v>24</v>
      </c>
    </row>
    <row r="219" spans="1:25" s="128" customFormat="1" ht="38.25">
      <c r="A219" s="1">
        <v>209</v>
      </c>
      <c r="B219" s="128" t="s">
        <v>1430</v>
      </c>
      <c r="C219" s="149" t="s">
        <v>54</v>
      </c>
      <c r="D219" s="151"/>
      <c r="E219" s="152" t="s">
        <v>2383</v>
      </c>
      <c r="F219" s="153" t="s">
        <v>1855</v>
      </c>
      <c r="G219" s="149" t="s">
        <v>257</v>
      </c>
      <c r="H219" s="172" t="s">
        <v>278</v>
      </c>
      <c r="I219" s="155" t="s">
        <v>267</v>
      </c>
      <c r="J219" s="156" t="s">
        <v>258</v>
      </c>
      <c r="K219" s="154" t="s">
        <v>1997</v>
      </c>
      <c r="L219" s="157" t="s">
        <v>2384</v>
      </c>
      <c r="M219" s="159" t="s">
        <v>1865</v>
      </c>
      <c r="N219" s="159" t="s">
        <v>288</v>
      </c>
      <c r="O219" s="156" t="s">
        <v>254</v>
      </c>
      <c r="P219" s="160">
        <v>120000000</v>
      </c>
      <c r="Q219" s="160">
        <v>120000000</v>
      </c>
      <c r="R219" s="161">
        <v>0</v>
      </c>
      <c r="S219" s="149" t="s">
        <v>261</v>
      </c>
      <c r="T219" s="150" t="s">
        <v>24</v>
      </c>
      <c r="U219" s="163"/>
      <c r="V219" s="163"/>
      <c r="W219" s="163"/>
      <c r="X219" s="163"/>
      <c r="Y219" s="162" t="s">
        <v>24</v>
      </c>
    </row>
    <row r="220" spans="1:25" s="128" customFormat="1" ht="38.25">
      <c r="A220" s="1">
        <v>210</v>
      </c>
      <c r="B220" s="128" t="s">
        <v>1431</v>
      </c>
      <c r="C220" s="149" t="s">
        <v>54</v>
      </c>
      <c r="D220" s="151"/>
      <c r="E220" s="152" t="s">
        <v>2385</v>
      </c>
      <c r="F220" s="153" t="s">
        <v>2386</v>
      </c>
      <c r="G220" s="149" t="s">
        <v>257</v>
      </c>
      <c r="H220" s="172" t="s">
        <v>278</v>
      </c>
      <c r="I220" s="155" t="s">
        <v>267</v>
      </c>
      <c r="J220" s="156" t="s">
        <v>258</v>
      </c>
      <c r="K220" s="154" t="s">
        <v>1997</v>
      </c>
      <c r="L220" s="157" t="s">
        <v>2387</v>
      </c>
      <c r="M220" s="159" t="s">
        <v>1865</v>
      </c>
      <c r="N220" s="159" t="s">
        <v>288</v>
      </c>
      <c r="O220" s="156" t="s">
        <v>264</v>
      </c>
      <c r="P220" s="160">
        <v>21022220000</v>
      </c>
      <c r="Q220" s="160">
        <v>21022220000</v>
      </c>
      <c r="R220" s="161">
        <v>0</v>
      </c>
      <c r="S220" s="149" t="s">
        <v>261</v>
      </c>
      <c r="T220" s="150" t="s">
        <v>24</v>
      </c>
      <c r="U220" s="163"/>
      <c r="V220" s="163"/>
      <c r="W220" s="163"/>
      <c r="X220" s="163"/>
      <c r="Y220" s="162" t="s">
        <v>24</v>
      </c>
    </row>
    <row r="221" spans="1:25" s="128" customFormat="1" ht="51">
      <c r="A221" s="1">
        <v>211</v>
      </c>
      <c r="B221" s="128" t="s">
        <v>1432</v>
      </c>
      <c r="C221" s="149" t="s">
        <v>54</v>
      </c>
      <c r="D221" s="151"/>
      <c r="E221" s="152" t="s">
        <v>2388</v>
      </c>
      <c r="F221" s="153" t="s">
        <v>2389</v>
      </c>
      <c r="G221" s="149" t="s">
        <v>257</v>
      </c>
      <c r="H221" s="172" t="s">
        <v>278</v>
      </c>
      <c r="I221" s="155" t="s">
        <v>267</v>
      </c>
      <c r="J221" s="156" t="s">
        <v>258</v>
      </c>
      <c r="K221" s="154" t="s">
        <v>1997</v>
      </c>
      <c r="L221" s="157" t="s">
        <v>2390</v>
      </c>
      <c r="M221" s="159" t="s">
        <v>1865</v>
      </c>
      <c r="N221" s="159" t="s">
        <v>288</v>
      </c>
      <c r="O221" s="156" t="s">
        <v>260</v>
      </c>
      <c r="P221" s="160">
        <v>56000000</v>
      </c>
      <c r="Q221" s="160">
        <v>56000000</v>
      </c>
      <c r="R221" s="161">
        <v>0</v>
      </c>
      <c r="S221" s="149" t="s">
        <v>261</v>
      </c>
      <c r="T221" s="150" t="s">
        <v>24</v>
      </c>
      <c r="U221" s="163"/>
      <c r="V221" s="163"/>
      <c r="W221" s="163"/>
      <c r="X221" s="163"/>
      <c r="Y221" s="162" t="s">
        <v>24</v>
      </c>
    </row>
    <row r="222" spans="1:25" s="128" customFormat="1" ht="38.25">
      <c r="A222" s="1">
        <v>212</v>
      </c>
      <c r="B222" s="128" t="s">
        <v>1433</v>
      </c>
      <c r="C222" s="149" t="s">
        <v>54</v>
      </c>
      <c r="D222" s="151"/>
      <c r="E222" s="152" t="s">
        <v>2391</v>
      </c>
      <c r="F222" s="153" t="s">
        <v>1855</v>
      </c>
      <c r="G222" s="149" t="s">
        <v>257</v>
      </c>
      <c r="H222" s="172" t="s">
        <v>278</v>
      </c>
      <c r="I222" s="155" t="s">
        <v>267</v>
      </c>
      <c r="J222" s="156" t="s">
        <v>258</v>
      </c>
      <c r="K222" s="154" t="s">
        <v>1997</v>
      </c>
      <c r="L222" s="157" t="s">
        <v>2392</v>
      </c>
      <c r="M222" s="159" t="s">
        <v>1865</v>
      </c>
      <c r="N222" s="159" t="s">
        <v>288</v>
      </c>
      <c r="O222" s="156" t="s">
        <v>260</v>
      </c>
      <c r="P222" s="160">
        <v>70000000</v>
      </c>
      <c r="Q222" s="160">
        <v>70000000</v>
      </c>
      <c r="R222" s="161">
        <v>0</v>
      </c>
      <c r="S222" s="149" t="s">
        <v>261</v>
      </c>
      <c r="T222" s="150" t="s">
        <v>24</v>
      </c>
      <c r="U222" s="163"/>
      <c r="V222" s="163"/>
      <c r="W222" s="163"/>
      <c r="X222" s="163"/>
      <c r="Y222" s="162" t="s">
        <v>24</v>
      </c>
    </row>
    <row r="223" spans="1:25" s="128" customFormat="1" ht="38.25">
      <c r="A223" s="1">
        <v>213</v>
      </c>
      <c r="B223" s="128" t="s">
        <v>1434</v>
      </c>
      <c r="C223" s="149" t="s">
        <v>54</v>
      </c>
      <c r="D223" s="151"/>
      <c r="E223" s="152" t="s">
        <v>2393</v>
      </c>
      <c r="F223" s="153" t="s">
        <v>1855</v>
      </c>
      <c r="G223" s="149" t="s">
        <v>257</v>
      </c>
      <c r="H223" s="172" t="s">
        <v>278</v>
      </c>
      <c r="I223" s="155" t="s">
        <v>267</v>
      </c>
      <c r="J223" s="156" t="s">
        <v>258</v>
      </c>
      <c r="K223" s="154" t="s">
        <v>1997</v>
      </c>
      <c r="L223" s="157" t="s">
        <v>2394</v>
      </c>
      <c r="M223" s="159" t="s">
        <v>1865</v>
      </c>
      <c r="N223" s="159" t="s">
        <v>288</v>
      </c>
      <c r="O223" s="156" t="s">
        <v>260</v>
      </c>
      <c r="P223" s="160">
        <v>858000000</v>
      </c>
      <c r="Q223" s="160">
        <v>858000000</v>
      </c>
      <c r="R223" s="161">
        <v>0</v>
      </c>
      <c r="S223" s="149" t="s">
        <v>261</v>
      </c>
      <c r="T223" s="150" t="s">
        <v>24</v>
      </c>
      <c r="U223" s="163"/>
      <c r="V223" s="163"/>
      <c r="W223" s="163"/>
      <c r="X223" s="163"/>
      <c r="Y223" s="162" t="s">
        <v>24</v>
      </c>
    </row>
    <row r="224" spans="1:25" s="128" customFormat="1" ht="38.25">
      <c r="A224" s="1">
        <v>214</v>
      </c>
      <c r="B224" s="128" t="s">
        <v>1435</v>
      </c>
      <c r="C224" s="149" t="s">
        <v>54</v>
      </c>
      <c r="D224" s="151"/>
      <c r="E224" s="152" t="s">
        <v>2395</v>
      </c>
      <c r="F224" s="153" t="s">
        <v>2389</v>
      </c>
      <c r="G224" s="149" t="s">
        <v>257</v>
      </c>
      <c r="H224" s="172" t="s">
        <v>278</v>
      </c>
      <c r="I224" s="155" t="s">
        <v>267</v>
      </c>
      <c r="J224" s="156" t="s">
        <v>258</v>
      </c>
      <c r="K224" s="154" t="s">
        <v>1997</v>
      </c>
      <c r="L224" s="157" t="s">
        <v>2396</v>
      </c>
      <c r="M224" s="159" t="s">
        <v>1865</v>
      </c>
      <c r="N224" s="159" t="s">
        <v>288</v>
      </c>
      <c r="O224" s="156" t="s">
        <v>260</v>
      </c>
      <c r="P224" s="160">
        <v>140000000</v>
      </c>
      <c r="Q224" s="160">
        <v>140000000</v>
      </c>
      <c r="R224" s="161">
        <v>0</v>
      </c>
      <c r="S224" s="149" t="s">
        <v>261</v>
      </c>
      <c r="T224" s="150" t="s">
        <v>24</v>
      </c>
      <c r="U224" s="163"/>
      <c r="V224" s="163"/>
      <c r="W224" s="163"/>
      <c r="X224" s="163"/>
      <c r="Y224" s="162" t="s">
        <v>24</v>
      </c>
    </row>
    <row r="225" spans="1:25" s="128" customFormat="1" ht="51">
      <c r="A225" s="1">
        <v>215</v>
      </c>
      <c r="B225" s="128" t="s">
        <v>1436</v>
      </c>
      <c r="C225" s="149" t="s">
        <v>54</v>
      </c>
      <c r="D225" s="151"/>
      <c r="E225" s="152" t="s">
        <v>2397</v>
      </c>
      <c r="F225" s="153" t="s">
        <v>1893</v>
      </c>
      <c r="G225" s="149" t="s">
        <v>257</v>
      </c>
      <c r="H225" s="172" t="s">
        <v>278</v>
      </c>
      <c r="I225" s="155" t="s">
        <v>267</v>
      </c>
      <c r="J225" s="156" t="s">
        <v>258</v>
      </c>
      <c r="K225" s="154" t="s">
        <v>1997</v>
      </c>
      <c r="L225" s="157" t="s">
        <v>2398</v>
      </c>
      <c r="M225" s="159" t="s">
        <v>1865</v>
      </c>
      <c r="N225" s="159" t="s">
        <v>288</v>
      </c>
      <c r="O225" s="156" t="s">
        <v>254</v>
      </c>
      <c r="P225" s="160">
        <v>797000000</v>
      </c>
      <c r="Q225" s="160">
        <v>797000000</v>
      </c>
      <c r="R225" s="161">
        <v>0</v>
      </c>
      <c r="S225" s="149" t="s">
        <v>261</v>
      </c>
      <c r="T225" s="150" t="s">
        <v>24</v>
      </c>
      <c r="U225" s="163"/>
      <c r="V225" s="163"/>
      <c r="W225" s="163"/>
      <c r="X225" s="163"/>
      <c r="Y225" s="162" t="s">
        <v>24</v>
      </c>
    </row>
    <row r="226" spans="1:25" s="128" customFormat="1" ht="38.25">
      <c r="A226" s="1">
        <v>216</v>
      </c>
      <c r="B226" s="128" t="s">
        <v>1437</v>
      </c>
      <c r="C226" s="149" t="s">
        <v>54</v>
      </c>
      <c r="D226" s="151"/>
      <c r="E226" s="152" t="s">
        <v>2399</v>
      </c>
      <c r="F226" s="153" t="s">
        <v>2400</v>
      </c>
      <c r="G226" s="149" t="s">
        <v>257</v>
      </c>
      <c r="H226" s="172" t="s">
        <v>278</v>
      </c>
      <c r="I226" s="155" t="s">
        <v>267</v>
      </c>
      <c r="J226" s="156" t="s">
        <v>258</v>
      </c>
      <c r="K226" s="154" t="s">
        <v>1997</v>
      </c>
      <c r="L226" s="157" t="s">
        <v>2401</v>
      </c>
      <c r="M226" s="159" t="s">
        <v>1865</v>
      </c>
      <c r="N226" s="159" t="s">
        <v>288</v>
      </c>
      <c r="O226" s="156" t="s">
        <v>260</v>
      </c>
      <c r="P226" s="160">
        <v>1481447000</v>
      </c>
      <c r="Q226" s="160">
        <v>1481447000</v>
      </c>
      <c r="R226" s="161">
        <v>0</v>
      </c>
      <c r="S226" s="149" t="s">
        <v>261</v>
      </c>
      <c r="T226" s="150" t="s">
        <v>24</v>
      </c>
      <c r="U226" s="163"/>
      <c r="V226" s="163"/>
      <c r="W226" s="163"/>
      <c r="X226" s="163"/>
      <c r="Y226" s="162" t="s">
        <v>24</v>
      </c>
    </row>
    <row r="227" spans="1:25" s="128" customFormat="1" ht="38.25">
      <c r="A227" s="1">
        <v>217</v>
      </c>
      <c r="B227" s="128" t="s">
        <v>1438</v>
      </c>
      <c r="C227" s="149" t="s">
        <v>54</v>
      </c>
      <c r="D227" s="151"/>
      <c r="E227" s="152" t="s">
        <v>2402</v>
      </c>
      <c r="F227" s="153" t="s">
        <v>1855</v>
      </c>
      <c r="G227" s="149" t="s">
        <v>257</v>
      </c>
      <c r="H227" s="172" t="s">
        <v>278</v>
      </c>
      <c r="I227" s="155" t="s">
        <v>267</v>
      </c>
      <c r="J227" s="156" t="s">
        <v>258</v>
      </c>
      <c r="K227" s="154" t="s">
        <v>1997</v>
      </c>
      <c r="L227" s="157" t="s">
        <v>2403</v>
      </c>
      <c r="M227" s="159" t="s">
        <v>1865</v>
      </c>
      <c r="N227" s="159" t="s">
        <v>288</v>
      </c>
      <c r="O227" s="156" t="s">
        <v>260</v>
      </c>
      <c r="P227" s="160">
        <v>799000000</v>
      </c>
      <c r="Q227" s="160">
        <v>799000000</v>
      </c>
      <c r="R227" s="161">
        <v>0</v>
      </c>
      <c r="S227" s="149" t="s">
        <v>261</v>
      </c>
      <c r="T227" s="150" t="s">
        <v>24</v>
      </c>
      <c r="U227" s="163"/>
      <c r="V227" s="163"/>
      <c r="W227" s="163"/>
      <c r="X227" s="163"/>
      <c r="Y227" s="162" t="s">
        <v>24</v>
      </c>
    </row>
    <row r="228" spans="1:25" s="128" customFormat="1" ht="51">
      <c r="A228" s="1">
        <v>218</v>
      </c>
      <c r="B228" s="128" t="s">
        <v>1439</v>
      </c>
      <c r="C228" s="149" t="s">
        <v>54</v>
      </c>
      <c r="D228" s="151"/>
      <c r="E228" s="152" t="s">
        <v>2404</v>
      </c>
      <c r="F228" s="153" t="s">
        <v>1855</v>
      </c>
      <c r="G228" s="149" t="s">
        <v>257</v>
      </c>
      <c r="H228" s="172" t="s">
        <v>278</v>
      </c>
      <c r="I228" s="155" t="s">
        <v>267</v>
      </c>
      <c r="J228" s="156" t="s">
        <v>258</v>
      </c>
      <c r="K228" s="154" t="s">
        <v>1997</v>
      </c>
      <c r="L228" s="157" t="s">
        <v>2405</v>
      </c>
      <c r="M228" s="159" t="s">
        <v>1865</v>
      </c>
      <c r="N228" s="159" t="s">
        <v>288</v>
      </c>
      <c r="O228" s="156" t="s">
        <v>260</v>
      </c>
      <c r="P228" s="160">
        <v>257000000</v>
      </c>
      <c r="Q228" s="160">
        <v>257000000</v>
      </c>
      <c r="R228" s="161">
        <v>0</v>
      </c>
      <c r="S228" s="149" t="s">
        <v>261</v>
      </c>
      <c r="T228" s="150" t="s">
        <v>24</v>
      </c>
      <c r="U228" s="163"/>
      <c r="V228" s="163"/>
      <c r="W228" s="163"/>
      <c r="X228" s="163"/>
      <c r="Y228" s="162" t="s">
        <v>24</v>
      </c>
    </row>
    <row r="229" spans="1:25" s="128" customFormat="1" ht="38.25">
      <c r="A229" s="1">
        <v>219</v>
      </c>
      <c r="B229" s="128" t="s">
        <v>1440</v>
      </c>
      <c r="C229" s="149" t="s">
        <v>54</v>
      </c>
      <c r="D229" s="151"/>
      <c r="E229" s="152" t="s">
        <v>2406</v>
      </c>
      <c r="F229" s="153" t="s">
        <v>2103</v>
      </c>
      <c r="G229" s="149" t="s">
        <v>257</v>
      </c>
      <c r="H229" s="172" t="s">
        <v>278</v>
      </c>
      <c r="I229" s="155" t="s">
        <v>267</v>
      </c>
      <c r="J229" s="156" t="s">
        <v>253</v>
      </c>
      <c r="K229" s="154" t="s">
        <v>1875</v>
      </c>
      <c r="L229" s="157" t="s">
        <v>2407</v>
      </c>
      <c r="M229" s="159" t="s">
        <v>1895</v>
      </c>
      <c r="N229" s="159" t="s">
        <v>297</v>
      </c>
      <c r="O229" s="156" t="s">
        <v>260</v>
      </c>
      <c r="P229" s="160">
        <v>825045000</v>
      </c>
      <c r="Q229" s="160">
        <v>825045000</v>
      </c>
      <c r="R229" s="161">
        <v>0</v>
      </c>
      <c r="S229" s="149" t="s">
        <v>261</v>
      </c>
      <c r="T229" s="150" t="s">
        <v>24</v>
      </c>
      <c r="U229" s="163"/>
      <c r="V229" s="163"/>
      <c r="W229" s="163"/>
      <c r="X229" s="163"/>
      <c r="Y229" s="162" t="s">
        <v>24</v>
      </c>
    </row>
    <row r="230" spans="1:25" s="128" customFormat="1" ht="38.25">
      <c r="A230" s="1">
        <v>220</v>
      </c>
      <c r="B230" s="128" t="s">
        <v>1441</v>
      </c>
      <c r="C230" s="149" t="s">
        <v>54</v>
      </c>
      <c r="D230" s="151"/>
      <c r="E230" s="152" t="s">
        <v>2408</v>
      </c>
      <c r="F230" s="153" t="s">
        <v>1985</v>
      </c>
      <c r="G230" s="149" t="s">
        <v>257</v>
      </c>
      <c r="H230" s="172" t="s">
        <v>278</v>
      </c>
      <c r="I230" s="155" t="s">
        <v>267</v>
      </c>
      <c r="J230" s="156" t="s">
        <v>258</v>
      </c>
      <c r="K230" s="154" t="s">
        <v>2409</v>
      </c>
      <c r="L230" s="157" t="s">
        <v>2410</v>
      </c>
      <c r="M230" s="159" t="s">
        <v>1895</v>
      </c>
      <c r="N230" s="159" t="s">
        <v>297</v>
      </c>
      <c r="O230" s="156" t="s">
        <v>254</v>
      </c>
      <c r="P230" s="160">
        <v>255225000</v>
      </c>
      <c r="Q230" s="160">
        <v>255225000</v>
      </c>
      <c r="R230" s="161">
        <v>0</v>
      </c>
      <c r="S230" s="149" t="s">
        <v>261</v>
      </c>
      <c r="T230" s="150" t="s">
        <v>24</v>
      </c>
      <c r="U230" s="163"/>
      <c r="V230" s="163"/>
      <c r="W230" s="163"/>
      <c r="X230" s="163"/>
      <c r="Y230" s="162" t="s">
        <v>24</v>
      </c>
    </row>
    <row r="231" spans="1:25" s="128" customFormat="1" ht="38.25">
      <c r="A231" s="1">
        <v>221</v>
      </c>
      <c r="B231" s="128" t="s">
        <v>1442</v>
      </c>
      <c r="C231" s="210" t="s">
        <v>54</v>
      </c>
      <c r="D231" s="151"/>
      <c r="E231" s="152" t="s">
        <v>2411</v>
      </c>
      <c r="F231" s="153" t="s">
        <v>1855</v>
      </c>
      <c r="G231" s="149" t="s">
        <v>257</v>
      </c>
      <c r="H231" s="172" t="s">
        <v>278</v>
      </c>
      <c r="I231" s="155" t="s">
        <v>267</v>
      </c>
      <c r="J231" s="156" t="s">
        <v>258</v>
      </c>
      <c r="K231" s="154" t="s">
        <v>1997</v>
      </c>
      <c r="L231" s="157" t="s">
        <v>2412</v>
      </c>
      <c r="M231" s="159" t="s">
        <v>1865</v>
      </c>
      <c r="N231" s="159" t="s">
        <v>288</v>
      </c>
      <c r="O231" s="157" t="s">
        <v>264</v>
      </c>
      <c r="P231" s="160">
        <v>29674188</v>
      </c>
      <c r="Q231" s="160">
        <v>29674188</v>
      </c>
      <c r="R231" s="161">
        <v>0</v>
      </c>
      <c r="S231" s="156" t="s">
        <v>255</v>
      </c>
      <c r="T231" s="150">
        <v>42929</v>
      </c>
      <c r="U231" s="163" t="s">
        <v>256</v>
      </c>
      <c r="V231" s="215">
        <v>0</v>
      </c>
      <c r="W231" s="163"/>
      <c r="X231" s="163"/>
      <c r="Y231" s="162" t="s">
        <v>24</v>
      </c>
    </row>
    <row r="232" spans="1:25" s="128" customFormat="1" ht="38.25">
      <c r="A232" s="1">
        <v>222</v>
      </c>
      <c r="B232" s="128" t="s">
        <v>1443</v>
      </c>
      <c r="C232" s="149" t="s">
        <v>54</v>
      </c>
      <c r="D232" s="151"/>
      <c r="E232" s="152" t="s">
        <v>2413</v>
      </c>
      <c r="F232" s="153" t="s">
        <v>2374</v>
      </c>
      <c r="G232" s="149" t="s">
        <v>257</v>
      </c>
      <c r="H232" s="172" t="s">
        <v>278</v>
      </c>
      <c r="I232" s="155" t="s">
        <v>267</v>
      </c>
      <c r="J232" s="156" t="s">
        <v>258</v>
      </c>
      <c r="K232" s="154" t="s">
        <v>1997</v>
      </c>
      <c r="L232" s="157" t="s">
        <v>2414</v>
      </c>
      <c r="M232" s="159" t="s">
        <v>1865</v>
      </c>
      <c r="N232" s="159" t="s">
        <v>288</v>
      </c>
      <c r="O232" s="156" t="s">
        <v>254</v>
      </c>
      <c r="P232" s="160">
        <v>43404000</v>
      </c>
      <c r="Q232" s="160">
        <v>43404000</v>
      </c>
      <c r="R232" s="161">
        <v>0</v>
      </c>
      <c r="S232" s="149" t="s">
        <v>261</v>
      </c>
      <c r="T232" s="150" t="s">
        <v>24</v>
      </c>
      <c r="U232" s="163"/>
      <c r="V232" s="163"/>
      <c r="W232" s="163"/>
      <c r="X232" s="163"/>
      <c r="Y232" s="162" t="s">
        <v>24</v>
      </c>
    </row>
    <row r="233" spans="1:25" s="128" customFormat="1" ht="51">
      <c r="A233" s="1">
        <v>223</v>
      </c>
      <c r="B233" s="128" t="s">
        <v>1444</v>
      </c>
      <c r="C233" s="149" t="s">
        <v>54</v>
      </c>
      <c r="D233" s="151"/>
      <c r="E233" s="152" t="s">
        <v>2415</v>
      </c>
      <c r="F233" s="153" t="s">
        <v>2416</v>
      </c>
      <c r="G233" s="149" t="s">
        <v>257</v>
      </c>
      <c r="H233" s="172" t="s">
        <v>278</v>
      </c>
      <c r="I233" s="155" t="s">
        <v>267</v>
      </c>
      <c r="J233" s="156" t="s">
        <v>258</v>
      </c>
      <c r="K233" s="154" t="s">
        <v>1997</v>
      </c>
      <c r="L233" s="157" t="s">
        <v>2417</v>
      </c>
      <c r="M233" s="159" t="s">
        <v>1865</v>
      </c>
      <c r="N233" s="159" t="s">
        <v>288</v>
      </c>
      <c r="O233" s="157" t="s">
        <v>264</v>
      </c>
      <c r="P233" s="160">
        <v>27514000</v>
      </c>
      <c r="Q233" s="160">
        <v>27514000</v>
      </c>
      <c r="R233" s="161">
        <v>0</v>
      </c>
      <c r="S233" s="149" t="s">
        <v>261</v>
      </c>
      <c r="T233" s="150" t="s">
        <v>24</v>
      </c>
      <c r="U233" s="163"/>
      <c r="V233" s="163"/>
      <c r="W233" s="163"/>
      <c r="X233" s="163"/>
      <c r="Y233" s="162" t="s">
        <v>24</v>
      </c>
    </row>
    <row r="234" spans="1:25" s="128" customFormat="1" ht="38.25">
      <c r="A234" s="1">
        <v>224</v>
      </c>
      <c r="B234" s="128" t="s">
        <v>1445</v>
      </c>
      <c r="C234" s="149" t="s">
        <v>54</v>
      </c>
      <c r="D234" s="151"/>
      <c r="E234" s="152" t="s">
        <v>2418</v>
      </c>
      <c r="F234" s="153" t="s">
        <v>2419</v>
      </c>
      <c r="G234" s="149" t="s">
        <v>257</v>
      </c>
      <c r="H234" s="172" t="s">
        <v>278</v>
      </c>
      <c r="I234" s="155" t="s">
        <v>267</v>
      </c>
      <c r="J234" s="156" t="s">
        <v>258</v>
      </c>
      <c r="K234" s="154" t="s">
        <v>1997</v>
      </c>
      <c r="L234" s="157" t="s">
        <v>2420</v>
      </c>
      <c r="M234" s="159" t="s">
        <v>1865</v>
      </c>
      <c r="N234" s="159" t="s">
        <v>288</v>
      </c>
      <c r="O234" s="156" t="s">
        <v>254</v>
      </c>
      <c r="P234" s="160">
        <v>63560000</v>
      </c>
      <c r="Q234" s="160">
        <v>63560000</v>
      </c>
      <c r="R234" s="161">
        <v>0</v>
      </c>
      <c r="S234" s="149" t="s">
        <v>261</v>
      </c>
      <c r="T234" s="150" t="s">
        <v>24</v>
      </c>
      <c r="U234" s="163"/>
      <c r="V234" s="163"/>
      <c r="W234" s="163"/>
      <c r="X234" s="163"/>
      <c r="Y234" s="162" t="s">
        <v>24</v>
      </c>
    </row>
    <row r="235" spans="1:25" s="128" customFormat="1" ht="140.25">
      <c r="A235" s="1">
        <v>225</v>
      </c>
      <c r="B235" s="128" t="s">
        <v>1446</v>
      </c>
      <c r="C235" s="149" t="s">
        <v>54</v>
      </c>
      <c r="D235" s="151"/>
      <c r="E235" s="152" t="s">
        <v>2421</v>
      </c>
      <c r="F235" s="153" t="s">
        <v>1855</v>
      </c>
      <c r="G235" s="149" t="s">
        <v>257</v>
      </c>
      <c r="H235" s="154" t="s">
        <v>281</v>
      </c>
      <c r="I235" s="155" t="s">
        <v>267</v>
      </c>
      <c r="J235" s="156" t="s">
        <v>258</v>
      </c>
      <c r="K235" s="154" t="s">
        <v>1997</v>
      </c>
      <c r="L235" s="157" t="s">
        <v>2422</v>
      </c>
      <c r="M235" s="159" t="s">
        <v>1865</v>
      </c>
      <c r="N235" s="159" t="s">
        <v>288</v>
      </c>
      <c r="O235" s="156" t="s">
        <v>264</v>
      </c>
      <c r="P235" s="160">
        <v>8300000000</v>
      </c>
      <c r="Q235" s="160">
        <v>8300000000</v>
      </c>
      <c r="R235" s="161">
        <v>0</v>
      </c>
      <c r="S235" s="149" t="s">
        <v>261</v>
      </c>
      <c r="T235" s="150" t="s">
        <v>24</v>
      </c>
      <c r="U235" s="163"/>
      <c r="V235" s="163"/>
      <c r="W235" s="163"/>
      <c r="X235" s="163"/>
      <c r="Y235" s="162" t="s">
        <v>24</v>
      </c>
    </row>
    <row r="236" spans="1:25" s="128" customFormat="1" ht="38.25">
      <c r="A236" s="1">
        <v>226</v>
      </c>
      <c r="B236" s="128" t="s">
        <v>1447</v>
      </c>
      <c r="C236" s="149" t="s">
        <v>54</v>
      </c>
      <c r="D236" s="151"/>
      <c r="E236" s="152" t="s">
        <v>2423</v>
      </c>
      <c r="F236" s="153" t="s">
        <v>1855</v>
      </c>
      <c r="G236" s="149" t="s">
        <v>257</v>
      </c>
      <c r="H236" s="172" t="s">
        <v>278</v>
      </c>
      <c r="I236" s="155" t="s">
        <v>267</v>
      </c>
      <c r="J236" s="156" t="s">
        <v>258</v>
      </c>
      <c r="K236" s="154" t="s">
        <v>1997</v>
      </c>
      <c r="L236" s="157" t="s">
        <v>2424</v>
      </c>
      <c r="M236" s="159" t="s">
        <v>1865</v>
      </c>
      <c r="N236" s="159" t="s">
        <v>288</v>
      </c>
      <c r="O236" s="156" t="s">
        <v>264</v>
      </c>
      <c r="P236" s="160">
        <v>10000000</v>
      </c>
      <c r="Q236" s="160">
        <v>10000000</v>
      </c>
      <c r="R236" s="161">
        <v>0</v>
      </c>
      <c r="S236" s="149" t="s">
        <v>261</v>
      </c>
      <c r="T236" s="150" t="s">
        <v>24</v>
      </c>
      <c r="U236" s="163"/>
      <c r="V236" s="163"/>
      <c r="W236" s="163"/>
      <c r="X236" s="163"/>
      <c r="Y236" s="162" t="s">
        <v>24</v>
      </c>
    </row>
    <row r="237" spans="1:25" s="128" customFormat="1" ht="51">
      <c r="A237" s="1">
        <v>227</v>
      </c>
      <c r="B237" s="128" t="s">
        <v>1448</v>
      </c>
      <c r="C237" s="149" t="s">
        <v>54</v>
      </c>
      <c r="D237" s="151"/>
      <c r="E237" s="152" t="s">
        <v>2425</v>
      </c>
      <c r="F237" s="153" t="s">
        <v>2426</v>
      </c>
      <c r="G237" s="149" t="s">
        <v>257</v>
      </c>
      <c r="H237" s="172" t="s">
        <v>278</v>
      </c>
      <c r="I237" s="155" t="s">
        <v>267</v>
      </c>
      <c r="J237" s="156" t="s">
        <v>258</v>
      </c>
      <c r="K237" s="154" t="s">
        <v>1997</v>
      </c>
      <c r="L237" s="157" t="s">
        <v>2427</v>
      </c>
      <c r="M237" s="159" t="s">
        <v>1865</v>
      </c>
      <c r="N237" s="159" t="s">
        <v>288</v>
      </c>
      <c r="O237" s="156" t="s">
        <v>264</v>
      </c>
      <c r="P237" s="160">
        <v>21415000</v>
      </c>
      <c r="Q237" s="160">
        <v>21415000</v>
      </c>
      <c r="R237" s="161">
        <v>0</v>
      </c>
      <c r="S237" s="149" t="s">
        <v>261</v>
      </c>
      <c r="T237" s="150" t="s">
        <v>24</v>
      </c>
      <c r="U237" s="163"/>
      <c r="V237" s="163"/>
      <c r="W237" s="163"/>
      <c r="X237" s="163"/>
      <c r="Y237" s="162" t="s">
        <v>24</v>
      </c>
    </row>
    <row r="238" spans="1:25" s="128" customFormat="1" ht="38.25">
      <c r="A238" s="1">
        <v>228</v>
      </c>
      <c r="B238" s="128" t="s">
        <v>1449</v>
      </c>
      <c r="C238" s="149" t="s">
        <v>54</v>
      </c>
      <c r="D238" s="151"/>
      <c r="E238" s="152" t="s">
        <v>2428</v>
      </c>
      <c r="F238" s="153" t="s">
        <v>1855</v>
      </c>
      <c r="G238" s="149" t="s">
        <v>257</v>
      </c>
      <c r="H238" s="172" t="s">
        <v>278</v>
      </c>
      <c r="I238" s="155" t="s">
        <v>267</v>
      </c>
      <c r="J238" s="156" t="s">
        <v>258</v>
      </c>
      <c r="K238" s="154" t="s">
        <v>1997</v>
      </c>
      <c r="L238" s="157" t="s">
        <v>2429</v>
      </c>
      <c r="M238" s="159" t="s">
        <v>1865</v>
      </c>
      <c r="N238" s="159" t="s">
        <v>288</v>
      </c>
      <c r="O238" s="156" t="s">
        <v>254</v>
      </c>
      <c r="P238" s="160">
        <v>726245000</v>
      </c>
      <c r="Q238" s="160">
        <v>726245000</v>
      </c>
      <c r="R238" s="161">
        <v>0</v>
      </c>
      <c r="S238" s="149" t="s">
        <v>261</v>
      </c>
      <c r="T238" s="150" t="s">
        <v>24</v>
      </c>
      <c r="U238" s="163"/>
      <c r="V238" s="163"/>
      <c r="W238" s="163"/>
      <c r="X238" s="163"/>
      <c r="Y238" s="162" t="s">
        <v>24</v>
      </c>
    </row>
    <row r="239" spans="1:25" s="128" customFormat="1" ht="38.25">
      <c r="A239" s="1">
        <v>229</v>
      </c>
      <c r="B239" s="128" t="s">
        <v>1450</v>
      </c>
      <c r="C239" s="149" t="s">
        <v>54</v>
      </c>
      <c r="D239" s="151"/>
      <c r="E239" s="152" t="s">
        <v>2430</v>
      </c>
      <c r="F239" s="153" t="s">
        <v>1930</v>
      </c>
      <c r="G239" s="149" t="s">
        <v>257</v>
      </c>
      <c r="H239" s="172" t="s">
        <v>278</v>
      </c>
      <c r="I239" s="155" t="s">
        <v>267</v>
      </c>
      <c r="J239" s="156" t="s">
        <v>258</v>
      </c>
      <c r="K239" s="154" t="s">
        <v>1997</v>
      </c>
      <c r="L239" s="157" t="s">
        <v>2431</v>
      </c>
      <c r="M239" s="159" t="s">
        <v>1865</v>
      </c>
      <c r="N239" s="159" t="s">
        <v>288</v>
      </c>
      <c r="O239" s="156" t="s">
        <v>254</v>
      </c>
      <c r="P239" s="160">
        <v>12500000</v>
      </c>
      <c r="Q239" s="160">
        <v>12500000</v>
      </c>
      <c r="R239" s="161">
        <v>0</v>
      </c>
      <c r="S239" s="149" t="s">
        <v>261</v>
      </c>
      <c r="T239" s="150" t="s">
        <v>24</v>
      </c>
      <c r="U239" s="163"/>
      <c r="V239" s="163"/>
      <c r="W239" s="163"/>
      <c r="X239" s="163"/>
      <c r="Y239" s="162" t="s">
        <v>24</v>
      </c>
    </row>
    <row r="240" spans="1:25" s="128" customFormat="1" ht="38.25">
      <c r="A240" s="1">
        <v>230</v>
      </c>
      <c r="B240" s="128" t="s">
        <v>1451</v>
      </c>
      <c r="C240" s="149" t="s">
        <v>54</v>
      </c>
      <c r="D240" s="151"/>
      <c r="E240" s="152" t="s">
        <v>2432</v>
      </c>
      <c r="F240" s="153" t="s">
        <v>1855</v>
      </c>
      <c r="G240" s="149" t="s">
        <v>257</v>
      </c>
      <c r="H240" s="172" t="s">
        <v>278</v>
      </c>
      <c r="I240" s="155" t="s">
        <v>267</v>
      </c>
      <c r="J240" s="156" t="s">
        <v>258</v>
      </c>
      <c r="K240" s="154" t="s">
        <v>1997</v>
      </c>
      <c r="L240" s="157" t="s">
        <v>2431</v>
      </c>
      <c r="M240" s="159" t="s">
        <v>1865</v>
      </c>
      <c r="N240" s="159" t="s">
        <v>288</v>
      </c>
      <c r="O240" s="156" t="s">
        <v>264</v>
      </c>
      <c r="P240" s="160">
        <v>12500000</v>
      </c>
      <c r="Q240" s="160">
        <v>12500000</v>
      </c>
      <c r="R240" s="161">
        <v>0</v>
      </c>
      <c r="S240" s="149" t="s">
        <v>261</v>
      </c>
      <c r="T240" s="150" t="s">
        <v>24</v>
      </c>
      <c r="U240" s="163"/>
      <c r="V240" s="163"/>
      <c r="W240" s="163"/>
      <c r="X240" s="163"/>
      <c r="Y240" s="162" t="s">
        <v>24</v>
      </c>
    </row>
    <row r="241" spans="1:25" s="128" customFormat="1" ht="38.25">
      <c r="A241" s="1">
        <v>231</v>
      </c>
      <c r="B241" s="128" t="s">
        <v>1452</v>
      </c>
      <c r="C241" s="149" t="s">
        <v>54</v>
      </c>
      <c r="D241" s="151"/>
      <c r="E241" s="152" t="s">
        <v>2433</v>
      </c>
      <c r="F241" s="153" t="s">
        <v>1855</v>
      </c>
      <c r="G241" s="149" t="s">
        <v>257</v>
      </c>
      <c r="H241" s="172" t="s">
        <v>278</v>
      </c>
      <c r="I241" s="155" t="s">
        <v>267</v>
      </c>
      <c r="J241" s="156" t="s">
        <v>258</v>
      </c>
      <c r="K241" s="154" t="s">
        <v>1997</v>
      </c>
      <c r="L241" s="157" t="s">
        <v>2434</v>
      </c>
      <c r="M241" s="159" t="s">
        <v>1865</v>
      </c>
      <c r="N241" s="159" t="s">
        <v>288</v>
      </c>
      <c r="O241" s="156" t="s">
        <v>264</v>
      </c>
      <c r="P241" s="160">
        <v>145000000</v>
      </c>
      <c r="Q241" s="160">
        <v>145000000</v>
      </c>
      <c r="R241" s="161">
        <v>0</v>
      </c>
      <c r="S241" s="149" t="s">
        <v>261</v>
      </c>
      <c r="T241" s="150" t="s">
        <v>24</v>
      </c>
      <c r="U241" s="163"/>
      <c r="V241" s="163"/>
      <c r="W241" s="163"/>
      <c r="X241" s="163"/>
      <c r="Y241" s="162" t="s">
        <v>24</v>
      </c>
    </row>
    <row r="242" spans="1:25" s="128" customFormat="1" ht="38.25">
      <c r="A242" s="1">
        <v>232</v>
      </c>
      <c r="B242" s="128" t="s">
        <v>1453</v>
      </c>
      <c r="C242" s="149" t="s">
        <v>54</v>
      </c>
      <c r="D242" s="151"/>
      <c r="E242" s="152" t="s">
        <v>2435</v>
      </c>
      <c r="F242" s="153" t="s">
        <v>1855</v>
      </c>
      <c r="G242" s="149" t="s">
        <v>257</v>
      </c>
      <c r="H242" s="172" t="s">
        <v>278</v>
      </c>
      <c r="I242" s="155" t="s">
        <v>267</v>
      </c>
      <c r="J242" s="156" t="s">
        <v>258</v>
      </c>
      <c r="K242" s="154" t="s">
        <v>1997</v>
      </c>
      <c r="L242" s="157" t="s">
        <v>2436</v>
      </c>
      <c r="M242" s="159" t="s">
        <v>1865</v>
      </c>
      <c r="N242" s="159" t="s">
        <v>288</v>
      </c>
      <c r="O242" s="156" t="s">
        <v>260</v>
      </c>
      <c r="P242" s="160">
        <v>62617000</v>
      </c>
      <c r="Q242" s="160">
        <v>62617000</v>
      </c>
      <c r="R242" s="161">
        <v>0</v>
      </c>
      <c r="S242" s="149" t="s">
        <v>261</v>
      </c>
      <c r="T242" s="150" t="s">
        <v>24</v>
      </c>
      <c r="U242" s="163"/>
      <c r="V242" s="163"/>
      <c r="W242" s="163"/>
      <c r="X242" s="163"/>
      <c r="Y242" s="162" t="s">
        <v>24</v>
      </c>
    </row>
    <row r="243" spans="1:25" s="128" customFormat="1" ht="89.25">
      <c r="A243" s="1">
        <v>233</v>
      </c>
      <c r="B243" s="128" t="s">
        <v>1454</v>
      </c>
      <c r="C243" s="149" t="s">
        <v>54</v>
      </c>
      <c r="D243" s="151"/>
      <c r="E243" s="152" t="s">
        <v>2437</v>
      </c>
      <c r="F243" s="153" t="s">
        <v>2332</v>
      </c>
      <c r="G243" s="149" t="s">
        <v>257</v>
      </c>
      <c r="H243" s="172" t="s">
        <v>278</v>
      </c>
      <c r="I243" s="155" t="s">
        <v>267</v>
      </c>
      <c r="J243" s="156" t="s">
        <v>258</v>
      </c>
      <c r="K243" s="154" t="s">
        <v>1997</v>
      </c>
      <c r="L243" s="157" t="s">
        <v>2438</v>
      </c>
      <c r="M243" s="159" t="s">
        <v>1865</v>
      </c>
      <c r="N243" s="159" t="s">
        <v>288</v>
      </c>
      <c r="O243" s="156" t="s">
        <v>260</v>
      </c>
      <c r="P243" s="160">
        <v>121260000</v>
      </c>
      <c r="Q243" s="160">
        <v>121260000</v>
      </c>
      <c r="R243" s="161">
        <v>0</v>
      </c>
      <c r="S243" s="149" t="s">
        <v>261</v>
      </c>
      <c r="T243" s="150" t="s">
        <v>24</v>
      </c>
      <c r="U243" s="163"/>
      <c r="V243" s="163"/>
      <c r="W243" s="163"/>
      <c r="X243" s="163"/>
      <c r="Y243" s="162" t="s">
        <v>24</v>
      </c>
    </row>
    <row r="244" spans="1:25" s="128" customFormat="1" ht="38.25">
      <c r="A244" s="1">
        <v>234</v>
      </c>
      <c r="B244" s="128" t="s">
        <v>1455</v>
      </c>
      <c r="C244" s="149" t="s">
        <v>54</v>
      </c>
      <c r="D244" s="151"/>
      <c r="E244" s="152" t="s">
        <v>2439</v>
      </c>
      <c r="F244" s="153" t="s">
        <v>1855</v>
      </c>
      <c r="G244" s="149" t="s">
        <v>257</v>
      </c>
      <c r="H244" s="172" t="s">
        <v>278</v>
      </c>
      <c r="I244" s="155" t="s">
        <v>267</v>
      </c>
      <c r="J244" s="156" t="s">
        <v>258</v>
      </c>
      <c r="K244" s="154" t="s">
        <v>1997</v>
      </c>
      <c r="L244" s="157" t="s">
        <v>2440</v>
      </c>
      <c r="M244" s="159" t="s">
        <v>1865</v>
      </c>
      <c r="N244" s="159" t="s">
        <v>288</v>
      </c>
      <c r="O244" s="156" t="s">
        <v>260</v>
      </c>
      <c r="P244" s="160">
        <v>168463000</v>
      </c>
      <c r="Q244" s="160">
        <v>168463000</v>
      </c>
      <c r="R244" s="161">
        <v>0</v>
      </c>
      <c r="S244" s="149" t="s">
        <v>261</v>
      </c>
      <c r="T244" s="150" t="s">
        <v>24</v>
      </c>
      <c r="U244" s="163"/>
      <c r="V244" s="163"/>
      <c r="W244" s="163"/>
      <c r="X244" s="163"/>
      <c r="Y244" s="162" t="s">
        <v>24</v>
      </c>
    </row>
    <row r="245" spans="1:25" s="128" customFormat="1" ht="38.25">
      <c r="A245" s="1">
        <v>235</v>
      </c>
      <c r="B245" s="128" t="s">
        <v>1456</v>
      </c>
      <c r="C245" s="149" t="s">
        <v>54</v>
      </c>
      <c r="D245" s="151"/>
      <c r="E245" s="152" t="s">
        <v>2441</v>
      </c>
      <c r="F245" s="153" t="s">
        <v>2442</v>
      </c>
      <c r="G245" s="149" t="s">
        <v>257</v>
      </c>
      <c r="H245" s="172" t="s">
        <v>278</v>
      </c>
      <c r="I245" s="155" t="s">
        <v>267</v>
      </c>
      <c r="J245" s="156" t="s">
        <v>258</v>
      </c>
      <c r="K245" s="154" t="s">
        <v>1997</v>
      </c>
      <c r="L245" s="157" t="s">
        <v>2443</v>
      </c>
      <c r="M245" s="159" t="s">
        <v>1865</v>
      </c>
      <c r="N245" s="159" t="s">
        <v>288</v>
      </c>
      <c r="O245" s="156" t="s">
        <v>260</v>
      </c>
      <c r="P245" s="160">
        <v>19000000000</v>
      </c>
      <c r="Q245" s="160">
        <v>19000000000</v>
      </c>
      <c r="R245" s="161">
        <v>0</v>
      </c>
      <c r="S245" s="149" t="s">
        <v>261</v>
      </c>
      <c r="T245" s="150" t="s">
        <v>24</v>
      </c>
      <c r="U245" s="163"/>
      <c r="V245" s="163"/>
      <c r="W245" s="163"/>
      <c r="X245" s="163"/>
      <c r="Y245" s="162" t="s">
        <v>24</v>
      </c>
    </row>
    <row r="246" spans="1:25" s="128" customFormat="1" ht="38.25">
      <c r="A246" s="1">
        <v>236</v>
      </c>
      <c r="B246" s="128" t="s">
        <v>1457</v>
      </c>
      <c r="C246" s="149" t="s">
        <v>54</v>
      </c>
      <c r="D246" s="151"/>
      <c r="E246" s="152" t="s">
        <v>2444</v>
      </c>
      <c r="F246" s="153" t="s">
        <v>2445</v>
      </c>
      <c r="G246" s="149" t="s">
        <v>257</v>
      </c>
      <c r="H246" s="172" t="s">
        <v>278</v>
      </c>
      <c r="I246" s="155" t="s">
        <v>267</v>
      </c>
      <c r="J246" s="156" t="s">
        <v>258</v>
      </c>
      <c r="K246" s="154" t="s">
        <v>1997</v>
      </c>
      <c r="L246" s="157" t="s">
        <v>2446</v>
      </c>
      <c r="M246" s="159" t="s">
        <v>1865</v>
      </c>
      <c r="N246" s="159" t="s">
        <v>288</v>
      </c>
      <c r="O246" s="156" t="s">
        <v>254</v>
      </c>
      <c r="P246" s="160">
        <v>699465000</v>
      </c>
      <c r="Q246" s="160">
        <v>699465000</v>
      </c>
      <c r="R246" s="161">
        <v>0</v>
      </c>
      <c r="S246" s="149" t="s">
        <v>261</v>
      </c>
      <c r="T246" s="150" t="s">
        <v>24</v>
      </c>
      <c r="U246" s="163"/>
      <c r="V246" s="163"/>
      <c r="W246" s="163"/>
      <c r="X246" s="163"/>
      <c r="Y246" s="162" t="s">
        <v>24</v>
      </c>
    </row>
    <row r="247" spans="1:25" s="128" customFormat="1" ht="38.25">
      <c r="A247" s="1">
        <v>237</v>
      </c>
      <c r="B247" s="128" t="s">
        <v>1458</v>
      </c>
      <c r="C247" s="149" t="s">
        <v>54</v>
      </c>
      <c r="D247" s="151"/>
      <c r="E247" s="152" t="s">
        <v>2447</v>
      </c>
      <c r="F247" s="153" t="s">
        <v>2448</v>
      </c>
      <c r="G247" s="149" t="s">
        <v>257</v>
      </c>
      <c r="H247" s="172" t="s">
        <v>278</v>
      </c>
      <c r="I247" s="155" t="s">
        <v>267</v>
      </c>
      <c r="J247" s="156" t="s">
        <v>258</v>
      </c>
      <c r="K247" s="154" t="s">
        <v>1997</v>
      </c>
      <c r="L247" s="157" t="s">
        <v>2449</v>
      </c>
      <c r="M247" s="159" t="s">
        <v>1865</v>
      </c>
      <c r="N247" s="159" t="s">
        <v>288</v>
      </c>
      <c r="O247" s="156" t="s">
        <v>254</v>
      </c>
      <c r="P247" s="160">
        <v>44069000</v>
      </c>
      <c r="Q247" s="160">
        <v>44069000</v>
      </c>
      <c r="R247" s="161">
        <v>0</v>
      </c>
      <c r="S247" s="149" t="s">
        <v>261</v>
      </c>
      <c r="T247" s="150" t="s">
        <v>24</v>
      </c>
      <c r="U247" s="163"/>
      <c r="V247" s="163"/>
      <c r="W247" s="163"/>
      <c r="X247" s="163"/>
      <c r="Y247" s="162" t="s">
        <v>24</v>
      </c>
    </row>
    <row r="248" spans="1:25" s="128" customFormat="1" ht="38.25">
      <c r="A248" s="1">
        <v>238</v>
      </c>
      <c r="B248" s="128" t="s">
        <v>1459</v>
      </c>
      <c r="C248" s="149" t="s">
        <v>54</v>
      </c>
      <c r="D248" s="151"/>
      <c r="E248" s="152" t="s">
        <v>2450</v>
      </c>
      <c r="F248" s="153" t="s">
        <v>2451</v>
      </c>
      <c r="G248" s="149" t="s">
        <v>257</v>
      </c>
      <c r="H248" s="172" t="s">
        <v>278</v>
      </c>
      <c r="I248" s="155" t="s">
        <v>267</v>
      </c>
      <c r="J248" s="156" t="s">
        <v>258</v>
      </c>
      <c r="K248" s="154" t="s">
        <v>1997</v>
      </c>
      <c r="L248" s="157" t="s">
        <v>2452</v>
      </c>
      <c r="M248" s="159" t="s">
        <v>1865</v>
      </c>
      <c r="N248" s="159" t="s">
        <v>288</v>
      </c>
      <c r="O248" s="156" t="s">
        <v>254</v>
      </c>
      <c r="P248" s="160">
        <v>45451000</v>
      </c>
      <c r="Q248" s="160">
        <v>45451000</v>
      </c>
      <c r="R248" s="161">
        <v>0</v>
      </c>
      <c r="S248" s="149" t="s">
        <v>261</v>
      </c>
      <c r="T248" s="150" t="s">
        <v>24</v>
      </c>
      <c r="U248" s="163"/>
      <c r="V248" s="163"/>
      <c r="W248" s="163"/>
      <c r="X248" s="163"/>
      <c r="Y248" s="162" t="s">
        <v>24</v>
      </c>
    </row>
    <row r="249" spans="1:25" s="128" customFormat="1" ht="63.75">
      <c r="A249" s="1">
        <v>239</v>
      </c>
      <c r="B249" s="128" t="s">
        <v>1460</v>
      </c>
      <c r="C249" s="149" t="s">
        <v>54</v>
      </c>
      <c r="D249" s="151"/>
      <c r="E249" s="152" t="s">
        <v>2453</v>
      </c>
      <c r="F249" s="153" t="s">
        <v>2454</v>
      </c>
      <c r="G249" s="149" t="s">
        <v>257</v>
      </c>
      <c r="H249" s="172" t="s">
        <v>278</v>
      </c>
      <c r="I249" s="155" t="s">
        <v>267</v>
      </c>
      <c r="J249" s="156" t="s">
        <v>258</v>
      </c>
      <c r="K249" s="154" t="s">
        <v>1997</v>
      </c>
      <c r="L249" s="157" t="s">
        <v>2455</v>
      </c>
      <c r="M249" s="159" t="s">
        <v>1865</v>
      </c>
      <c r="N249" s="159" t="s">
        <v>288</v>
      </c>
      <c r="O249" s="156" t="s">
        <v>264</v>
      </c>
      <c r="P249" s="160">
        <v>150000000</v>
      </c>
      <c r="Q249" s="160">
        <v>150000000</v>
      </c>
      <c r="R249" s="161">
        <v>0</v>
      </c>
      <c r="S249" s="149" t="s">
        <v>261</v>
      </c>
      <c r="T249" s="150" t="s">
        <v>24</v>
      </c>
      <c r="U249" s="163"/>
      <c r="V249" s="163"/>
      <c r="W249" s="163"/>
      <c r="X249" s="163"/>
      <c r="Y249" s="162" t="s">
        <v>24</v>
      </c>
    </row>
    <row r="250" spans="1:25" s="128" customFormat="1" ht="89.25">
      <c r="A250" s="1">
        <v>240</v>
      </c>
      <c r="B250" s="128" t="s">
        <v>1461</v>
      </c>
      <c r="C250" s="149" t="s">
        <v>54</v>
      </c>
      <c r="D250" s="151"/>
      <c r="E250" s="152" t="s">
        <v>2456</v>
      </c>
      <c r="F250" s="164">
        <v>41253</v>
      </c>
      <c r="G250" s="149" t="s">
        <v>257</v>
      </c>
      <c r="H250" s="172" t="s">
        <v>278</v>
      </c>
      <c r="I250" s="155" t="s">
        <v>267</v>
      </c>
      <c r="J250" s="156" t="s">
        <v>258</v>
      </c>
      <c r="K250" s="154" t="s">
        <v>1997</v>
      </c>
      <c r="L250" s="157" t="s">
        <v>2457</v>
      </c>
      <c r="M250" s="159" t="s">
        <v>1865</v>
      </c>
      <c r="N250" s="159" t="s">
        <v>288</v>
      </c>
      <c r="O250" s="156" t="s">
        <v>264</v>
      </c>
      <c r="P250" s="160">
        <v>750000000</v>
      </c>
      <c r="Q250" s="160">
        <v>750000000</v>
      </c>
      <c r="R250" s="161">
        <v>0</v>
      </c>
      <c r="S250" s="149" t="s">
        <v>261</v>
      </c>
      <c r="T250" s="150" t="s">
        <v>24</v>
      </c>
      <c r="U250" s="163"/>
      <c r="V250" s="163"/>
      <c r="W250" s="163"/>
      <c r="X250" s="163"/>
      <c r="Y250" s="162" t="s">
        <v>24</v>
      </c>
    </row>
    <row r="251" spans="1:25" s="128" customFormat="1" ht="38.25">
      <c r="A251" s="1">
        <v>241</v>
      </c>
      <c r="B251" s="128" t="s">
        <v>1462</v>
      </c>
      <c r="C251" s="149" t="s">
        <v>54</v>
      </c>
      <c r="D251" s="151"/>
      <c r="E251" s="152" t="s">
        <v>2458</v>
      </c>
      <c r="F251" s="164">
        <v>41674</v>
      </c>
      <c r="G251" s="149" t="s">
        <v>257</v>
      </c>
      <c r="H251" s="172" t="s">
        <v>278</v>
      </c>
      <c r="I251" s="155" t="s">
        <v>267</v>
      </c>
      <c r="J251" s="156" t="s">
        <v>258</v>
      </c>
      <c r="K251" s="154" t="s">
        <v>1997</v>
      </c>
      <c r="L251" s="184" t="s">
        <v>2459</v>
      </c>
      <c r="M251" s="159" t="s">
        <v>1865</v>
      </c>
      <c r="N251" s="159" t="s">
        <v>288</v>
      </c>
      <c r="O251" s="156" t="s">
        <v>260</v>
      </c>
      <c r="P251" s="177">
        <v>1190637192</v>
      </c>
      <c r="Q251" s="177">
        <v>1190637192</v>
      </c>
      <c r="R251" s="161">
        <v>0</v>
      </c>
      <c r="S251" s="149" t="s">
        <v>261</v>
      </c>
      <c r="T251" s="150" t="s">
        <v>24</v>
      </c>
      <c r="U251" s="163"/>
      <c r="V251" s="163"/>
      <c r="W251" s="163"/>
      <c r="X251" s="163"/>
      <c r="Y251" s="162" t="s">
        <v>24</v>
      </c>
    </row>
    <row r="252" spans="1:25" s="128" customFormat="1" ht="51">
      <c r="A252" s="1">
        <v>242</v>
      </c>
      <c r="B252" s="128" t="s">
        <v>1463</v>
      </c>
      <c r="C252" s="149" t="s">
        <v>54</v>
      </c>
      <c r="D252" s="151"/>
      <c r="E252" s="152" t="s">
        <v>2460</v>
      </c>
      <c r="F252" s="153" t="s">
        <v>2338</v>
      </c>
      <c r="G252" s="149" t="s">
        <v>257</v>
      </c>
      <c r="H252" s="172" t="s">
        <v>278</v>
      </c>
      <c r="I252" s="155" t="s">
        <v>267</v>
      </c>
      <c r="J252" s="156" t="s">
        <v>258</v>
      </c>
      <c r="K252" s="154" t="s">
        <v>1997</v>
      </c>
      <c r="L252" s="157" t="s">
        <v>2461</v>
      </c>
      <c r="M252" s="159" t="s">
        <v>1865</v>
      </c>
      <c r="N252" s="159" t="s">
        <v>288</v>
      </c>
      <c r="O252" s="156" t="s">
        <v>260</v>
      </c>
      <c r="P252" s="160">
        <v>21145866485</v>
      </c>
      <c r="Q252" s="160">
        <v>21145866485</v>
      </c>
      <c r="R252" s="161">
        <v>0</v>
      </c>
      <c r="S252" s="149" t="s">
        <v>261</v>
      </c>
      <c r="T252" s="150" t="s">
        <v>24</v>
      </c>
      <c r="U252" s="163"/>
      <c r="V252" s="163"/>
      <c r="W252" s="163"/>
      <c r="X252" s="163"/>
      <c r="Y252" s="162" t="s">
        <v>24</v>
      </c>
    </row>
    <row r="253" spans="1:25" s="128" customFormat="1" ht="38.25">
      <c r="A253" s="1">
        <v>243</v>
      </c>
      <c r="B253" s="128" t="s">
        <v>1464</v>
      </c>
      <c r="C253" s="149" t="s">
        <v>54</v>
      </c>
      <c r="D253" s="151"/>
      <c r="E253" s="175" t="s">
        <v>2462</v>
      </c>
      <c r="F253" s="153" t="s">
        <v>1945</v>
      </c>
      <c r="G253" s="149" t="s">
        <v>257</v>
      </c>
      <c r="H253" s="172" t="s">
        <v>278</v>
      </c>
      <c r="I253" s="155" t="s">
        <v>267</v>
      </c>
      <c r="J253" s="156" t="s">
        <v>253</v>
      </c>
      <c r="K253" s="157" t="s">
        <v>2463</v>
      </c>
      <c r="L253" s="157" t="s">
        <v>2464</v>
      </c>
      <c r="M253" s="159" t="s">
        <v>1895</v>
      </c>
      <c r="N253" s="159" t="s">
        <v>297</v>
      </c>
      <c r="O253" s="156" t="s">
        <v>260</v>
      </c>
      <c r="P253" s="160">
        <v>822445000</v>
      </c>
      <c r="Q253" s="160">
        <v>822445000</v>
      </c>
      <c r="R253" s="161">
        <v>0</v>
      </c>
      <c r="S253" s="149" t="s">
        <v>261</v>
      </c>
      <c r="T253" s="150" t="s">
        <v>24</v>
      </c>
      <c r="U253" s="163"/>
      <c r="V253" s="163"/>
      <c r="W253" s="163"/>
      <c r="X253" s="163"/>
      <c r="Y253" s="162" t="s">
        <v>24</v>
      </c>
    </row>
    <row r="254" spans="1:25" s="128" customFormat="1" ht="38.25">
      <c r="A254" s="1">
        <v>244</v>
      </c>
      <c r="B254" s="128" t="s">
        <v>1465</v>
      </c>
      <c r="C254" s="149" t="s">
        <v>54</v>
      </c>
      <c r="D254" s="151"/>
      <c r="E254" s="152" t="s">
        <v>2465</v>
      </c>
      <c r="F254" s="153" t="s">
        <v>1945</v>
      </c>
      <c r="G254" s="149" t="s">
        <v>257</v>
      </c>
      <c r="H254" s="172" t="s">
        <v>278</v>
      </c>
      <c r="I254" s="155" t="s">
        <v>267</v>
      </c>
      <c r="J254" s="156" t="s">
        <v>258</v>
      </c>
      <c r="K254" s="154" t="s">
        <v>1997</v>
      </c>
      <c r="L254" s="157" t="s">
        <v>2466</v>
      </c>
      <c r="M254" s="159" t="s">
        <v>1865</v>
      </c>
      <c r="N254" s="159" t="s">
        <v>288</v>
      </c>
      <c r="O254" s="156" t="s">
        <v>254</v>
      </c>
      <c r="P254" s="160">
        <v>822445000</v>
      </c>
      <c r="Q254" s="160">
        <v>822445000</v>
      </c>
      <c r="R254" s="161">
        <v>0</v>
      </c>
      <c r="S254" s="149" t="s">
        <v>261</v>
      </c>
      <c r="T254" s="150" t="s">
        <v>24</v>
      </c>
      <c r="U254" s="163"/>
      <c r="V254" s="163"/>
      <c r="W254" s="163"/>
      <c r="X254" s="163"/>
      <c r="Y254" s="162" t="s">
        <v>24</v>
      </c>
    </row>
    <row r="255" spans="1:25" s="128" customFormat="1" ht="51">
      <c r="A255" s="1">
        <v>245</v>
      </c>
      <c r="B255" s="128" t="s">
        <v>1466</v>
      </c>
      <c r="C255" s="149" t="s">
        <v>54</v>
      </c>
      <c r="D255" s="151"/>
      <c r="E255" s="152" t="s">
        <v>2467</v>
      </c>
      <c r="F255" s="153" t="s">
        <v>2468</v>
      </c>
      <c r="G255" s="149" t="s">
        <v>257</v>
      </c>
      <c r="H255" s="172" t="s">
        <v>278</v>
      </c>
      <c r="I255" s="155" t="s">
        <v>267</v>
      </c>
      <c r="J255" s="156" t="s">
        <v>258</v>
      </c>
      <c r="K255" s="154" t="s">
        <v>1997</v>
      </c>
      <c r="L255" s="157" t="s">
        <v>2469</v>
      </c>
      <c r="M255" s="159" t="s">
        <v>1865</v>
      </c>
      <c r="N255" s="159" t="s">
        <v>288</v>
      </c>
      <c r="O255" s="156" t="s">
        <v>254</v>
      </c>
      <c r="P255" s="160">
        <v>5000000000</v>
      </c>
      <c r="Q255" s="160">
        <v>5000000000</v>
      </c>
      <c r="R255" s="161">
        <v>0</v>
      </c>
      <c r="S255" s="149" t="s">
        <v>261</v>
      </c>
      <c r="T255" s="150" t="s">
        <v>24</v>
      </c>
      <c r="U255" s="163"/>
      <c r="V255" s="163"/>
      <c r="W255" s="163"/>
      <c r="X255" s="163"/>
      <c r="Y255" s="162" t="s">
        <v>24</v>
      </c>
    </row>
    <row r="256" spans="1:25" s="128" customFormat="1" ht="38.25">
      <c r="A256" s="1">
        <v>246</v>
      </c>
      <c r="B256" s="128" t="s">
        <v>1467</v>
      </c>
      <c r="C256" s="149" t="s">
        <v>54</v>
      </c>
      <c r="D256" s="151"/>
      <c r="E256" s="152" t="s">
        <v>2470</v>
      </c>
      <c r="F256" s="153" t="s">
        <v>2471</v>
      </c>
      <c r="G256" s="149" t="s">
        <v>257</v>
      </c>
      <c r="H256" s="172" t="s">
        <v>278</v>
      </c>
      <c r="I256" s="155" t="s">
        <v>267</v>
      </c>
      <c r="J256" s="156" t="s">
        <v>258</v>
      </c>
      <c r="K256" s="154" t="s">
        <v>2409</v>
      </c>
      <c r="L256" s="157" t="s">
        <v>2472</v>
      </c>
      <c r="M256" s="159" t="s">
        <v>2473</v>
      </c>
      <c r="N256" s="159" t="s">
        <v>301</v>
      </c>
      <c r="O256" s="156" t="s">
        <v>260</v>
      </c>
      <c r="P256" s="160">
        <v>2911530000</v>
      </c>
      <c r="Q256" s="160">
        <v>2911530000</v>
      </c>
      <c r="R256" s="161">
        <v>0</v>
      </c>
      <c r="S256" s="149" t="s">
        <v>261</v>
      </c>
      <c r="T256" s="150" t="s">
        <v>24</v>
      </c>
      <c r="U256" s="163"/>
      <c r="V256" s="163"/>
      <c r="W256" s="163"/>
      <c r="X256" s="163"/>
      <c r="Y256" s="162" t="s">
        <v>24</v>
      </c>
    </row>
    <row r="257" spans="1:25" s="128" customFormat="1" ht="51">
      <c r="A257" s="1">
        <v>247</v>
      </c>
      <c r="B257" s="128" t="s">
        <v>1468</v>
      </c>
      <c r="C257" s="149" t="s">
        <v>54</v>
      </c>
      <c r="D257" s="151"/>
      <c r="E257" s="152" t="s">
        <v>2474</v>
      </c>
      <c r="F257" s="153" t="s">
        <v>1855</v>
      </c>
      <c r="G257" s="149" t="s">
        <v>257</v>
      </c>
      <c r="H257" s="172" t="s">
        <v>278</v>
      </c>
      <c r="I257" s="155" t="s">
        <v>267</v>
      </c>
      <c r="J257" s="156" t="s">
        <v>258</v>
      </c>
      <c r="K257" s="154" t="s">
        <v>2409</v>
      </c>
      <c r="L257" s="157" t="s">
        <v>2475</v>
      </c>
      <c r="M257" s="159" t="s">
        <v>2476</v>
      </c>
      <c r="N257" s="159" t="s">
        <v>294</v>
      </c>
      <c r="O257" s="156" t="s">
        <v>264</v>
      </c>
      <c r="P257" s="160">
        <v>240665100</v>
      </c>
      <c r="Q257" s="160">
        <v>240665100</v>
      </c>
      <c r="R257" s="161">
        <v>0</v>
      </c>
      <c r="S257" s="149" t="s">
        <v>261</v>
      </c>
      <c r="T257" s="150" t="s">
        <v>24</v>
      </c>
      <c r="U257" s="163"/>
      <c r="V257" s="163"/>
      <c r="W257" s="163"/>
      <c r="X257" s="163"/>
      <c r="Y257" s="162" t="s">
        <v>24</v>
      </c>
    </row>
    <row r="258" spans="1:25" s="128" customFormat="1" ht="38.25">
      <c r="A258" s="1">
        <v>248</v>
      </c>
      <c r="B258" s="128" t="s">
        <v>1469</v>
      </c>
      <c r="C258" s="149" t="s">
        <v>54</v>
      </c>
      <c r="D258" s="151"/>
      <c r="E258" s="152" t="s">
        <v>2477</v>
      </c>
      <c r="F258" s="153" t="s">
        <v>1855</v>
      </c>
      <c r="G258" s="149" t="s">
        <v>257</v>
      </c>
      <c r="H258" s="172" t="s">
        <v>278</v>
      </c>
      <c r="I258" s="155" t="s">
        <v>267</v>
      </c>
      <c r="J258" s="156" t="s">
        <v>258</v>
      </c>
      <c r="K258" s="154" t="s">
        <v>2409</v>
      </c>
      <c r="L258" s="157" t="s">
        <v>2478</v>
      </c>
      <c r="M258" s="159" t="s">
        <v>2476</v>
      </c>
      <c r="N258" s="159" t="s">
        <v>294</v>
      </c>
      <c r="O258" s="156" t="s">
        <v>264</v>
      </c>
      <c r="P258" s="160">
        <v>241624804</v>
      </c>
      <c r="Q258" s="160">
        <v>241624804</v>
      </c>
      <c r="R258" s="161">
        <v>0</v>
      </c>
      <c r="S258" s="149" t="s">
        <v>261</v>
      </c>
      <c r="T258" s="150" t="s">
        <v>24</v>
      </c>
      <c r="U258" s="163"/>
      <c r="V258" s="163"/>
      <c r="W258" s="163"/>
      <c r="X258" s="163"/>
      <c r="Y258" s="162" t="s">
        <v>24</v>
      </c>
    </row>
    <row r="259" spans="1:25" s="128" customFormat="1" ht="38.25">
      <c r="A259" s="1">
        <v>249</v>
      </c>
      <c r="B259" s="128" t="s">
        <v>1470</v>
      </c>
      <c r="C259" s="149" t="s">
        <v>54</v>
      </c>
      <c r="D259" s="151"/>
      <c r="E259" s="152" t="s">
        <v>2479</v>
      </c>
      <c r="F259" s="153" t="s">
        <v>2480</v>
      </c>
      <c r="G259" s="149" t="s">
        <v>257</v>
      </c>
      <c r="H259" s="172" t="s">
        <v>278</v>
      </c>
      <c r="I259" s="155" t="s">
        <v>267</v>
      </c>
      <c r="J259" s="156" t="s">
        <v>258</v>
      </c>
      <c r="K259" s="154" t="s">
        <v>2409</v>
      </c>
      <c r="L259" s="157" t="s">
        <v>2481</v>
      </c>
      <c r="M259" s="159" t="s">
        <v>2473</v>
      </c>
      <c r="N259" s="159" t="s">
        <v>301</v>
      </c>
      <c r="O259" s="156" t="s">
        <v>264</v>
      </c>
      <c r="P259" s="160">
        <v>1536000000</v>
      </c>
      <c r="Q259" s="160">
        <v>1536000000</v>
      </c>
      <c r="R259" s="161">
        <v>0</v>
      </c>
      <c r="S259" s="149" t="s">
        <v>261</v>
      </c>
      <c r="T259" s="150" t="s">
        <v>24</v>
      </c>
      <c r="U259" s="163"/>
      <c r="V259" s="163"/>
      <c r="W259" s="163"/>
      <c r="X259" s="163"/>
      <c r="Y259" s="162" t="s">
        <v>24</v>
      </c>
    </row>
    <row r="260" spans="1:25" s="128" customFormat="1" ht="38.25">
      <c r="A260" s="1">
        <v>250</v>
      </c>
      <c r="B260" s="128" t="s">
        <v>1471</v>
      </c>
      <c r="C260" s="149" t="s">
        <v>54</v>
      </c>
      <c r="D260" s="151"/>
      <c r="E260" s="152" t="s">
        <v>2482</v>
      </c>
      <c r="F260" s="153" t="s">
        <v>2483</v>
      </c>
      <c r="G260" s="149" t="s">
        <v>257</v>
      </c>
      <c r="H260" s="172" t="s">
        <v>278</v>
      </c>
      <c r="I260" s="155" t="s">
        <v>267</v>
      </c>
      <c r="J260" s="156" t="s">
        <v>258</v>
      </c>
      <c r="K260" s="154" t="s">
        <v>2409</v>
      </c>
      <c r="L260" s="157" t="s">
        <v>2484</v>
      </c>
      <c r="M260" s="159" t="s">
        <v>2476</v>
      </c>
      <c r="N260" s="159" t="s">
        <v>294</v>
      </c>
      <c r="O260" s="156" t="s">
        <v>264</v>
      </c>
      <c r="P260" s="160">
        <v>71500000</v>
      </c>
      <c r="Q260" s="160">
        <v>71500000</v>
      </c>
      <c r="R260" s="161">
        <v>0</v>
      </c>
      <c r="S260" s="149" t="s">
        <v>261</v>
      </c>
      <c r="T260" s="150" t="s">
        <v>24</v>
      </c>
      <c r="U260" s="163"/>
      <c r="V260" s="163"/>
      <c r="W260" s="163"/>
      <c r="X260" s="163"/>
      <c r="Y260" s="162" t="s">
        <v>24</v>
      </c>
    </row>
    <row r="261" spans="1:25" s="128" customFormat="1" ht="38.25">
      <c r="A261" s="1">
        <v>251</v>
      </c>
      <c r="B261" s="128" t="s">
        <v>1472</v>
      </c>
      <c r="C261" s="149" t="s">
        <v>54</v>
      </c>
      <c r="D261" s="151"/>
      <c r="E261" s="152" t="s">
        <v>2485</v>
      </c>
      <c r="F261" s="153" t="s">
        <v>1855</v>
      </c>
      <c r="G261" s="149" t="s">
        <v>257</v>
      </c>
      <c r="H261" s="172" t="s">
        <v>278</v>
      </c>
      <c r="I261" s="155" t="s">
        <v>267</v>
      </c>
      <c r="J261" s="156" t="s">
        <v>258</v>
      </c>
      <c r="K261" s="154" t="s">
        <v>2409</v>
      </c>
      <c r="L261" s="157" t="s">
        <v>2486</v>
      </c>
      <c r="M261" s="159" t="s">
        <v>2473</v>
      </c>
      <c r="N261" s="159" t="s">
        <v>301</v>
      </c>
      <c r="O261" s="156" t="s">
        <v>260</v>
      </c>
      <c r="P261" s="160">
        <v>964000000</v>
      </c>
      <c r="Q261" s="160">
        <v>964000000</v>
      </c>
      <c r="R261" s="161">
        <v>0</v>
      </c>
      <c r="S261" s="149" t="s">
        <v>261</v>
      </c>
      <c r="T261" s="150" t="s">
        <v>24</v>
      </c>
      <c r="U261" s="163"/>
      <c r="V261" s="163"/>
      <c r="W261" s="163"/>
      <c r="X261" s="163"/>
      <c r="Y261" s="162" t="s">
        <v>24</v>
      </c>
    </row>
    <row r="262" spans="1:25" s="128" customFormat="1" ht="38.25">
      <c r="A262" s="1">
        <v>252</v>
      </c>
      <c r="B262" s="128" t="s">
        <v>1473</v>
      </c>
      <c r="C262" s="149" t="s">
        <v>54</v>
      </c>
      <c r="D262" s="151"/>
      <c r="E262" s="152" t="s">
        <v>2487</v>
      </c>
      <c r="F262" s="153" t="s">
        <v>1855</v>
      </c>
      <c r="G262" s="149" t="s">
        <v>257</v>
      </c>
      <c r="H262" s="172" t="s">
        <v>278</v>
      </c>
      <c r="I262" s="155" t="s">
        <v>267</v>
      </c>
      <c r="J262" s="156" t="s">
        <v>258</v>
      </c>
      <c r="K262" s="154" t="s">
        <v>2409</v>
      </c>
      <c r="L262" s="157" t="s">
        <v>2486</v>
      </c>
      <c r="M262" s="159" t="s">
        <v>2476</v>
      </c>
      <c r="N262" s="159" t="s">
        <v>294</v>
      </c>
      <c r="O262" s="156" t="s">
        <v>260</v>
      </c>
      <c r="P262" s="160">
        <v>40000000</v>
      </c>
      <c r="Q262" s="160">
        <v>40000000</v>
      </c>
      <c r="R262" s="161">
        <v>0</v>
      </c>
      <c r="S262" s="149" t="s">
        <v>261</v>
      </c>
      <c r="T262" s="150" t="s">
        <v>24</v>
      </c>
      <c r="U262" s="163"/>
      <c r="V262" s="163"/>
      <c r="W262" s="163"/>
      <c r="X262" s="163"/>
      <c r="Y262" s="162" t="s">
        <v>24</v>
      </c>
    </row>
    <row r="263" spans="1:25" s="128" customFormat="1" ht="63.75">
      <c r="A263" s="1">
        <v>253</v>
      </c>
      <c r="B263" s="128" t="s">
        <v>1474</v>
      </c>
      <c r="C263" s="149" t="s">
        <v>54</v>
      </c>
      <c r="D263" s="151"/>
      <c r="E263" s="152" t="s">
        <v>2488</v>
      </c>
      <c r="F263" s="153" t="s">
        <v>2489</v>
      </c>
      <c r="G263" s="149" t="s">
        <v>257</v>
      </c>
      <c r="H263" s="172" t="s">
        <v>278</v>
      </c>
      <c r="I263" s="155" t="s">
        <v>267</v>
      </c>
      <c r="J263" s="156" t="s">
        <v>258</v>
      </c>
      <c r="K263" s="154" t="s">
        <v>2409</v>
      </c>
      <c r="L263" s="157" t="s">
        <v>2490</v>
      </c>
      <c r="M263" s="159" t="s">
        <v>2491</v>
      </c>
      <c r="N263" s="159" t="s">
        <v>313</v>
      </c>
      <c r="O263" s="156" t="s">
        <v>264</v>
      </c>
      <c r="P263" s="160">
        <v>261000000</v>
      </c>
      <c r="Q263" s="160">
        <v>261000000</v>
      </c>
      <c r="R263" s="161">
        <v>0</v>
      </c>
      <c r="S263" s="149" t="s">
        <v>261</v>
      </c>
      <c r="T263" s="150" t="s">
        <v>24</v>
      </c>
      <c r="U263" s="163"/>
      <c r="V263" s="163"/>
      <c r="W263" s="163"/>
      <c r="X263" s="163"/>
      <c r="Y263" s="162" t="s">
        <v>24</v>
      </c>
    </row>
    <row r="264" spans="1:25" s="128" customFormat="1" ht="38.25">
      <c r="A264" s="1">
        <v>254</v>
      </c>
      <c r="B264" s="128" t="s">
        <v>1475</v>
      </c>
      <c r="C264" s="149" t="s">
        <v>54</v>
      </c>
      <c r="D264" s="151"/>
      <c r="E264" s="152" t="s">
        <v>2492</v>
      </c>
      <c r="F264" s="153" t="s">
        <v>2198</v>
      </c>
      <c r="G264" s="149" t="s">
        <v>257</v>
      </c>
      <c r="H264" s="172" t="s">
        <v>278</v>
      </c>
      <c r="I264" s="155" t="s">
        <v>267</v>
      </c>
      <c r="J264" s="156" t="s">
        <v>258</v>
      </c>
      <c r="K264" s="154" t="s">
        <v>2409</v>
      </c>
      <c r="L264" s="157" t="s">
        <v>2493</v>
      </c>
      <c r="M264" s="159" t="s">
        <v>2491</v>
      </c>
      <c r="N264" s="159" t="s">
        <v>313</v>
      </c>
      <c r="O264" s="156" t="s">
        <v>260</v>
      </c>
      <c r="P264" s="160">
        <v>262000000</v>
      </c>
      <c r="Q264" s="160">
        <v>262000000</v>
      </c>
      <c r="R264" s="161">
        <v>0</v>
      </c>
      <c r="S264" s="149" t="s">
        <v>261</v>
      </c>
      <c r="T264" s="150" t="s">
        <v>24</v>
      </c>
      <c r="U264" s="163"/>
      <c r="V264" s="163"/>
      <c r="W264" s="163"/>
      <c r="X264" s="163"/>
      <c r="Y264" s="162" t="s">
        <v>24</v>
      </c>
    </row>
    <row r="265" spans="1:25" s="128" customFormat="1" ht="51">
      <c r="A265" s="1">
        <v>255</v>
      </c>
      <c r="B265" s="128" t="s">
        <v>1476</v>
      </c>
      <c r="C265" s="149" t="s">
        <v>54</v>
      </c>
      <c r="D265" s="151"/>
      <c r="E265" s="152" t="s">
        <v>2494</v>
      </c>
      <c r="F265" s="153" t="s">
        <v>2495</v>
      </c>
      <c r="G265" s="149" t="s">
        <v>257</v>
      </c>
      <c r="H265" s="172" t="s">
        <v>278</v>
      </c>
      <c r="I265" s="155" t="s">
        <v>267</v>
      </c>
      <c r="J265" s="156" t="s">
        <v>258</v>
      </c>
      <c r="K265" s="154" t="s">
        <v>2409</v>
      </c>
      <c r="L265" s="157" t="s">
        <v>2496</v>
      </c>
      <c r="M265" s="159" t="s">
        <v>2476</v>
      </c>
      <c r="N265" s="159" t="s">
        <v>294</v>
      </c>
      <c r="O265" s="156" t="s">
        <v>264</v>
      </c>
      <c r="P265" s="160">
        <v>81500000</v>
      </c>
      <c r="Q265" s="160">
        <v>81500000</v>
      </c>
      <c r="R265" s="161">
        <v>0</v>
      </c>
      <c r="S265" s="149" t="s">
        <v>261</v>
      </c>
      <c r="T265" s="150" t="s">
        <v>24</v>
      </c>
      <c r="U265" s="163"/>
      <c r="V265" s="163"/>
      <c r="W265" s="163"/>
      <c r="X265" s="163"/>
      <c r="Y265" s="162" t="s">
        <v>24</v>
      </c>
    </row>
    <row r="266" spans="1:25" s="128" customFormat="1" ht="38.25">
      <c r="A266" s="1">
        <v>256</v>
      </c>
      <c r="B266" s="128" t="s">
        <v>1477</v>
      </c>
      <c r="C266" s="149" t="s">
        <v>54</v>
      </c>
      <c r="D266" s="151"/>
      <c r="E266" s="152" t="s">
        <v>2497</v>
      </c>
      <c r="F266" s="153" t="s">
        <v>1855</v>
      </c>
      <c r="G266" s="149" t="s">
        <v>257</v>
      </c>
      <c r="H266" s="172" t="s">
        <v>278</v>
      </c>
      <c r="I266" s="155" t="s">
        <v>267</v>
      </c>
      <c r="J266" s="156" t="s">
        <v>258</v>
      </c>
      <c r="K266" s="154" t="s">
        <v>2409</v>
      </c>
      <c r="L266" s="157" t="s">
        <v>2498</v>
      </c>
      <c r="M266" s="159" t="s">
        <v>2476</v>
      </c>
      <c r="N266" s="159" t="s">
        <v>294</v>
      </c>
      <c r="O266" s="156" t="s">
        <v>264</v>
      </c>
      <c r="P266" s="160">
        <v>250000000</v>
      </c>
      <c r="Q266" s="160">
        <v>250000000</v>
      </c>
      <c r="R266" s="161">
        <v>0</v>
      </c>
      <c r="S266" s="149" t="s">
        <v>261</v>
      </c>
      <c r="T266" s="150" t="s">
        <v>24</v>
      </c>
      <c r="U266" s="163"/>
      <c r="V266" s="163"/>
      <c r="W266" s="163"/>
      <c r="X266" s="163"/>
      <c r="Y266" s="162" t="s">
        <v>24</v>
      </c>
    </row>
    <row r="267" spans="1:25" s="128" customFormat="1" ht="140.25">
      <c r="A267" s="1">
        <v>257</v>
      </c>
      <c r="B267" s="128" t="s">
        <v>1478</v>
      </c>
      <c r="C267" s="149" t="s">
        <v>54</v>
      </c>
      <c r="D267" s="151"/>
      <c r="E267" s="152" t="s">
        <v>2499</v>
      </c>
      <c r="F267" s="153" t="s">
        <v>2483</v>
      </c>
      <c r="G267" s="149" t="s">
        <v>257</v>
      </c>
      <c r="H267" s="172" t="s">
        <v>278</v>
      </c>
      <c r="I267" s="155" t="s">
        <v>267</v>
      </c>
      <c r="J267" s="156" t="s">
        <v>258</v>
      </c>
      <c r="K267" s="154" t="s">
        <v>2409</v>
      </c>
      <c r="L267" s="179" t="s">
        <v>2500</v>
      </c>
      <c r="M267" s="159" t="s">
        <v>2476</v>
      </c>
      <c r="N267" s="159" t="s">
        <v>294</v>
      </c>
      <c r="O267" s="156" t="s">
        <v>264</v>
      </c>
      <c r="P267" s="160">
        <v>68000000</v>
      </c>
      <c r="Q267" s="160">
        <v>68000000</v>
      </c>
      <c r="R267" s="161">
        <v>0</v>
      </c>
      <c r="S267" s="149" t="s">
        <v>261</v>
      </c>
      <c r="T267" s="150" t="s">
        <v>24</v>
      </c>
      <c r="U267" s="163"/>
      <c r="V267" s="163"/>
      <c r="W267" s="163"/>
      <c r="X267" s="163"/>
      <c r="Y267" s="162" t="s">
        <v>24</v>
      </c>
    </row>
    <row r="268" spans="1:25" s="128" customFormat="1" ht="38.25">
      <c r="A268" s="1">
        <v>258</v>
      </c>
      <c r="B268" s="128" t="s">
        <v>1479</v>
      </c>
      <c r="C268" s="149" t="s">
        <v>54</v>
      </c>
      <c r="D268" s="151"/>
      <c r="E268" s="152" t="s">
        <v>2501</v>
      </c>
      <c r="F268" s="153" t="s">
        <v>1855</v>
      </c>
      <c r="G268" s="149" t="s">
        <v>257</v>
      </c>
      <c r="H268" s="172" t="s">
        <v>278</v>
      </c>
      <c r="I268" s="155" t="s">
        <v>267</v>
      </c>
      <c r="J268" s="156" t="s">
        <v>258</v>
      </c>
      <c r="K268" s="154" t="s">
        <v>2409</v>
      </c>
      <c r="L268" s="157" t="s">
        <v>2502</v>
      </c>
      <c r="M268" s="159" t="s">
        <v>2476</v>
      </c>
      <c r="N268" s="159" t="s">
        <v>294</v>
      </c>
      <c r="O268" s="156" t="s">
        <v>264</v>
      </c>
      <c r="P268" s="160">
        <v>240000000</v>
      </c>
      <c r="Q268" s="160">
        <v>240000000</v>
      </c>
      <c r="R268" s="161">
        <v>0</v>
      </c>
      <c r="S268" s="149" t="s">
        <v>261</v>
      </c>
      <c r="T268" s="150" t="s">
        <v>24</v>
      </c>
      <c r="U268" s="163"/>
      <c r="V268" s="163"/>
      <c r="W268" s="163"/>
      <c r="X268" s="163"/>
      <c r="Y268" s="162" t="s">
        <v>24</v>
      </c>
    </row>
    <row r="269" spans="1:25" s="128" customFormat="1" ht="38.25">
      <c r="A269" s="1">
        <v>259</v>
      </c>
      <c r="B269" s="128" t="s">
        <v>1480</v>
      </c>
      <c r="C269" s="149" t="s">
        <v>54</v>
      </c>
      <c r="D269" s="151"/>
      <c r="E269" s="152" t="s">
        <v>2503</v>
      </c>
      <c r="F269" s="153" t="s">
        <v>2504</v>
      </c>
      <c r="G269" s="149" t="s">
        <v>257</v>
      </c>
      <c r="H269" s="172" t="s">
        <v>278</v>
      </c>
      <c r="I269" s="155" t="s">
        <v>267</v>
      </c>
      <c r="J269" s="156" t="s">
        <v>258</v>
      </c>
      <c r="K269" s="154" t="s">
        <v>2409</v>
      </c>
      <c r="L269" s="157" t="s">
        <v>2505</v>
      </c>
      <c r="M269" s="159" t="s">
        <v>2476</v>
      </c>
      <c r="N269" s="159" t="s">
        <v>294</v>
      </c>
      <c r="O269" s="156" t="s">
        <v>260</v>
      </c>
      <c r="P269" s="160">
        <v>80000000</v>
      </c>
      <c r="Q269" s="160">
        <v>80000000</v>
      </c>
      <c r="R269" s="161">
        <v>0</v>
      </c>
      <c r="S269" s="149" t="s">
        <v>261</v>
      </c>
      <c r="T269" s="150" t="s">
        <v>24</v>
      </c>
      <c r="U269" s="163"/>
      <c r="V269" s="163"/>
      <c r="W269" s="163"/>
      <c r="X269" s="163"/>
      <c r="Y269" s="162" t="s">
        <v>24</v>
      </c>
    </row>
    <row r="270" spans="1:25" s="128" customFormat="1" ht="51">
      <c r="A270" s="1">
        <v>260</v>
      </c>
      <c r="B270" s="128" t="s">
        <v>1481</v>
      </c>
      <c r="C270" s="149" t="s">
        <v>54</v>
      </c>
      <c r="D270" s="151"/>
      <c r="E270" s="152" t="s">
        <v>2506</v>
      </c>
      <c r="F270" s="153" t="s">
        <v>2483</v>
      </c>
      <c r="G270" s="149" t="s">
        <v>257</v>
      </c>
      <c r="H270" s="172" t="s">
        <v>278</v>
      </c>
      <c r="I270" s="155" t="s">
        <v>267</v>
      </c>
      <c r="J270" s="156" t="s">
        <v>258</v>
      </c>
      <c r="K270" s="154" t="s">
        <v>2409</v>
      </c>
      <c r="L270" s="157" t="s">
        <v>2507</v>
      </c>
      <c r="M270" s="159" t="s">
        <v>2476</v>
      </c>
      <c r="N270" s="159" t="s">
        <v>294</v>
      </c>
      <c r="O270" s="156" t="s">
        <v>260</v>
      </c>
      <c r="P270" s="160">
        <v>238000000</v>
      </c>
      <c r="Q270" s="160">
        <v>238000000</v>
      </c>
      <c r="R270" s="161">
        <v>0</v>
      </c>
      <c r="S270" s="149" t="s">
        <v>261</v>
      </c>
      <c r="T270" s="150" t="s">
        <v>24</v>
      </c>
      <c r="U270" s="163"/>
      <c r="V270" s="163"/>
      <c r="W270" s="163"/>
      <c r="X270" s="163"/>
      <c r="Y270" s="162" t="s">
        <v>24</v>
      </c>
    </row>
    <row r="271" spans="1:25" s="128" customFormat="1" ht="38.25">
      <c r="A271" s="1">
        <v>261</v>
      </c>
      <c r="B271" s="128" t="s">
        <v>1482</v>
      </c>
      <c r="C271" s="149" t="s">
        <v>54</v>
      </c>
      <c r="D271" s="151"/>
      <c r="E271" s="152" t="s">
        <v>2508</v>
      </c>
      <c r="F271" s="153" t="s">
        <v>1855</v>
      </c>
      <c r="G271" s="149" t="s">
        <v>257</v>
      </c>
      <c r="H271" s="172" t="s">
        <v>278</v>
      </c>
      <c r="I271" s="155" t="s">
        <v>267</v>
      </c>
      <c r="J271" s="156" t="s">
        <v>258</v>
      </c>
      <c r="K271" s="154" t="s">
        <v>2409</v>
      </c>
      <c r="L271" s="157" t="s">
        <v>2509</v>
      </c>
      <c r="M271" s="159" t="s">
        <v>2476</v>
      </c>
      <c r="N271" s="159" t="s">
        <v>294</v>
      </c>
      <c r="O271" s="156" t="s">
        <v>264</v>
      </c>
      <c r="P271" s="160">
        <v>249420000</v>
      </c>
      <c r="Q271" s="160">
        <v>249420000</v>
      </c>
      <c r="R271" s="161">
        <v>0</v>
      </c>
      <c r="S271" s="149" t="s">
        <v>261</v>
      </c>
      <c r="T271" s="150" t="s">
        <v>24</v>
      </c>
      <c r="U271" s="163"/>
      <c r="V271" s="163"/>
      <c r="W271" s="163"/>
      <c r="X271" s="163"/>
      <c r="Y271" s="162" t="s">
        <v>24</v>
      </c>
    </row>
    <row r="272" spans="1:25" s="128" customFormat="1" ht="63.75">
      <c r="A272" s="1">
        <v>262</v>
      </c>
      <c r="B272" s="128" t="s">
        <v>1483</v>
      </c>
      <c r="C272" s="149" t="s">
        <v>54</v>
      </c>
      <c r="D272" s="151"/>
      <c r="E272" s="152" t="s">
        <v>2510</v>
      </c>
      <c r="F272" s="153" t="s">
        <v>2495</v>
      </c>
      <c r="G272" s="149" t="s">
        <v>257</v>
      </c>
      <c r="H272" s="172" t="s">
        <v>278</v>
      </c>
      <c r="I272" s="155" t="s">
        <v>267</v>
      </c>
      <c r="J272" s="156" t="s">
        <v>258</v>
      </c>
      <c r="K272" s="154" t="s">
        <v>2409</v>
      </c>
      <c r="L272" s="157" t="s">
        <v>2511</v>
      </c>
      <c r="M272" s="159" t="s">
        <v>2476</v>
      </c>
      <c r="N272" s="159" t="s">
        <v>294</v>
      </c>
      <c r="O272" s="156" t="s">
        <v>264</v>
      </c>
      <c r="P272" s="160">
        <v>239000000</v>
      </c>
      <c r="Q272" s="160">
        <v>239000000</v>
      </c>
      <c r="R272" s="161">
        <v>0</v>
      </c>
      <c r="S272" s="149" t="s">
        <v>261</v>
      </c>
      <c r="T272" s="150" t="s">
        <v>24</v>
      </c>
      <c r="U272" s="163"/>
      <c r="V272" s="163"/>
      <c r="W272" s="163"/>
      <c r="X272" s="163"/>
      <c r="Y272" s="162" t="s">
        <v>24</v>
      </c>
    </row>
    <row r="273" spans="1:25" s="128" customFormat="1" ht="38.25">
      <c r="A273" s="1">
        <v>263</v>
      </c>
      <c r="B273" s="128" t="s">
        <v>1484</v>
      </c>
      <c r="C273" s="149" t="s">
        <v>54</v>
      </c>
      <c r="D273" s="151"/>
      <c r="E273" s="152" t="s">
        <v>2512</v>
      </c>
      <c r="F273" s="153" t="s">
        <v>1855</v>
      </c>
      <c r="G273" s="149" t="s">
        <v>257</v>
      </c>
      <c r="H273" s="172" t="s">
        <v>278</v>
      </c>
      <c r="I273" s="155" t="s">
        <v>267</v>
      </c>
      <c r="J273" s="156" t="s">
        <v>258</v>
      </c>
      <c r="K273" s="154" t="s">
        <v>2409</v>
      </c>
      <c r="L273" s="157" t="s">
        <v>2513</v>
      </c>
      <c r="M273" s="159" t="s">
        <v>2473</v>
      </c>
      <c r="N273" s="159" t="s">
        <v>301</v>
      </c>
      <c r="O273" s="156" t="s">
        <v>254</v>
      </c>
      <c r="P273" s="160">
        <v>1270000000</v>
      </c>
      <c r="Q273" s="160">
        <v>1270000000</v>
      </c>
      <c r="R273" s="161">
        <v>0</v>
      </c>
      <c r="S273" s="149" t="s">
        <v>261</v>
      </c>
      <c r="T273" s="150" t="s">
        <v>24</v>
      </c>
      <c r="U273" s="163"/>
      <c r="V273" s="163"/>
      <c r="W273" s="163"/>
      <c r="X273" s="163"/>
      <c r="Y273" s="162" t="s">
        <v>24</v>
      </c>
    </row>
    <row r="274" spans="1:25" s="128" customFormat="1" ht="38.25">
      <c r="A274" s="1">
        <v>264</v>
      </c>
      <c r="B274" s="128" t="s">
        <v>1485</v>
      </c>
      <c r="C274" s="149" t="s">
        <v>54</v>
      </c>
      <c r="D274" s="151"/>
      <c r="E274" s="152" t="s">
        <v>2514</v>
      </c>
      <c r="F274" s="153" t="s">
        <v>2489</v>
      </c>
      <c r="G274" s="149" t="s">
        <v>257</v>
      </c>
      <c r="H274" s="172" t="s">
        <v>278</v>
      </c>
      <c r="I274" s="155" t="s">
        <v>267</v>
      </c>
      <c r="J274" s="156" t="s">
        <v>258</v>
      </c>
      <c r="K274" s="154" t="s">
        <v>2409</v>
      </c>
      <c r="L274" s="157" t="s">
        <v>2515</v>
      </c>
      <c r="M274" s="159" t="s">
        <v>2491</v>
      </c>
      <c r="N274" s="159" t="s">
        <v>313</v>
      </c>
      <c r="O274" s="156" t="s">
        <v>260</v>
      </c>
      <c r="P274" s="160">
        <v>50000000</v>
      </c>
      <c r="Q274" s="160">
        <v>50000000</v>
      </c>
      <c r="R274" s="161">
        <v>0</v>
      </c>
      <c r="S274" s="149" t="s">
        <v>261</v>
      </c>
      <c r="T274" s="150" t="s">
        <v>24</v>
      </c>
      <c r="U274" s="163"/>
      <c r="V274" s="163"/>
      <c r="W274" s="163"/>
      <c r="X274" s="163"/>
      <c r="Y274" s="162" t="s">
        <v>24</v>
      </c>
    </row>
    <row r="275" spans="1:25" s="128" customFormat="1" ht="51">
      <c r="A275" s="1">
        <v>265</v>
      </c>
      <c r="B275" s="128" t="s">
        <v>1486</v>
      </c>
      <c r="C275" s="149" t="s">
        <v>54</v>
      </c>
      <c r="D275" s="151"/>
      <c r="E275" s="152" t="s">
        <v>2516</v>
      </c>
      <c r="F275" s="153" t="s">
        <v>2483</v>
      </c>
      <c r="G275" s="149" t="s">
        <v>257</v>
      </c>
      <c r="H275" s="172" t="s">
        <v>278</v>
      </c>
      <c r="I275" s="155" t="s">
        <v>267</v>
      </c>
      <c r="J275" s="156" t="s">
        <v>258</v>
      </c>
      <c r="K275" s="154" t="s">
        <v>2409</v>
      </c>
      <c r="L275" s="157" t="s">
        <v>2517</v>
      </c>
      <c r="M275" s="159" t="s">
        <v>2476</v>
      </c>
      <c r="N275" s="159" t="s">
        <v>294</v>
      </c>
      <c r="O275" s="156" t="s">
        <v>264</v>
      </c>
      <c r="P275" s="160">
        <v>125000000</v>
      </c>
      <c r="Q275" s="160">
        <v>125000000</v>
      </c>
      <c r="R275" s="161">
        <v>0</v>
      </c>
      <c r="S275" s="149" t="s">
        <v>261</v>
      </c>
      <c r="T275" s="150" t="s">
        <v>24</v>
      </c>
      <c r="U275" s="163"/>
      <c r="V275" s="163"/>
      <c r="W275" s="163"/>
      <c r="X275" s="163"/>
      <c r="Y275" s="162" t="s">
        <v>24</v>
      </c>
    </row>
    <row r="276" spans="1:25" s="128" customFormat="1" ht="38.25">
      <c r="A276" s="1">
        <v>266</v>
      </c>
      <c r="B276" s="128" t="s">
        <v>1487</v>
      </c>
      <c r="C276" s="149" t="s">
        <v>54</v>
      </c>
      <c r="D276" s="151"/>
      <c r="E276" s="152" t="s">
        <v>2518</v>
      </c>
      <c r="F276" s="153" t="s">
        <v>1855</v>
      </c>
      <c r="G276" s="149" t="s">
        <v>257</v>
      </c>
      <c r="H276" s="172" t="s">
        <v>278</v>
      </c>
      <c r="I276" s="155" t="s">
        <v>267</v>
      </c>
      <c r="J276" s="156" t="s">
        <v>258</v>
      </c>
      <c r="K276" s="154" t="s">
        <v>2409</v>
      </c>
      <c r="L276" s="157" t="s">
        <v>2519</v>
      </c>
      <c r="M276" s="159" t="s">
        <v>2473</v>
      </c>
      <c r="N276" s="159" t="s">
        <v>301</v>
      </c>
      <c r="O276" s="156" t="s">
        <v>260</v>
      </c>
      <c r="P276" s="160">
        <v>30000000</v>
      </c>
      <c r="Q276" s="160">
        <v>30000000</v>
      </c>
      <c r="R276" s="161">
        <v>0</v>
      </c>
      <c r="S276" s="149" t="s">
        <v>261</v>
      </c>
      <c r="T276" s="150" t="s">
        <v>24</v>
      </c>
      <c r="U276" s="163"/>
      <c r="V276" s="163"/>
      <c r="W276" s="163"/>
      <c r="X276" s="163"/>
      <c r="Y276" s="162" t="s">
        <v>24</v>
      </c>
    </row>
    <row r="277" spans="1:25" s="128" customFormat="1" ht="38.25">
      <c r="A277" s="1">
        <v>267</v>
      </c>
      <c r="B277" s="128" t="s">
        <v>1488</v>
      </c>
      <c r="C277" s="149" t="s">
        <v>54</v>
      </c>
      <c r="D277" s="151"/>
      <c r="E277" s="152" t="s">
        <v>2520</v>
      </c>
      <c r="F277" s="153" t="s">
        <v>2332</v>
      </c>
      <c r="G277" s="149" t="s">
        <v>257</v>
      </c>
      <c r="H277" s="172" t="s">
        <v>278</v>
      </c>
      <c r="I277" s="155" t="s">
        <v>267</v>
      </c>
      <c r="J277" s="156" t="s">
        <v>258</v>
      </c>
      <c r="K277" s="154" t="s">
        <v>2409</v>
      </c>
      <c r="L277" s="157" t="s">
        <v>2521</v>
      </c>
      <c r="M277" s="159" t="s">
        <v>2476</v>
      </c>
      <c r="N277" s="159" t="s">
        <v>294</v>
      </c>
      <c r="O277" s="156" t="s">
        <v>260</v>
      </c>
      <c r="P277" s="160">
        <v>243500000</v>
      </c>
      <c r="Q277" s="160">
        <v>243500000</v>
      </c>
      <c r="R277" s="161">
        <v>0</v>
      </c>
      <c r="S277" s="149" t="s">
        <v>261</v>
      </c>
      <c r="T277" s="150" t="s">
        <v>24</v>
      </c>
      <c r="U277" s="163"/>
      <c r="V277" s="163"/>
      <c r="W277" s="163"/>
      <c r="X277" s="163"/>
      <c r="Y277" s="162" t="s">
        <v>24</v>
      </c>
    </row>
    <row r="278" spans="1:25" s="128" customFormat="1" ht="38.25">
      <c r="A278" s="1">
        <v>268</v>
      </c>
      <c r="B278" s="128" t="s">
        <v>1489</v>
      </c>
      <c r="C278" s="149" t="s">
        <v>54</v>
      </c>
      <c r="D278" s="151"/>
      <c r="E278" s="152" t="s">
        <v>2522</v>
      </c>
      <c r="F278" s="153" t="s">
        <v>2332</v>
      </c>
      <c r="G278" s="149" t="s">
        <v>257</v>
      </c>
      <c r="H278" s="172" t="s">
        <v>278</v>
      </c>
      <c r="I278" s="155" t="s">
        <v>267</v>
      </c>
      <c r="J278" s="156" t="s">
        <v>258</v>
      </c>
      <c r="K278" s="154" t="s">
        <v>2409</v>
      </c>
      <c r="L278" s="157" t="s">
        <v>2523</v>
      </c>
      <c r="M278" s="159" t="s">
        <v>2476</v>
      </c>
      <c r="N278" s="159" t="s">
        <v>294</v>
      </c>
      <c r="O278" s="156" t="s">
        <v>260</v>
      </c>
      <c r="P278" s="160">
        <v>199000000</v>
      </c>
      <c r="Q278" s="160">
        <v>199000000</v>
      </c>
      <c r="R278" s="161">
        <v>0</v>
      </c>
      <c r="S278" s="149" t="s">
        <v>261</v>
      </c>
      <c r="T278" s="150" t="s">
        <v>24</v>
      </c>
      <c r="U278" s="163"/>
      <c r="V278" s="163"/>
      <c r="W278" s="163"/>
      <c r="X278" s="163"/>
      <c r="Y278" s="162" t="s">
        <v>24</v>
      </c>
    </row>
    <row r="279" spans="1:25" s="128" customFormat="1" ht="38.25">
      <c r="A279" s="1">
        <v>269</v>
      </c>
      <c r="B279" s="128" t="s">
        <v>1490</v>
      </c>
      <c r="C279" s="149" t="s">
        <v>54</v>
      </c>
      <c r="D279" s="151"/>
      <c r="E279" s="152" t="s">
        <v>2524</v>
      </c>
      <c r="F279" s="153" t="s">
        <v>2525</v>
      </c>
      <c r="G279" s="149" t="s">
        <v>257</v>
      </c>
      <c r="H279" s="172" t="s">
        <v>278</v>
      </c>
      <c r="I279" s="155" t="s">
        <v>267</v>
      </c>
      <c r="J279" s="156" t="s">
        <v>258</v>
      </c>
      <c r="K279" s="154" t="s">
        <v>2409</v>
      </c>
      <c r="L279" s="157" t="s">
        <v>2526</v>
      </c>
      <c r="M279" s="159" t="s">
        <v>2476</v>
      </c>
      <c r="N279" s="159" t="s">
        <v>294</v>
      </c>
      <c r="O279" s="156" t="s">
        <v>264</v>
      </c>
      <c r="P279" s="160">
        <v>254380000</v>
      </c>
      <c r="Q279" s="160">
        <v>254380000</v>
      </c>
      <c r="R279" s="161">
        <v>0</v>
      </c>
      <c r="S279" s="149" t="s">
        <v>261</v>
      </c>
      <c r="T279" s="150" t="s">
        <v>24</v>
      </c>
      <c r="U279" s="163"/>
      <c r="V279" s="163"/>
      <c r="W279" s="163"/>
      <c r="X279" s="163"/>
      <c r="Y279" s="162" t="s">
        <v>24</v>
      </c>
    </row>
    <row r="280" spans="1:25" s="128" customFormat="1" ht="38.25">
      <c r="A280" s="1">
        <v>270</v>
      </c>
      <c r="B280" s="128" t="s">
        <v>1491</v>
      </c>
      <c r="C280" s="149" t="s">
        <v>54</v>
      </c>
      <c r="D280" s="151"/>
      <c r="E280" s="152" t="s">
        <v>2527</v>
      </c>
      <c r="F280" s="153" t="s">
        <v>2528</v>
      </c>
      <c r="G280" s="149" t="s">
        <v>257</v>
      </c>
      <c r="H280" s="172" t="s">
        <v>278</v>
      </c>
      <c r="I280" s="155" t="s">
        <v>267</v>
      </c>
      <c r="J280" s="156" t="s">
        <v>258</v>
      </c>
      <c r="K280" s="154" t="s">
        <v>2409</v>
      </c>
      <c r="L280" s="157" t="s">
        <v>2529</v>
      </c>
      <c r="M280" s="159" t="s">
        <v>2476</v>
      </c>
      <c r="N280" s="159" t="s">
        <v>294</v>
      </c>
      <c r="O280" s="156" t="s">
        <v>264</v>
      </c>
      <c r="P280" s="160">
        <v>72000000</v>
      </c>
      <c r="Q280" s="160">
        <v>72000000</v>
      </c>
      <c r="R280" s="161">
        <v>0</v>
      </c>
      <c r="S280" s="149" t="s">
        <v>261</v>
      </c>
      <c r="T280" s="150" t="s">
        <v>24</v>
      </c>
      <c r="U280" s="163"/>
      <c r="V280" s="163"/>
      <c r="W280" s="163"/>
      <c r="X280" s="163"/>
      <c r="Y280" s="162" t="s">
        <v>24</v>
      </c>
    </row>
    <row r="281" spans="1:25" s="128" customFormat="1" ht="38.25">
      <c r="A281" s="1">
        <v>271</v>
      </c>
      <c r="B281" s="128" t="s">
        <v>1492</v>
      </c>
      <c r="C281" s="149" t="s">
        <v>54</v>
      </c>
      <c r="D281" s="151"/>
      <c r="E281" s="152" t="s">
        <v>2530</v>
      </c>
      <c r="F281" s="153" t="s">
        <v>2531</v>
      </c>
      <c r="G281" s="149" t="s">
        <v>257</v>
      </c>
      <c r="H281" s="172" t="s">
        <v>278</v>
      </c>
      <c r="I281" s="155" t="s">
        <v>267</v>
      </c>
      <c r="J281" s="156" t="s">
        <v>258</v>
      </c>
      <c r="K281" s="154" t="s">
        <v>2409</v>
      </c>
      <c r="L281" s="157" t="s">
        <v>2532</v>
      </c>
      <c r="M281" s="159" t="s">
        <v>2476</v>
      </c>
      <c r="N281" s="159" t="s">
        <v>294</v>
      </c>
      <c r="O281" s="156" t="s">
        <v>264</v>
      </c>
      <c r="P281" s="160">
        <v>607840000</v>
      </c>
      <c r="Q281" s="160">
        <v>607840000</v>
      </c>
      <c r="R281" s="161">
        <v>0</v>
      </c>
      <c r="S281" s="149" t="s">
        <v>261</v>
      </c>
      <c r="T281" s="150" t="s">
        <v>24</v>
      </c>
      <c r="U281" s="163"/>
      <c r="V281" s="163"/>
      <c r="W281" s="163"/>
      <c r="X281" s="163"/>
      <c r="Y281" s="162" t="s">
        <v>24</v>
      </c>
    </row>
    <row r="282" spans="1:25" s="128" customFormat="1" ht="38.25">
      <c r="A282" s="1">
        <v>272</v>
      </c>
      <c r="B282" s="128" t="s">
        <v>1493</v>
      </c>
      <c r="C282" s="149" t="s">
        <v>54</v>
      </c>
      <c r="D282" s="151"/>
      <c r="E282" s="152" t="s">
        <v>2533</v>
      </c>
      <c r="F282" s="153" t="s">
        <v>1855</v>
      </c>
      <c r="G282" s="149" t="s">
        <v>257</v>
      </c>
      <c r="H282" s="172" t="s">
        <v>278</v>
      </c>
      <c r="I282" s="155" t="s">
        <v>267</v>
      </c>
      <c r="J282" s="156" t="s">
        <v>258</v>
      </c>
      <c r="K282" s="154" t="s">
        <v>2409</v>
      </c>
      <c r="L282" s="157" t="s">
        <v>2534</v>
      </c>
      <c r="M282" s="159" t="s">
        <v>2491</v>
      </c>
      <c r="N282" s="159" t="s">
        <v>313</v>
      </c>
      <c r="O282" s="156" t="s">
        <v>254</v>
      </c>
      <c r="P282" s="160">
        <v>1000000000000</v>
      </c>
      <c r="Q282" s="160">
        <v>1000000000000</v>
      </c>
      <c r="R282" s="161">
        <v>0</v>
      </c>
      <c r="S282" s="149" t="s">
        <v>261</v>
      </c>
      <c r="T282" s="150" t="s">
        <v>24</v>
      </c>
      <c r="U282" s="163"/>
      <c r="V282" s="163"/>
      <c r="W282" s="163"/>
      <c r="X282" s="163"/>
      <c r="Y282" s="162" t="s">
        <v>24</v>
      </c>
    </row>
    <row r="283" spans="1:25" s="128" customFormat="1" ht="38.25">
      <c r="A283" s="1">
        <v>273</v>
      </c>
      <c r="B283" s="128" t="s">
        <v>1494</v>
      </c>
      <c r="C283" s="149" t="s">
        <v>54</v>
      </c>
      <c r="D283" s="151"/>
      <c r="E283" s="152" t="s">
        <v>2535</v>
      </c>
      <c r="F283" s="153" t="s">
        <v>2332</v>
      </c>
      <c r="G283" s="149" t="s">
        <v>257</v>
      </c>
      <c r="H283" s="172" t="s">
        <v>278</v>
      </c>
      <c r="I283" s="155" t="s">
        <v>267</v>
      </c>
      <c r="J283" s="156" t="s">
        <v>258</v>
      </c>
      <c r="K283" s="154" t="s">
        <v>2409</v>
      </c>
      <c r="L283" s="157" t="s">
        <v>2536</v>
      </c>
      <c r="M283" s="159" t="s">
        <v>2476</v>
      </c>
      <c r="N283" s="159" t="s">
        <v>294</v>
      </c>
      <c r="O283" s="156" t="s">
        <v>264</v>
      </c>
      <c r="P283" s="160">
        <v>242000000</v>
      </c>
      <c r="Q283" s="160">
        <v>242000000</v>
      </c>
      <c r="R283" s="161">
        <v>0</v>
      </c>
      <c r="S283" s="149" t="s">
        <v>261</v>
      </c>
      <c r="T283" s="150" t="s">
        <v>24</v>
      </c>
      <c r="U283" s="163"/>
      <c r="V283" s="163"/>
      <c r="W283" s="163"/>
      <c r="X283" s="163"/>
      <c r="Y283" s="162" t="s">
        <v>24</v>
      </c>
    </row>
    <row r="284" spans="1:25" s="128" customFormat="1" ht="38.25">
      <c r="A284" s="1">
        <v>274</v>
      </c>
      <c r="B284" s="128" t="s">
        <v>1495</v>
      </c>
      <c r="C284" s="149" t="s">
        <v>54</v>
      </c>
      <c r="D284" s="151"/>
      <c r="E284" s="152" t="s">
        <v>2537</v>
      </c>
      <c r="F284" s="153" t="s">
        <v>2483</v>
      </c>
      <c r="G284" s="149" t="s">
        <v>257</v>
      </c>
      <c r="H284" s="172" t="s">
        <v>278</v>
      </c>
      <c r="I284" s="155" t="s">
        <v>267</v>
      </c>
      <c r="J284" s="156" t="s">
        <v>258</v>
      </c>
      <c r="K284" s="154" t="s">
        <v>2409</v>
      </c>
      <c r="L284" s="157" t="s">
        <v>2538</v>
      </c>
      <c r="M284" s="159" t="s">
        <v>2476</v>
      </c>
      <c r="N284" s="159" t="s">
        <v>294</v>
      </c>
      <c r="O284" s="156" t="s">
        <v>260</v>
      </c>
      <c r="P284" s="160">
        <v>121200000</v>
      </c>
      <c r="Q284" s="160">
        <v>121200000</v>
      </c>
      <c r="R284" s="161">
        <v>0</v>
      </c>
      <c r="S284" s="149" t="s">
        <v>261</v>
      </c>
      <c r="T284" s="150" t="s">
        <v>24</v>
      </c>
      <c r="U284" s="163"/>
      <c r="V284" s="163"/>
      <c r="W284" s="163"/>
      <c r="X284" s="163"/>
      <c r="Y284" s="162" t="s">
        <v>24</v>
      </c>
    </row>
    <row r="285" spans="1:25" s="128" customFormat="1" ht="38.25">
      <c r="A285" s="1">
        <v>275</v>
      </c>
      <c r="B285" s="128" t="s">
        <v>1496</v>
      </c>
      <c r="C285" s="149" t="s">
        <v>54</v>
      </c>
      <c r="D285" s="151"/>
      <c r="E285" s="152" t="s">
        <v>2539</v>
      </c>
      <c r="F285" s="153" t="s">
        <v>2495</v>
      </c>
      <c r="G285" s="149" t="s">
        <v>257</v>
      </c>
      <c r="H285" s="172" t="s">
        <v>278</v>
      </c>
      <c r="I285" s="155" t="s">
        <v>267</v>
      </c>
      <c r="J285" s="156" t="s">
        <v>258</v>
      </c>
      <c r="K285" s="154" t="s">
        <v>2409</v>
      </c>
      <c r="L285" s="157" t="s">
        <v>2540</v>
      </c>
      <c r="M285" s="159" t="s">
        <v>2476</v>
      </c>
      <c r="N285" s="159" t="s">
        <v>294</v>
      </c>
      <c r="O285" s="156" t="s">
        <v>260</v>
      </c>
      <c r="P285" s="160">
        <v>236000000</v>
      </c>
      <c r="Q285" s="160">
        <v>236000000</v>
      </c>
      <c r="R285" s="161">
        <v>0</v>
      </c>
      <c r="S285" s="149" t="s">
        <v>261</v>
      </c>
      <c r="T285" s="150" t="s">
        <v>24</v>
      </c>
      <c r="U285" s="163"/>
      <c r="V285" s="163"/>
      <c r="W285" s="163"/>
      <c r="X285" s="163"/>
      <c r="Y285" s="162" t="s">
        <v>24</v>
      </c>
    </row>
    <row r="286" spans="1:25" s="128" customFormat="1" ht="51">
      <c r="A286" s="1">
        <v>276</v>
      </c>
      <c r="B286" s="128" t="s">
        <v>1497</v>
      </c>
      <c r="C286" s="149" t="s">
        <v>54</v>
      </c>
      <c r="D286" s="151"/>
      <c r="E286" s="152" t="s">
        <v>2541</v>
      </c>
      <c r="F286" s="153" t="s">
        <v>2542</v>
      </c>
      <c r="G286" s="149" t="s">
        <v>257</v>
      </c>
      <c r="H286" s="172" t="s">
        <v>278</v>
      </c>
      <c r="I286" s="155" t="s">
        <v>267</v>
      </c>
      <c r="J286" s="156" t="s">
        <v>258</v>
      </c>
      <c r="K286" s="154" t="s">
        <v>2409</v>
      </c>
      <c r="L286" s="157" t="s">
        <v>2543</v>
      </c>
      <c r="M286" s="159" t="s">
        <v>2476</v>
      </c>
      <c r="N286" s="159" t="s">
        <v>294</v>
      </c>
      <c r="O286" s="156" t="s">
        <v>254</v>
      </c>
      <c r="P286" s="160">
        <v>188000000</v>
      </c>
      <c r="Q286" s="160">
        <v>188000000</v>
      </c>
      <c r="R286" s="161">
        <v>0</v>
      </c>
      <c r="S286" s="149" t="s">
        <v>261</v>
      </c>
      <c r="T286" s="150" t="s">
        <v>24</v>
      </c>
      <c r="U286" s="163"/>
      <c r="V286" s="163"/>
      <c r="W286" s="163"/>
      <c r="X286" s="163"/>
      <c r="Y286" s="162" t="s">
        <v>24</v>
      </c>
    </row>
    <row r="287" spans="1:25" s="128" customFormat="1" ht="38.25">
      <c r="A287" s="1">
        <v>277</v>
      </c>
      <c r="B287" s="128" t="s">
        <v>1498</v>
      </c>
      <c r="C287" s="149" t="s">
        <v>54</v>
      </c>
      <c r="D287" s="151"/>
      <c r="E287" s="152" t="s">
        <v>2544</v>
      </c>
      <c r="F287" s="153" t="s">
        <v>2545</v>
      </c>
      <c r="G287" s="149" t="s">
        <v>257</v>
      </c>
      <c r="H287" s="172" t="s">
        <v>278</v>
      </c>
      <c r="I287" s="155" t="s">
        <v>267</v>
      </c>
      <c r="J287" s="156" t="s">
        <v>258</v>
      </c>
      <c r="K287" s="154" t="s">
        <v>2409</v>
      </c>
      <c r="L287" s="157" t="s">
        <v>2546</v>
      </c>
      <c r="M287" s="159" t="s">
        <v>2476</v>
      </c>
      <c r="N287" s="159" t="s">
        <v>294</v>
      </c>
      <c r="O287" s="156" t="s">
        <v>254</v>
      </c>
      <c r="P287" s="160">
        <v>166000000</v>
      </c>
      <c r="Q287" s="160">
        <v>166000000</v>
      </c>
      <c r="R287" s="161">
        <v>0</v>
      </c>
      <c r="S287" s="149" t="s">
        <v>261</v>
      </c>
      <c r="T287" s="150" t="s">
        <v>24</v>
      </c>
      <c r="U287" s="163"/>
      <c r="V287" s="163"/>
      <c r="W287" s="163"/>
      <c r="X287" s="163"/>
      <c r="Y287" s="162" t="s">
        <v>24</v>
      </c>
    </row>
    <row r="288" spans="1:25" s="128" customFormat="1" ht="51">
      <c r="A288" s="1">
        <v>278</v>
      </c>
      <c r="B288" s="128" t="s">
        <v>1499</v>
      </c>
      <c r="C288" s="149" t="s">
        <v>54</v>
      </c>
      <c r="D288" s="151"/>
      <c r="E288" s="152" t="s">
        <v>2547</v>
      </c>
      <c r="F288" s="153" t="s">
        <v>1855</v>
      </c>
      <c r="G288" s="149" t="s">
        <v>257</v>
      </c>
      <c r="H288" s="172" t="s">
        <v>278</v>
      </c>
      <c r="I288" s="155" t="s">
        <v>267</v>
      </c>
      <c r="J288" s="156" t="s">
        <v>258</v>
      </c>
      <c r="K288" s="154" t="s">
        <v>2409</v>
      </c>
      <c r="L288" s="157" t="s">
        <v>2548</v>
      </c>
      <c r="M288" s="159" t="s">
        <v>2473</v>
      </c>
      <c r="N288" s="159" t="s">
        <v>301</v>
      </c>
      <c r="O288" s="156" t="s">
        <v>254</v>
      </c>
      <c r="P288" s="160">
        <v>467000000</v>
      </c>
      <c r="Q288" s="160">
        <v>467000000</v>
      </c>
      <c r="R288" s="161">
        <v>0</v>
      </c>
      <c r="S288" s="149" t="s">
        <v>261</v>
      </c>
      <c r="T288" s="150" t="s">
        <v>24</v>
      </c>
      <c r="U288" s="163"/>
      <c r="V288" s="163"/>
      <c r="W288" s="163"/>
      <c r="X288" s="163"/>
      <c r="Y288" s="162" t="s">
        <v>24</v>
      </c>
    </row>
    <row r="289" spans="1:25" s="128" customFormat="1" ht="63.75">
      <c r="A289" s="1">
        <v>279</v>
      </c>
      <c r="B289" s="128" t="s">
        <v>1500</v>
      </c>
      <c r="C289" s="149" t="s">
        <v>54</v>
      </c>
      <c r="D289" s="151"/>
      <c r="E289" s="152" t="s">
        <v>2549</v>
      </c>
      <c r="F289" s="153" t="s">
        <v>2483</v>
      </c>
      <c r="G289" s="149" t="s">
        <v>257</v>
      </c>
      <c r="H289" s="172" t="s">
        <v>278</v>
      </c>
      <c r="I289" s="155" t="s">
        <v>267</v>
      </c>
      <c r="J289" s="156" t="s">
        <v>258</v>
      </c>
      <c r="K289" s="154" t="s">
        <v>2409</v>
      </c>
      <c r="L289" s="157" t="s">
        <v>2550</v>
      </c>
      <c r="M289" s="159" t="s">
        <v>2476</v>
      </c>
      <c r="N289" s="159" t="s">
        <v>294</v>
      </c>
      <c r="O289" s="156" t="s">
        <v>254</v>
      </c>
      <c r="P289" s="160">
        <v>240000000</v>
      </c>
      <c r="Q289" s="160">
        <v>240000000</v>
      </c>
      <c r="R289" s="161">
        <v>0</v>
      </c>
      <c r="S289" s="149" t="s">
        <v>261</v>
      </c>
      <c r="T289" s="150" t="s">
        <v>24</v>
      </c>
      <c r="U289" s="163"/>
      <c r="V289" s="163"/>
      <c r="W289" s="163"/>
      <c r="X289" s="163"/>
      <c r="Y289" s="162" t="s">
        <v>24</v>
      </c>
    </row>
    <row r="290" spans="1:25" s="128" customFormat="1" ht="38.25">
      <c r="A290" s="1">
        <v>280</v>
      </c>
      <c r="B290" s="128" t="s">
        <v>1501</v>
      </c>
      <c r="C290" s="149" t="s">
        <v>54</v>
      </c>
      <c r="D290" s="151"/>
      <c r="E290" s="152" t="s">
        <v>2551</v>
      </c>
      <c r="F290" s="153" t="s">
        <v>1855</v>
      </c>
      <c r="G290" s="149" t="s">
        <v>257</v>
      </c>
      <c r="H290" s="172" t="s">
        <v>278</v>
      </c>
      <c r="I290" s="155" t="s">
        <v>267</v>
      </c>
      <c r="J290" s="156" t="s">
        <v>258</v>
      </c>
      <c r="K290" s="154" t="s">
        <v>2409</v>
      </c>
      <c r="L290" s="157" t="s">
        <v>2552</v>
      </c>
      <c r="M290" s="159" t="s">
        <v>2473</v>
      </c>
      <c r="N290" s="159" t="s">
        <v>301</v>
      </c>
      <c r="O290" s="156" t="s">
        <v>254</v>
      </c>
      <c r="P290" s="160">
        <v>2091270684</v>
      </c>
      <c r="Q290" s="160">
        <v>2091270684</v>
      </c>
      <c r="R290" s="161">
        <v>0</v>
      </c>
      <c r="S290" s="149" t="s">
        <v>261</v>
      </c>
      <c r="T290" s="150" t="s">
        <v>24</v>
      </c>
      <c r="U290" s="163"/>
      <c r="V290" s="163"/>
      <c r="W290" s="163"/>
      <c r="X290" s="163"/>
      <c r="Y290" s="162" t="s">
        <v>24</v>
      </c>
    </row>
    <row r="291" spans="1:25" s="128" customFormat="1" ht="38.25">
      <c r="A291" s="1">
        <v>281</v>
      </c>
      <c r="B291" s="128" t="s">
        <v>1502</v>
      </c>
      <c r="C291" s="149" t="s">
        <v>54</v>
      </c>
      <c r="D291" s="151"/>
      <c r="E291" s="152" t="s">
        <v>2553</v>
      </c>
      <c r="F291" s="153" t="s">
        <v>1855</v>
      </c>
      <c r="G291" s="149" t="s">
        <v>257</v>
      </c>
      <c r="H291" s="172" t="s">
        <v>278</v>
      </c>
      <c r="I291" s="155" t="s">
        <v>267</v>
      </c>
      <c r="J291" s="156" t="s">
        <v>258</v>
      </c>
      <c r="K291" s="154" t="s">
        <v>2409</v>
      </c>
      <c r="L291" s="157" t="s">
        <v>2554</v>
      </c>
      <c r="M291" s="159" t="s">
        <v>2476</v>
      </c>
      <c r="N291" s="159" t="s">
        <v>294</v>
      </c>
      <c r="O291" s="156" t="s">
        <v>264</v>
      </c>
      <c r="P291" s="160">
        <v>180500000</v>
      </c>
      <c r="Q291" s="160">
        <v>180500000</v>
      </c>
      <c r="R291" s="161">
        <v>0</v>
      </c>
      <c r="S291" s="149" t="s">
        <v>261</v>
      </c>
      <c r="T291" s="150" t="s">
        <v>24</v>
      </c>
      <c r="U291" s="163"/>
      <c r="V291" s="163"/>
      <c r="W291" s="163"/>
      <c r="X291" s="163"/>
      <c r="Y291" s="162" t="s">
        <v>24</v>
      </c>
    </row>
    <row r="292" spans="1:25" s="128" customFormat="1" ht="38.25">
      <c r="A292" s="1">
        <v>282</v>
      </c>
      <c r="B292" s="128" t="s">
        <v>1503</v>
      </c>
      <c r="C292" s="149" t="s">
        <v>54</v>
      </c>
      <c r="D292" s="151"/>
      <c r="E292" s="152" t="s">
        <v>2555</v>
      </c>
      <c r="F292" s="153" t="s">
        <v>2251</v>
      </c>
      <c r="G292" s="149" t="s">
        <v>257</v>
      </c>
      <c r="H292" s="172" t="s">
        <v>278</v>
      </c>
      <c r="I292" s="155" t="s">
        <v>267</v>
      </c>
      <c r="J292" s="156" t="s">
        <v>258</v>
      </c>
      <c r="K292" s="154" t="s">
        <v>2409</v>
      </c>
      <c r="L292" s="157" t="s">
        <v>2556</v>
      </c>
      <c r="M292" s="159" t="s">
        <v>2473</v>
      </c>
      <c r="N292" s="159" t="s">
        <v>301</v>
      </c>
      <c r="O292" s="156" t="s">
        <v>260</v>
      </c>
      <c r="P292" s="160">
        <v>50000000</v>
      </c>
      <c r="Q292" s="160">
        <v>50000000</v>
      </c>
      <c r="R292" s="161">
        <v>0</v>
      </c>
      <c r="S292" s="149" t="s">
        <v>261</v>
      </c>
      <c r="T292" s="150" t="s">
        <v>24</v>
      </c>
      <c r="U292" s="163"/>
      <c r="V292" s="163"/>
      <c r="W292" s="163"/>
      <c r="X292" s="163"/>
      <c r="Y292" s="162" t="s">
        <v>24</v>
      </c>
    </row>
    <row r="293" spans="1:25" s="128" customFormat="1" ht="38.25">
      <c r="A293" s="1">
        <v>283</v>
      </c>
      <c r="B293" s="128" t="s">
        <v>1504</v>
      </c>
      <c r="C293" s="149" t="s">
        <v>54</v>
      </c>
      <c r="D293" s="151"/>
      <c r="E293" s="152" t="s">
        <v>2557</v>
      </c>
      <c r="F293" s="153" t="s">
        <v>2489</v>
      </c>
      <c r="G293" s="149" t="s">
        <v>257</v>
      </c>
      <c r="H293" s="172" t="s">
        <v>278</v>
      </c>
      <c r="I293" s="155" t="s">
        <v>267</v>
      </c>
      <c r="J293" s="156" t="s">
        <v>258</v>
      </c>
      <c r="K293" s="154" t="s">
        <v>2409</v>
      </c>
      <c r="L293" s="157" t="s">
        <v>2558</v>
      </c>
      <c r="M293" s="159" t="s">
        <v>2491</v>
      </c>
      <c r="N293" s="159" t="s">
        <v>313</v>
      </c>
      <c r="O293" s="156" t="s">
        <v>264</v>
      </c>
      <c r="P293" s="160">
        <v>233000000</v>
      </c>
      <c r="Q293" s="160">
        <v>233000000</v>
      </c>
      <c r="R293" s="161">
        <v>0</v>
      </c>
      <c r="S293" s="149" t="s">
        <v>261</v>
      </c>
      <c r="T293" s="150" t="s">
        <v>24</v>
      </c>
      <c r="U293" s="163"/>
      <c r="V293" s="163"/>
      <c r="W293" s="163"/>
      <c r="X293" s="163"/>
      <c r="Y293" s="162" t="s">
        <v>24</v>
      </c>
    </row>
    <row r="294" spans="1:25" s="128" customFormat="1" ht="38.25">
      <c r="A294" s="1">
        <v>284</v>
      </c>
      <c r="B294" s="128" t="s">
        <v>1505</v>
      </c>
      <c r="C294" s="149" t="s">
        <v>54</v>
      </c>
      <c r="D294" s="151"/>
      <c r="E294" s="152" t="s">
        <v>2559</v>
      </c>
      <c r="F294" s="153" t="s">
        <v>1855</v>
      </c>
      <c r="G294" s="149" t="s">
        <v>257</v>
      </c>
      <c r="H294" s="172" t="s">
        <v>278</v>
      </c>
      <c r="I294" s="155" t="s">
        <v>267</v>
      </c>
      <c r="J294" s="156" t="s">
        <v>258</v>
      </c>
      <c r="K294" s="154" t="s">
        <v>2409</v>
      </c>
      <c r="L294" s="157" t="s">
        <v>2560</v>
      </c>
      <c r="M294" s="159" t="s">
        <v>2476</v>
      </c>
      <c r="N294" s="159" t="s">
        <v>294</v>
      </c>
      <c r="O294" s="156" t="s">
        <v>264</v>
      </c>
      <c r="P294" s="160">
        <v>43000000</v>
      </c>
      <c r="Q294" s="160">
        <v>43000000</v>
      </c>
      <c r="R294" s="161">
        <v>0</v>
      </c>
      <c r="S294" s="149" t="s">
        <v>261</v>
      </c>
      <c r="T294" s="150" t="s">
        <v>24</v>
      </c>
      <c r="U294" s="163"/>
      <c r="V294" s="163"/>
      <c r="W294" s="163"/>
      <c r="X294" s="163"/>
      <c r="Y294" s="162" t="s">
        <v>24</v>
      </c>
    </row>
    <row r="295" spans="1:25" s="128" customFormat="1" ht="38.25">
      <c r="A295" s="1">
        <v>285</v>
      </c>
      <c r="B295" s="128" t="s">
        <v>1506</v>
      </c>
      <c r="C295" s="149" t="s">
        <v>54</v>
      </c>
      <c r="D295" s="151"/>
      <c r="E295" s="152" t="s">
        <v>2561</v>
      </c>
      <c r="F295" s="153" t="s">
        <v>1855</v>
      </c>
      <c r="G295" s="149" t="s">
        <v>257</v>
      </c>
      <c r="H295" s="172" t="s">
        <v>278</v>
      </c>
      <c r="I295" s="155" t="s">
        <v>267</v>
      </c>
      <c r="J295" s="156" t="s">
        <v>258</v>
      </c>
      <c r="K295" s="154" t="s">
        <v>2409</v>
      </c>
      <c r="L295" s="157" t="s">
        <v>2562</v>
      </c>
      <c r="M295" s="159" t="s">
        <v>2476</v>
      </c>
      <c r="N295" s="159" t="s">
        <v>294</v>
      </c>
      <c r="O295" s="156" t="s">
        <v>254</v>
      </c>
      <c r="P295" s="160">
        <v>323000000</v>
      </c>
      <c r="Q295" s="160">
        <v>323000000</v>
      </c>
      <c r="R295" s="161">
        <v>0</v>
      </c>
      <c r="S295" s="149" t="s">
        <v>261</v>
      </c>
      <c r="T295" s="150" t="s">
        <v>24</v>
      </c>
      <c r="U295" s="163"/>
      <c r="V295" s="163"/>
      <c r="W295" s="163"/>
      <c r="X295" s="163"/>
      <c r="Y295" s="162" t="s">
        <v>24</v>
      </c>
    </row>
    <row r="296" spans="1:25" s="128" customFormat="1" ht="38.25">
      <c r="A296" s="1">
        <v>286</v>
      </c>
      <c r="B296" s="128" t="s">
        <v>1507</v>
      </c>
      <c r="C296" s="149" t="s">
        <v>54</v>
      </c>
      <c r="D296" s="151"/>
      <c r="E296" s="152" t="s">
        <v>2563</v>
      </c>
      <c r="F296" s="153" t="s">
        <v>2489</v>
      </c>
      <c r="G296" s="149" t="s">
        <v>257</v>
      </c>
      <c r="H296" s="172" t="s">
        <v>278</v>
      </c>
      <c r="I296" s="155" t="s">
        <v>267</v>
      </c>
      <c r="J296" s="156" t="s">
        <v>258</v>
      </c>
      <c r="K296" s="154" t="s">
        <v>2409</v>
      </c>
      <c r="L296" s="157" t="s">
        <v>2564</v>
      </c>
      <c r="M296" s="159" t="s">
        <v>2491</v>
      </c>
      <c r="N296" s="159" t="s">
        <v>313</v>
      </c>
      <c r="O296" s="156" t="s">
        <v>264</v>
      </c>
      <c r="P296" s="160">
        <v>53500000</v>
      </c>
      <c r="Q296" s="160">
        <v>53500000</v>
      </c>
      <c r="R296" s="161">
        <v>0</v>
      </c>
      <c r="S296" s="149" t="s">
        <v>261</v>
      </c>
      <c r="T296" s="150" t="s">
        <v>24</v>
      </c>
      <c r="U296" s="163"/>
      <c r="V296" s="163"/>
      <c r="W296" s="163"/>
      <c r="X296" s="163"/>
      <c r="Y296" s="162" t="s">
        <v>24</v>
      </c>
    </row>
    <row r="297" spans="1:25" s="128" customFormat="1" ht="38.25">
      <c r="A297" s="1">
        <v>287</v>
      </c>
      <c r="B297" s="128" t="s">
        <v>1508</v>
      </c>
      <c r="C297" s="149" t="s">
        <v>54</v>
      </c>
      <c r="D297" s="151"/>
      <c r="E297" s="152" t="s">
        <v>2565</v>
      </c>
      <c r="F297" s="153" t="s">
        <v>2483</v>
      </c>
      <c r="G297" s="149" t="s">
        <v>257</v>
      </c>
      <c r="H297" s="172" t="s">
        <v>278</v>
      </c>
      <c r="I297" s="155" t="s">
        <v>267</v>
      </c>
      <c r="J297" s="156" t="s">
        <v>258</v>
      </c>
      <c r="K297" s="154" t="s">
        <v>2409</v>
      </c>
      <c r="L297" s="157" t="s">
        <v>2566</v>
      </c>
      <c r="M297" s="159" t="s">
        <v>2476</v>
      </c>
      <c r="N297" s="159" t="s">
        <v>294</v>
      </c>
      <c r="O297" s="156" t="s">
        <v>264</v>
      </c>
      <c r="P297" s="160">
        <v>237000000</v>
      </c>
      <c r="Q297" s="160">
        <v>237000000</v>
      </c>
      <c r="R297" s="161">
        <v>0</v>
      </c>
      <c r="S297" s="149" t="s">
        <v>261</v>
      </c>
      <c r="T297" s="150" t="s">
        <v>24</v>
      </c>
      <c r="U297" s="163"/>
      <c r="V297" s="163"/>
      <c r="W297" s="163"/>
      <c r="X297" s="163"/>
      <c r="Y297" s="162" t="s">
        <v>24</v>
      </c>
    </row>
    <row r="298" spans="1:25" s="128" customFormat="1" ht="38.25">
      <c r="A298" s="1">
        <v>288</v>
      </c>
      <c r="B298" s="128" t="s">
        <v>1509</v>
      </c>
      <c r="C298" s="149" t="s">
        <v>54</v>
      </c>
      <c r="D298" s="151"/>
      <c r="E298" s="152" t="s">
        <v>2567</v>
      </c>
      <c r="F298" s="153" t="s">
        <v>1855</v>
      </c>
      <c r="G298" s="149" t="s">
        <v>257</v>
      </c>
      <c r="H298" s="172" t="s">
        <v>278</v>
      </c>
      <c r="I298" s="155" t="s">
        <v>267</v>
      </c>
      <c r="J298" s="156" t="s">
        <v>258</v>
      </c>
      <c r="K298" s="154" t="s">
        <v>2409</v>
      </c>
      <c r="L298" s="157" t="s">
        <v>2568</v>
      </c>
      <c r="M298" s="159" t="s">
        <v>2476</v>
      </c>
      <c r="N298" s="159" t="s">
        <v>294</v>
      </c>
      <c r="O298" s="156" t="s">
        <v>260</v>
      </c>
      <c r="P298" s="160">
        <v>44500000</v>
      </c>
      <c r="Q298" s="160">
        <v>44500000</v>
      </c>
      <c r="R298" s="161">
        <v>0</v>
      </c>
      <c r="S298" s="149" t="s">
        <v>261</v>
      </c>
      <c r="T298" s="150" t="s">
        <v>24</v>
      </c>
      <c r="U298" s="163"/>
      <c r="V298" s="163"/>
      <c r="W298" s="163"/>
      <c r="X298" s="163"/>
      <c r="Y298" s="162" t="s">
        <v>24</v>
      </c>
    </row>
    <row r="299" spans="1:25" s="128" customFormat="1" ht="38.25">
      <c r="A299" s="1">
        <v>289</v>
      </c>
      <c r="B299" s="128" t="s">
        <v>1510</v>
      </c>
      <c r="C299" s="149" t="s">
        <v>54</v>
      </c>
      <c r="D299" s="151"/>
      <c r="E299" s="152" t="s">
        <v>2569</v>
      </c>
      <c r="F299" s="153" t="s">
        <v>1855</v>
      </c>
      <c r="G299" s="149" t="s">
        <v>257</v>
      </c>
      <c r="H299" s="172" t="s">
        <v>278</v>
      </c>
      <c r="I299" s="155" t="s">
        <v>267</v>
      </c>
      <c r="J299" s="156" t="s">
        <v>258</v>
      </c>
      <c r="K299" s="154" t="s">
        <v>2409</v>
      </c>
      <c r="L299" s="157" t="s">
        <v>2570</v>
      </c>
      <c r="M299" s="159" t="s">
        <v>2476</v>
      </c>
      <c r="N299" s="159" t="s">
        <v>294</v>
      </c>
      <c r="O299" s="156" t="s">
        <v>264</v>
      </c>
      <c r="P299" s="160">
        <v>90000000</v>
      </c>
      <c r="Q299" s="160">
        <v>90000000</v>
      </c>
      <c r="R299" s="161">
        <v>0</v>
      </c>
      <c r="S299" s="149" t="s">
        <v>261</v>
      </c>
      <c r="T299" s="150" t="s">
        <v>24</v>
      </c>
      <c r="U299" s="163"/>
      <c r="V299" s="163"/>
      <c r="W299" s="163"/>
      <c r="X299" s="163"/>
      <c r="Y299" s="162" t="s">
        <v>24</v>
      </c>
    </row>
    <row r="300" spans="1:25" s="128" customFormat="1" ht="38.25">
      <c r="A300" s="1">
        <v>290</v>
      </c>
      <c r="B300" s="128" t="s">
        <v>1511</v>
      </c>
      <c r="C300" s="149" t="s">
        <v>54</v>
      </c>
      <c r="D300" s="151"/>
      <c r="E300" s="152" t="s">
        <v>2571</v>
      </c>
      <c r="F300" s="153" t="s">
        <v>1855</v>
      </c>
      <c r="G300" s="149" t="s">
        <v>257</v>
      </c>
      <c r="H300" s="172" t="s">
        <v>278</v>
      </c>
      <c r="I300" s="155" t="s">
        <v>267</v>
      </c>
      <c r="J300" s="156" t="s">
        <v>258</v>
      </c>
      <c r="K300" s="154" t="s">
        <v>2409</v>
      </c>
      <c r="L300" s="157" t="s">
        <v>2572</v>
      </c>
      <c r="M300" s="159" t="s">
        <v>2476</v>
      </c>
      <c r="N300" s="159" t="s">
        <v>294</v>
      </c>
      <c r="O300" s="156" t="s">
        <v>264</v>
      </c>
      <c r="P300" s="160">
        <v>234237455</v>
      </c>
      <c r="Q300" s="160">
        <v>234237455</v>
      </c>
      <c r="R300" s="161">
        <v>0</v>
      </c>
      <c r="S300" s="149" t="s">
        <v>261</v>
      </c>
      <c r="T300" s="150" t="s">
        <v>24</v>
      </c>
      <c r="U300" s="163"/>
      <c r="V300" s="163"/>
      <c r="W300" s="163"/>
      <c r="X300" s="163"/>
      <c r="Y300" s="162" t="s">
        <v>24</v>
      </c>
    </row>
    <row r="301" spans="1:25" s="128" customFormat="1" ht="38.25">
      <c r="A301" s="1">
        <v>291</v>
      </c>
      <c r="B301" s="128" t="s">
        <v>1512</v>
      </c>
      <c r="C301" s="149" t="s">
        <v>54</v>
      </c>
      <c r="D301" s="151"/>
      <c r="E301" s="152" t="s">
        <v>2573</v>
      </c>
      <c r="F301" s="153" t="s">
        <v>1855</v>
      </c>
      <c r="G301" s="149" t="s">
        <v>257</v>
      </c>
      <c r="H301" s="172" t="s">
        <v>278</v>
      </c>
      <c r="I301" s="155" t="s">
        <v>267</v>
      </c>
      <c r="J301" s="156" t="s">
        <v>258</v>
      </c>
      <c r="K301" s="154" t="s">
        <v>2409</v>
      </c>
      <c r="L301" s="157" t="s">
        <v>2574</v>
      </c>
      <c r="M301" s="159" t="s">
        <v>2491</v>
      </c>
      <c r="N301" s="159" t="s">
        <v>313</v>
      </c>
      <c r="O301" s="156" t="s">
        <v>260</v>
      </c>
      <c r="P301" s="160">
        <v>231616000</v>
      </c>
      <c r="Q301" s="160">
        <v>231616000</v>
      </c>
      <c r="R301" s="161">
        <v>0</v>
      </c>
      <c r="S301" s="149" t="s">
        <v>261</v>
      </c>
      <c r="T301" s="150" t="s">
        <v>24</v>
      </c>
      <c r="U301" s="163"/>
      <c r="V301" s="163"/>
      <c r="W301" s="163"/>
      <c r="X301" s="163"/>
      <c r="Y301" s="162" t="s">
        <v>24</v>
      </c>
    </row>
    <row r="302" spans="1:25" s="128" customFormat="1" ht="38.25">
      <c r="A302" s="1">
        <v>292</v>
      </c>
      <c r="B302" s="128" t="s">
        <v>1513</v>
      </c>
      <c r="C302" s="149" t="s">
        <v>54</v>
      </c>
      <c r="D302" s="151"/>
      <c r="E302" s="152" t="s">
        <v>2575</v>
      </c>
      <c r="F302" s="153" t="s">
        <v>1855</v>
      </c>
      <c r="G302" s="149" t="s">
        <v>257</v>
      </c>
      <c r="H302" s="172" t="s">
        <v>278</v>
      </c>
      <c r="I302" s="155" t="s">
        <v>267</v>
      </c>
      <c r="J302" s="156" t="s">
        <v>258</v>
      </c>
      <c r="K302" s="154" t="s">
        <v>2409</v>
      </c>
      <c r="L302" s="157" t="s">
        <v>2576</v>
      </c>
      <c r="M302" s="159" t="s">
        <v>2476</v>
      </c>
      <c r="N302" s="159" t="s">
        <v>294</v>
      </c>
      <c r="O302" s="156" t="s">
        <v>260</v>
      </c>
      <c r="P302" s="160">
        <v>239000000</v>
      </c>
      <c r="Q302" s="160">
        <v>239000000</v>
      </c>
      <c r="R302" s="161">
        <v>0</v>
      </c>
      <c r="S302" s="149" t="s">
        <v>261</v>
      </c>
      <c r="T302" s="150" t="s">
        <v>24</v>
      </c>
      <c r="U302" s="163"/>
      <c r="V302" s="163"/>
      <c r="W302" s="163"/>
      <c r="X302" s="163"/>
      <c r="Y302" s="162" t="s">
        <v>24</v>
      </c>
    </row>
    <row r="303" spans="1:25" s="128" customFormat="1" ht="38.25">
      <c r="A303" s="1">
        <v>293</v>
      </c>
      <c r="B303" s="128" t="s">
        <v>1514</v>
      </c>
      <c r="C303" s="149" t="s">
        <v>54</v>
      </c>
      <c r="D303" s="151"/>
      <c r="E303" s="152" t="s">
        <v>2577</v>
      </c>
      <c r="F303" s="153" t="s">
        <v>2198</v>
      </c>
      <c r="G303" s="149" t="s">
        <v>257</v>
      </c>
      <c r="H303" s="172" t="s">
        <v>278</v>
      </c>
      <c r="I303" s="155" t="s">
        <v>267</v>
      </c>
      <c r="J303" s="156" t="s">
        <v>258</v>
      </c>
      <c r="K303" s="154" t="s">
        <v>2409</v>
      </c>
      <c r="L303" s="157" t="s">
        <v>2578</v>
      </c>
      <c r="M303" s="159" t="s">
        <v>2491</v>
      </c>
      <c r="N303" s="159" t="s">
        <v>313</v>
      </c>
      <c r="O303" s="156" t="s">
        <v>260</v>
      </c>
      <c r="P303" s="160">
        <v>240000000</v>
      </c>
      <c r="Q303" s="160">
        <v>240000000</v>
      </c>
      <c r="R303" s="161">
        <v>0</v>
      </c>
      <c r="S303" s="149" t="s">
        <v>261</v>
      </c>
      <c r="T303" s="150" t="s">
        <v>24</v>
      </c>
      <c r="U303" s="163"/>
      <c r="V303" s="163"/>
      <c r="W303" s="163"/>
      <c r="X303" s="163"/>
      <c r="Y303" s="162" t="s">
        <v>24</v>
      </c>
    </row>
    <row r="304" spans="1:25" s="128" customFormat="1" ht="38.25">
      <c r="A304" s="1">
        <v>294</v>
      </c>
      <c r="B304" s="128" t="s">
        <v>1515</v>
      </c>
      <c r="C304" s="149" t="s">
        <v>54</v>
      </c>
      <c r="D304" s="151"/>
      <c r="E304" s="152" t="s">
        <v>2579</v>
      </c>
      <c r="F304" s="153" t="s">
        <v>2580</v>
      </c>
      <c r="G304" s="149" t="s">
        <v>257</v>
      </c>
      <c r="H304" s="172" t="s">
        <v>278</v>
      </c>
      <c r="I304" s="155" t="s">
        <v>267</v>
      </c>
      <c r="J304" s="156" t="s">
        <v>258</v>
      </c>
      <c r="K304" s="154" t="s">
        <v>2409</v>
      </c>
      <c r="L304" s="157" t="s">
        <v>2581</v>
      </c>
      <c r="M304" s="159" t="s">
        <v>2476</v>
      </c>
      <c r="N304" s="159" t="s">
        <v>294</v>
      </c>
      <c r="O304" s="156" t="s">
        <v>264</v>
      </c>
      <c r="P304" s="160">
        <v>273950000</v>
      </c>
      <c r="Q304" s="160">
        <v>273950000</v>
      </c>
      <c r="R304" s="161">
        <v>0</v>
      </c>
      <c r="S304" s="149" t="s">
        <v>261</v>
      </c>
      <c r="T304" s="150" t="s">
        <v>24</v>
      </c>
      <c r="U304" s="163"/>
      <c r="V304" s="163"/>
      <c r="W304" s="163"/>
      <c r="X304" s="163"/>
      <c r="Y304" s="162" t="s">
        <v>24</v>
      </c>
    </row>
    <row r="305" spans="1:25" s="128" customFormat="1" ht="38.25">
      <c r="A305" s="1">
        <v>295</v>
      </c>
      <c r="B305" s="128" t="s">
        <v>1516</v>
      </c>
      <c r="C305" s="149" t="s">
        <v>54</v>
      </c>
      <c r="D305" s="151"/>
      <c r="E305" s="152" t="s">
        <v>2582</v>
      </c>
      <c r="F305" s="153" t="s">
        <v>1855</v>
      </c>
      <c r="G305" s="149" t="s">
        <v>257</v>
      </c>
      <c r="H305" s="172" t="s">
        <v>278</v>
      </c>
      <c r="I305" s="155" t="s">
        <v>267</v>
      </c>
      <c r="J305" s="156" t="s">
        <v>258</v>
      </c>
      <c r="K305" s="154" t="s">
        <v>2409</v>
      </c>
      <c r="L305" s="157" t="s">
        <v>2583</v>
      </c>
      <c r="M305" s="159" t="s">
        <v>2473</v>
      </c>
      <c r="N305" s="159" t="s">
        <v>301</v>
      </c>
      <c r="O305" s="156" t="s">
        <v>254</v>
      </c>
      <c r="P305" s="160">
        <v>127000000</v>
      </c>
      <c r="Q305" s="160">
        <v>127000000</v>
      </c>
      <c r="R305" s="161">
        <v>0</v>
      </c>
      <c r="S305" s="149" t="s">
        <v>261</v>
      </c>
      <c r="T305" s="150" t="s">
        <v>24</v>
      </c>
      <c r="U305" s="163"/>
      <c r="V305" s="163"/>
      <c r="W305" s="163"/>
      <c r="X305" s="163"/>
      <c r="Y305" s="162" t="s">
        <v>24</v>
      </c>
    </row>
    <row r="306" spans="1:25" s="128" customFormat="1" ht="38.25">
      <c r="A306" s="1">
        <v>296</v>
      </c>
      <c r="B306" s="128" t="s">
        <v>1517</v>
      </c>
      <c r="C306" s="149" t="s">
        <v>54</v>
      </c>
      <c r="D306" s="151"/>
      <c r="E306" s="152" t="s">
        <v>2584</v>
      </c>
      <c r="F306" s="153" t="s">
        <v>2585</v>
      </c>
      <c r="G306" s="149" t="s">
        <v>257</v>
      </c>
      <c r="H306" s="172" t="s">
        <v>278</v>
      </c>
      <c r="I306" s="155" t="s">
        <v>267</v>
      </c>
      <c r="J306" s="156" t="s">
        <v>258</v>
      </c>
      <c r="K306" s="154" t="s">
        <v>2409</v>
      </c>
      <c r="L306" s="157" t="s">
        <v>2586</v>
      </c>
      <c r="M306" s="159" t="s">
        <v>2491</v>
      </c>
      <c r="N306" s="159" t="s">
        <v>313</v>
      </c>
      <c r="O306" s="156" t="s">
        <v>260</v>
      </c>
      <c r="P306" s="160">
        <v>246394000</v>
      </c>
      <c r="Q306" s="160">
        <v>246394000</v>
      </c>
      <c r="R306" s="161">
        <v>0</v>
      </c>
      <c r="S306" s="149" t="s">
        <v>261</v>
      </c>
      <c r="T306" s="150" t="s">
        <v>24</v>
      </c>
      <c r="U306" s="163"/>
      <c r="V306" s="163"/>
      <c r="W306" s="163"/>
      <c r="X306" s="163"/>
      <c r="Y306" s="162" t="s">
        <v>24</v>
      </c>
    </row>
    <row r="307" spans="1:25" s="128" customFormat="1" ht="63.75">
      <c r="A307" s="1">
        <v>297</v>
      </c>
      <c r="B307" s="128" t="s">
        <v>1518</v>
      </c>
      <c r="C307" s="149" t="s">
        <v>54</v>
      </c>
      <c r="D307" s="151"/>
      <c r="E307" s="152" t="s">
        <v>2587</v>
      </c>
      <c r="F307" s="153" t="s">
        <v>2588</v>
      </c>
      <c r="G307" s="149" t="s">
        <v>257</v>
      </c>
      <c r="H307" s="172" t="s">
        <v>278</v>
      </c>
      <c r="I307" s="155" t="s">
        <v>267</v>
      </c>
      <c r="J307" s="156" t="s">
        <v>258</v>
      </c>
      <c r="K307" s="154" t="s">
        <v>2409</v>
      </c>
      <c r="L307" s="157" t="s">
        <v>2589</v>
      </c>
      <c r="M307" s="159" t="s">
        <v>2476</v>
      </c>
      <c r="N307" s="159" t="s">
        <v>294</v>
      </c>
      <c r="O307" s="156" t="s">
        <v>260</v>
      </c>
      <c r="P307" s="160">
        <v>86000000</v>
      </c>
      <c r="Q307" s="160">
        <v>86000000</v>
      </c>
      <c r="R307" s="161">
        <v>0</v>
      </c>
      <c r="S307" s="149" t="s">
        <v>261</v>
      </c>
      <c r="T307" s="150" t="s">
        <v>24</v>
      </c>
      <c r="U307" s="163"/>
      <c r="V307" s="163"/>
      <c r="W307" s="163"/>
      <c r="X307" s="163"/>
      <c r="Y307" s="162" t="s">
        <v>24</v>
      </c>
    </row>
    <row r="308" spans="1:25" s="128" customFormat="1" ht="38.25">
      <c r="A308" s="1">
        <v>298</v>
      </c>
      <c r="B308" s="128" t="s">
        <v>1519</v>
      </c>
      <c r="C308" s="149" t="s">
        <v>54</v>
      </c>
      <c r="D308" s="151"/>
      <c r="E308" s="152" t="s">
        <v>2590</v>
      </c>
      <c r="F308" s="153" t="s">
        <v>1855</v>
      </c>
      <c r="G308" s="149" t="s">
        <v>257</v>
      </c>
      <c r="H308" s="172" t="s">
        <v>278</v>
      </c>
      <c r="I308" s="155" t="s">
        <v>267</v>
      </c>
      <c r="J308" s="156" t="s">
        <v>258</v>
      </c>
      <c r="K308" s="154" t="s">
        <v>2409</v>
      </c>
      <c r="L308" s="157" t="s">
        <v>2591</v>
      </c>
      <c r="M308" s="159" t="s">
        <v>2491</v>
      </c>
      <c r="N308" s="159" t="s">
        <v>313</v>
      </c>
      <c r="O308" s="156" t="s">
        <v>260</v>
      </c>
      <c r="P308" s="160">
        <v>169881000</v>
      </c>
      <c r="Q308" s="160">
        <v>169881000</v>
      </c>
      <c r="R308" s="161">
        <v>0</v>
      </c>
      <c r="S308" s="149" t="s">
        <v>261</v>
      </c>
      <c r="T308" s="150" t="s">
        <v>24</v>
      </c>
      <c r="U308" s="163"/>
      <c r="V308" s="163"/>
      <c r="W308" s="163"/>
      <c r="X308" s="163"/>
      <c r="Y308" s="162" t="s">
        <v>24</v>
      </c>
    </row>
    <row r="309" spans="1:25" s="128" customFormat="1" ht="51">
      <c r="A309" s="1">
        <v>299</v>
      </c>
      <c r="B309" s="128" t="s">
        <v>1520</v>
      </c>
      <c r="C309" s="149" t="s">
        <v>54</v>
      </c>
      <c r="D309" s="151"/>
      <c r="E309" s="152" t="s">
        <v>2592</v>
      </c>
      <c r="F309" s="153" t="s">
        <v>2332</v>
      </c>
      <c r="G309" s="149" t="s">
        <v>257</v>
      </c>
      <c r="H309" s="172" t="s">
        <v>278</v>
      </c>
      <c r="I309" s="155" t="s">
        <v>267</v>
      </c>
      <c r="J309" s="156" t="s">
        <v>258</v>
      </c>
      <c r="K309" s="154" t="s">
        <v>2409</v>
      </c>
      <c r="L309" s="157" t="s">
        <v>2593</v>
      </c>
      <c r="M309" s="159" t="s">
        <v>2476</v>
      </c>
      <c r="N309" s="159" t="s">
        <v>294</v>
      </c>
      <c r="O309" s="156" t="s">
        <v>264</v>
      </c>
      <c r="P309" s="160">
        <v>236543100</v>
      </c>
      <c r="Q309" s="160">
        <v>236543100</v>
      </c>
      <c r="R309" s="161">
        <v>0</v>
      </c>
      <c r="S309" s="149" t="s">
        <v>261</v>
      </c>
      <c r="T309" s="150" t="s">
        <v>24</v>
      </c>
      <c r="U309" s="163"/>
      <c r="V309" s="163"/>
      <c r="W309" s="163"/>
      <c r="X309" s="163"/>
      <c r="Y309" s="162" t="s">
        <v>24</v>
      </c>
    </row>
    <row r="310" spans="1:25" s="128" customFormat="1" ht="38.25">
      <c r="A310" s="1">
        <v>300</v>
      </c>
      <c r="B310" s="128" t="s">
        <v>1521</v>
      </c>
      <c r="C310" s="149" t="s">
        <v>54</v>
      </c>
      <c r="D310" s="151"/>
      <c r="E310" s="152" t="s">
        <v>2594</v>
      </c>
      <c r="F310" s="153" t="s">
        <v>2595</v>
      </c>
      <c r="G310" s="149" t="s">
        <v>257</v>
      </c>
      <c r="H310" s="172" t="s">
        <v>278</v>
      </c>
      <c r="I310" s="155" t="s">
        <v>267</v>
      </c>
      <c r="J310" s="156" t="s">
        <v>258</v>
      </c>
      <c r="K310" s="154" t="s">
        <v>2409</v>
      </c>
      <c r="L310" s="157" t="s">
        <v>2596</v>
      </c>
      <c r="M310" s="159" t="s">
        <v>2476</v>
      </c>
      <c r="N310" s="159" t="s">
        <v>294</v>
      </c>
      <c r="O310" s="156" t="s">
        <v>264</v>
      </c>
      <c r="P310" s="160">
        <v>43000000</v>
      </c>
      <c r="Q310" s="160">
        <v>43000000</v>
      </c>
      <c r="R310" s="161">
        <v>0</v>
      </c>
      <c r="S310" s="149" t="s">
        <v>261</v>
      </c>
      <c r="T310" s="150" t="s">
        <v>24</v>
      </c>
      <c r="U310" s="163"/>
      <c r="V310" s="163"/>
      <c r="W310" s="163"/>
      <c r="X310" s="163"/>
      <c r="Y310" s="162" t="s">
        <v>24</v>
      </c>
    </row>
    <row r="311" spans="1:25" s="128" customFormat="1" ht="38.25">
      <c r="A311" s="1">
        <v>301</v>
      </c>
      <c r="B311" s="128" t="s">
        <v>1522</v>
      </c>
      <c r="C311" s="149" t="s">
        <v>54</v>
      </c>
      <c r="D311" s="151"/>
      <c r="E311" s="152" t="s">
        <v>2597</v>
      </c>
      <c r="F311" s="153" t="s">
        <v>2598</v>
      </c>
      <c r="G311" s="149" t="s">
        <v>257</v>
      </c>
      <c r="H311" s="172" t="s">
        <v>278</v>
      </c>
      <c r="I311" s="155" t="s">
        <v>267</v>
      </c>
      <c r="J311" s="156" t="s">
        <v>258</v>
      </c>
      <c r="K311" s="154" t="s">
        <v>2409</v>
      </c>
      <c r="L311" s="157" t="s">
        <v>2599</v>
      </c>
      <c r="M311" s="159" t="s">
        <v>2473</v>
      </c>
      <c r="N311" s="159" t="s">
        <v>301</v>
      </c>
      <c r="O311" s="156" t="s">
        <v>260</v>
      </c>
      <c r="P311" s="160">
        <v>1065038000</v>
      </c>
      <c r="Q311" s="160">
        <v>1065038000</v>
      </c>
      <c r="R311" s="161">
        <v>0</v>
      </c>
      <c r="S311" s="149" t="s">
        <v>261</v>
      </c>
      <c r="T311" s="150" t="s">
        <v>24</v>
      </c>
      <c r="U311" s="163"/>
      <c r="V311" s="163"/>
      <c r="W311" s="163"/>
      <c r="X311" s="163"/>
      <c r="Y311" s="162" t="s">
        <v>24</v>
      </c>
    </row>
    <row r="312" spans="1:25" s="128" customFormat="1" ht="38.25">
      <c r="A312" s="1">
        <v>302</v>
      </c>
      <c r="B312" s="128" t="s">
        <v>1523</v>
      </c>
      <c r="C312" s="149" t="s">
        <v>54</v>
      </c>
      <c r="D312" s="151"/>
      <c r="E312" s="152" t="s">
        <v>2600</v>
      </c>
      <c r="F312" s="153" t="s">
        <v>2601</v>
      </c>
      <c r="G312" s="149" t="s">
        <v>257</v>
      </c>
      <c r="H312" s="172" t="s">
        <v>278</v>
      </c>
      <c r="I312" s="155" t="s">
        <v>267</v>
      </c>
      <c r="J312" s="156" t="s">
        <v>258</v>
      </c>
      <c r="K312" s="154" t="s">
        <v>2409</v>
      </c>
      <c r="L312" s="157" t="s">
        <v>2602</v>
      </c>
      <c r="M312" s="159" t="s">
        <v>2473</v>
      </c>
      <c r="N312" s="159" t="s">
        <v>301</v>
      </c>
      <c r="O312" s="156" t="s">
        <v>254</v>
      </c>
      <c r="P312" s="160">
        <v>296533000</v>
      </c>
      <c r="Q312" s="160">
        <v>296533000</v>
      </c>
      <c r="R312" s="161">
        <v>0</v>
      </c>
      <c r="S312" s="149" t="s">
        <v>261</v>
      </c>
      <c r="T312" s="150" t="s">
        <v>24</v>
      </c>
      <c r="U312" s="163"/>
      <c r="V312" s="163"/>
      <c r="W312" s="163"/>
      <c r="X312" s="163"/>
      <c r="Y312" s="162" t="s">
        <v>24</v>
      </c>
    </row>
    <row r="313" spans="1:25" s="128" customFormat="1" ht="38.25">
      <c r="A313" s="1">
        <v>303</v>
      </c>
      <c r="B313" s="128" t="s">
        <v>1524</v>
      </c>
      <c r="C313" s="149" t="s">
        <v>54</v>
      </c>
      <c r="D313" s="151"/>
      <c r="E313" s="152" t="s">
        <v>2603</v>
      </c>
      <c r="F313" s="153" t="s">
        <v>2604</v>
      </c>
      <c r="G313" s="149" t="s">
        <v>257</v>
      </c>
      <c r="H313" s="172" t="s">
        <v>278</v>
      </c>
      <c r="I313" s="155" t="s">
        <v>267</v>
      </c>
      <c r="J313" s="156" t="s">
        <v>258</v>
      </c>
      <c r="K313" s="154" t="s">
        <v>2409</v>
      </c>
      <c r="L313" s="157" t="s">
        <v>2605</v>
      </c>
      <c r="M313" s="159" t="s">
        <v>2473</v>
      </c>
      <c r="N313" s="159" t="s">
        <v>301</v>
      </c>
      <c r="O313" s="156" t="s">
        <v>254</v>
      </c>
      <c r="P313" s="160">
        <v>4181897000</v>
      </c>
      <c r="Q313" s="160">
        <v>4181897000</v>
      </c>
      <c r="R313" s="161">
        <v>0</v>
      </c>
      <c r="S313" s="149" t="s">
        <v>261</v>
      </c>
      <c r="T313" s="150" t="s">
        <v>24</v>
      </c>
      <c r="U313" s="163"/>
      <c r="V313" s="163"/>
      <c r="W313" s="163"/>
      <c r="X313" s="163"/>
      <c r="Y313" s="162" t="s">
        <v>24</v>
      </c>
    </row>
    <row r="314" spans="1:25" s="128" customFormat="1" ht="38.25">
      <c r="A314" s="1">
        <v>304</v>
      </c>
      <c r="B314" s="128" t="s">
        <v>1525</v>
      </c>
      <c r="C314" s="149" t="s">
        <v>54</v>
      </c>
      <c r="D314" s="151"/>
      <c r="E314" s="152" t="s">
        <v>2606</v>
      </c>
      <c r="F314" s="153" t="s">
        <v>2607</v>
      </c>
      <c r="G314" s="149" t="s">
        <v>257</v>
      </c>
      <c r="H314" s="172" t="s">
        <v>278</v>
      </c>
      <c r="I314" s="155" t="s">
        <v>267</v>
      </c>
      <c r="J314" s="156" t="s">
        <v>258</v>
      </c>
      <c r="K314" s="154" t="s">
        <v>2409</v>
      </c>
      <c r="L314" s="157" t="s">
        <v>2608</v>
      </c>
      <c r="M314" s="159" t="s">
        <v>2473</v>
      </c>
      <c r="N314" s="159" t="s">
        <v>301</v>
      </c>
      <c r="O314" s="156" t="s">
        <v>260</v>
      </c>
      <c r="P314" s="160">
        <v>551905000000</v>
      </c>
      <c r="Q314" s="160">
        <v>551905000000</v>
      </c>
      <c r="R314" s="161">
        <v>0</v>
      </c>
      <c r="S314" s="149" t="s">
        <v>261</v>
      </c>
      <c r="T314" s="150" t="s">
        <v>24</v>
      </c>
      <c r="U314" s="163"/>
      <c r="V314" s="163"/>
      <c r="W314" s="163"/>
      <c r="X314" s="163"/>
      <c r="Y314" s="162" t="s">
        <v>24</v>
      </c>
    </row>
    <row r="315" spans="1:25" s="128" customFormat="1" ht="38.25">
      <c r="A315" s="1">
        <v>305</v>
      </c>
      <c r="B315" s="128" t="s">
        <v>1526</v>
      </c>
      <c r="C315" s="149" t="s">
        <v>54</v>
      </c>
      <c r="D315" s="151"/>
      <c r="E315" s="152" t="s">
        <v>2609</v>
      </c>
      <c r="F315" s="153" t="s">
        <v>2610</v>
      </c>
      <c r="G315" s="149" t="s">
        <v>257</v>
      </c>
      <c r="H315" s="172" t="s">
        <v>278</v>
      </c>
      <c r="I315" s="155" t="s">
        <v>267</v>
      </c>
      <c r="J315" s="156" t="s">
        <v>258</v>
      </c>
      <c r="K315" s="154" t="s">
        <v>2409</v>
      </c>
      <c r="L315" s="157" t="s">
        <v>2611</v>
      </c>
      <c r="M315" s="159" t="s">
        <v>2473</v>
      </c>
      <c r="N315" s="159" t="s">
        <v>301</v>
      </c>
      <c r="O315" s="156" t="s">
        <v>260</v>
      </c>
      <c r="P315" s="160">
        <v>568409000</v>
      </c>
      <c r="Q315" s="160">
        <v>568409000</v>
      </c>
      <c r="R315" s="161">
        <v>0</v>
      </c>
      <c r="S315" s="149" t="s">
        <v>261</v>
      </c>
      <c r="T315" s="150" t="s">
        <v>24</v>
      </c>
      <c r="U315" s="163"/>
      <c r="V315" s="163"/>
      <c r="W315" s="163"/>
      <c r="X315" s="163"/>
      <c r="Y315" s="162" t="s">
        <v>24</v>
      </c>
    </row>
    <row r="316" spans="1:25" s="128" customFormat="1" ht="127.5">
      <c r="A316" s="1">
        <v>306</v>
      </c>
      <c r="B316" s="128" t="s">
        <v>1527</v>
      </c>
      <c r="C316" s="149" t="s">
        <v>54</v>
      </c>
      <c r="D316" s="151"/>
      <c r="E316" s="152" t="s">
        <v>2612</v>
      </c>
      <c r="F316" s="164">
        <v>41317</v>
      </c>
      <c r="G316" s="149" t="s">
        <v>257</v>
      </c>
      <c r="H316" s="172" t="s">
        <v>278</v>
      </c>
      <c r="I316" s="155" t="s">
        <v>267</v>
      </c>
      <c r="J316" s="156" t="s">
        <v>258</v>
      </c>
      <c r="K316" s="157" t="s">
        <v>2613</v>
      </c>
      <c r="L316" s="157" t="s">
        <v>2614</v>
      </c>
      <c r="M316" s="168" t="s">
        <v>1975</v>
      </c>
      <c r="N316" s="159" t="s">
        <v>310</v>
      </c>
      <c r="O316" s="156" t="s">
        <v>264</v>
      </c>
      <c r="P316" s="160">
        <v>255744000</v>
      </c>
      <c r="Q316" s="160">
        <v>255744000</v>
      </c>
      <c r="R316" s="161">
        <v>0</v>
      </c>
      <c r="S316" s="149" t="s">
        <v>261</v>
      </c>
      <c r="T316" s="150" t="s">
        <v>24</v>
      </c>
      <c r="U316" s="163"/>
      <c r="V316" s="163"/>
      <c r="W316" s="163"/>
      <c r="X316" s="163"/>
      <c r="Y316" s="162" t="s">
        <v>24</v>
      </c>
    </row>
    <row r="317" spans="1:25" s="128" customFormat="1" ht="38.25">
      <c r="A317" s="1">
        <v>307</v>
      </c>
      <c r="B317" s="128" t="s">
        <v>1528</v>
      </c>
      <c r="C317" s="149" t="s">
        <v>54</v>
      </c>
      <c r="D317" s="151"/>
      <c r="E317" s="152" t="s">
        <v>2615</v>
      </c>
      <c r="F317" s="164">
        <v>41596</v>
      </c>
      <c r="G317" s="149" t="s">
        <v>257</v>
      </c>
      <c r="H317" s="172" t="s">
        <v>278</v>
      </c>
      <c r="I317" s="155" t="s">
        <v>267</v>
      </c>
      <c r="J317" s="156" t="s">
        <v>253</v>
      </c>
      <c r="K317" s="157" t="s">
        <v>1867</v>
      </c>
      <c r="L317" s="157" t="s">
        <v>2616</v>
      </c>
      <c r="M317" s="168" t="s">
        <v>1975</v>
      </c>
      <c r="N317" s="159" t="s">
        <v>310</v>
      </c>
      <c r="O317" s="156" t="s">
        <v>264</v>
      </c>
      <c r="P317" s="160">
        <v>51300000</v>
      </c>
      <c r="Q317" s="160">
        <v>51300000</v>
      </c>
      <c r="R317" s="161">
        <v>0</v>
      </c>
      <c r="S317" s="149" t="s">
        <v>261</v>
      </c>
      <c r="T317" s="150" t="s">
        <v>24</v>
      </c>
      <c r="U317" s="163"/>
      <c r="V317" s="163"/>
      <c r="W317" s="163"/>
      <c r="X317" s="163"/>
      <c r="Y317" s="162" t="s">
        <v>24</v>
      </c>
    </row>
    <row r="318" spans="1:25" s="128" customFormat="1" ht="102">
      <c r="A318" s="1">
        <v>308</v>
      </c>
      <c r="B318" s="128" t="s">
        <v>1529</v>
      </c>
      <c r="C318" s="149" t="s">
        <v>54</v>
      </c>
      <c r="D318" s="151"/>
      <c r="E318" s="152" t="s">
        <v>2617</v>
      </c>
      <c r="F318" s="153" t="s">
        <v>2618</v>
      </c>
      <c r="G318" s="149" t="s">
        <v>257</v>
      </c>
      <c r="H318" s="172" t="s">
        <v>281</v>
      </c>
      <c r="I318" s="155" t="s">
        <v>267</v>
      </c>
      <c r="J318" s="156" t="s">
        <v>253</v>
      </c>
      <c r="K318" s="154" t="s">
        <v>2248</v>
      </c>
      <c r="L318" s="157" t="s">
        <v>2619</v>
      </c>
      <c r="M318" s="159" t="s">
        <v>1980</v>
      </c>
      <c r="N318" s="159" t="s">
        <v>295</v>
      </c>
      <c r="O318" s="156" t="s">
        <v>254</v>
      </c>
      <c r="P318" s="160">
        <v>780334153</v>
      </c>
      <c r="Q318" s="160">
        <v>780334153</v>
      </c>
      <c r="R318" s="161">
        <v>0</v>
      </c>
      <c r="S318" s="149" t="s">
        <v>261</v>
      </c>
      <c r="T318" s="150" t="s">
        <v>24</v>
      </c>
      <c r="U318" s="163"/>
      <c r="V318" s="163"/>
      <c r="W318" s="163"/>
      <c r="X318" s="163"/>
      <c r="Y318" s="162" t="s">
        <v>24</v>
      </c>
    </row>
    <row r="319" spans="1:25" s="128" customFormat="1" ht="38.25">
      <c r="A319" s="1">
        <v>309</v>
      </c>
      <c r="B319" s="128" t="s">
        <v>1530</v>
      </c>
      <c r="C319" s="149" t="s">
        <v>54</v>
      </c>
      <c r="D319" s="151"/>
      <c r="E319" s="152" t="s">
        <v>2620</v>
      </c>
      <c r="F319" s="153" t="s">
        <v>2621</v>
      </c>
      <c r="G319" s="149" t="s">
        <v>257</v>
      </c>
      <c r="H319" s="172" t="s">
        <v>278</v>
      </c>
      <c r="I319" s="155" t="s">
        <v>267</v>
      </c>
      <c r="J319" s="156" t="s">
        <v>253</v>
      </c>
      <c r="K319" s="154" t="s">
        <v>1875</v>
      </c>
      <c r="L319" s="157" t="s">
        <v>2622</v>
      </c>
      <c r="M319" s="159" t="s">
        <v>1980</v>
      </c>
      <c r="N319" s="159" t="s">
        <v>295</v>
      </c>
      <c r="O319" s="156" t="s">
        <v>264</v>
      </c>
      <c r="P319" s="160">
        <v>468466576</v>
      </c>
      <c r="Q319" s="160">
        <v>468466576</v>
      </c>
      <c r="R319" s="161">
        <v>0</v>
      </c>
      <c r="S319" s="149" t="s">
        <v>261</v>
      </c>
      <c r="T319" s="150" t="s">
        <v>24</v>
      </c>
      <c r="U319" s="163"/>
      <c r="V319" s="163"/>
      <c r="W319" s="163"/>
      <c r="X319" s="163"/>
      <c r="Y319" s="162" t="s">
        <v>24</v>
      </c>
    </row>
    <row r="320" spans="1:25" s="128" customFormat="1" ht="38.25">
      <c r="A320" s="1">
        <v>310</v>
      </c>
      <c r="B320" s="128" t="s">
        <v>1531</v>
      </c>
      <c r="C320" s="149" t="s">
        <v>54</v>
      </c>
      <c r="D320" s="151"/>
      <c r="E320" s="152" t="s">
        <v>2623</v>
      </c>
      <c r="F320" s="153" t="s">
        <v>1855</v>
      </c>
      <c r="G320" s="149" t="s">
        <v>257</v>
      </c>
      <c r="H320" s="172" t="s">
        <v>278</v>
      </c>
      <c r="I320" s="155" t="s">
        <v>267</v>
      </c>
      <c r="J320" s="156" t="s">
        <v>253</v>
      </c>
      <c r="K320" s="157" t="s">
        <v>1867</v>
      </c>
      <c r="L320" s="157" t="s">
        <v>2624</v>
      </c>
      <c r="M320" s="168" t="s">
        <v>1975</v>
      </c>
      <c r="N320" s="159" t="s">
        <v>310</v>
      </c>
      <c r="O320" s="156" t="s">
        <v>264</v>
      </c>
      <c r="P320" s="160">
        <v>118000000</v>
      </c>
      <c r="Q320" s="160">
        <v>118000000</v>
      </c>
      <c r="R320" s="161">
        <v>0</v>
      </c>
      <c r="S320" s="149" t="s">
        <v>261</v>
      </c>
      <c r="T320" s="150" t="s">
        <v>24</v>
      </c>
      <c r="U320" s="163"/>
      <c r="V320" s="163"/>
      <c r="W320" s="163"/>
      <c r="X320" s="163"/>
      <c r="Y320" s="162" t="s">
        <v>24</v>
      </c>
    </row>
    <row r="321" spans="1:25" s="128" customFormat="1" ht="51">
      <c r="A321" s="1">
        <v>311</v>
      </c>
      <c r="B321" s="128" t="s">
        <v>1532</v>
      </c>
      <c r="C321" s="149" t="s">
        <v>54</v>
      </c>
      <c r="D321" s="151"/>
      <c r="E321" s="152" t="s">
        <v>2625</v>
      </c>
      <c r="F321" s="153" t="s">
        <v>1855</v>
      </c>
      <c r="G321" s="149" t="s">
        <v>257</v>
      </c>
      <c r="H321" s="172" t="s">
        <v>278</v>
      </c>
      <c r="I321" s="155" t="s">
        <v>267</v>
      </c>
      <c r="J321" s="156" t="s">
        <v>253</v>
      </c>
      <c r="K321" s="157" t="s">
        <v>1867</v>
      </c>
      <c r="L321" s="157" t="s">
        <v>2626</v>
      </c>
      <c r="M321" s="168" t="s">
        <v>1975</v>
      </c>
      <c r="N321" s="159" t="s">
        <v>310</v>
      </c>
      <c r="O321" s="156" t="s">
        <v>254</v>
      </c>
      <c r="P321" s="160">
        <v>1157000000</v>
      </c>
      <c r="Q321" s="160">
        <v>1157000000</v>
      </c>
      <c r="R321" s="161">
        <v>0</v>
      </c>
      <c r="S321" s="149" t="s">
        <v>261</v>
      </c>
      <c r="T321" s="150" t="s">
        <v>24</v>
      </c>
      <c r="U321" s="163"/>
      <c r="V321" s="163"/>
      <c r="W321" s="163"/>
      <c r="X321" s="163"/>
      <c r="Y321" s="162" t="s">
        <v>24</v>
      </c>
    </row>
    <row r="322" spans="1:25" s="128" customFormat="1" ht="38.25">
      <c r="A322" s="1">
        <v>312</v>
      </c>
      <c r="B322" s="128" t="s">
        <v>1533</v>
      </c>
      <c r="C322" s="149" t="s">
        <v>54</v>
      </c>
      <c r="D322" s="151"/>
      <c r="E322" s="152" t="s">
        <v>2627</v>
      </c>
      <c r="F322" s="153" t="s">
        <v>1855</v>
      </c>
      <c r="G322" s="149" t="s">
        <v>257</v>
      </c>
      <c r="H322" s="172" t="s">
        <v>278</v>
      </c>
      <c r="I322" s="155" t="s">
        <v>267</v>
      </c>
      <c r="J322" s="156" t="s">
        <v>253</v>
      </c>
      <c r="K322" s="154" t="s">
        <v>1870</v>
      </c>
      <c r="L322" s="157" t="s">
        <v>2628</v>
      </c>
      <c r="M322" s="159" t="s">
        <v>1980</v>
      </c>
      <c r="N322" s="159" t="s">
        <v>295</v>
      </c>
      <c r="O322" s="156" t="s">
        <v>260</v>
      </c>
      <c r="P322" s="160">
        <v>9600000000</v>
      </c>
      <c r="Q322" s="160">
        <v>9600000000</v>
      </c>
      <c r="R322" s="161">
        <v>0</v>
      </c>
      <c r="S322" s="149" t="s">
        <v>261</v>
      </c>
      <c r="T322" s="150" t="s">
        <v>24</v>
      </c>
      <c r="U322" s="163"/>
      <c r="V322" s="163"/>
      <c r="W322" s="163"/>
      <c r="X322" s="163"/>
      <c r="Y322" s="162" t="s">
        <v>24</v>
      </c>
    </row>
    <row r="323" spans="1:25" s="128" customFormat="1" ht="38.25">
      <c r="A323" s="1">
        <v>313</v>
      </c>
      <c r="B323" s="128" t="s">
        <v>1534</v>
      </c>
      <c r="C323" s="149" t="s">
        <v>54</v>
      </c>
      <c r="D323" s="151"/>
      <c r="E323" s="152" t="s">
        <v>2629</v>
      </c>
      <c r="F323" s="153" t="s">
        <v>2630</v>
      </c>
      <c r="G323" s="149" t="s">
        <v>257</v>
      </c>
      <c r="H323" s="172" t="s">
        <v>278</v>
      </c>
      <c r="I323" s="155" t="s">
        <v>267</v>
      </c>
      <c r="J323" s="156" t="s">
        <v>258</v>
      </c>
      <c r="K323" s="157" t="s">
        <v>2631</v>
      </c>
      <c r="L323" s="157" t="s">
        <v>2632</v>
      </c>
      <c r="M323" s="159" t="s">
        <v>1980</v>
      </c>
      <c r="N323" s="159" t="s">
        <v>295</v>
      </c>
      <c r="O323" s="156" t="s">
        <v>254</v>
      </c>
      <c r="P323" s="160">
        <v>33823000000</v>
      </c>
      <c r="Q323" s="160">
        <v>33823000000</v>
      </c>
      <c r="R323" s="161">
        <v>0</v>
      </c>
      <c r="S323" s="149" t="s">
        <v>261</v>
      </c>
      <c r="T323" s="150" t="s">
        <v>24</v>
      </c>
      <c r="U323" s="163"/>
      <c r="V323" s="163"/>
      <c r="W323" s="163"/>
      <c r="X323" s="163"/>
      <c r="Y323" s="162" t="s">
        <v>24</v>
      </c>
    </row>
    <row r="324" spans="1:25" s="128" customFormat="1" ht="38.25">
      <c r="A324" s="1">
        <v>314</v>
      </c>
      <c r="B324" s="128" t="s">
        <v>1535</v>
      </c>
      <c r="C324" s="149" t="s">
        <v>54</v>
      </c>
      <c r="D324" s="151"/>
      <c r="E324" s="152" t="s">
        <v>2633</v>
      </c>
      <c r="F324" s="153" t="s">
        <v>2634</v>
      </c>
      <c r="G324" s="149" t="s">
        <v>257</v>
      </c>
      <c r="H324" s="172" t="s">
        <v>278</v>
      </c>
      <c r="I324" s="155" t="s">
        <v>267</v>
      </c>
      <c r="J324" s="156" t="s">
        <v>258</v>
      </c>
      <c r="K324" s="157" t="s">
        <v>2631</v>
      </c>
      <c r="L324" s="157" t="s">
        <v>2635</v>
      </c>
      <c r="M324" s="159" t="s">
        <v>1980</v>
      </c>
      <c r="N324" s="159" t="s">
        <v>295</v>
      </c>
      <c r="O324" s="156" t="s">
        <v>264</v>
      </c>
      <c r="P324" s="160">
        <v>2927000000</v>
      </c>
      <c r="Q324" s="160">
        <v>2927000000</v>
      </c>
      <c r="R324" s="161">
        <v>0</v>
      </c>
      <c r="S324" s="149" t="s">
        <v>261</v>
      </c>
      <c r="T324" s="150" t="s">
        <v>24</v>
      </c>
      <c r="U324" s="163"/>
      <c r="V324" s="163"/>
      <c r="W324" s="163"/>
      <c r="X324" s="163"/>
      <c r="Y324" s="162" t="s">
        <v>24</v>
      </c>
    </row>
    <row r="325" spans="1:25" s="128" customFormat="1" ht="51">
      <c r="A325" s="1">
        <v>315</v>
      </c>
      <c r="B325" s="128" t="s">
        <v>1536</v>
      </c>
      <c r="C325" s="149" t="s">
        <v>54</v>
      </c>
      <c r="D325" s="151"/>
      <c r="E325" s="152" t="s">
        <v>2636</v>
      </c>
      <c r="F325" s="153" t="s">
        <v>1945</v>
      </c>
      <c r="G325" s="149" t="s">
        <v>257</v>
      </c>
      <c r="H325" s="172" t="s">
        <v>278</v>
      </c>
      <c r="I325" s="155" t="s">
        <v>267</v>
      </c>
      <c r="J325" s="156" t="s">
        <v>258</v>
      </c>
      <c r="K325" s="157" t="s">
        <v>2631</v>
      </c>
      <c r="L325" s="157" t="s">
        <v>2637</v>
      </c>
      <c r="M325" s="159" t="s">
        <v>1980</v>
      </c>
      <c r="N325" s="159" t="s">
        <v>295</v>
      </c>
      <c r="O325" s="156" t="s">
        <v>254</v>
      </c>
      <c r="P325" s="160">
        <v>1731000000</v>
      </c>
      <c r="Q325" s="160">
        <v>1731000000</v>
      </c>
      <c r="R325" s="161">
        <v>0</v>
      </c>
      <c r="S325" s="149" t="s">
        <v>261</v>
      </c>
      <c r="T325" s="150" t="s">
        <v>24</v>
      </c>
      <c r="U325" s="163"/>
      <c r="V325" s="163"/>
      <c r="W325" s="163"/>
      <c r="X325" s="163"/>
      <c r="Y325" s="162" t="s">
        <v>24</v>
      </c>
    </row>
    <row r="326" spans="1:25" s="128" customFormat="1" ht="63.75">
      <c r="A326" s="1">
        <v>316</v>
      </c>
      <c r="B326" s="128" t="s">
        <v>1537</v>
      </c>
      <c r="C326" s="149" t="s">
        <v>54</v>
      </c>
      <c r="D326" s="151"/>
      <c r="E326" s="152" t="s">
        <v>2638</v>
      </c>
      <c r="F326" s="153" t="s">
        <v>2639</v>
      </c>
      <c r="G326" s="149" t="s">
        <v>257</v>
      </c>
      <c r="H326" s="172" t="s">
        <v>278</v>
      </c>
      <c r="I326" s="155" t="s">
        <v>267</v>
      </c>
      <c r="J326" s="156" t="s">
        <v>258</v>
      </c>
      <c r="K326" s="157" t="s">
        <v>2631</v>
      </c>
      <c r="L326" s="157" t="s">
        <v>2640</v>
      </c>
      <c r="M326" s="159" t="s">
        <v>1980</v>
      </c>
      <c r="N326" s="159" t="s">
        <v>295</v>
      </c>
      <c r="O326" s="156" t="s">
        <v>264</v>
      </c>
      <c r="P326" s="160">
        <v>110000000</v>
      </c>
      <c r="Q326" s="160">
        <v>110000000</v>
      </c>
      <c r="R326" s="161">
        <v>0</v>
      </c>
      <c r="S326" s="149" t="s">
        <v>261</v>
      </c>
      <c r="T326" s="150" t="s">
        <v>24</v>
      </c>
      <c r="U326" s="163"/>
      <c r="V326" s="163"/>
      <c r="W326" s="163"/>
      <c r="X326" s="163"/>
      <c r="Y326" s="162" t="s">
        <v>24</v>
      </c>
    </row>
    <row r="327" spans="1:25" s="128" customFormat="1" ht="38.25">
      <c r="A327" s="1">
        <v>317</v>
      </c>
      <c r="B327" s="128" t="s">
        <v>1538</v>
      </c>
      <c r="C327" s="149" t="s">
        <v>54</v>
      </c>
      <c r="D327" s="151"/>
      <c r="E327" s="152" t="s">
        <v>2641</v>
      </c>
      <c r="F327" s="153" t="s">
        <v>1855</v>
      </c>
      <c r="G327" s="149" t="s">
        <v>257</v>
      </c>
      <c r="H327" s="172" t="s">
        <v>278</v>
      </c>
      <c r="I327" s="155" t="s">
        <v>267</v>
      </c>
      <c r="J327" s="156" t="s">
        <v>253</v>
      </c>
      <c r="K327" s="157" t="s">
        <v>1867</v>
      </c>
      <c r="L327" s="157" t="s">
        <v>2642</v>
      </c>
      <c r="M327" s="159" t="s">
        <v>1980</v>
      </c>
      <c r="N327" s="159" t="s">
        <v>295</v>
      </c>
      <c r="O327" s="156" t="s">
        <v>260</v>
      </c>
      <c r="P327" s="160">
        <v>4431078407</v>
      </c>
      <c r="Q327" s="160">
        <v>4431078407</v>
      </c>
      <c r="R327" s="161">
        <v>0</v>
      </c>
      <c r="S327" s="149" t="s">
        <v>261</v>
      </c>
      <c r="T327" s="150" t="s">
        <v>24</v>
      </c>
      <c r="U327" s="163"/>
      <c r="V327" s="163"/>
      <c r="W327" s="163"/>
      <c r="X327" s="163"/>
      <c r="Y327" s="162" t="s">
        <v>24</v>
      </c>
    </row>
    <row r="328" spans="1:25" s="128" customFormat="1" ht="38.25">
      <c r="A328" s="1">
        <v>318</v>
      </c>
      <c r="B328" s="128" t="s">
        <v>1539</v>
      </c>
      <c r="C328" s="149" t="s">
        <v>54</v>
      </c>
      <c r="D328" s="151"/>
      <c r="E328" s="175" t="s">
        <v>2643</v>
      </c>
      <c r="F328" s="153" t="s">
        <v>1855</v>
      </c>
      <c r="G328" s="149" t="s">
        <v>257</v>
      </c>
      <c r="H328" s="172" t="s">
        <v>278</v>
      </c>
      <c r="I328" s="155" t="s">
        <v>267</v>
      </c>
      <c r="J328" s="156" t="s">
        <v>253</v>
      </c>
      <c r="K328" s="154" t="s">
        <v>1870</v>
      </c>
      <c r="L328" s="157" t="s">
        <v>2644</v>
      </c>
      <c r="M328" s="159" t="s">
        <v>1980</v>
      </c>
      <c r="N328" s="159" t="s">
        <v>295</v>
      </c>
      <c r="O328" s="156" t="s">
        <v>254</v>
      </c>
      <c r="P328" s="160">
        <v>1700000</v>
      </c>
      <c r="Q328" s="160">
        <v>1700000</v>
      </c>
      <c r="R328" s="161">
        <v>0</v>
      </c>
      <c r="S328" s="149" t="s">
        <v>261</v>
      </c>
      <c r="T328" s="150" t="s">
        <v>24</v>
      </c>
      <c r="U328" s="163"/>
      <c r="V328" s="163"/>
      <c r="W328" s="163"/>
      <c r="X328" s="163"/>
      <c r="Y328" s="162" t="s">
        <v>24</v>
      </c>
    </row>
    <row r="329" spans="1:25" s="128" customFormat="1" ht="38.25">
      <c r="A329" s="1">
        <v>319</v>
      </c>
      <c r="B329" s="128" t="s">
        <v>1540</v>
      </c>
      <c r="C329" s="149" t="s">
        <v>54</v>
      </c>
      <c r="D329" s="151"/>
      <c r="E329" s="152" t="s">
        <v>2645</v>
      </c>
      <c r="F329" s="153" t="s">
        <v>1855</v>
      </c>
      <c r="G329" s="149" t="s">
        <v>257</v>
      </c>
      <c r="H329" s="172" t="s">
        <v>278</v>
      </c>
      <c r="I329" s="155" t="s">
        <v>267</v>
      </c>
      <c r="J329" s="156" t="s">
        <v>253</v>
      </c>
      <c r="K329" s="154" t="s">
        <v>1875</v>
      </c>
      <c r="L329" s="157" t="s">
        <v>2646</v>
      </c>
      <c r="M329" s="159" t="s">
        <v>1980</v>
      </c>
      <c r="N329" s="159" t="s">
        <v>295</v>
      </c>
      <c r="O329" s="156" t="s">
        <v>264</v>
      </c>
      <c r="P329" s="160">
        <v>195000000</v>
      </c>
      <c r="Q329" s="160">
        <v>195000000</v>
      </c>
      <c r="R329" s="161">
        <v>0</v>
      </c>
      <c r="S329" s="149" t="s">
        <v>261</v>
      </c>
      <c r="T329" s="150" t="s">
        <v>24</v>
      </c>
      <c r="U329" s="163"/>
      <c r="V329" s="163"/>
      <c r="W329" s="163"/>
      <c r="X329" s="163"/>
      <c r="Y329" s="162" t="s">
        <v>24</v>
      </c>
    </row>
    <row r="330" spans="1:25" s="128" customFormat="1" ht="51">
      <c r="A330" s="1">
        <v>320</v>
      </c>
      <c r="B330" s="128" t="s">
        <v>1541</v>
      </c>
      <c r="C330" s="149" t="s">
        <v>54</v>
      </c>
      <c r="D330" s="151"/>
      <c r="E330" s="152" t="s">
        <v>2647</v>
      </c>
      <c r="F330" s="153" t="s">
        <v>1855</v>
      </c>
      <c r="G330" s="149" t="s">
        <v>257</v>
      </c>
      <c r="H330" s="172" t="s">
        <v>278</v>
      </c>
      <c r="I330" s="155" t="s">
        <v>267</v>
      </c>
      <c r="J330" s="156" t="s">
        <v>258</v>
      </c>
      <c r="K330" s="154" t="s">
        <v>1997</v>
      </c>
      <c r="L330" s="157" t="s">
        <v>2648</v>
      </c>
      <c r="M330" s="159" t="s">
        <v>1980</v>
      </c>
      <c r="N330" s="159" t="s">
        <v>295</v>
      </c>
      <c r="O330" s="156" t="s">
        <v>264</v>
      </c>
      <c r="P330" s="160">
        <v>8947000000</v>
      </c>
      <c r="Q330" s="160">
        <v>8947000000</v>
      </c>
      <c r="R330" s="161">
        <v>0</v>
      </c>
      <c r="S330" s="149" t="s">
        <v>261</v>
      </c>
      <c r="T330" s="150" t="s">
        <v>24</v>
      </c>
      <c r="U330" s="163"/>
      <c r="V330" s="163"/>
      <c r="W330" s="163"/>
      <c r="X330" s="163"/>
      <c r="Y330" s="162" t="s">
        <v>24</v>
      </c>
    </row>
    <row r="331" spans="1:25" s="128" customFormat="1" ht="102">
      <c r="A331" s="1">
        <v>321</v>
      </c>
      <c r="B331" s="128" t="s">
        <v>1542</v>
      </c>
      <c r="C331" s="149" t="s">
        <v>54</v>
      </c>
      <c r="D331" s="151"/>
      <c r="E331" s="185" t="s">
        <v>2649</v>
      </c>
      <c r="F331" s="153">
        <v>39842</v>
      </c>
      <c r="G331" s="149" t="s">
        <v>257</v>
      </c>
      <c r="H331" s="172" t="s">
        <v>281</v>
      </c>
      <c r="I331" s="155" t="s">
        <v>267</v>
      </c>
      <c r="J331" s="156" t="s">
        <v>253</v>
      </c>
      <c r="K331" s="154" t="s">
        <v>2248</v>
      </c>
      <c r="L331" s="157" t="s">
        <v>2650</v>
      </c>
      <c r="M331" s="159" t="s">
        <v>1980</v>
      </c>
      <c r="N331" s="159" t="s">
        <v>295</v>
      </c>
      <c r="O331" s="156" t="s">
        <v>264</v>
      </c>
      <c r="P331" s="169">
        <v>8447300000</v>
      </c>
      <c r="Q331" s="169">
        <v>8447300000</v>
      </c>
      <c r="R331" s="161">
        <v>0</v>
      </c>
      <c r="S331" s="149" t="s">
        <v>261</v>
      </c>
      <c r="T331" s="150" t="s">
        <v>24</v>
      </c>
      <c r="U331" s="163"/>
      <c r="V331" s="163"/>
      <c r="W331" s="163"/>
      <c r="X331" s="163"/>
      <c r="Y331" s="162" t="s">
        <v>24</v>
      </c>
    </row>
    <row r="332" spans="1:25" s="128" customFormat="1" ht="51">
      <c r="A332" s="1">
        <v>322</v>
      </c>
      <c r="B332" s="128" t="s">
        <v>1543</v>
      </c>
      <c r="C332" s="149" t="s">
        <v>54</v>
      </c>
      <c r="D332" s="151"/>
      <c r="E332" s="152" t="s">
        <v>2651</v>
      </c>
      <c r="F332" s="153" t="s">
        <v>1855</v>
      </c>
      <c r="G332" s="149" t="s">
        <v>257</v>
      </c>
      <c r="H332" s="172" t="s">
        <v>278</v>
      </c>
      <c r="I332" s="155" t="s">
        <v>267</v>
      </c>
      <c r="J332" s="156" t="s">
        <v>258</v>
      </c>
      <c r="K332" s="154" t="s">
        <v>2409</v>
      </c>
      <c r="L332" s="157" t="s">
        <v>2652</v>
      </c>
      <c r="M332" s="159" t="s">
        <v>2491</v>
      </c>
      <c r="N332" s="159" t="s">
        <v>313</v>
      </c>
      <c r="O332" s="156" t="s">
        <v>254</v>
      </c>
      <c r="P332" s="160">
        <v>650000000</v>
      </c>
      <c r="Q332" s="160">
        <v>650000000</v>
      </c>
      <c r="R332" s="161">
        <v>0</v>
      </c>
      <c r="S332" s="149" t="s">
        <v>261</v>
      </c>
      <c r="T332" s="150" t="s">
        <v>24</v>
      </c>
      <c r="U332" s="163"/>
      <c r="V332" s="163"/>
      <c r="W332" s="163"/>
      <c r="X332" s="163"/>
      <c r="Y332" s="162" t="s">
        <v>24</v>
      </c>
    </row>
    <row r="333" spans="1:25" s="128" customFormat="1" ht="38.25">
      <c r="A333" s="1">
        <v>323</v>
      </c>
      <c r="B333" s="128" t="s">
        <v>1544</v>
      </c>
      <c r="C333" s="149" t="s">
        <v>54</v>
      </c>
      <c r="D333" s="151"/>
      <c r="E333" s="152" t="s">
        <v>2653</v>
      </c>
      <c r="F333" s="153" t="s">
        <v>1855</v>
      </c>
      <c r="G333" s="149" t="s">
        <v>257</v>
      </c>
      <c r="H333" s="172" t="s">
        <v>278</v>
      </c>
      <c r="I333" s="155" t="s">
        <v>267</v>
      </c>
      <c r="J333" s="156" t="s">
        <v>258</v>
      </c>
      <c r="K333" s="154" t="s">
        <v>2409</v>
      </c>
      <c r="L333" s="157" t="s">
        <v>2654</v>
      </c>
      <c r="M333" s="159" t="s">
        <v>2491</v>
      </c>
      <c r="N333" s="159" t="s">
        <v>313</v>
      </c>
      <c r="O333" s="156" t="s">
        <v>254</v>
      </c>
      <c r="P333" s="160">
        <v>98100000000</v>
      </c>
      <c r="Q333" s="160">
        <v>98100000000</v>
      </c>
      <c r="R333" s="161">
        <v>0</v>
      </c>
      <c r="S333" s="149" t="s">
        <v>261</v>
      </c>
      <c r="T333" s="150" t="s">
        <v>24</v>
      </c>
      <c r="U333" s="163"/>
      <c r="V333" s="163"/>
      <c r="W333" s="163"/>
      <c r="X333" s="163"/>
      <c r="Y333" s="162" t="s">
        <v>24</v>
      </c>
    </row>
    <row r="334" spans="1:25" s="128" customFormat="1" ht="38.25">
      <c r="A334" s="1">
        <v>324</v>
      </c>
      <c r="B334" s="128" t="s">
        <v>1545</v>
      </c>
      <c r="C334" s="149" t="s">
        <v>54</v>
      </c>
      <c r="D334" s="151"/>
      <c r="E334" s="152" t="s">
        <v>2655</v>
      </c>
      <c r="F334" s="153" t="s">
        <v>1855</v>
      </c>
      <c r="G334" s="149" t="s">
        <v>257</v>
      </c>
      <c r="H334" s="172" t="s">
        <v>278</v>
      </c>
      <c r="I334" s="155" t="s">
        <v>267</v>
      </c>
      <c r="J334" s="156" t="s">
        <v>258</v>
      </c>
      <c r="K334" s="154" t="s">
        <v>2409</v>
      </c>
      <c r="L334" s="157" t="s">
        <v>2656</v>
      </c>
      <c r="M334" s="159" t="s">
        <v>2491</v>
      </c>
      <c r="N334" s="159" t="s">
        <v>313</v>
      </c>
      <c r="O334" s="156" t="s">
        <v>254</v>
      </c>
      <c r="P334" s="160">
        <v>302000000</v>
      </c>
      <c r="Q334" s="160">
        <v>302000000</v>
      </c>
      <c r="R334" s="161">
        <v>0</v>
      </c>
      <c r="S334" s="149" t="s">
        <v>261</v>
      </c>
      <c r="T334" s="150" t="s">
        <v>24</v>
      </c>
      <c r="U334" s="163"/>
      <c r="V334" s="163"/>
      <c r="W334" s="163"/>
      <c r="X334" s="163"/>
      <c r="Y334" s="162" t="s">
        <v>24</v>
      </c>
    </row>
    <row r="335" spans="1:25" s="128" customFormat="1" ht="38.25">
      <c r="A335" s="1">
        <v>325</v>
      </c>
      <c r="B335" s="128" t="s">
        <v>1546</v>
      </c>
      <c r="C335" s="149" t="s">
        <v>54</v>
      </c>
      <c r="D335" s="151"/>
      <c r="E335" s="152" t="s">
        <v>2657</v>
      </c>
      <c r="F335" s="153" t="s">
        <v>1855</v>
      </c>
      <c r="G335" s="149" t="s">
        <v>257</v>
      </c>
      <c r="H335" s="172" t="s">
        <v>278</v>
      </c>
      <c r="I335" s="155" t="s">
        <v>267</v>
      </c>
      <c r="J335" s="156" t="s">
        <v>258</v>
      </c>
      <c r="K335" s="154" t="s">
        <v>2409</v>
      </c>
      <c r="L335" s="157" t="s">
        <v>2658</v>
      </c>
      <c r="M335" s="159" t="s">
        <v>2491</v>
      </c>
      <c r="N335" s="159" t="s">
        <v>313</v>
      </c>
      <c r="O335" s="156" t="s">
        <v>254</v>
      </c>
      <c r="P335" s="160">
        <v>3210000000</v>
      </c>
      <c r="Q335" s="160">
        <v>3210000000</v>
      </c>
      <c r="R335" s="161">
        <v>0</v>
      </c>
      <c r="S335" s="149" t="s">
        <v>261</v>
      </c>
      <c r="T335" s="150" t="s">
        <v>24</v>
      </c>
      <c r="U335" s="163"/>
      <c r="V335" s="163"/>
      <c r="W335" s="163"/>
      <c r="X335" s="163"/>
      <c r="Y335" s="162" t="s">
        <v>24</v>
      </c>
    </row>
    <row r="336" spans="1:25" s="128" customFormat="1" ht="38.25">
      <c r="A336" s="1">
        <v>326</v>
      </c>
      <c r="B336" s="128" t="s">
        <v>1547</v>
      </c>
      <c r="C336" s="149" t="s">
        <v>54</v>
      </c>
      <c r="D336" s="151"/>
      <c r="E336" s="152" t="s">
        <v>2659</v>
      </c>
      <c r="F336" s="153" t="s">
        <v>1855</v>
      </c>
      <c r="G336" s="149" t="s">
        <v>257</v>
      </c>
      <c r="H336" s="172" t="s">
        <v>278</v>
      </c>
      <c r="I336" s="155" t="s">
        <v>267</v>
      </c>
      <c r="J336" s="156" t="s">
        <v>258</v>
      </c>
      <c r="K336" s="154" t="s">
        <v>2409</v>
      </c>
      <c r="L336" s="157" t="s">
        <v>2660</v>
      </c>
      <c r="M336" s="159" t="s">
        <v>2491</v>
      </c>
      <c r="N336" s="159" t="s">
        <v>313</v>
      </c>
      <c r="O336" s="156" t="s">
        <v>254</v>
      </c>
      <c r="P336" s="160">
        <v>6700000000</v>
      </c>
      <c r="Q336" s="160">
        <v>6700000000</v>
      </c>
      <c r="R336" s="161">
        <v>0</v>
      </c>
      <c r="S336" s="149" t="s">
        <v>261</v>
      </c>
      <c r="T336" s="150" t="s">
        <v>24</v>
      </c>
      <c r="U336" s="163"/>
      <c r="V336" s="163"/>
      <c r="W336" s="163"/>
      <c r="X336" s="163"/>
      <c r="Y336" s="162" t="s">
        <v>24</v>
      </c>
    </row>
    <row r="337" spans="1:25" s="128" customFormat="1" ht="51">
      <c r="A337" s="1">
        <v>327</v>
      </c>
      <c r="B337" s="128" t="s">
        <v>1548</v>
      </c>
      <c r="C337" s="149" t="s">
        <v>54</v>
      </c>
      <c r="D337" s="151"/>
      <c r="E337" s="152" t="s">
        <v>2661</v>
      </c>
      <c r="F337" s="153" t="s">
        <v>2662</v>
      </c>
      <c r="G337" s="149" t="s">
        <v>257</v>
      </c>
      <c r="H337" s="172" t="s">
        <v>278</v>
      </c>
      <c r="I337" s="155" t="s">
        <v>267</v>
      </c>
      <c r="J337" s="156" t="s">
        <v>258</v>
      </c>
      <c r="K337" s="154" t="s">
        <v>2409</v>
      </c>
      <c r="L337" s="157" t="s">
        <v>2663</v>
      </c>
      <c r="M337" s="159" t="s">
        <v>2491</v>
      </c>
      <c r="N337" s="159" t="s">
        <v>313</v>
      </c>
      <c r="O337" s="156" t="s">
        <v>260</v>
      </c>
      <c r="P337" s="160">
        <v>224624400</v>
      </c>
      <c r="Q337" s="160">
        <v>224624400</v>
      </c>
      <c r="R337" s="161">
        <v>0</v>
      </c>
      <c r="S337" s="149" t="s">
        <v>261</v>
      </c>
      <c r="T337" s="150" t="s">
        <v>24</v>
      </c>
      <c r="U337" s="163"/>
      <c r="V337" s="163"/>
      <c r="W337" s="163"/>
      <c r="X337" s="163"/>
      <c r="Y337" s="162" t="s">
        <v>24</v>
      </c>
    </row>
    <row r="338" spans="1:25" s="128" customFormat="1" ht="38.25">
      <c r="A338" s="1">
        <v>328</v>
      </c>
      <c r="B338" s="128" t="s">
        <v>1549</v>
      </c>
      <c r="C338" s="149" t="s">
        <v>54</v>
      </c>
      <c r="D338" s="151"/>
      <c r="E338" s="152" t="s">
        <v>2664</v>
      </c>
      <c r="F338" s="153" t="s">
        <v>1855</v>
      </c>
      <c r="G338" s="149" t="s">
        <v>257</v>
      </c>
      <c r="H338" s="172" t="s">
        <v>278</v>
      </c>
      <c r="I338" s="155" t="s">
        <v>267</v>
      </c>
      <c r="J338" s="156" t="s">
        <v>258</v>
      </c>
      <c r="K338" s="154" t="s">
        <v>2409</v>
      </c>
      <c r="L338" s="157" t="s">
        <v>2665</v>
      </c>
      <c r="M338" s="159" t="s">
        <v>2491</v>
      </c>
      <c r="N338" s="159" t="s">
        <v>313</v>
      </c>
      <c r="O338" s="156" t="s">
        <v>254</v>
      </c>
      <c r="P338" s="160">
        <v>1500000000</v>
      </c>
      <c r="Q338" s="160">
        <v>1500000000</v>
      </c>
      <c r="R338" s="161">
        <v>0</v>
      </c>
      <c r="S338" s="149" t="s">
        <v>261</v>
      </c>
      <c r="T338" s="150" t="s">
        <v>24</v>
      </c>
      <c r="U338" s="163"/>
      <c r="V338" s="163"/>
      <c r="W338" s="163"/>
      <c r="X338" s="163"/>
      <c r="Y338" s="162" t="s">
        <v>24</v>
      </c>
    </row>
    <row r="339" spans="1:25" s="128" customFormat="1" ht="38.25">
      <c r="A339" s="1">
        <v>329</v>
      </c>
      <c r="B339" s="128" t="s">
        <v>1550</v>
      </c>
      <c r="C339" s="149" t="s">
        <v>54</v>
      </c>
      <c r="D339" s="151"/>
      <c r="E339" s="152" t="s">
        <v>2666</v>
      </c>
      <c r="F339" s="153" t="s">
        <v>2667</v>
      </c>
      <c r="G339" s="149" t="s">
        <v>257</v>
      </c>
      <c r="H339" s="172" t="s">
        <v>278</v>
      </c>
      <c r="I339" s="155" t="s">
        <v>267</v>
      </c>
      <c r="J339" s="156" t="s">
        <v>258</v>
      </c>
      <c r="K339" s="154" t="s">
        <v>2409</v>
      </c>
      <c r="L339" s="157" t="s">
        <v>2668</v>
      </c>
      <c r="M339" s="159" t="s">
        <v>2491</v>
      </c>
      <c r="N339" s="159" t="s">
        <v>313</v>
      </c>
      <c r="O339" s="156" t="s">
        <v>260</v>
      </c>
      <c r="P339" s="160">
        <v>6162000000</v>
      </c>
      <c r="Q339" s="160">
        <v>6162000000</v>
      </c>
      <c r="R339" s="161">
        <v>0</v>
      </c>
      <c r="S339" s="149" t="s">
        <v>261</v>
      </c>
      <c r="T339" s="150" t="s">
        <v>24</v>
      </c>
      <c r="U339" s="163"/>
      <c r="V339" s="163"/>
      <c r="W339" s="163"/>
      <c r="X339" s="163"/>
      <c r="Y339" s="162" t="s">
        <v>24</v>
      </c>
    </row>
    <row r="340" spans="1:25" s="128" customFormat="1" ht="38.25">
      <c r="A340" s="1">
        <v>330</v>
      </c>
      <c r="B340" s="128" t="s">
        <v>1551</v>
      </c>
      <c r="C340" s="149" t="s">
        <v>54</v>
      </c>
      <c r="D340" s="151"/>
      <c r="E340" s="152" t="s">
        <v>2669</v>
      </c>
      <c r="F340" s="153" t="s">
        <v>2670</v>
      </c>
      <c r="G340" s="149" t="s">
        <v>257</v>
      </c>
      <c r="H340" s="172" t="s">
        <v>278</v>
      </c>
      <c r="I340" s="155" t="s">
        <v>267</v>
      </c>
      <c r="J340" s="156" t="s">
        <v>258</v>
      </c>
      <c r="K340" s="154" t="s">
        <v>2409</v>
      </c>
      <c r="L340" s="157" t="s">
        <v>2671</v>
      </c>
      <c r="M340" s="159" t="s">
        <v>2491</v>
      </c>
      <c r="N340" s="159" t="s">
        <v>313</v>
      </c>
      <c r="O340" s="156" t="s">
        <v>254</v>
      </c>
      <c r="P340" s="160">
        <v>6529000000</v>
      </c>
      <c r="Q340" s="160">
        <v>6529000000</v>
      </c>
      <c r="R340" s="161">
        <v>0</v>
      </c>
      <c r="S340" s="149" t="s">
        <v>261</v>
      </c>
      <c r="T340" s="150" t="s">
        <v>24</v>
      </c>
      <c r="U340" s="163"/>
      <c r="V340" s="163"/>
      <c r="W340" s="163"/>
      <c r="X340" s="163"/>
      <c r="Y340" s="162" t="s">
        <v>24</v>
      </c>
    </row>
    <row r="341" spans="1:25" s="128" customFormat="1" ht="38.25">
      <c r="A341" s="1">
        <v>331</v>
      </c>
      <c r="B341" s="128" t="s">
        <v>1552</v>
      </c>
      <c r="C341" s="149" t="s">
        <v>54</v>
      </c>
      <c r="D341" s="151"/>
      <c r="E341" s="152" t="s">
        <v>2672</v>
      </c>
      <c r="F341" s="153" t="s">
        <v>2673</v>
      </c>
      <c r="G341" s="149" t="s">
        <v>257</v>
      </c>
      <c r="H341" s="172" t="s">
        <v>278</v>
      </c>
      <c r="I341" s="155" t="s">
        <v>267</v>
      </c>
      <c r="J341" s="156" t="s">
        <v>258</v>
      </c>
      <c r="K341" s="154" t="s">
        <v>2409</v>
      </c>
      <c r="L341" s="157" t="s">
        <v>2674</v>
      </c>
      <c r="M341" s="159" t="s">
        <v>2491</v>
      </c>
      <c r="N341" s="159" t="s">
        <v>313</v>
      </c>
      <c r="O341" s="156" t="s">
        <v>254</v>
      </c>
      <c r="P341" s="160">
        <v>125000000</v>
      </c>
      <c r="Q341" s="160">
        <v>125000000</v>
      </c>
      <c r="R341" s="161">
        <v>0</v>
      </c>
      <c r="S341" s="149" t="s">
        <v>261</v>
      </c>
      <c r="T341" s="150" t="s">
        <v>24</v>
      </c>
      <c r="U341" s="163"/>
      <c r="V341" s="163"/>
      <c r="W341" s="163"/>
      <c r="X341" s="163"/>
      <c r="Y341" s="162" t="s">
        <v>24</v>
      </c>
    </row>
    <row r="342" spans="1:25" s="128" customFormat="1" ht="38.25">
      <c r="A342" s="1">
        <v>332</v>
      </c>
      <c r="B342" s="128" t="s">
        <v>1553</v>
      </c>
      <c r="C342" s="149" t="s">
        <v>54</v>
      </c>
      <c r="D342" s="151"/>
      <c r="E342" s="152" t="s">
        <v>2675</v>
      </c>
      <c r="F342" s="153" t="s">
        <v>1855</v>
      </c>
      <c r="G342" s="149" t="s">
        <v>257</v>
      </c>
      <c r="H342" s="172" t="s">
        <v>278</v>
      </c>
      <c r="I342" s="155" t="s">
        <v>267</v>
      </c>
      <c r="J342" s="156" t="s">
        <v>258</v>
      </c>
      <c r="K342" s="154" t="s">
        <v>2409</v>
      </c>
      <c r="L342" s="157" t="s">
        <v>2676</v>
      </c>
      <c r="M342" s="159" t="s">
        <v>2491</v>
      </c>
      <c r="N342" s="159" t="s">
        <v>313</v>
      </c>
      <c r="O342" s="156" t="s">
        <v>254</v>
      </c>
      <c r="P342" s="160">
        <v>650000000000</v>
      </c>
      <c r="Q342" s="160">
        <v>650000000000</v>
      </c>
      <c r="R342" s="161">
        <v>0</v>
      </c>
      <c r="S342" s="149" t="s">
        <v>261</v>
      </c>
      <c r="T342" s="150" t="s">
        <v>24</v>
      </c>
      <c r="U342" s="163"/>
      <c r="V342" s="163"/>
      <c r="W342" s="163"/>
      <c r="X342" s="163"/>
      <c r="Y342" s="162" t="s">
        <v>24</v>
      </c>
    </row>
    <row r="343" spans="1:25" s="128" customFormat="1" ht="38.25">
      <c r="A343" s="1">
        <v>333</v>
      </c>
      <c r="B343" s="128" t="s">
        <v>1554</v>
      </c>
      <c r="C343" s="149" t="s">
        <v>54</v>
      </c>
      <c r="D343" s="151"/>
      <c r="E343" s="152" t="s">
        <v>2677</v>
      </c>
      <c r="F343" s="153" t="s">
        <v>1855</v>
      </c>
      <c r="G343" s="149" t="s">
        <v>257</v>
      </c>
      <c r="H343" s="172" t="s">
        <v>278</v>
      </c>
      <c r="I343" s="155" t="s">
        <v>267</v>
      </c>
      <c r="J343" s="156" t="s">
        <v>258</v>
      </c>
      <c r="K343" s="154" t="s">
        <v>2409</v>
      </c>
      <c r="L343" s="157" t="s">
        <v>2678</v>
      </c>
      <c r="M343" s="159" t="s">
        <v>2491</v>
      </c>
      <c r="N343" s="159" t="s">
        <v>313</v>
      </c>
      <c r="O343" s="156" t="s">
        <v>260</v>
      </c>
      <c r="P343" s="160">
        <v>58240000</v>
      </c>
      <c r="Q343" s="160">
        <v>58240000</v>
      </c>
      <c r="R343" s="161">
        <v>0</v>
      </c>
      <c r="S343" s="149" t="s">
        <v>261</v>
      </c>
      <c r="T343" s="150" t="s">
        <v>24</v>
      </c>
      <c r="U343" s="163"/>
      <c r="V343" s="163"/>
      <c r="W343" s="163"/>
      <c r="X343" s="163"/>
      <c r="Y343" s="162" t="s">
        <v>24</v>
      </c>
    </row>
    <row r="344" spans="1:25" s="128" customFormat="1" ht="38.25">
      <c r="A344" s="1">
        <v>334</v>
      </c>
      <c r="B344" s="128" t="s">
        <v>1555</v>
      </c>
      <c r="C344" s="149" t="s">
        <v>54</v>
      </c>
      <c r="D344" s="151"/>
      <c r="E344" s="152" t="s">
        <v>2679</v>
      </c>
      <c r="F344" s="153" t="s">
        <v>1855</v>
      </c>
      <c r="G344" s="149" t="s">
        <v>257</v>
      </c>
      <c r="H344" s="172" t="s">
        <v>278</v>
      </c>
      <c r="I344" s="155" t="s">
        <v>267</v>
      </c>
      <c r="J344" s="156" t="s">
        <v>258</v>
      </c>
      <c r="K344" s="154" t="s">
        <v>2409</v>
      </c>
      <c r="L344" s="157" t="s">
        <v>2680</v>
      </c>
      <c r="M344" s="159" t="s">
        <v>2491</v>
      </c>
      <c r="N344" s="159" t="s">
        <v>313</v>
      </c>
      <c r="O344" s="156" t="s">
        <v>260</v>
      </c>
      <c r="P344" s="160">
        <v>165600000</v>
      </c>
      <c r="Q344" s="160">
        <v>165600000</v>
      </c>
      <c r="R344" s="161">
        <v>0</v>
      </c>
      <c r="S344" s="149" t="s">
        <v>261</v>
      </c>
      <c r="T344" s="150" t="s">
        <v>24</v>
      </c>
      <c r="U344" s="163"/>
      <c r="V344" s="163"/>
      <c r="W344" s="163"/>
      <c r="X344" s="163"/>
      <c r="Y344" s="162" t="s">
        <v>24</v>
      </c>
    </row>
    <row r="345" spans="1:25" s="128" customFormat="1" ht="38.25">
      <c r="A345" s="1">
        <v>335</v>
      </c>
      <c r="B345" s="128" t="s">
        <v>1556</v>
      </c>
      <c r="C345" s="149" t="s">
        <v>54</v>
      </c>
      <c r="D345" s="151"/>
      <c r="E345" s="152" t="s">
        <v>2681</v>
      </c>
      <c r="F345" s="153" t="s">
        <v>1855</v>
      </c>
      <c r="G345" s="149" t="s">
        <v>257</v>
      </c>
      <c r="H345" s="172" t="s">
        <v>278</v>
      </c>
      <c r="I345" s="155" t="s">
        <v>267</v>
      </c>
      <c r="J345" s="156" t="s">
        <v>258</v>
      </c>
      <c r="K345" s="154" t="s">
        <v>2409</v>
      </c>
      <c r="L345" s="157" t="s">
        <v>2682</v>
      </c>
      <c r="M345" s="159" t="s">
        <v>2491</v>
      </c>
      <c r="N345" s="159" t="s">
        <v>313</v>
      </c>
      <c r="O345" s="156" t="s">
        <v>254</v>
      </c>
      <c r="P345" s="160">
        <v>57000000</v>
      </c>
      <c r="Q345" s="160">
        <v>57000000</v>
      </c>
      <c r="R345" s="161">
        <v>0</v>
      </c>
      <c r="S345" s="149" t="s">
        <v>261</v>
      </c>
      <c r="T345" s="150" t="s">
        <v>24</v>
      </c>
      <c r="U345" s="163"/>
      <c r="V345" s="163"/>
      <c r="W345" s="163"/>
      <c r="X345" s="163"/>
      <c r="Y345" s="162" t="s">
        <v>24</v>
      </c>
    </row>
    <row r="346" spans="1:25" s="128" customFormat="1" ht="38.25">
      <c r="A346" s="1">
        <v>336</v>
      </c>
      <c r="B346" s="128" t="s">
        <v>1557</v>
      </c>
      <c r="C346" s="149" t="s">
        <v>54</v>
      </c>
      <c r="D346" s="151"/>
      <c r="E346" s="152" t="s">
        <v>2683</v>
      </c>
      <c r="F346" s="153" t="s">
        <v>1855</v>
      </c>
      <c r="G346" s="149" t="s">
        <v>257</v>
      </c>
      <c r="H346" s="172" t="s">
        <v>278</v>
      </c>
      <c r="I346" s="155" t="s">
        <v>267</v>
      </c>
      <c r="J346" s="156" t="s">
        <v>258</v>
      </c>
      <c r="K346" s="154" t="s">
        <v>2409</v>
      </c>
      <c r="L346" s="157" t="s">
        <v>2684</v>
      </c>
      <c r="M346" s="159" t="s">
        <v>2491</v>
      </c>
      <c r="N346" s="159" t="s">
        <v>313</v>
      </c>
      <c r="O346" s="156" t="s">
        <v>260</v>
      </c>
      <c r="P346" s="160">
        <v>76000000</v>
      </c>
      <c r="Q346" s="160">
        <v>76000000</v>
      </c>
      <c r="R346" s="161">
        <v>0</v>
      </c>
      <c r="S346" s="149" t="s">
        <v>261</v>
      </c>
      <c r="T346" s="150" t="s">
        <v>24</v>
      </c>
      <c r="U346" s="163"/>
      <c r="V346" s="163"/>
      <c r="W346" s="163"/>
      <c r="X346" s="163"/>
      <c r="Y346" s="162" t="s">
        <v>24</v>
      </c>
    </row>
    <row r="347" spans="1:25" s="128" customFormat="1" ht="38.25">
      <c r="A347" s="1">
        <v>337</v>
      </c>
      <c r="B347" s="128" t="s">
        <v>1558</v>
      </c>
      <c r="C347" s="149" t="s">
        <v>54</v>
      </c>
      <c r="D347" s="151"/>
      <c r="E347" s="152" t="s">
        <v>2685</v>
      </c>
      <c r="F347" s="153" t="s">
        <v>1855</v>
      </c>
      <c r="G347" s="149" t="s">
        <v>257</v>
      </c>
      <c r="H347" s="172" t="s">
        <v>278</v>
      </c>
      <c r="I347" s="155" t="s">
        <v>267</v>
      </c>
      <c r="J347" s="156" t="s">
        <v>258</v>
      </c>
      <c r="K347" s="154" t="s">
        <v>2409</v>
      </c>
      <c r="L347" s="157" t="s">
        <v>2686</v>
      </c>
      <c r="M347" s="159" t="s">
        <v>2491</v>
      </c>
      <c r="N347" s="159" t="s">
        <v>313</v>
      </c>
      <c r="O347" s="156" t="s">
        <v>254</v>
      </c>
      <c r="P347" s="160">
        <v>95000000</v>
      </c>
      <c r="Q347" s="160">
        <v>95000000</v>
      </c>
      <c r="R347" s="161">
        <v>0</v>
      </c>
      <c r="S347" s="149" t="s">
        <v>261</v>
      </c>
      <c r="T347" s="150" t="s">
        <v>24</v>
      </c>
      <c r="U347" s="163"/>
      <c r="V347" s="163"/>
      <c r="W347" s="163"/>
      <c r="X347" s="163"/>
      <c r="Y347" s="162" t="s">
        <v>24</v>
      </c>
    </row>
    <row r="348" spans="1:25" s="128" customFormat="1" ht="38.25">
      <c r="A348" s="1">
        <v>338</v>
      </c>
      <c r="B348" s="128" t="s">
        <v>1559</v>
      </c>
      <c r="C348" s="149" t="s">
        <v>54</v>
      </c>
      <c r="D348" s="151"/>
      <c r="E348" s="152" t="s">
        <v>2687</v>
      </c>
      <c r="F348" s="153" t="s">
        <v>2688</v>
      </c>
      <c r="G348" s="149" t="s">
        <v>257</v>
      </c>
      <c r="H348" s="172" t="s">
        <v>278</v>
      </c>
      <c r="I348" s="155" t="s">
        <v>267</v>
      </c>
      <c r="J348" s="156" t="s">
        <v>258</v>
      </c>
      <c r="K348" s="154" t="s">
        <v>2409</v>
      </c>
      <c r="L348" s="157" t="s">
        <v>2689</v>
      </c>
      <c r="M348" s="159" t="s">
        <v>2491</v>
      </c>
      <c r="N348" s="159" t="s">
        <v>313</v>
      </c>
      <c r="O348" s="156" t="s">
        <v>260</v>
      </c>
      <c r="P348" s="160">
        <v>575800000</v>
      </c>
      <c r="Q348" s="160">
        <v>575800000</v>
      </c>
      <c r="R348" s="161">
        <v>0</v>
      </c>
      <c r="S348" s="149" t="s">
        <v>261</v>
      </c>
      <c r="T348" s="150" t="s">
        <v>24</v>
      </c>
      <c r="U348" s="163"/>
      <c r="V348" s="163"/>
      <c r="W348" s="163"/>
      <c r="X348" s="163"/>
      <c r="Y348" s="162" t="s">
        <v>24</v>
      </c>
    </row>
    <row r="349" spans="1:25" s="128" customFormat="1" ht="38.25">
      <c r="A349" s="1">
        <v>339</v>
      </c>
      <c r="B349" s="128" t="s">
        <v>1560</v>
      </c>
      <c r="C349" s="149" t="s">
        <v>54</v>
      </c>
      <c r="D349" s="151"/>
      <c r="E349" s="152" t="s">
        <v>2690</v>
      </c>
      <c r="F349" s="153" t="s">
        <v>1855</v>
      </c>
      <c r="G349" s="149" t="s">
        <v>257</v>
      </c>
      <c r="H349" s="172" t="s">
        <v>278</v>
      </c>
      <c r="I349" s="155" t="s">
        <v>267</v>
      </c>
      <c r="J349" s="156" t="s">
        <v>258</v>
      </c>
      <c r="K349" s="154" t="s">
        <v>2409</v>
      </c>
      <c r="L349" s="157" t="s">
        <v>2691</v>
      </c>
      <c r="M349" s="159" t="s">
        <v>2491</v>
      </c>
      <c r="N349" s="159" t="s">
        <v>313</v>
      </c>
      <c r="O349" s="156" t="s">
        <v>254</v>
      </c>
      <c r="P349" s="160">
        <v>30000000</v>
      </c>
      <c r="Q349" s="160">
        <v>30000000</v>
      </c>
      <c r="R349" s="161">
        <v>0</v>
      </c>
      <c r="S349" s="149" t="s">
        <v>261</v>
      </c>
      <c r="T349" s="150" t="s">
        <v>24</v>
      </c>
      <c r="U349" s="163"/>
      <c r="V349" s="163"/>
      <c r="W349" s="163"/>
      <c r="X349" s="163"/>
      <c r="Y349" s="162" t="s">
        <v>24</v>
      </c>
    </row>
    <row r="350" spans="1:25" s="128" customFormat="1" ht="38.25">
      <c r="A350" s="1">
        <v>340</v>
      </c>
      <c r="B350" s="128" t="s">
        <v>1561</v>
      </c>
      <c r="C350" s="149" t="s">
        <v>54</v>
      </c>
      <c r="D350" s="151"/>
      <c r="E350" s="152" t="s">
        <v>2692</v>
      </c>
      <c r="F350" s="153" t="s">
        <v>2667</v>
      </c>
      <c r="G350" s="149" t="s">
        <v>257</v>
      </c>
      <c r="H350" s="172" t="s">
        <v>278</v>
      </c>
      <c r="I350" s="155" t="s">
        <v>267</v>
      </c>
      <c r="J350" s="156" t="s">
        <v>258</v>
      </c>
      <c r="K350" s="154" t="s">
        <v>2409</v>
      </c>
      <c r="L350" s="157" t="s">
        <v>2693</v>
      </c>
      <c r="M350" s="159" t="s">
        <v>2491</v>
      </c>
      <c r="N350" s="159" t="s">
        <v>313</v>
      </c>
      <c r="O350" s="156" t="s">
        <v>260</v>
      </c>
      <c r="P350" s="160">
        <v>189000000</v>
      </c>
      <c r="Q350" s="160">
        <v>189000000</v>
      </c>
      <c r="R350" s="161">
        <v>0</v>
      </c>
      <c r="S350" s="149" t="s">
        <v>261</v>
      </c>
      <c r="T350" s="150" t="s">
        <v>24</v>
      </c>
      <c r="U350" s="163"/>
      <c r="V350" s="163"/>
      <c r="W350" s="163"/>
      <c r="X350" s="163"/>
      <c r="Y350" s="162" t="s">
        <v>24</v>
      </c>
    </row>
    <row r="351" spans="1:25" s="128" customFormat="1" ht="38.25">
      <c r="A351" s="1">
        <v>341</v>
      </c>
      <c r="B351" s="128" t="s">
        <v>1562</v>
      </c>
      <c r="C351" s="149" t="s">
        <v>54</v>
      </c>
      <c r="D351" s="151"/>
      <c r="E351" s="152" t="s">
        <v>2694</v>
      </c>
      <c r="F351" s="153" t="s">
        <v>1855</v>
      </c>
      <c r="G351" s="149" t="s">
        <v>257</v>
      </c>
      <c r="H351" s="172" t="s">
        <v>278</v>
      </c>
      <c r="I351" s="155" t="s">
        <v>267</v>
      </c>
      <c r="J351" s="156" t="s">
        <v>258</v>
      </c>
      <c r="K351" s="154" t="s">
        <v>2409</v>
      </c>
      <c r="L351" s="157" t="s">
        <v>2695</v>
      </c>
      <c r="M351" s="159" t="s">
        <v>2491</v>
      </c>
      <c r="N351" s="159" t="s">
        <v>313</v>
      </c>
      <c r="O351" s="156" t="s">
        <v>254</v>
      </c>
      <c r="P351" s="160">
        <v>4000000000</v>
      </c>
      <c r="Q351" s="160">
        <v>4000000000</v>
      </c>
      <c r="R351" s="161">
        <v>0</v>
      </c>
      <c r="S351" s="149" t="s">
        <v>261</v>
      </c>
      <c r="T351" s="150" t="s">
        <v>24</v>
      </c>
      <c r="U351" s="163"/>
      <c r="V351" s="163"/>
      <c r="W351" s="163"/>
      <c r="X351" s="163"/>
      <c r="Y351" s="162" t="s">
        <v>24</v>
      </c>
    </row>
    <row r="352" spans="1:25" s="128" customFormat="1" ht="51">
      <c r="A352" s="1">
        <v>342</v>
      </c>
      <c r="B352" s="128" t="s">
        <v>1563</v>
      </c>
      <c r="C352" s="149" t="s">
        <v>54</v>
      </c>
      <c r="D352" s="151"/>
      <c r="E352" s="152" t="s">
        <v>2696</v>
      </c>
      <c r="F352" s="153" t="s">
        <v>1855</v>
      </c>
      <c r="G352" s="149" t="s">
        <v>257</v>
      </c>
      <c r="H352" s="172" t="s">
        <v>278</v>
      </c>
      <c r="I352" s="155" t="s">
        <v>267</v>
      </c>
      <c r="J352" s="156" t="s">
        <v>258</v>
      </c>
      <c r="K352" s="154" t="s">
        <v>2409</v>
      </c>
      <c r="L352" s="157" t="s">
        <v>2697</v>
      </c>
      <c r="M352" s="159" t="s">
        <v>2491</v>
      </c>
      <c r="N352" s="159" t="s">
        <v>313</v>
      </c>
      <c r="O352" s="156" t="s">
        <v>260</v>
      </c>
      <c r="P352" s="160">
        <v>39000000</v>
      </c>
      <c r="Q352" s="160">
        <v>39000000</v>
      </c>
      <c r="R352" s="161">
        <v>0</v>
      </c>
      <c r="S352" s="149" t="s">
        <v>261</v>
      </c>
      <c r="T352" s="150" t="s">
        <v>24</v>
      </c>
      <c r="U352" s="163"/>
      <c r="V352" s="163"/>
      <c r="W352" s="163"/>
      <c r="X352" s="163"/>
      <c r="Y352" s="162" t="s">
        <v>24</v>
      </c>
    </row>
    <row r="353" spans="1:25" s="128" customFormat="1" ht="38.25">
      <c r="A353" s="1">
        <v>343</v>
      </c>
      <c r="B353" s="128" t="s">
        <v>1564</v>
      </c>
      <c r="C353" s="149" t="s">
        <v>54</v>
      </c>
      <c r="D353" s="151"/>
      <c r="E353" s="152" t="s">
        <v>2698</v>
      </c>
      <c r="F353" s="153" t="s">
        <v>1855</v>
      </c>
      <c r="G353" s="149" t="s">
        <v>257</v>
      </c>
      <c r="H353" s="172" t="s">
        <v>278</v>
      </c>
      <c r="I353" s="155" t="s">
        <v>267</v>
      </c>
      <c r="J353" s="156" t="s">
        <v>258</v>
      </c>
      <c r="K353" s="154" t="s">
        <v>2409</v>
      </c>
      <c r="L353" s="157" t="s">
        <v>2699</v>
      </c>
      <c r="M353" s="159" t="s">
        <v>2491</v>
      </c>
      <c r="N353" s="159" t="s">
        <v>313</v>
      </c>
      <c r="O353" s="156" t="s">
        <v>260</v>
      </c>
      <c r="P353" s="160">
        <v>89000000</v>
      </c>
      <c r="Q353" s="160">
        <v>89000000</v>
      </c>
      <c r="R353" s="161">
        <v>0</v>
      </c>
      <c r="S353" s="149" t="s">
        <v>261</v>
      </c>
      <c r="T353" s="150" t="s">
        <v>24</v>
      </c>
      <c r="U353" s="163"/>
      <c r="V353" s="163"/>
      <c r="W353" s="163"/>
      <c r="X353" s="163"/>
      <c r="Y353" s="162" t="s">
        <v>24</v>
      </c>
    </row>
    <row r="354" spans="1:25" s="128" customFormat="1" ht="38.25">
      <c r="A354" s="1">
        <v>344</v>
      </c>
      <c r="B354" s="128" t="s">
        <v>1565</v>
      </c>
      <c r="C354" s="149" t="s">
        <v>54</v>
      </c>
      <c r="D354" s="151"/>
      <c r="E354" s="152" t="s">
        <v>2700</v>
      </c>
      <c r="F354" s="153" t="s">
        <v>2701</v>
      </c>
      <c r="G354" s="149" t="s">
        <v>257</v>
      </c>
      <c r="H354" s="172" t="s">
        <v>278</v>
      </c>
      <c r="I354" s="155" t="s">
        <v>267</v>
      </c>
      <c r="J354" s="156" t="s">
        <v>258</v>
      </c>
      <c r="K354" s="154" t="s">
        <v>2409</v>
      </c>
      <c r="L354" s="157" t="s">
        <v>2702</v>
      </c>
      <c r="M354" s="159" t="s">
        <v>2491</v>
      </c>
      <c r="N354" s="159" t="s">
        <v>313</v>
      </c>
      <c r="O354" s="156" t="s">
        <v>254</v>
      </c>
      <c r="P354" s="160">
        <v>1345000000</v>
      </c>
      <c r="Q354" s="160">
        <v>1345000000</v>
      </c>
      <c r="R354" s="161">
        <v>0</v>
      </c>
      <c r="S354" s="149" t="s">
        <v>261</v>
      </c>
      <c r="T354" s="150" t="s">
        <v>24</v>
      </c>
      <c r="U354" s="163"/>
      <c r="V354" s="163"/>
      <c r="W354" s="163"/>
      <c r="X354" s="163"/>
      <c r="Y354" s="162" t="s">
        <v>24</v>
      </c>
    </row>
    <row r="355" spans="1:25" s="128" customFormat="1" ht="38.25">
      <c r="A355" s="1">
        <v>345</v>
      </c>
      <c r="B355" s="128" t="s">
        <v>1566</v>
      </c>
      <c r="C355" s="149" t="s">
        <v>54</v>
      </c>
      <c r="D355" s="151"/>
      <c r="E355" s="152" t="s">
        <v>2703</v>
      </c>
      <c r="F355" s="153" t="s">
        <v>1855</v>
      </c>
      <c r="G355" s="149" t="s">
        <v>257</v>
      </c>
      <c r="H355" s="172" t="s">
        <v>278</v>
      </c>
      <c r="I355" s="155" t="s">
        <v>267</v>
      </c>
      <c r="J355" s="156" t="s">
        <v>258</v>
      </c>
      <c r="K355" s="154" t="s">
        <v>2409</v>
      </c>
      <c r="L355" s="157" t="s">
        <v>2704</v>
      </c>
      <c r="M355" s="159" t="s">
        <v>2491</v>
      </c>
      <c r="N355" s="159" t="s">
        <v>313</v>
      </c>
      <c r="O355" s="156" t="s">
        <v>254</v>
      </c>
      <c r="P355" s="160">
        <v>57000000</v>
      </c>
      <c r="Q355" s="160">
        <v>57000000</v>
      </c>
      <c r="R355" s="161">
        <v>0</v>
      </c>
      <c r="S355" s="149" t="s">
        <v>261</v>
      </c>
      <c r="T355" s="150" t="s">
        <v>24</v>
      </c>
      <c r="U355" s="163"/>
      <c r="V355" s="163"/>
      <c r="W355" s="163"/>
      <c r="X355" s="163"/>
      <c r="Y355" s="162" t="s">
        <v>24</v>
      </c>
    </row>
    <row r="356" spans="1:25" s="128" customFormat="1" ht="38.25">
      <c r="A356" s="1">
        <v>346</v>
      </c>
      <c r="B356" s="128" t="s">
        <v>1567</v>
      </c>
      <c r="C356" s="149" t="s">
        <v>54</v>
      </c>
      <c r="D356" s="151"/>
      <c r="E356" s="152" t="s">
        <v>2705</v>
      </c>
      <c r="F356" s="153" t="s">
        <v>1855</v>
      </c>
      <c r="G356" s="149" t="s">
        <v>257</v>
      </c>
      <c r="H356" s="172" t="s">
        <v>278</v>
      </c>
      <c r="I356" s="155" t="s">
        <v>267</v>
      </c>
      <c r="J356" s="156" t="s">
        <v>258</v>
      </c>
      <c r="K356" s="154" t="s">
        <v>2409</v>
      </c>
      <c r="L356" s="157" t="s">
        <v>2706</v>
      </c>
      <c r="M356" s="159" t="s">
        <v>2491</v>
      </c>
      <c r="N356" s="159" t="s">
        <v>313</v>
      </c>
      <c r="O356" s="156" t="s">
        <v>260</v>
      </c>
      <c r="P356" s="160">
        <v>251000000</v>
      </c>
      <c r="Q356" s="160">
        <v>251000000</v>
      </c>
      <c r="R356" s="161">
        <v>0</v>
      </c>
      <c r="S356" s="149" t="s">
        <v>261</v>
      </c>
      <c r="T356" s="150" t="s">
        <v>24</v>
      </c>
      <c r="U356" s="163"/>
      <c r="V356" s="163"/>
      <c r="W356" s="163"/>
      <c r="X356" s="163"/>
      <c r="Y356" s="162" t="s">
        <v>24</v>
      </c>
    </row>
    <row r="357" spans="1:25" s="128" customFormat="1" ht="51">
      <c r="A357" s="1">
        <v>347</v>
      </c>
      <c r="B357" s="128" t="s">
        <v>1568</v>
      </c>
      <c r="C357" s="149" t="s">
        <v>54</v>
      </c>
      <c r="D357" s="151"/>
      <c r="E357" s="152" t="s">
        <v>2707</v>
      </c>
      <c r="F357" s="153" t="s">
        <v>2667</v>
      </c>
      <c r="G357" s="149" t="s">
        <v>257</v>
      </c>
      <c r="H357" s="172" t="s">
        <v>278</v>
      </c>
      <c r="I357" s="155" t="s">
        <v>267</v>
      </c>
      <c r="J357" s="156" t="s">
        <v>258</v>
      </c>
      <c r="K357" s="154" t="s">
        <v>2409</v>
      </c>
      <c r="L357" s="157" t="s">
        <v>2708</v>
      </c>
      <c r="M357" s="159" t="s">
        <v>2491</v>
      </c>
      <c r="N357" s="159" t="s">
        <v>313</v>
      </c>
      <c r="O357" s="156" t="s">
        <v>260</v>
      </c>
      <c r="P357" s="160">
        <v>154125000</v>
      </c>
      <c r="Q357" s="160">
        <v>154125000</v>
      </c>
      <c r="R357" s="161">
        <v>0</v>
      </c>
      <c r="S357" s="149" t="s">
        <v>261</v>
      </c>
      <c r="T357" s="150" t="s">
        <v>24</v>
      </c>
      <c r="U357" s="163"/>
      <c r="V357" s="163"/>
      <c r="W357" s="163"/>
      <c r="X357" s="163"/>
      <c r="Y357" s="162" t="s">
        <v>24</v>
      </c>
    </row>
    <row r="358" spans="1:25" s="128" customFormat="1" ht="38.25">
      <c r="A358" s="1">
        <v>348</v>
      </c>
      <c r="B358" s="128" t="s">
        <v>1569</v>
      </c>
      <c r="C358" s="149" t="s">
        <v>54</v>
      </c>
      <c r="D358" s="151"/>
      <c r="E358" s="152" t="s">
        <v>2709</v>
      </c>
      <c r="F358" s="153" t="s">
        <v>1855</v>
      </c>
      <c r="G358" s="149" t="s">
        <v>257</v>
      </c>
      <c r="H358" s="172" t="s">
        <v>278</v>
      </c>
      <c r="I358" s="155" t="s">
        <v>267</v>
      </c>
      <c r="J358" s="156" t="s">
        <v>258</v>
      </c>
      <c r="K358" s="154" t="s">
        <v>2409</v>
      </c>
      <c r="L358" s="157" t="s">
        <v>2710</v>
      </c>
      <c r="M358" s="159" t="s">
        <v>2491</v>
      </c>
      <c r="N358" s="159" t="s">
        <v>313</v>
      </c>
      <c r="O358" s="156" t="s">
        <v>260</v>
      </c>
      <c r="P358" s="160">
        <v>52000000</v>
      </c>
      <c r="Q358" s="160">
        <v>52000000</v>
      </c>
      <c r="R358" s="161">
        <v>0</v>
      </c>
      <c r="S358" s="149" t="s">
        <v>261</v>
      </c>
      <c r="T358" s="150" t="s">
        <v>24</v>
      </c>
      <c r="U358" s="163"/>
      <c r="V358" s="163"/>
      <c r="W358" s="163"/>
      <c r="X358" s="163"/>
      <c r="Y358" s="162" t="s">
        <v>24</v>
      </c>
    </row>
    <row r="359" spans="1:25" s="128" customFormat="1" ht="76.5">
      <c r="A359" s="1">
        <v>349</v>
      </c>
      <c r="B359" s="128" t="s">
        <v>1570</v>
      </c>
      <c r="C359" s="149" t="s">
        <v>54</v>
      </c>
      <c r="D359" s="151"/>
      <c r="E359" s="152" t="s">
        <v>2711</v>
      </c>
      <c r="F359" s="153" t="s">
        <v>2712</v>
      </c>
      <c r="G359" s="149" t="s">
        <v>257</v>
      </c>
      <c r="H359" s="172" t="s">
        <v>278</v>
      </c>
      <c r="I359" s="155" t="s">
        <v>267</v>
      </c>
      <c r="J359" s="156" t="s">
        <v>258</v>
      </c>
      <c r="K359" s="154" t="s">
        <v>2409</v>
      </c>
      <c r="L359" s="157" t="s">
        <v>2713</v>
      </c>
      <c r="M359" s="159" t="s">
        <v>2491</v>
      </c>
      <c r="N359" s="159" t="s">
        <v>313</v>
      </c>
      <c r="O359" s="156" t="s">
        <v>260</v>
      </c>
      <c r="P359" s="160">
        <v>162000000</v>
      </c>
      <c r="Q359" s="160">
        <v>162000000</v>
      </c>
      <c r="R359" s="161">
        <v>0</v>
      </c>
      <c r="S359" s="149" t="s">
        <v>261</v>
      </c>
      <c r="T359" s="150" t="s">
        <v>24</v>
      </c>
      <c r="U359" s="163"/>
      <c r="V359" s="163"/>
      <c r="W359" s="163"/>
      <c r="X359" s="163"/>
      <c r="Y359" s="162" t="s">
        <v>24</v>
      </c>
    </row>
    <row r="360" spans="1:25" s="128" customFormat="1" ht="51">
      <c r="A360" s="1">
        <v>350</v>
      </c>
      <c r="B360" s="128" t="s">
        <v>1571</v>
      </c>
      <c r="C360" s="149" t="s">
        <v>54</v>
      </c>
      <c r="D360" s="151"/>
      <c r="E360" s="152" t="s">
        <v>2714</v>
      </c>
      <c r="F360" s="153" t="s">
        <v>1855</v>
      </c>
      <c r="G360" s="149" t="s">
        <v>257</v>
      </c>
      <c r="H360" s="172" t="s">
        <v>278</v>
      </c>
      <c r="I360" s="155" t="s">
        <v>267</v>
      </c>
      <c r="J360" s="156" t="s">
        <v>258</v>
      </c>
      <c r="K360" s="154" t="s">
        <v>2409</v>
      </c>
      <c r="L360" s="157" t="s">
        <v>2715</v>
      </c>
      <c r="M360" s="159" t="s">
        <v>2491</v>
      </c>
      <c r="N360" s="159" t="s">
        <v>313</v>
      </c>
      <c r="O360" s="156" t="s">
        <v>264</v>
      </c>
      <c r="P360" s="160">
        <v>252000000</v>
      </c>
      <c r="Q360" s="160">
        <v>252000000</v>
      </c>
      <c r="R360" s="161">
        <v>0</v>
      </c>
      <c r="S360" s="149" t="s">
        <v>261</v>
      </c>
      <c r="T360" s="150" t="s">
        <v>24</v>
      </c>
      <c r="U360" s="163"/>
      <c r="V360" s="163"/>
      <c r="W360" s="163"/>
      <c r="X360" s="163"/>
      <c r="Y360" s="162" t="s">
        <v>24</v>
      </c>
    </row>
    <row r="361" spans="1:25" s="128" customFormat="1" ht="38.25">
      <c r="A361" s="1">
        <v>351</v>
      </c>
      <c r="B361" s="128" t="s">
        <v>1572</v>
      </c>
      <c r="C361" s="149" t="s">
        <v>54</v>
      </c>
      <c r="D361" s="151"/>
      <c r="E361" s="152" t="s">
        <v>2716</v>
      </c>
      <c r="F361" s="153" t="s">
        <v>2688</v>
      </c>
      <c r="G361" s="149" t="s">
        <v>257</v>
      </c>
      <c r="H361" s="172" t="s">
        <v>278</v>
      </c>
      <c r="I361" s="155" t="s">
        <v>267</v>
      </c>
      <c r="J361" s="156" t="s">
        <v>258</v>
      </c>
      <c r="K361" s="154" t="s">
        <v>2409</v>
      </c>
      <c r="L361" s="157" t="s">
        <v>2717</v>
      </c>
      <c r="M361" s="159" t="s">
        <v>2491</v>
      </c>
      <c r="N361" s="159" t="s">
        <v>313</v>
      </c>
      <c r="O361" s="156" t="s">
        <v>260</v>
      </c>
      <c r="P361" s="160">
        <v>3458500000</v>
      </c>
      <c r="Q361" s="160">
        <v>3458500000</v>
      </c>
      <c r="R361" s="161">
        <v>0</v>
      </c>
      <c r="S361" s="149" t="s">
        <v>261</v>
      </c>
      <c r="T361" s="150" t="s">
        <v>24</v>
      </c>
      <c r="U361" s="163"/>
      <c r="V361" s="163"/>
      <c r="W361" s="163"/>
      <c r="X361" s="163"/>
      <c r="Y361" s="162" t="s">
        <v>24</v>
      </c>
    </row>
    <row r="362" spans="1:25" s="128" customFormat="1" ht="38.25">
      <c r="A362" s="1">
        <v>352</v>
      </c>
      <c r="B362" s="128" t="s">
        <v>1573</v>
      </c>
      <c r="C362" s="149" t="s">
        <v>54</v>
      </c>
      <c r="D362" s="151"/>
      <c r="E362" s="152" t="s">
        <v>2718</v>
      </c>
      <c r="F362" s="153" t="s">
        <v>2719</v>
      </c>
      <c r="G362" s="149" t="s">
        <v>257</v>
      </c>
      <c r="H362" s="172" t="s">
        <v>278</v>
      </c>
      <c r="I362" s="155" t="s">
        <v>267</v>
      </c>
      <c r="J362" s="156" t="s">
        <v>258</v>
      </c>
      <c r="K362" s="154" t="s">
        <v>2409</v>
      </c>
      <c r="L362" s="157" t="s">
        <v>2720</v>
      </c>
      <c r="M362" s="159" t="s">
        <v>2491</v>
      </c>
      <c r="N362" s="159" t="s">
        <v>313</v>
      </c>
      <c r="O362" s="156" t="s">
        <v>260</v>
      </c>
      <c r="P362" s="160">
        <v>375000000</v>
      </c>
      <c r="Q362" s="160">
        <v>375000000</v>
      </c>
      <c r="R362" s="161">
        <v>0</v>
      </c>
      <c r="S362" s="149" t="s">
        <v>261</v>
      </c>
      <c r="T362" s="150" t="s">
        <v>24</v>
      </c>
      <c r="U362" s="163"/>
      <c r="V362" s="163"/>
      <c r="W362" s="163"/>
      <c r="X362" s="163"/>
      <c r="Y362" s="162" t="s">
        <v>24</v>
      </c>
    </row>
    <row r="363" spans="1:25" s="128" customFormat="1" ht="38.25">
      <c r="A363" s="1">
        <v>353</v>
      </c>
      <c r="B363" s="128" t="s">
        <v>1574</v>
      </c>
      <c r="C363" s="149" t="s">
        <v>54</v>
      </c>
      <c r="D363" s="151"/>
      <c r="E363" s="152" t="s">
        <v>2721</v>
      </c>
      <c r="F363" s="153" t="s">
        <v>1855</v>
      </c>
      <c r="G363" s="149" t="s">
        <v>257</v>
      </c>
      <c r="H363" s="172" t="s">
        <v>278</v>
      </c>
      <c r="I363" s="155" t="s">
        <v>267</v>
      </c>
      <c r="J363" s="156" t="s">
        <v>258</v>
      </c>
      <c r="K363" s="154" t="s">
        <v>2409</v>
      </c>
      <c r="L363" s="157" t="s">
        <v>2722</v>
      </c>
      <c r="M363" s="159" t="s">
        <v>2491</v>
      </c>
      <c r="N363" s="159" t="s">
        <v>313</v>
      </c>
      <c r="O363" s="156" t="s">
        <v>254</v>
      </c>
      <c r="P363" s="160">
        <v>8300000000</v>
      </c>
      <c r="Q363" s="160">
        <v>8300000000</v>
      </c>
      <c r="R363" s="161">
        <v>0</v>
      </c>
      <c r="S363" s="149" t="s">
        <v>261</v>
      </c>
      <c r="T363" s="150" t="s">
        <v>24</v>
      </c>
      <c r="U363" s="163"/>
      <c r="V363" s="163"/>
      <c r="W363" s="163"/>
      <c r="X363" s="163"/>
      <c r="Y363" s="162" t="s">
        <v>24</v>
      </c>
    </row>
    <row r="364" spans="1:25" s="128" customFormat="1" ht="38.25">
      <c r="A364" s="1">
        <v>354</v>
      </c>
      <c r="B364" s="128" t="s">
        <v>1575</v>
      </c>
      <c r="C364" s="149" t="s">
        <v>54</v>
      </c>
      <c r="D364" s="151"/>
      <c r="E364" s="152" t="s">
        <v>2723</v>
      </c>
      <c r="F364" s="153" t="s">
        <v>1855</v>
      </c>
      <c r="G364" s="149" t="s">
        <v>257</v>
      </c>
      <c r="H364" s="172" t="s">
        <v>278</v>
      </c>
      <c r="I364" s="155" t="s">
        <v>267</v>
      </c>
      <c r="J364" s="156" t="s">
        <v>258</v>
      </c>
      <c r="K364" s="154" t="s">
        <v>2409</v>
      </c>
      <c r="L364" s="157" t="s">
        <v>2724</v>
      </c>
      <c r="M364" s="159" t="s">
        <v>2491</v>
      </c>
      <c r="N364" s="159" t="s">
        <v>313</v>
      </c>
      <c r="O364" s="156" t="s">
        <v>260</v>
      </c>
      <c r="P364" s="160">
        <v>38000000</v>
      </c>
      <c r="Q364" s="160">
        <v>38000000</v>
      </c>
      <c r="R364" s="161">
        <v>0</v>
      </c>
      <c r="S364" s="149" t="s">
        <v>261</v>
      </c>
      <c r="T364" s="150" t="s">
        <v>24</v>
      </c>
      <c r="U364" s="163"/>
      <c r="V364" s="163"/>
      <c r="W364" s="163"/>
      <c r="X364" s="163"/>
      <c r="Y364" s="162" t="s">
        <v>24</v>
      </c>
    </row>
    <row r="365" spans="1:25" s="128" customFormat="1" ht="38.25">
      <c r="A365" s="1">
        <v>355</v>
      </c>
      <c r="B365" s="128" t="s">
        <v>1576</v>
      </c>
      <c r="C365" s="149" t="s">
        <v>54</v>
      </c>
      <c r="D365" s="151"/>
      <c r="E365" s="152" t="s">
        <v>2725</v>
      </c>
      <c r="F365" s="153" t="s">
        <v>1855</v>
      </c>
      <c r="G365" s="149" t="s">
        <v>257</v>
      </c>
      <c r="H365" s="172" t="s">
        <v>278</v>
      </c>
      <c r="I365" s="155" t="s">
        <v>267</v>
      </c>
      <c r="J365" s="156" t="s">
        <v>258</v>
      </c>
      <c r="K365" s="154" t="s">
        <v>2409</v>
      </c>
      <c r="L365" s="157" t="s">
        <v>2726</v>
      </c>
      <c r="M365" s="159" t="s">
        <v>2491</v>
      </c>
      <c r="N365" s="159" t="s">
        <v>313</v>
      </c>
      <c r="O365" s="156" t="s">
        <v>260</v>
      </c>
      <c r="P365" s="160">
        <v>95000000</v>
      </c>
      <c r="Q365" s="160">
        <v>95000000</v>
      </c>
      <c r="R365" s="161">
        <v>0</v>
      </c>
      <c r="S365" s="149" t="s">
        <v>261</v>
      </c>
      <c r="T365" s="150" t="s">
        <v>24</v>
      </c>
      <c r="U365" s="163"/>
      <c r="V365" s="163"/>
      <c r="W365" s="163"/>
      <c r="X365" s="163"/>
      <c r="Y365" s="162" t="s">
        <v>24</v>
      </c>
    </row>
    <row r="366" spans="1:25" s="128" customFormat="1" ht="38.25">
      <c r="A366" s="1">
        <v>356</v>
      </c>
      <c r="B366" s="128" t="s">
        <v>1577</v>
      </c>
      <c r="C366" s="149" t="s">
        <v>54</v>
      </c>
      <c r="D366" s="151"/>
      <c r="E366" s="152" t="s">
        <v>2727</v>
      </c>
      <c r="F366" s="153" t="s">
        <v>1855</v>
      </c>
      <c r="G366" s="149" t="s">
        <v>257</v>
      </c>
      <c r="H366" s="172" t="s">
        <v>278</v>
      </c>
      <c r="I366" s="155" t="s">
        <v>267</v>
      </c>
      <c r="J366" s="156" t="s">
        <v>258</v>
      </c>
      <c r="K366" s="154" t="s">
        <v>2409</v>
      </c>
      <c r="L366" s="157" t="s">
        <v>2728</v>
      </c>
      <c r="M366" s="159" t="s">
        <v>2491</v>
      </c>
      <c r="N366" s="159" t="s">
        <v>313</v>
      </c>
      <c r="O366" s="156" t="s">
        <v>264</v>
      </c>
      <c r="P366" s="160">
        <v>33000000</v>
      </c>
      <c r="Q366" s="160">
        <v>33000000</v>
      </c>
      <c r="R366" s="161">
        <v>0</v>
      </c>
      <c r="S366" s="149" t="s">
        <v>261</v>
      </c>
      <c r="T366" s="150" t="s">
        <v>24</v>
      </c>
      <c r="U366" s="163"/>
      <c r="V366" s="163"/>
      <c r="W366" s="163"/>
      <c r="X366" s="163"/>
      <c r="Y366" s="162" t="s">
        <v>24</v>
      </c>
    </row>
    <row r="367" spans="1:25" s="128" customFormat="1" ht="38.25">
      <c r="A367" s="1">
        <v>357</v>
      </c>
      <c r="B367" s="128" t="s">
        <v>1578</v>
      </c>
      <c r="C367" s="149" t="s">
        <v>54</v>
      </c>
      <c r="D367" s="151"/>
      <c r="E367" s="152" t="s">
        <v>2729</v>
      </c>
      <c r="F367" s="153" t="s">
        <v>1855</v>
      </c>
      <c r="G367" s="149" t="s">
        <v>257</v>
      </c>
      <c r="H367" s="172" t="s">
        <v>278</v>
      </c>
      <c r="I367" s="155" t="s">
        <v>267</v>
      </c>
      <c r="J367" s="156" t="s">
        <v>258</v>
      </c>
      <c r="K367" s="154" t="s">
        <v>2409</v>
      </c>
      <c r="L367" s="157" t="s">
        <v>2730</v>
      </c>
      <c r="M367" s="159" t="s">
        <v>2491</v>
      </c>
      <c r="N367" s="159" t="s">
        <v>313</v>
      </c>
      <c r="O367" s="156" t="s">
        <v>260</v>
      </c>
      <c r="P367" s="160">
        <v>57000000</v>
      </c>
      <c r="Q367" s="160">
        <v>57000000</v>
      </c>
      <c r="R367" s="161">
        <v>0</v>
      </c>
      <c r="S367" s="149" t="s">
        <v>261</v>
      </c>
      <c r="T367" s="150" t="s">
        <v>24</v>
      </c>
      <c r="U367" s="163"/>
      <c r="V367" s="163"/>
      <c r="W367" s="163"/>
      <c r="X367" s="163"/>
      <c r="Y367" s="162" t="s">
        <v>24</v>
      </c>
    </row>
    <row r="368" spans="1:25" s="128" customFormat="1" ht="38.25">
      <c r="A368" s="1">
        <v>358</v>
      </c>
      <c r="B368" s="128" t="s">
        <v>1579</v>
      </c>
      <c r="C368" s="149" t="s">
        <v>54</v>
      </c>
      <c r="D368" s="151"/>
      <c r="E368" s="152" t="s">
        <v>2731</v>
      </c>
      <c r="F368" s="153" t="s">
        <v>2732</v>
      </c>
      <c r="G368" s="149" t="s">
        <v>257</v>
      </c>
      <c r="H368" s="172" t="s">
        <v>278</v>
      </c>
      <c r="I368" s="155" t="s">
        <v>267</v>
      </c>
      <c r="J368" s="156" t="s">
        <v>258</v>
      </c>
      <c r="K368" s="154" t="s">
        <v>2409</v>
      </c>
      <c r="L368" s="157" t="s">
        <v>2733</v>
      </c>
      <c r="M368" s="159" t="s">
        <v>2491</v>
      </c>
      <c r="N368" s="159" t="s">
        <v>313</v>
      </c>
      <c r="O368" s="156" t="s">
        <v>260</v>
      </c>
      <c r="P368" s="160">
        <v>131500000</v>
      </c>
      <c r="Q368" s="160">
        <v>131500000</v>
      </c>
      <c r="R368" s="161">
        <v>0</v>
      </c>
      <c r="S368" s="149" t="s">
        <v>261</v>
      </c>
      <c r="T368" s="150" t="s">
        <v>24</v>
      </c>
      <c r="U368" s="163"/>
      <c r="V368" s="163"/>
      <c r="W368" s="163"/>
      <c r="X368" s="163"/>
      <c r="Y368" s="162" t="s">
        <v>24</v>
      </c>
    </row>
    <row r="369" spans="1:25" s="128" customFormat="1" ht="38.25">
      <c r="A369" s="1">
        <v>359</v>
      </c>
      <c r="B369" s="128" t="s">
        <v>1580</v>
      </c>
      <c r="C369" s="149" t="s">
        <v>54</v>
      </c>
      <c r="D369" s="151"/>
      <c r="E369" s="152" t="s">
        <v>2734</v>
      </c>
      <c r="F369" s="153" t="s">
        <v>1855</v>
      </c>
      <c r="G369" s="149" t="s">
        <v>257</v>
      </c>
      <c r="H369" s="172" t="s">
        <v>278</v>
      </c>
      <c r="I369" s="155" t="s">
        <v>267</v>
      </c>
      <c r="J369" s="156" t="s">
        <v>258</v>
      </c>
      <c r="K369" s="154" t="s">
        <v>2409</v>
      </c>
      <c r="L369" s="157" t="s">
        <v>2735</v>
      </c>
      <c r="M369" s="159" t="s">
        <v>2491</v>
      </c>
      <c r="N369" s="159" t="s">
        <v>313</v>
      </c>
      <c r="O369" s="156" t="s">
        <v>260</v>
      </c>
      <c r="P369" s="160">
        <v>185000000</v>
      </c>
      <c r="Q369" s="160">
        <v>185000000</v>
      </c>
      <c r="R369" s="161">
        <v>0</v>
      </c>
      <c r="S369" s="149" t="s">
        <v>261</v>
      </c>
      <c r="T369" s="150" t="s">
        <v>24</v>
      </c>
      <c r="U369" s="163"/>
      <c r="V369" s="163"/>
      <c r="W369" s="163"/>
      <c r="X369" s="163"/>
      <c r="Y369" s="162" t="s">
        <v>24</v>
      </c>
    </row>
    <row r="370" spans="1:25" s="128" customFormat="1" ht="38.25">
      <c r="A370" s="1">
        <v>360</v>
      </c>
      <c r="B370" s="128" t="s">
        <v>1581</v>
      </c>
      <c r="C370" s="149" t="s">
        <v>54</v>
      </c>
      <c r="D370" s="151"/>
      <c r="E370" s="152" t="s">
        <v>2736</v>
      </c>
      <c r="F370" s="153" t="s">
        <v>1978</v>
      </c>
      <c r="G370" s="149" t="s">
        <v>257</v>
      </c>
      <c r="H370" s="172" t="s">
        <v>278</v>
      </c>
      <c r="I370" s="155" t="s">
        <v>267</v>
      </c>
      <c r="J370" s="156" t="s">
        <v>258</v>
      </c>
      <c r="K370" s="154" t="s">
        <v>2409</v>
      </c>
      <c r="L370" s="157" t="s">
        <v>2737</v>
      </c>
      <c r="M370" s="159" t="s">
        <v>2491</v>
      </c>
      <c r="N370" s="159" t="s">
        <v>313</v>
      </c>
      <c r="O370" s="156" t="s">
        <v>260</v>
      </c>
      <c r="P370" s="160">
        <v>916000000</v>
      </c>
      <c r="Q370" s="160">
        <v>916000000</v>
      </c>
      <c r="R370" s="161">
        <v>0</v>
      </c>
      <c r="S370" s="149" t="s">
        <v>261</v>
      </c>
      <c r="T370" s="150" t="s">
        <v>24</v>
      </c>
      <c r="U370" s="163"/>
      <c r="V370" s="163"/>
      <c r="W370" s="163"/>
      <c r="X370" s="163"/>
      <c r="Y370" s="162" t="s">
        <v>24</v>
      </c>
    </row>
    <row r="371" spans="1:25" s="128" customFormat="1" ht="51">
      <c r="A371" s="1">
        <v>361</v>
      </c>
      <c r="B371" s="128" t="s">
        <v>1582</v>
      </c>
      <c r="C371" s="149" t="s">
        <v>54</v>
      </c>
      <c r="D371" s="151"/>
      <c r="E371" s="152" t="s">
        <v>2738</v>
      </c>
      <c r="F371" s="153" t="s">
        <v>1855</v>
      </c>
      <c r="G371" s="149" t="s">
        <v>257</v>
      </c>
      <c r="H371" s="172" t="s">
        <v>278</v>
      </c>
      <c r="I371" s="155" t="s">
        <v>267</v>
      </c>
      <c r="J371" s="156" t="s">
        <v>258</v>
      </c>
      <c r="K371" s="154" t="s">
        <v>2409</v>
      </c>
      <c r="L371" s="157" t="s">
        <v>2739</v>
      </c>
      <c r="M371" s="159" t="s">
        <v>2491</v>
      </c>
      <c r="N371" s="159" t="s">
        <v>313</v>
      </c>
      <c r="O371" s="156" t="s">
        <v>254</v>
      </c>
      <c r="P371" s="160">
        <v>85000000</v>
      </c>
      <c r="Q371" s="160">
        <v>85000000</v>
      </c>
      <c r="R371" s="161">
        <v>0</v>
      </c>
      <c r="S371" s="149" t="s">
        <v>261</v>
      </c>
      <c r="T371" s="150" t="s">
        <v>24</v>
      </c>
      <c r="U371" s="163"/>
      <c r="V371" s="163"/>
      <c r="W371" s="163"/>
      <c r="X371" s="163"/>
      <c r="Y371" s="162" t="s">
        <v>24</v>
      </c>
    </row>
    <row r="372" spans="1:25" s="128" customFormat="1" ht="38.25">
      <c r="A372" s="1">
        <v>362</v>
      </c>
      <c r="B372" s="128" t="s">
        <v>1583</v>
      </c>
      <c r="C372" s="149" t="s">
        <v>54</v>
      </c>
      <c r="D372" s="151"/>
      <c r="E372" s="152" t="s">
        <v>2740</v>
      </c>
      <c r="F372" s="153" t="s">
        <v>1855</v>
      </c>
      <c r="G372" s="149" t="s">
        <v>257</v>
      </c>
      <c r="H372" s="172" t="s">
        <v>278</v>
      </c>
      <c r="I372" s="155" t="s">
        <v>267</v>
      </c>
      <c r="J372" s="156" t="s">
        <v>258</v>
      </c>
      <c r="K372" s="154" t="s">
        <v>2409</v>
      </c>
      <c r="L372" s="157" t="s">
        <v>2741</v>
      </c>
      <c r="M372" s="159" t="s">
        <v>2491</v>
      </c>
      <c r="N372" s="159" t="s">
        <v>313</v>
      </c>
      <c r="O372" s="156" t="s">
        <v>260</v>
      </c>
      <c r="P372" s="160">
        <v>147000000</v>
      </c>
      <c r="Q372" s="160">
        <v>147000000</v>
      </c>
      <c r="R372" s="161">
        <v>0</v>
      </c>
      <c r="S372" s="149" t="s">
        <v>261</v>
      </c>
      <c r="T372" s="150" t="s">
        <v>24</v>
      </c>
      <c r="U372" s="163"/>
      <c r="V372" s="163"/>
      <c r="W372" s="163"/>
      <c r="X372" s="163"/>
      <c r="Y372" s="162" t="s">
        <v>24</v>
      </c>
    </row>
    <row r="373" spans="1:25" s="128" customFormat="1" ht="38.25">
      <c r="A373" s="1">
        <v>363</v>
      </c>
      <c r="B373" s="128" t="s">
        <v>1584</v>
      </c>
      <c r="C373" s="149" t="s">
        <v>54</v>
      </c>
      <c r="D373" s="151"/>
      <c r="E373" s="152" t="s">
        <v>2742</v>
      </c>
      <c r="F373" s="153" t="s">
        <v>1855</v>
      </c>
      <c r="G373" s="149" t="s">
        <v>257</v>
      </c>
      <c r="H373" s="172" t="s">
        <v>278</v>
      </c>
      <c r="I373" s="155" t="s">
        <v>267</v>
      </c>
      <c r="J373" s="156" t="s">
        <v>258</v>
      </c>
      <c r="K373" s="154" t="s">
        <v>2409</v>
      </c>
      <c r="L373" s="157" t="s">
        <v>2743</v>
      </c>
      <c r="M373" s="159" t="s">
        <v>2491</v>
      </c>
      <c r="N373" s="159" t="s">
        <v>313</v>
      </c>
      <c r="O373" s="156" t="s">
        <v>260</v>
      </c>
      <c r="P373" s="160">
        <v>108000000</v>
      </c>
      <c r="Q373" s="160">
        <v>108000000</v>
      </c>
      <c r="R373" s="161">
        <v>0</v>
      </c>
      <c r="S373" s="149" t="s">
        <v>261</v>
      </c>
      <c r="T373" s="150" t="s">
        <v>24</v>
      </c>
      <c r="U373" s="163"/>
      <c r="V373" s="163"/>
      <c r="W373" s="163"/>
      <c r="X373" s="163"/>
      <c r="Y373" s="162" t="s">
        <v>24</v>
      </c>
    </row>
    <row r="374" spans="1:25" s="128" customFormat="1" ht="38.25">
      <c r="A374" s="1">
        <v>364</v>
      </c>
      <c r="B374" s="128" t="s">
        <v>1585</v>
      </c>
      <c r="C374" s="149" t="s">
        <v>54</v>
      </c>
      <c r="D374" s="151"/>
      <c r="E374" s="152" t="s">
        <v>2744</v>
      </c>
      <c r="F374" s="153" t="s">
        <v>1855</v>
      </c>
      <c r="G374" s="149" t="s">
        <v>257</v>
      </c>
      <c r="H374" s="172" t="s">
        <v>278</v>
      </c>
      <c r="I374" s="155" t="s">
        <v>267</v>
      </c>
      <c r="J374" s="156" t="s">
        <v>258</v>
      </c>
      <c r="K374" s="154" t="s">
        <v>2409</v>
      </c>
      <c r="L374" s="157" t="s">
        <v>2745</v>
      </c>
      <c r="M374" s="159" t="s">
        <v>2491</v>
      </c>
      <c r="N374" s="159" t="s">
        <v>313</v>
      </c>
      <c r="O374" s="156" t="s">
        <v>260</v>
      </c>
      <c r="P374" s="160">
        <v>47000000</v>
      </c>
      <c r="Q374" s="160">
        <v>47000000</v>
      </c>
      <c r="R374" s="161">
        <v>0</v>
      </c>
      <c r="S374" s="149" t="s">
        <v>261</v>
      </c>
      <c r="T374" s="150" t="s">
        <v>24</v>
      </c>
      <c r="U374" s="163"/>
      <c r="V374" s="163"/>
      <c r="W374" s="163"/>
      <c r="X374" s="163"/>
      <c r="Y374" s="162" t="s">
        <v>24</v>
      </c>
    </row>
    <row r="375" spans="1:25" s="128" customFormat="1" ht="63.75">
      <c r="A375" s="1">
        <v>365</v>
      </c>
      <c r="B375" s="128" t="s">
        <v>1586</v>
      </c>
      <c r="C375" s="149" t="s">
        <v>54</v>
      </c>
      <c r="D375" s="151"/>
      <c r="E375" s="152" t="s">
        <v>2746</v>
      </c>
      <c r="F375" s="153" t="s">
        <v>2747</v>
      </c>
      <c r="G375" s="149" t="s">
        <v>257</v>
      </c>
      <c r="H375" s="172" t="s">
        <v>278</v>
      </c>
      <c r="I375" s="155" t="s">
        <v>267</v>
      </c>
      <c r="J375" s="156" t="s">
        <v>258</v>
      </c>
      <c r="K375" s="154" t="s">
        <v>2409</v>
      </c>
      <c r="L375" s="157" t="s">
        <v>2748</v>
      </c>
      <c r="M375" s="159" t="s">
        <v>2491</v>
      </c>
      <c r="N375" s="159" t="s">
        <v>313</v>
      </c>
      <c r="O375" s="156" t="s">
        <v>264</v>
      </c>
      <c r="P375" s="160">
        <v>85100000</v>
      </c>
      <c r="Q375" s="160">
        <v>85100000</v>
      </c>
      <c r="R375" s="161">
        <v>0</v>
      </c>
      <c r="S375" s="149" t="s">
        <v>261</v>
      </c>
      <c r="T375" s="150" t="s">
        <v>24</v>
      </c>
      <c r="U375" s="163"/>
      <c r="V375" s="163"/>
      <c r="W375" s="163"/>
      <c r="X375" s="163"/>
      <c r="Y375" s="162" t="s">
        <v>24</v>
      </c>
    </row>
    <row r="376" spans="1:25" s="128" customFormat="1" ht="51">
      <c r="A376" s="1">
        <v>366</v>
      </c>
      <c r="B376" s="128" t="s">
        <v>1587</v>
      </c>
      <c r="C376" s="149" t="s">
        <v>54</v>
      </c>
      <c r="D376" s="151"/>
      <c r="E376" s="152" t="s">
        <v>2749</v>
      </c>
      <c r="F376" s="153" t="s">
        <v>1855</v>
      </c>
      <c r="G376" s="149" t="s">
        <v>257</v>
      </c>
      <c r="H376" s="172" t="s">
        <v>278</v>
      </c>
      <c r="I376" s="155" t="s">
        <v>267</v>
      </c>
      <c r="J376" s="156" t="s">
        <v>253</v>
      </c>
      <c r="K376" s="157" t="s">
        <v>2463</v>
      </c>
      <c r="L376" s="157" t="s">
        <v>2750</v>
      </c>
      <c r="M376" s="168" t="s">
        <v>1975</v>
      </c>
      <c r="N376" s="159" t="s">
        <v>310</v>
      </c>
      <c r="O376" s="156" t="s">
        <v>260</v>
      </c>
      <c r="P376" s="160">
        <v>239000000</v>
      </c>
      <c r="Q376" s="160">
        <v>239000000</v>
      </c>
      <c r="R376" s="161">
        <v>0</v>
      </c>
      <c r="S376" s="149" t="s">
        <v>261</v>
      </c>
      <c r="T376" s="150" t="s">
        <v>24</v>
      </c>
      <c r="U376" s="163"/>
      <c r="V376" s="163"/>
      <c r="W376" s="163"/>
      <c r="X376" s="163"/>
      <c r="Y376" s="162" t="s">
        <v>24</v>
      </c>
    </row>
    <row r="377" spans="1:25" s="128" customFormat="1" ht="38.25">
      <c r="A377" s="1">
        <v>367</v>
      </c>
      <c r="B377" s="128" t="s">
        <v>1588</v>
      </c>
      <c r="C377" s="149" t="s">
        <v>54</v>
      </c>
      <c r="D377" s="151"/>
      <c r="E377" s="152" t="s">
        <v>2751</v>
      </c>
      <c r="F377" s="153" t="s">
        <v>1855</v>
      </c>
      <c r="G377" s="149" t="s">
        <v>257</v>
      </c>
      <c r="H377" s="172" t="s">
        <v>278</v>
      </c>
      <c r="I377" s="155" t="s">
        <v>267</v>
      </c>
      <c r="J377" s="156" t="s">
        <v>258</v>
      </c>
      <c r="K377" s="154" t="s">
        <v>2409</v>
      </c>
      <c r="L377" s="157" t="s">
        <v>2752</v>
      </c>
      <c r="M377" s="159" t="s">
        <v>2491</v>
      </c>
      <c r="N377" s="159" t="s">
        <v>313</v>
      </c>
      <c r="O377" s="156" t="s">
        <v>264</v>
      </c>
      <c r="P377" s="160">
        <v>115000000</v>
      </c>
      <c r="Q377" s="160">
        <v>115000000</v>
      </c>
      <c r="R377" s="161">
        <v>0</v>
      </c>
      <c r="S377" s="149" t="s">
        <v>261</v>
      </c>
      <c r="T377" s="150" t="s">
        <v>24</v>
      </c>
      <c r="U377" s="163"/>
      <c r="V377" s="163"/>
      <c r="W377" s="163"/>
      <c r="X377" s="163"/>
      <c r="Y377" s="162" t="s">
        <v>24</v>
      </c>
    </row>
    <row r="378" spans="1:25" s="128" customFormat="1" ht="38.25">
      <c r="A378" s="1">
        <v>368</v>
      </c>
      <c r="B378" s="128" t="s">
        <v>1589</v>
      </c>
      <c r="C378" s="149" t="s">
        <v>54</v>
      </c>
      <c r="D378" s="151"/>
      <c r="E378" s="152" t="s">
        <v>2753</v>
      </c>
      <c r="F378" s="153" t="s">
        <v>1855</v>
      </c>
      <c r="G378" s="149" t="s">
        <v>257</v>
      </c>
      <c r="H378" s="172" t="s">
        <v>278</v>
      </c>
      <c r="I378" s="155" t="s">
        <v>267</v>
      </c>
      <c r="J378" s="156" t="s">
        <v>258</v>
      </c>
      <c r="K378" s="154" t="s">
        <v>2409</v>
      </c>
      <c r="L378" s="157" t="s">
        <v>2754</v>
      </c>
      <c r="M378" s="159" t="s">
        <v>2491</v>
      </c>
      <c r="N378" s="159" t="s">
        <v>313</v>
      </c>
      <c r="O378" s="156" t="s">
        <v>254</v>
      </c>
      <c r="P378" s="160">
        <v>102000000</v>
      </c>
      <c r="Q378" s="160">
        <v>102000000</v>
      </c>
      <c r="R378" s="161">
        <v>0</v>
      </c>
      <c r="S378" s="149" t="s">
        <v>261</v>
      </c>
      <c r="T378" s="150" t="s">
        <v>24</v>
      </c>
      <c r="U378" s="163"/>
      <c r="V378" s="163"/>
      <c r="W378" s="163"/>
      <c r="X378" s="163"/>
      <c r="Y378" s="162" t="s">
        <v>24</v>
      </c>
    </row>
    <row r="379" spans="1:25" s="128" customFormat="1" ht="38.25">
      <c r="A379" s="1">
        <v>369</v>
      </c>
      <c r="B379" s="128" t="s">
        <v>1590</v>
      </c>
      <c r="C379" s="149" t="s">
        <v>54</v>
      </c>
      <c r="D379" s="151"/>
      <c r="E379" s="152" t="s">
        <v>2755</v>
      </c>
      <c r="F379" s="153" t="s">
        <v>2756</v>
      </c>
      <c r="G379" s="149" t="s">
        <v>257</v>
      </c>
      <c r="H379" s="172" t="s">
        <v>278</v>
      </c>
      <c r="I379" s="155" t="s">
        <v>267</v>
      </c>
      <c r="J379" s="156" t="s">
        <v>258</v>
      </c>
      <c r="K379" s="154" t="s">
        <v>2409</v>
      </c>
      <c r="L379" s="157" t="s">
        <v>2757</v>
      </c>
      <c r="M379" s="159" t="s">
        <v>2491</v>
      </c>
      <c r="N379" s="159" t="s">
        <v>313</v>
      </c>
      <c r="O379" s="156" t="s">
        <v>254</v>
      </c>
      <c r="P379" s="160">
        <v>1245537000</v>
      </c>
      <c r="Q379" s="160">
        <v>1245537000</v>
      </c>
      <c r="R379" s="161">
        <v>0</v>
      </c>
      <c r="S379" s="149" t="s">
        <v>261</v>
      </c>
      <c r="T379" s="150" t="s">
        <v>24</v>
      </c>
      <c r="U379" s="163"/>
      <c r="V379" s="163"/>
      <c r="W379" s="163"/>
      <c r="X379" s="163"/>
      <c r="Y379" s="162" t="s">
        <v>24</v>
      </c>
    </row>
    <row r="380" spans="1:25" s="128" customFormat="1" ht="38.25">
      <c r="A380" s="1">
        <v>370</v>
      </c>
      <c r="B380" s="128" t="s">
        <v>1591</v>
      </c>
      <c r="C380" s="149" t="s">
        <v>54</v>
      </c>
      <c r="D380" s="151"/>
      <c r="E380" s="152" t="s">
        <v>2758</v>
      </c>
      <c r="F380" s="153" t="s">
        <v>1855</v>
      </c>
      <c r="G380" s="149" t="s">
        <v>257</v>
      </c>
      <c r="H380" s="172" t="s">
        <v>278</v>
      </c>
      <c r="I380" s="155" t="s">
        <v>267</v>
      </c>
      <c r="J380" s="156" t="s">
        <v>258</v>
      </c>
      <c r="K380" s="157" t="s">
        <v>2631</v>
      </c>
      <c r="L380" s="157" t="s">
        <v>2759</v>
      </c>
      <c r="M380" s="159" t="s">
        <v>1980</v>
      </c>
      <c r="N380" s="159" t="s">
        <v>295</v>
      </c>
      <c r="O380" s="156" t="s">
        <v>254</v>
      </c>
      <c r="P380" s="160">
        <v>1242000000</v>
      </c>
      <c r="Q380" s="160">
        <v>1242000000</v>
      </c>
      <c r="R380" s="161">
        <v>0</v>
      </c>
      <c r="S380" s="149" t="s">
        <v>261</v>
      </c>
      <c r="T380" s="150" t="s">
        <v>24</v>
      </c>
      <c r="U380" s="163"/>
      <c r="V380" s="163"/>
      <c r="W380" s="163"/>
      <c r="X380" s="163"/>
      <c r="Y380" s="162" t="s">
        <v>24</v>
      </c>
    </row>
    <row r="381" spans="1:25" s="128" customFormat="1" ht="38.25">
      <c r="A381" s="1">
        <v>371</v>
      </c>
      <c r="B381" s="128" t="s">
        <v>1592</v>
      </c>
      <c r="C381" s="149" t="s">
        <v>54</v>
      </c>
      <c r="D381" s="151"/>
      <c r="E381" s="152" t="s">
        <v>2760</v>
      </c>
      <c r="F381" s="153" t="s">
        <v>2761</v>
      </c>
      <c r="G381" s="149" t="s">
        <v>257</v>
      </c>
      <c r="H381" s="172" t="s">
        <v>278</v>
      </c>
      <c r="I381" s="155" t="s">
        <v>267</v>
      </c>
      <c r="J381" s="156" t="s">
        <v>258</v>
      </c>
      <c r="K381" s="154" t="s">
        <v>2409</v>
      </c>
      <c r="L381" s="157" t="s">
        <v>2762</v>
      </c>
      <c r="M381" s="159" t="s">
        <v>2491</v>
      </c>
      <c r="N381" s="159" t="s">
        <v>313</v>
      </c>
      <c r="O381" s="156" t="s">
        <v>254</v>
      </c>
      <c r="P381" s="160">
        <v>154125000</v>
      </c>
      <c r="Q381" s="160">
        <v>154125000</v>
      </c>
      <c r="R381" s="161">
        <v>0</v>
      </c>
      <c r="S381" s="149" t="s">
        <v>261</v>
      </c>
      <c r="T381" s="150" t="s">
        <v>24</v>
      </c>
      <c r="U381" s="163"/>
      <c r="V381" s="163"/>
      <c r="W381" s="163"/>
      <c r="X381" s="163"/>
      <c r="Y381" s="162" t="s">
        <v>24</v>
      </c>
    </row>
    <row r="382" spans="1:25" s="128" customFormat="1" ht="51">
      <c r="A382" s="1">
        <v>372</v>
      </c>
      <c r="B382" s="128" t="s">
        <v>1593</v>
      </c>
      <c r="C382" s="149" t="s">
        <v>54</v>
      </c>
      <c r="D382" s="151"/>
      <c r="E382" s="152" t="s">
        <v>2763</v>
      </c>
      <c r="F382" s="153" t="s">
        <v>1855</v>
      </c>
      <c r="G382" s="149" t="s">
        <v>257</v>
      </c>
      <c r="H382" s="172" t="s">
        <v>278</v>
      </c>
      <c r="I382" s="155" t="s">
        <v>267</v>
      </c>
      <c r="J382" s="156" t="s">
        <v>258</v>
      </c>
      <c r="K382" s="154" t="s">
        <v>2409</v>
      </c>
      <c r="L382" s="157" t="s">
        <v>2764</v>
      </c>
      <c r="M382" s="159" t="s">
        <v>2491</v>
      </c>
      <c r="N382" s="159" t="s">
        <v>313</v>
      </c>
      <c r="O382" s="156" t="s">
        <v>260</v>
      </c>
      <c r="P382" s="160">
        <v>45000000</v>
      </c>
      <c r="Q382" s="160">
        <v>45000000</v>
      </c>
      <c r="R382" s="161">
        <v>0</v>
      </c>
      <c r="S382" s="149" t="s">
        <v>261</v>
      </c>
      <c r="T382" s="150" t="s">
        <v>24</v>
      </c>
      <c r="U382" s="163"/>
      <c r="V382" s="163"/>
      <c r="W382" s="163"/>
      <c r="X382" s="163"/>
      <c r="Y382" s="162" t="s">
        <v>24</v>
      </c>
    </row>
    <row r="383" spans="1:25" s="128" customFormat="1" ht="38.25">
      <c r="A383" s="1">
        <v>373</v>
      </c>
      <c r="B383" s="128" t="s">
        <v>1594</v>
      </c>
      <c r="C383" s="149" t="s">
        <v>54</v>
      </c>
      <c r="D383" s="151"/>
      <c r="E383" s="152" t="s">
        <v>2765</v>
      </c>
      <c r="F383" s="153" t="s">
        <v>1855</v>
      </c>
      <c r="G383" s="149" t="s">
        <v>257</v>
      </c>
      <c r="H383" s="172" t="s">
        <v>278</v>
      </c>
      <c r="I383" s="155" t="s">
        <v>267</v>
      </c>
      <c r="J383" s="156" t="s">
        <v>258</v>
      </c>
      <c r="K383" s="154" t="s">
        <v>2409</v>
      </c>
      <c r="L383" s="157" t="s">
        <v>2766</v>
      </c>
      <c r="M383" s="159" t="s">
        <v>2491</v>
      </c>
      <c r="N383" s="159" t="s">
        <v>313</v>
      </c>
      <c r="O383" s="156" t="s">
        <v>254</v>
      </c>
      <c r="P383" s="160">
        <v>2775000000</v>
      </c>
      <c r="Q383" s="160">
        <v>2775000000</v>
      </c>
      <c r="R383" s="161">
        <v>0</v>
      </c>
      <c r="S383" s="149" t="s">
        <v>261</v>
      </c>
      <c r="T383" s="150" t="s">
        <v>24</v>
      </c>
      <c r="U383" s="163"/>
      <c r="V383" s="163"/>
      <c r="W383" s="163"/>
      <c r="X383" s="163"/>
      <c r="Y383" s="162" t="s">
        <v>24</v>
      </c>
    </row>
    <row r="384" spans="1:25" s="128" customFormat="1" ht="38.25">
      <c r="A384" s="1">
        <v>374</v>
      </c>
      <c r="B384" s="128" t="s">
        <v>1595</v>
      </c>
      <c r="C384" s="149" t="s">
        <v>54</v>
      </c>
      <c r="D384" s="151"/>
      <c r="E384" s="152" t="s">
        <v>2767</v>
      </c>
      <c r="F384" s="153" t="s">
        <v>1855</v>
      </c>
      <c r="G384" s="149" t="s">
        <v>257</v>
      </c>
      <c r="H384" s="172" t="s">
        <v>278</v>
      </c>
      <c r="I384" s="155" t="s">
        <v>267</v>
      </c>
      <c r="J384" s="156" t="s">
        <v>258</v>
      </c>
      <c r="K384" s="154" t="s">
        <v>2409</v>
      </c>
      <c r="L384" s="157" t="s">
        <v>2768</v>
      </c>
      <c r="M384" s="159" t="s">
        <v>2491</v>
      </c>
      <c r="N384" s="159" t="s">
        <v>313</v>
      </c>
      <c r="O384" s="156" t="s">
        <v>264</v>
      </c>
      <c r="P384" s="160">
        <v>59000000</v>
      </c>
      <c r="Q384" s="160">
        <v>59000000</v>
      </c>
      <c r="R384" s="161">
        <v>0</v>
      </c>
      <c r="S384" s="149" t="s">
        <v>261</v>
      </c>
      <c r="T384" s="150" t="s">
        <v>24</v>
      </c>
      <c r="U384" s="163"/>
      <c r="V384" s="163"/>
      <c r="W384" s="163"/>
      <c r="X384" s="163"/>
      <c r="Y384" s="162" t="s">
        <v>24</v>
      </c>
    </row>
    <row r="385" spans="1:25" s="128" customFormat="1" ht="38.25">
      <c r="A385" s="1">
        <v>375</v>
      </c>
      <c r="B385" s="128" t="s">
        <v>1596</v>
      </c>
      <c r="C385" s="149" t="s">
        <v>54</v>
      </c>
      <c r="D385" s="151"/>
      <c r="E385" s="152" t="s">
        <v>2769</v>
      </c>
      <c r="F385" s="153" t="s">
        <v>1855</v>
      </c>
      <c r="G385" s="149" t="s">
        <v>257</v>
      </c>
      <c r="H385" s="172" t="s">
        <v>278</v>
      </c>
      <c r="I385" s="155" t="s">
        <v>267</v>
      </c>
      <c r="J385" s="156" t="s">
        <v>258</v>
      </c>
      <c r="K385" s="154" t="s">
        <v>2409</v>
      </c>
      <c r="L385" s="157" t="s">
        <v>2770</v>
      </c>
      <c r="M385" s="159" t="s">
        <v>2491</v>
      </c>
      <c r="N385" s="159" t="s">
        <v>313</v>
      </c>
      <c r="O385" s="156" t="s">
        <v>260</v>
      </c>
      <c r="P385" s="160">
        <v>58000000</v>
      </c>
      <c r="Q385" s="160">
        <v>58000000</v>
      </c>
      <c r="R385" s="161">
        <v>0</v>
      </c>
      <c r="S385" s="149" t="s">
        <v>261</v>
      </c>
      <c r="T385" s="150" t="s">
        <v>24</v>
      </c>
      <c r="U385" s="163"/>
      <c r="V385" s="163"/>
      <c r="W385" s="163"/>
      <c r="X385" s="163"/>
      <c r="Y385" s="162" t="s">
        <v>24</v>
      </c>
    </row>
    <row r="386" spans="1:25" s="128" customFormat="1" ht="38.25">
      <c r="A386" s="1">
        <v>376</v>
      </c>
      <c r="B386" s="128" t="s">
        <v>1597</v>
      </c>
      <c r="C386" s="149" t="s">
        <v>54</v>
      </c>
      <c r="D386" s="151"/>
      <c r="E386" s="152" t="s">
        <v>2771</v>
      </c>
      <c r="F386" s="153" t="s">
        <v>2772</v>
      </c>
      <c r="G386" s="149" t="s">
        <v>257</v>
      </c>
      <c r="H386" s="172" t="s">
        <v>278</v>
      </c>
      <c r="I386" s="155" t="s">
        <v>267</v>
      </c>
      <c r="J386" s="156" t="s">
        <v>258</v>
      </c>
      <c r="K386" s="154" t="s">
        <v>2409</v>
      </c>
      <c r="L386" s="157" t="s">
        <v>2773</v>
      </c>
      <c r="M386" s="159" t="s">
        <v>2491</v>
      </c>
      <c r="N386" s="159" t="s">
        <v>313</v>
      </c>
      <c r="O386" s="156" t="s">
        <v>254</v>
      </c>
      <c r="P386" s="160">
        <v>85500000</v>
      </c>
      <c r="Q386" s="160">
        <v>85500000</v>
      </c>
      <c r="R386" s="161">
        <v>0</v>
      </c>
      <c r="S386" s="149" t="s">
        <v>261</v>
      </c>
      <c r="T386" s="150" t="s">
        <v>24</v>
      </c>
      <c r="U386" s="163"/>
      <c r="V386" s="163"/>
      <c r="W386" s="163"/>
      <c r="X386" s="163"/>
      <c r="Y386" s="162" t="s">
        <v>24</v>
      </c>
    </row>
    <row r="387" spans="1:25" s="128" customFormat="1" ht="38.25">
      <c r="A387" s="1">
        <v>377</v>
      </c>
      <c r="B387" s="128" t="s">
        <v>1598</v>
      </c>
      <c r="C387" s="149" t="s">
        <v>54</v>
      </c>
      <c r="D387" s="151"/>
      <c r="E387" s="152" t="s">
        <v>2774</v>
      </c>
      <c r="F387" s="153" t="s">
        <v>2775</v>
      </c>
      <c r="G387" s="149" t="s">
        <v>257</v>
      </c>
      <c r="H387" s="172" t="s">
        <v>278</v>
      </c>
      <c r="I387" s="155" t="s">
        <v>267</v>
      </c>
      <c r="J387" s="156" t="s">
        <v>258</v>
      </c>
      <c r="K387" s="154" t="s">
        <v>2409</v>
      </c>
      <c r="L387" s="157" t="s">
        <v>2776</v>
      </c>
      <c r="M387" s="159" t="s">
        <v>2491</v>
      </c>
      <c r="N387" s="159" t="s">
        <v>313</v>
      </c>
      <c r="O387" s="156" t="s">
        <v>254</v>
      </c>
      <c r="P387" s="160">
        <v>242600000</v>
      </c>
      <c r="Q387" s="160">
        <v>242600000</v>
      </c>
      <c r="R387" s="161">
        <v>0</v>
      </c>
      <c r="S387" s="149" t="s">
        <v>261</v>
      </c>
      <c r="T387" s="150" t="s">
        <v>24</v>
      </c>
      <c r="U387" s="163"/>
      <c r="V387" s="163"/>
      <c r="W387" s="163"/>
      <c r="X387" s="163"/>
      <c r="Y387" s="162" t="s">
        <v>24</v>
      </c>
    </row>
    <row r="388" spans="1:25" s="128" customFormat="1" ht="38.25">
      <c r="A388" s="1">
        <v>378</v>
      </c>
      <c r="B388" s="128" t="s">
        <v>1599</v>
      </c>
      <c r="C388" s="149" t="s">
        <v>54</v>
      </c>
      <c r="D388" s="151"/>
      <c r="E388" s="152" t="s">
        <v>2777</v>
      </c>
      <c r="F388" s="153" t="s">
        <v>1855</v>
      </c>
      <c r="G388" s="149" t="s">
        <v>257</v>
      </c>
      <c r="H388" s="172" t="s">
        <v>278</v>
      </c>
      <c r="I388" s="155" t="s">
        <v>267</v>
      </c>
      <c r="J388" s="156" t="s">
        <v>258</v>
      </c>
      <c r="K388" s="154" t="s">
        <v>2409</v>
      </c>
      <c r="L388" s="157" t="s">
        <v>2778</v>
      </c>
      <c r="M388" s="159" t="s">
        <v>2491</v>
      </c>
      <c r="N388" s="159" t="s">
        <v>313</v>
      </c>
      <c r="O388" s="156" t="s">
        <v>260</v>
      </c>
      <c r="P388" s="160">
        <v>155000000</v>
      </c>
      <c r="Q388" s="160">
        <v>155000000</v>
      </c>
      <c r="R388" s="161">
        <v>0</v>
      </c>
      <c r="S388" s="149" t="s">
        <v>261</v>
      </c>
      <c r="T388" s="150" t="s">
        <v>24</v>
      </c>
      <c r="U388" s="163"/>
      <c r="V388" s="163"/>
      <c r="W388" s="163"/>
      <c r="X388" s="163"/>
      <c r="Y388" s="162" t="s">
        <v>24</v>
      </c>
    </row>
    <row r="389" spans="1:25" s="128" customFormat="1" ht="38.25">
      <c r="A389" s="1">
        <v>379</v>
      </c>
      <c r="B389" s="128" t="s">
        <v>1600</v>
      </c>
      <c r="C389" s="149" t="s">
        <v>54</v>
      </c>
      <c r="D389" s="151"/>
      <c r="E389" s="152" t="s">
        <v>2779</v>
      </c>
      <c r="F389" s="153" t="s">
        <v>1855</v>
      </c>
      <c r="G389" s="149" t="s">
        <v>257</v>
      </c>
      <c r="H389" s="172" t="s">
        <v>278</v>
      </c>
      <c r="I389" s="155" t="s">
        <v>267</v>
      </c>
      <c r="J389" s="156" t="s">
        <v>258</v>
      </c>
      <c r="K389" s="154" t="s">
        <v>2409</v>
      </c>
      <c r="L389" s="157" t="s">
        <v>2780</v>
      </c>
      <c r="M389" s="159" t="s">
        <v>2491</v>
      </c>
      <c r="N389" s="159" t="s">
        <v>313</v>
      </c>
      <c r="O389" s="156" t="s">
        <v>254</v>
      </c>
      <c r="P389" s="160">
        <v>814000000</v>
      </c>
      <c r="Q389" s="160">
        <v>814000000</v>
      </c>
      <c r="R389" s="161">
        <v>0</v>
      </c>
      <c r="S389" s="149" t="s">
        <v>261</v>
      </c>
      <c r="T389" s="150" t="s">
        <v>24</v>
      </c>
      <c r="U389" s="163"/>
      <c r="V389" s="163"/>
      <c r="W389" s="163"/>
      <c r="X389" s="163"/>
      <c r="Y389" s="162" t="s">
        <v>24</v>
      </c>
    </row>
    <row r="390" spans="1:25" s="128" customFormat="1" ht="38.25">
      <c r="A390" s="1">
        <v>380</v>
      </c>
      <c r="B390" s="128" t="s">
        <v>1601</v>
      </c>
      <c r="C390" s="149" t="s">
        <v>54</v>
      </c>
      <c r="D390" s="151"/>
      <c r="E390" s="152" t="s">
        <v>2781</v>
      </c>
      <c r="F390" s="153" t="s">
        <v>2782</v>
      </c>
      <c r="G390" s="149" t="s">
        <v>257</v>
      </c>
      <c r="H390" s="172" t="s">
        <v>278</v>
      </c>
      <c r="I390" s="155" t="s">
        <v>267</v>
      </c>
      <c r="J390" s="156" t="s">
        <v>258</v>
      </c>
      <c r="K390" s="154" t="s">
        <v>2409</v>
      </c>
      <c r="L390" s="157" t="s">
        <v>2783</v>
      </c>
      <c r="M390" s="159" t="s">
        <v>2491</v>
      </c>
      <c r="N390" s="159" t="s">
        <v>313</v>
      </c>
      <c r="O390" s="156" t="s">
        <v>254</v>
      </c>
      <c r="P390" s="160">
        <v>100000000000</v>
      </c>
      <c r="Q390" s="160">
        <v>100000000000</v>
      </c>
      <c r="R390" s="161">
        <v>0</v>
      </c>
      <c r="S390" s="149" t="s">
        <v>261</v>
      </c>
      <c r="T390" s="150" t="s">
        <v>24</v>
      </c>
      <c r="U390" s="163"/>
      <c r="V390" s="163"/>
      <c r="W390" s="163"/>
      <c r="X390" s="163"/>
      <c r="Y390" s="162" t="s">
        <v>24</v>
      </c>
    </row>
    <row r="391" spans="1:25" s="128" customFormat="1" ht="38.25">
      <c r="A391" s="1">
        <v>381</v>
      </c>
      <c r="B391" s="128" t="s">
        <v>1602</v>
      </c>
      <c r="C391" s="149" t="s">
        <v>54</v>
      </c>
      <c r="D391" s="151"/>
      <c r="E391" s="152" t="s">
        <v>2784</v>
      </c>
      <c r="F391" s="153" t="s">
        <v>2662</v>
      </c>
      <c r="G391" s="149" t="s">
        <v>257</v>
      </c>
      <c r="H391" s="172" t="s">
        <v>278</v>
      </c>
      <c r="I391" s="155" t="s">
        <v>267</v>
      </c>
      <c r="J391" s="156" t="s">
        <v>258</v>
      </c>
      <c r="K391" s="154" t="s">
        <v>2409</v>
      </c>
      <c r="L391" s="157" t="s">
        <v>2785</v>
      </c>
      <c r="M391" s="159" t="s">
        <v>2491</v>
      </c>
      <c r="N391" s="159" t="s">
        <v>313</v>
      </c>
      <c r="O391" s="156" t="s">
        <v>260</v>
      </c>
      <c r="P391" s="160">
        <v>243000000</v>
      </c>
      <c r="Q391" s="160">
        <v>243000000</v>
      </c>
      <c r="R391" s="161">
        <v>0</v>
      </c>
      <c r="S391" s="149" t="s">
        <v>261</v>
      </c>
      <c r="T391" s="150" t="s">
        <v>24</v>
      </c>
      <c r="U391" s="163"/>
      <c r="V391" s="163"/>
      <c r="W391" s="163"/>
      <c r="X391" s="163"/>
      <c r="Y391" s="162" t="s">
        <v>24</v>
      </c>
    </row>
    <row r="392" spans="1:25" s="128" customFormat="1" ht="38.25">
      <c r="A392" s="1">
        <v>382</v>
      </c>
      <c r="B392" s="128" t="s">
        <v>1603</v>
      </c>
      <c r="C392" s="149" t="s">
        <v>54</v>
      </c>
      <c r="D392" s="151"/>
      <c r="E392" s="152" t="s">
        <v>2786</v>
      </c>
      <c r="F392" s="153" t="s">
        <v>1855</v>
      </c>
      <c r="G392" s="149" t="s">
        <v>257</v>
      </c>
      <c r="H392" s="172" t="s">
        <v>278</v>
      </c>
      <c r="I392" s="155" t="s">
        <v>267</v>
      </c>
      <c r="J392" s="156" t="s">
        <v>258</v>
      </c>
      <c r="K392" s="154" t="s">
        <v>2409</v>
      </c>
      <c r="L392" s="157" t="s">
        <v>2787</v>
      </c>
      <c r="M392" s="159" t="s">
        <v>2491</v>
      </c>
      <c r="N392" s="159" t="s">
        <v>313</v>
      </c>
      <c r="O392" s="156" t="s">
        <v>254</v>
      </c>
      <c r="P392" s="160">
        <v>2348000000</v>
      </c>
      <c r="Q392" s="160">
        <v>2348000000</v>
      </c>
      <c r="R392" s="161">
        <v>0</v>
      </c>
      <c r="S392" s="149" t="s">
        <v>261</v>
      </c>
      <c r="T392" s="150" t="s">
        <v>24</v>
      </c>
      <c r="U392" s="163"/>
      <c r="V392" s="163"/>
      <c r="W392" s="163"/>
      <c r="X392" s="163"/>
      <c r="Y392" s="162" t="s">
        <v>24</v>
      </c>
    </row>
    <row r="393" spans="1:25" s="128" customFormat="1" ht="38.25">
      <c r="A393" s="1">
        <v>383</v>
      </c>
      <c r="B393" s="128" t="s">
        <v>1604</v>
      </c>
      <c r="C393" s="149" t="s">
        <v>54</v>
      </c>
      <c r="D393" s="151"/>
      <c r="E393" s="152" t="s">
        <v>2788</v>
      </c>
      <c r="F393" s="153" t="s">
        <v>1855</v>
      </c>
      <c r="G393" s="149" t="s">
        <v>257</v>
      </c>
      <c r="H393" s="172" t="s">
        <v>278</v>
      </c>
      <c r="I393" s="155" t="s">
        <v>267</v>
      </c>
      <c r="J393" s="156" t="s">
        <v>258</v>
      </c>
      <c r="K393" s="154" t="s">
        <v>2409</v>
      </c>
      <c r="L393" s="157" t="s">
        <v>2789</v>
      </c>
      <c r="M393" s="159" t="s">
        <v>2491</v>
      </c>
      <c r="N393" s="159" t="s">
        <v>313</v>
      </c>
      <c r="O393" s="156" t="s">
        <v>254</v>
      </c>
      <c r="P393" s="160">
        <v>119000000</v>
      </c>
      <c r="Q393" s="160">
        <v>119000000</v>
      </c>
      <c r="R393" s="161">
        <v>0</v>
      </c>
      <c r="S393" s="149" t="s">
        <v>261</v>
      </c>
      <c r="T393" s="150" t="s">
        <v>24</v>
      </c>
      <c r="U393" s="163"/>
      <c r="V393" s="163"/>
      <c r="W393" s="163"/>
      <c r="X393" s="163"/>
      <c r="Y393" s="162" t="s">
        <v>24</v>
      </c>
    </row>
    <row r="394" spans="1:25" s="128" customFormat="1" ht="38.25">
      <c r="A394" s="1">
        <v>384</v>
      </c>
      <c r="B394" s="128" t="s">
        <v>1605</v>
      </c>
      <c r="C394" s="149" t="s">
        <v>54</v>
      </c>
      <c r="D394" s="151"/>
      <c r="E394" s="152" t="s">
        <v>2790</v>
      </c>
      <c r="F394" s="153" t="s">
        <v>2588</v>
      </c>
      <c r="G394" s="149" t="s">
        <v>257</v>
      </c>
      <c r="H394" s="172" t="s">
        <v>278</v>
      </c>
      <c r="I394" s="155" t="s">
        <v>267</v>
      </c>
      <c r="J394" s="156" t="s">
        <v>258</v>
      </c>
      <c r="K394" s="154" t="s">
        <v>2409</v>
      </c>
      <c r="L394" s="157" t="s">
        <v>2791</v>
      </c>
      <c r="M394" s="159" t="s">
        <v>2491</v>
      </c>
      <c r="N394" s="159" t="s">
        <v>313</v>
      </c>
      <c r="O394" s="156" t="s">
        <v>254</v>
      </c>
      <c r="P394" s="160">
        <v>102000000</v>
      </c>
      <c r="Q394" s="160">
        <v>102000000</v>
      </c>
      <c r="R394" s="161">
        <v>0</v>
      </c>
      <c r="S394" s="149" t="s">
        <v>261</v>
      </c>
      <c r="T394" s="150" t="s">
        <v>24</v>
      </c>
      <c r="U394" s="163"/>
      <c r="V394" s="163"/>
      <c r="W394" s="163"/>
      <c r="X394" s="163"/>
      <c r="Y394" s="162" t="s">
        <v>24</v>
      </c>
    </row>
    <row r="395" spans="1:25" s="128" customFormat="1" ht="38.25">
      <c r="A395" s="1">
        <v>385</v>
      </c>
      <c r="B395" s="128" t="s">
        <v>1606</v>
      </c>
      <c r="C395" s="149" t="s">
        <v>54</v>
      </c>
      <c r="D395" s="151"/>
      <c r="E395" s="152" t="s">
        <v>2792</v>
      </c>
      <c r="F395" s="153" t="s">
        <v>1855</v>
      </c>
      <c r="G395" s="149" t="s">
        <v>257</v>
      </c>
      <c r="H395" s="172" t="s">
        <v>278</v>
      </c>
      <c r="I395" s="155" t="s">
        <v>267</v>
      </c>
      <c r="J395" s="156" t="s">
        <v>258</v>
      </c>
      <c r="K395" s="154" t="s">
        <v>2409</v>
      </c>
      <c r="L395" s="157" t="s">
        <v>2793</v>
      </c>
      <c r="M395" s="159" t="s">
        <v>2491</v>
      </c>
      <c r="N395" s="159" t="s">
        <v>313</v>
      </c>
      <c r="O395" s="156" t="s">
        <v>254</v>
      </c>
      <c r="P395" s="160">
        <v>57000000</v>
      </c>
      <c r="Q395" s="160">
        <v>57000000</v>
      </c>
      <c r="R395" s="161">
        <v>0</v>
      </c>
      <c r="S395" s="149" t="s">
        <v>261</v>
      </c>
      <c r="T395" s="150" t="s">
        <v>24</v>
      </c>
      <c r="U395" s="163"/>
      <c r="V395" s="163"/>
      <c r="W395" s="163"/>
      <c r="X395" s="163"/>
      <c r="Y395" s="162" t="s">
        <v>24</v>
      </c>
    </row>
    <row r="396" spans="1:25" s="128" customFormat="1" ht="38.25">
      <c r="A396" s="1">
        <v>386</v>
      </c>
      <c r="B396" s="128" t="s">
        <v>1607</v>
      </c>
      <c r="C396" s="149" t="s">
        <v>54</v>
      </c>
      <c r="D396" s="151"/>
      <c r="E396" s="152" t="s">
        <v>2794</v>
      </c>
      <c r="F396" s="153" t="s">
        <v>1855</v>
      </c>
      <c r="G396" s="149" t="s">
        <v>257</v>
      </c>
      <c r="H396" s="172" t="s">
        <v>278</v>
      </c>
      <c r="I396" s="155" t="s">
        <v>267</v>
      </c>
      <c r="J396" s="156" t="s">
        <v>258</v>
      </c>
      <c r="K396" s="154" t="s">
        <v>2409</v>
      </c>
      <c r="L396" s="157" t="s">
        <v>2795</v>
      </c>
      <c r="M396" s="159" t="s">
        <v>2491</v>
      </c>
      <c r="N396" s="159" t="s">
        <v>313</v>
      </c>
      <c r="O396" s="156" t="s">
        <v>260</v>
      </c>
      <c r="P396" s="160">
        <v>51500000</v>
      </c>
      <c r="Q396" s="160">
        <v>51500000</v>
      </c>
      <c r="R396" s="161">
        <v>0</v>
      </c>
      <c r="S396" s="149" t="s">
        <v>261</v>
      </c>
      <c r="T396" s="150" t="s">
        <v>24</v>
      </c>
      <c r="U396" s="163"/>
      <c r="V396" s="163"/>
      <c r="W396" s="163"/>
      <c r="X396" s="163"/>
      <c r="Y396" s="162" t="s">
        <v>24</v>
      </c>
    </row>
    <row r="397" spans="1:25" s="128" customFormat="1" ht="51">
      <c r="A397" s="1">
        <v>387</v>
      </c>
      <c r="B397" s="128" t="s">
        <v>1608</v>
      </c>
      <c r="C397" s="149" t="s">
        <v>54</v>
      </c>
      <c r="D397" s="151"/>
      <c r="E397" s="152" t="s">
        <v>2796</v>
      </c>
      <c r="F397" s="153" t="s">
        <v>1855</v>
      </c>
      <c r="G397" s="149" t="s">
        <v>257</v>
      </c>
      <c r="H397" s="172" t="s">
        <v>278</v>
      </c>
      <c r="I397" s="155" t="s">
        <v>267</v>
      </c>
      <c r="J397" s="156" t="s">
        <v>258</v>
      </c>
      <c r="K397" s="154" t="s">
        <v>2409</v>
      </c>
      <c r="L397" s="157" t="s">
        <v>2797</v>
      </c>
      <c r="M397" s="159" t="s">
        <v>2491</v>
      </c>
      <c r="N397" s="159" t="s">
        <v>313</v>
      </c>
      <c r="O397" s="156" t="s">
        <v>254</v>
      </c>
      <c r="P397" s="160">
        <v>94148721</v>
      </c>
      <c r="Q397" s="160">
        <v>94148721</v>
      </c>
      <c r="R397" s="161">
        <v>0</v>
      </c>
      <c r="S397" s="149" t="s">
        <v>261</v>
      </c>
      <c r="T397" s="150" t="s">
        <v>24</v>
      </c>
      <c r="U397" s="163"/>
      <c r="V397" s="163"/>
      <c r="W397" s="163"/>
      <c r="X397" s="163"/>
      <c r="Y397" s="162" t="s">
        <v>24</v>
      </c>
    </row>
    <row r="398" spans="1:25" s="128" customFormat="1" ht="38.25">
      <c r="A398" s="1">
        <v>388</v>
      </c>
      <c r="B398" s="128" t="s">
        <v>1609</v>
      </c>
      <c r="C398" s="149" t="s">
        <v>54</v>
      </c>
      <c r="D398" s="151"/>
      <c r="E398" s="152" t="s">
        <v>2798</v>
      </c>
      <c r="F398" s="153" t="s">
        <v>2799</v>
      </c>
      <c r="G398" s="149" t="s">
        <v>257</v>
      </c>
      <c r="H398" s="172" t="s">
        <v>278</v>
      </c>
      <c r="I398" s="155" t="s">
        <v>267</v>
      </c>
      <c r="J398" s="156" t="s">
        <v>258</v>
      </c>
      <c r="K398" s="154" t="s">
        <v>2409</v>
      </c>
      <c r="L398" s="157" t="s">
        <v>2800</v>
      </c>
      <c r="M398" s="159" t="s">
        <v>2491</v>
      </c>
      <c r="N398" s="159" t="s">
        <v>313</v>
      </c>
      <c r="O398" s="156" t="s">
        <v>260</v>
      </c>
      <c r="P398" s="160">
        <v>33512000000</v>
      </c>
      <c r="Q398" s="160">
        <v>33512000000</v>
      </c>
      <c r="R398" s="161">
        <v>0</v>
      </c>
      <c r="S398" s="149" t="s">
        <v>261</v>
      </c>
      <c r="T398" s="150" t="s">
        <v>24</v>
      </c>
      <c r="U398" s="163"/>
      <c r="V398" s="163"/>
      <c r="W398" s="163"/>
      <c r="X398" s="163"/>
      <c r="Y398" s="162" t="s">
        <v>24</v>
      </c>
    </row>
    <row r="399" spans="1:25" s="128" customFormat="1" ht="38.25">
      <c r="A399" s="1">
        <v>389</v>
      </c>
      <c r="B399" s="128" t="s">
        <v>1610</v>
      </c>
      <c r="C399" s="149" t="s">
        <v>54</v>
      </c>
      <c r="D399" s="151"/>
      <c r="E399" s="152" t="s">
        <v>2801</v>
      </c>
      <c r="F399" s="153" t="s">
        <v>1855</v>
      </c>
      <c r="G399" s="149" t="s">
        <v>257</v>
      </c>
      <c r="H399" s="172" t="s">
        <v>278</v>
      </c>
      <c r="I399" s="155" t="s">
        <v>267</v>
      </c>
      <c r="J399" s="156" t="s">
        <v>258</v>
      </c>
      <c r="K399" s="154" t="s">
        <v>2409</v>
      </c>
      <c r="L399" s="157" t="s">
        <v>2802</v>
      </c>
      <c r="M399" s="159" t="s">
        <v>2491</v>
      </c>
      <c r="N399" s="159" t="s">
        <v>313</v>
      </c>
      <c r="O399" s="156" t="s">
        <v>254</v>
      </c>
      <c r="P399" s="160">
        <v>78000000</v>
      </c>
      <c r="Q399" s="160">
        <v>78000000</v>
      </c>
      <c r="R399" s="161">
        <v>0</v>
      </c>
      <c r="S399" s="149" t="s">
        <v>261</v>
      </c>
      <c r="T399" s="150" t="s">
        <v>24</v>
      </c>
      <c r="U399" s="163"/>
      <c r="V399" s="163"/>
      <c r="W399" s="163"/>
      <c r="X399" s="163"/>
      <c r="Y399" s="162" t="s">
        <v>24</v>
      </c>
    </row>
    <row r="400" spans="1:25" s="128" customFormat="1" ht="102">
      <c r="A400" s="1">
        <v>390</v>
      </c>
      <c r="B400" s="128" t="s">
        <v>1611</v>
      </c>
      <c r="C400" s="149" t="s">
        <v>54</v>
      </c>
      <c r="D400" s="151"/>
      <c r="E400" s="152" t="s">
        <v>2803</v>
      </c>
      <c r="F400" s="153" t="s">
        <v>1855</v>
      </c>
      <c r="G400" s="149" t="s">
        <v>257</v>
      </c>
      <c r="H400" s="172" t="s">
        <v>278</v>
      </c>
      <c r="I400" s="155" t="s">
        <v>267</v>
      </c>
      <c r="J400" s="156" t="s">
        <v>258</v>
      </c>
      <c r="K400" s="154" t="s">
        <v>2409</v>
      </c>
      <c r="L400" s="157" t="s">
        <v>2804</v>
      </c>
      <c r="M400" s="159" t="s">
        <v>1980</v>
      </c>
      <c r="N400" s="159" t="s">
        <v>295</v>
      </c>
      <c r="O400" s="156" t="s">
        <v>254</v>
      </c>
      <c r="P400" s="160">
        <v>1148000000</v>
      </c>
      <c r="Q400" s="160">
        <v>1148000000</v>
      </c>
      <c r="R400" s="161">
        <v>0</v>
      </c>
      <c r="S400" s="149" t="s">
        <v>261</v>
      </c>
      <c r="T400" s="150" t="s">
        <v>24</v>
      </c>
      <c r="U400" s="163"/>
      <c r="V400" s="163"/>
      <c r="W400" s="163"/>
      <c r="X400" s="163"/>
      <c r="Y400" s="162" t="s">
        <v>24</v>
      </c>
    </row>
    <row r="401" spans="1:25" s="128" customFormat="1" ht="38.25">
      <c r="A401" s="1">
        <v>391</v>
      </c>
      <c r="B401" s="128" t="s">
        <v>1612</v>
      </c>
      <c r="C401" s="149" t="s">
        <v>54</v>
      </c>
      <c r="D401" s="151"/>
      <c r="E401" s="152" t="s">
        <v>2805</v>
      </c>
      <c r="F401" s="153" t="s">
        <v>1855</v>
      </c>
      <c r="G401" s="149" t="s">
        <v>257</v>
      </c>
      <c r="H401" s="172" t="s">
        <v>278</v>
      </c>
      <c r="I401" s="155" t="s">
        <v>267</v>
      </c>
      <c r="J401" s="156" t="s">
        <v>258</v>
      </c>
      <c r="K401" s="154" t="s">
        <v>2409</v>
      </c>
      <c r="L401" s="157" t="s">
        <v>2806</v>
      </c>
      <c r="M401" s="159" t="s">
        <v>2491</v>
      </c>
      <c r="N401" s="159" t="s">
        <v>313</v>
      </c>
      <c r="O401" s="156" t="s">
        <v>260</v>
      </c>
      <c r="P401" s="160">
        <v>44000000</v>
      </c>
      <c r="Q401" s="160">
        <v>44000000</v>
      </c>
      <c r="R401" s="161">
        <v>0</v>
      </c>
      <c r="S401" s="149" t="s">
        <v>261</v>
      </c>
      <c r="T401" s="150" t="s">
        <v>24</v>
      </c>
      <c r="U401" s="163"/>
      <c r="V401" s="163"/>
      <c r="W401" s="163"/>
      <c r="X401" s="163"/>
      <c r="Y401" s="162" t="s">
        <v>24</v>
      </c>
    </row>
    <row r="402" spans="1:25" s="128" customFormat="1" ht="38.25">
      <c r="A402" s="1">
        <v>392</v>
      </c>
      <c r="B402" s="128" t="s">
        <v>1613</v>
      </c>
      <c r="C402" s="149" t="s">
        <v>54</v>
      </c>
      <c r="D402" s="151"/>
      <c r="E402" s="152" t="s">
        <v>2807</v>
      </c>
      <c r="F402" s="153" t="s">
        <v>2712</v>
      </c>
      <c r="G402" s="149" t="s">
        <v>257</v>
      </c>
      <c r="H402" s="172" t="s">
        <v>278</v>
      </c>
      <c r="I402" s="155" t="s">
        <v>267</v>
      </c>
      <c r="J402" s="156" t="s">
        <v>258</v>
      </c>
      <c r="K402" s="154" t="s">
        <v>2409</v>
      </c>
      <c r="L402" s="157" t="s">
        <v>2808</v>
      </c>
      <c r="M402" s="159" t="s">
        <v>2491</v>
      </c>
      <c r="N402" s="159" t="s">
        <v>313</v>
      </c>
      <c r="O402" s="156" t="s">
        <v>254</v>
      </c>
      <c r="P402" s="160">
        <v>1012000000</v>
      </c>
      <c r="Q402" s="160">
        <v>1012000000</v>
      </c>
      <c r="R402" s="161">
        <v>0</v>
      </c>
      <c r="S402" s="149" t="s">
        <v>261</v>
      </c>
      <c r="T402" s="150" t="s">
        <v>24</v>
      </c>
      <c r="U402" s="163"/>
      <c r="V402" s="163"/>
      <c r="W402" s="163"/>
      <c r="X402" s="163"/>
      <c r="Y402" s="162" t="s">
        <v>24</v>
      </c>
    </row>
    <row r="403" spans="1:25" s="128" customFormat="1" ht="38.25">
      <c r="A403" s="1">
        <v>393</v>
      </c>
      <c r="B403" s="128" t="s">
        <v>1614</v>
      </c>
      <c r="C403" s="149" t="s">
        <v>54</v>
      </c>
      <c r="D403" s="151"/>
      <c r="E403" s="152" t="s">
        <v>2809</v>
      </c>
      <c r="F403" s="153" t="s">
        <v>1855</v>
      </c>
      <c r="G403" s="149" t="s">
        <v>257</v>
      </c>
      <c r="H403" s="172" t="s">
        <v>278</v>
      </c>
      <c r="I403" s="155" t="s">
        <v>267</v>
      </c>
      <c r="J403" s="156" t="s">
        <v>258</v>
      </c>
      <c r="K403" s="154" t="s">
        <v>2409</v>
      </c>
      <c r="L403" s="157" t="s">
        <v>2810</v>
      </c>
      <c r="M403" s="159" t="s">
        <v>2491</v>
      </c>
      <c r="N403" s="159" t="s">
        <v>313</v>
      </c>
      <c r="O403" s="156" t="s">
        <v>254</v>
      </c>
      <c r="P403" s="160">
        <v>67000000</v>
      </c>
      <c r="Q403" s="160">
        <v>67000000</v>
      </c>
      <c r="R403" s="161">
        <v>0</v>
      </c>
      <c r="S403" s="149" t="s">
        <v>261</v>
      </c>
      <c r="T403" s="150" t="s">
        <v>24</v>
      </c>
      <c r="U403" s="163"/>
      <c r="V403" s="163"/>
      <c r="W403" s="163"/>
      <c r="X403" s="163"/>
      <c r="Y403" s="162" t="s">
        <v>24</v>
      </c>
    </row>
    <row r="404" spans="1:25" s="128" customFormat="1" ht="38.25">
      <c r="A404" s="1">
        <v>394</v>
      </c>
      <c r="B404" s="128" t="s">
        <v>1615</v>
      </c>
      <c r="C404" s="149" t="s">
        <v>54</v>
      </c>
      <c r="D404" s="151"/>
      <c r="E404" s="152" t="s">
        <v>2811</v>
      </c>
      <c r="F404" s="153" t="s">
        <v>2812</v>
      </c>
      <c r="G404" s="149" t="s">
        <v>257</v>
      </c>
      <c r="H404" s="172" t="s">
        <v>278</v>
      </c>
      <c r="I404" s="155" t="s">
        <v>267</v>
      </c>
      <c r="J404" s="156" t="s">
        <v>253</v>
      </c>
      <c r="K404" s="157" t="s">
        <v>1863</v>
      </c>
      <c r="L404" s="157" t="s">
        <v>2813</v>
      </c>
      <c r="M404" s="159" t="s">
        <v>1980</v>
      </c>
      <c r="N404" s="159" t="s">
        <v>295</v>
      </c>
      <c r="O404" s="156" t="s">
        <v>254</v>
      </c>
      <c r="P404" s="160">
        <v>2028203000</v>
      </c>
      <c r="Q404" s="160">
        <v>2028203000</v>
      </c>
      <c r="R404" s="161">
        <v>0</v>
      </c>
      <c r="S404" s="149" t="s">
        <v>261</v>
      </c>
      <c r="T404" s="150" t="s">
        <v>24</v>
      </c>
      <c r="U404" s="163"/>
      <c r="V404" s="163"/>
      <c r="W404" s="163"/>
      <c r="X404" s="163"/>
      <c r="Y404" s="162" t="s">
        <v>24</v>
      </c>
    </row>
    <row r="405" spans="1:25" s="128" customFormat="1" ht="38.25">
      <c r="A405" s="1">
        <v>395</v>
      </c>
      <c r="B405" s="128" t="s">
        <v>1616</v>
      </c>
      <c r="C405" s="149" t="s">
        <v>54</v>
      </c>
      <c r="D405" s="151"/>
      <c r="E405" s="152" t="s">
        <v>2814</v>
      </c>
      <c r="F405" s="153" t="s">
        <v>1855</v>
      </c>
      <c r="G405" s="149" t="s">
        <v>257</v>
      </c>
      <c r="H405" s="172" t="s">
        <v>278</v>
      </c>
      <c r="I405" s="155" t="s">
        <v>267</v>
      </c>
      <c r="J405" s="156" t="s">
        <v>258</v>
      </c>
      <c r="K405" s="154" t="s">
        <v>2409</v>
      </c>
      <c r="L405" s="157" t="s">
        <v>2815</v>
      </c>
      <c r="M405" s="159" t="s">
        <v>2491</v>
      </c>
      <c r="N405" s="159" t="s">
        <v>313</v>
      </c>
      <c r="O405" s="156" t="s">
        <v>260</v>
      </c>
      <c r="P405" s="160">
        <v>179700000</v>
      </c>
      <c r="Q405" s="160">
        <v>179700000</v>
      </c>
      <c r="R405" s="161">
        <v>0</v>
      </c>
      <c r="S405" s="149" t="s">
        <v>261</v>
      </c>
      <c r="T405" s="150" t="s">
        <v>24</v>
      </c>
      <c r="U405" s="163"/>
      <c r="V405" s="163"/>
      <c r="W405" s="163"/>
      <c r="X405" s="163"/>
      <c r="Y405" s="162" t="s">
        <v>24</v>
      </c>
    </row>
    <row r="406" spans="1:25" s="128" customFormat="1" ht="38.25">
      <c r="A406" s="1">
        <v>396</v>
      </c>
      <c r="B406" s="128" t="s">
        <v>1617</v>
      </c>
      <c r="C406" s="149" t="s">
        <v>54</v>
      </c>
      <c r="D406" s="151"/>
      <c r="E406" s="152" t="s">
        <v>2816</v>
      </c>
      <c r="F406" s="153" t="s">
        <v>2747</v>
      </c>
      <c r="G406" s="149" t="s">
        <v>257</v>
      </c>
      <c r="H406" s="172" t="s">
        <v>278</v>
      </c>
      <c r="I406" s="155" t="s">
        <v>267</v>
      </c>
      <c r="J406" s="156" t="s">
        <v>258</v>
      </c>
      <c r="K406" s="154" t="s">
        <v>2409</v>
      </c>
      <c r="L406" s="157" t="s">
        <v>2817</v>
      </c>
      <c r="M406" s="159" t="s">
        <v>2491</v>
      </c>
      <c r="N406" s="159" t="s">
        <v>313</v>
      </c>
      <c r="O406" s="156" t="s">
        <v>254</v>
      </c>
      <c r="P406" s="160">
        <v>85000000</v>
      </c>
      <c r="Q406" s="160">
        <v>85000000</v>
      </c>
      <c r="R406" s="161">
        <v>0</v>
      </c>
      <c r="S406" s="149" t="s">
        <v>261</v>
      </c>
      <c r="T406" s="150" t="s">
        <v>24</v>
      </c>
      <c r="U406" s="163"/>
      <c r="V406" s="163"/>
      <c r="W406" s="163"/>
      <c r="X406" s="163"/>
      <c r="Y406" s="162" t="s">
        <v>24</v>
      </c>
    </row>
    <row r="407" spans="1:25" s="128" customFormat="1" ht="38.25">
      <c r="A407" s="1">
        <v>397</v>
      </c>
      <c r="B407" s="128" t="s">
        <v>1618</v>
      </c>
      <c r="C407" s="149" t="s">
        <v>54</v>
      </c>
      <c r="D407" s="151"/>
      <c r="E407" s="152" t="s">
        <v>2818</v>
      </c>
      <c r="F407" s="153" t="s">
        <v>1855</v>
      </c>
      <c r="G407" s="149" t="s">
        <v>257</v>
      </c>
      <c r="H407" s="172" t="s">
        <v>278</v>
      </c>
      <c r="I407" s="155" t="s">
        <v>267</v>
      </c>
      <c r="J407" s="156" t="s">
        <v>258</v>
      </c>
      <c r="K407" s="154" t="s">
        <v>2409</v>
      </c>
      <c r="L407" s="157" t="s">
        <v>2819</v>
      </c>
      <c r="M407" s="159" t="s">
        <v>2491</v>
      </c>
      <c r="N407" s="159" t="s">
        <v>313</v>
      </c>
      <c r="O407" s="156" t="s">
        <v>254</v>
      </c>
      <c r="P407" s="160">
        <v>20700000</v>
      </c>
      <c r="Q407" s="160">
        <v>20700000</v>
      </c>
      <c r="R407" s="161">
        <v>0</v>
      </c>
      <c r="S407" s="149" t="s">
        <v>261</v>
      </c>
      <c r="T407" s="150" t="s">
        <v>24</v>
      </c>
      <c r="U407" s="163"/>
      <c r="V407" s="163"/>
      <c r="W407" s="163"/>
      <c r="X407" s="163"/>
      <c r="Y407" s="162" t="s">
        <v>24</v>
      </c>
    </row>
    <row r="408" spans="1:25" s="128" customFormat="1" ht="38.25">
      <c r="A408" s="1">
        <v>398</v>
      </c>
      <c r="B408" s="128" t="s">
        <v>1619</v>
      </c>
      <c r="C408" s="210" t="s">
        <v>54</v>
      </c>
      <c r="D408" s="151"/>
      <c r="E408" s="152" t="s">
        <v>2820</v>
      </c>
      <c r="F408" s="153" t="s">
        <v>1855</v>
      </c>
      <c r="G408" s="149" t="s">
        <v>257</v>
      </c>
      <c r="H408" s="172" t="s">
        <v>278</v>
      </c>
      <c r="I408" s="155" t="s">
        <v>267</v>
      </c>
      <c r="J408" s="156" t="s">
        <v>258</v>
      </c>
      <c r="K408" s="217" t="s">
        <v>2409</v>
      </c>
      <c r="L408" s="157" t="s">
        <v>2821</v>
      </c>
      <c r="M408" s="159" t="s">
        <v>1980</v>
      </c>
      <c r="N408" s="159" t="s">
        <v>295</v>
      </c>
      <c r="O408" s="167" t="s">
        <v>254</v>
      </c>
      <c r="P408" s="160">
        <v>1506000000</v>
      </c>
      <c r="Q408" s="160">
        <v>1506000000</v>
      </c>
      <c r="R408" s="161">
        <v>0</v>
      </c>
      <c r="S408" s="149" t="s">
        <v>261</v>
      </c>
      <c r="T408" s="150" t="s">
        <v>24</v>
      </c>
      <c r="U408" s="163"/>
      <c r="V408" s="163"/>
      <c r="W408" s="163"/>
      <c r="X408" s="163"/>
      <c r="Y408" s="162" t="s">
        <v>24</v>
      </c>
    </row>
    <row r="409" spans="1:25" s="128" customFormat="1" ht="38.25">
      <c r="A409" s="1">
        <v>399</v>
      </c>
      <c r="B409" s="128" t="s">
        <v>1620</v>
      </c>
      <c r="C409" s="149" t="s">
        <v>54</v>
      </c>
      <c r="D409" s="151"/>
      <c r="E409" s="152" t="s">
        <v>2822</v>
      </c>
      <c r="F409" s="153" t="s">
        <v>2823</v>
      </c>
      <c r="G409" s="149" t="s">
        <v>257</v>
      </c>
      <c r="H409" s="172" t="s">
        <v>278</v>
      </c>
      <c r="I409" s="155" t="s">
        <v>267</v>
      </c>
      <c r="J409" s="156" t="s">
        <v>258</v>
      </c>
      <c r="K409" s="154" t="s">
        <v>2409</v>
      </c>
      <c r="L409" s="157" t="s">
        <v>2824</v>
      </c>
      <c r="M409" s="159" t="s">
        <v>2491</v>
      </c>
      <c r="N409" s="159" t="s">
        <v>313</v>
      </c>
      <c r="O409" s="156" t="s">
        <v>260</v>
      </c>
      <c r="P409" s="160">
        <v>264003250</v>
      </c>
      <c r="Q409" s="160">
        <v>264003250</v>
      </c>
      <c r="R409" s="161">
        <v>0</v>
      </c>
      <c r="S409" s="149" t="s">
        <v>261</v>
      </c>
      <c r="T409" s="150" t="s">
        <v>24</v>
      </c>
      <c r="U409" s="163"/>
      <c r="V409" s="163"/>
      <c r="W409" s="163"/>
      <c r="X409" s="163"/>
      <c r="Y409" s="162" t="s">
        <v>24</v>
      </c>
    </row>
    <row r="410" spans="1:25" s="128" customFormat="1" ht="38.25">
      <c r="A410" s="1">
        <v>400</v>
      </c>
      <c r="B410" s="128" t="s">
        <v>1621</v>
      </c>
      <c r="C410" s="149" t="s">
        <v>54</v>
      </c>
      <c r="D410" s="151"/>
      <c r="E410" s="152" t="s">
        <v>2825</v>
      </c>
      <c r="F410" s="153" t="s">
        <v>2667</v>
      </c>
      <c r="G410" s="149" t="s">
        <v>257</v>
      </c>
      <c r="H410" s="172" t="s">
        <v>278</v>
      </c>
      <c r="I410" s="155" t="s">
        <v>267</v>
      </c>
      <c r="J410" s="156" t="s">
        <v>258</v>
      </c>
      <c r="K410" s="154" t="s">
        <v>2409</v>
      </c>
      <c r="L410" s="157" t="s">
        <v>2826</v>
      </c>
      <c r="M410" s="159" t="s">
        <v>2491</v>
      </c>
      <c r="N410" s="159" t="s">
        <v>313</v>
      </c>
      <c r="O410" s="156" t="s">
        <v>260</v>
      </c>
      <c r="P410" s="160">
        <v>7264000</v>
      </c>
      <c r="Q410" s="160">
        <v>7264000</v>
      </c>
      <c r="R410" s="161">
        <v>0</v>
      </c>
      <c r="S410" s="149" t="s">
        <v>261</v>
      </c>
      <c r="T410" s="150" t="s">
        <v>24</v>
      </c>
      <c r="U410" s="163"/>
      <c r="V410" s="163"/>
      <c r="W410" s="163"/>
      <c r="X410" s="163"/>
      <c r="Y410" s="162" t="s">
        <v>24</v>
      </c>
    </row>
    <row r="411" spans="1:25" s="128" customFormat="1" ht="51">
      <c r="A411" s="1">
        <v>401</v>
      </c>
      <c r="B411" s="128" t="s">
        <v>1622</v>
      </c>
      <c r="C411" s="149" t="s">
        <v>54</v>
      </c>
      <c r="D411" s="151"/>
      <c r="E411" s="152" t="s">
        <v>2827</v>
      </c>
      <c r="F411" s="153" t="s">
        <v>2712</v>
      </c>
      <c r="G411" s="149" t="s">
        <v>257</v>
      </c>
      <c r="H411" s="172" t="s">
        <v>278</v>
      </c>
      <c r="I411" s="155" t="s">
        <v>267</v>
      </c>
      <c r="J411" s="156" t="s">
        <v>258</v>
      </c>
      <c r="K411" s="154" t="s">
        <v>2409</v>
      </c>
      <c r="L411" s="157" t="s">
        <v>2828</v>
      </c>
      <c r="M411" s="159" t="s">
        <v>2491</v>
      </c>
      <c r="N411" s="159" t="s">
        <v>313</v>
      </c>
      <c r="O411" s="156" t="s">
        <v>254</v>
      </c>
      <c r="P411" s="160">
        <v>197656800</v>
      </c>
      <c r="Q411" s="160">
        <v>197656800</v>
      </c>
      <c r="R411" s="161">
        <v>0</v>
      </c>
      <c r="S411" s="149" t="s">
        <v>261</v>
      </c>
      <c r="T411" s="150" t="s">
        <v>24</v>
      </c>
      <c r="U411" s="163"/>
      <c r="V411" s="163"/>
      <c r="W411" s="163"/>
      <c r="X411" s="163"/>
      <c r="Y411" s="162" t="s">
        <v>24</v>
      </c>
    </row>
    <row r="412" spans="1:25" s="128" customFormat="1" ht="38.25">
      <c r="A412" s="1">
        <v>402</v>
      </c>
      <c r="B412" s="128" t="s">
        <v>1623</v>
      </c>
      <c r="C412" s="149" t="s">
        <v>54</v>
      </c>
      <c r="D412" s="151"/>
      <c r="E412" s="152" t="s">
        <v>2829</v>
      </c>
      <c r="F412" s="153" t="s">
        <v>1855</v>
      </c>
      <c r="G412" s="149" t="s">
        <v>257</v>
      </c>
      <c r="H412" s="172" t="s">
        <v>278</v>
      </c>
      <c r="I412" s="155" t="s">
        <v>267</v>
      </c>
      <c r="J412" s="156" t="s">
        <v>258</v>
      </c>
      <c r="K412" s="154" t="s">
        <v>2409</v>
      </c>
      <c r="L412" s="157" t="s">
        <v>2830</v>
      </c>
      <c r="M412" s="159" t="s">
        <v>2491</v>
      </c>
      <c r="N412" s="159" t="s">
        <v>313</v>
      </c>
      <c r="O412" s="156" t="s">
        <v>254</v>
      </c>
      <c r="P412" s="160">
        <v>52500000</v>
      </c>
      <c r="Q412" s="160">
        <v>52500000</v>
      </c>
      <c r="R412" s="161">
        <v>0</v>
      </c>
      <c r="S412" s="149" t="s">
        <v>261</v>
      </c>
      <c r="T412" s="150" t="s">
        <v>24</v>
      </c>
      <c r="U412" s="163"/>
      <c r="V412" s="163"/>
      <c r="W412" s="163"/>
      <c r="X412" s="163"/>
      <c r="Y412" s="162" t="s">
        <v>24</v>
      </c>
    </row>
    <row r="413" spans="1:25" s="128" customFormat="1" ht="38.25">
      <c r="A413" s="1">
        <v>403</v>
      </c>
      <c r="B413" s="128" t="s">
        <v>1624</v>
      </c>
      <c r="C413" s="149" t="s">
        <v>54</v>
      </c>
      <c r="D413" s="151"/>
      <c r="E413" s="152" t="s">
        <v>2831</v>
      </c>
      <c r="F413" s="153" t="s">
        <v>2832</v>
      </c>
      <c r="G413" s="149" t="s">
        <v>257</v>
      </c>
      <c r="H413" s="172" t="s">
        <v>278</v>
      </c>
      <c r="I413" s="155" t="s">
        <v>267</v>
      </c>
      <c r="J413" s="156" t="s">
        <v>258</v>
      </c>
      <c r="K413" s="154" t="s">
        <v>2409</v>
      </c>
      <c r="L413" s="157" t="s">
        <v>2833</v>
      </c>
      <c r="M413" s="159" t="s">
        <v>2491</v>
      </c>
      <c r="N413" s="159" t="s">
        <v>313</v>
      </c>
      <c r="O413" s="156" t="s">
        <v>254</v>
      </c>
      <c r="P413" s="160">
        <v>2000000000000</v>
      </c>
      <c r="Q413" s="160">
        <v>2000000000000</v>
      </c>
      <c r="R413" s="161">
        <v>0</v>
      </c>
      <c r="S413" s="149" t="s">
        <v>261</v>
      </c>
      <c r="T413" s="150" t="s">
        <v>24</v>
      </c>
      <c r="U413" s="163"/>
      <c r="V413" s="163"/>
      <c r="W413" s="163"/>
      <c r="X413" s="163"/>
      <c r="Y413" s="162" t="s">
        <v>24</v>
      </c>
    </row>
    <row r="414" spans="1:25" s="128" customFormat="1" ht="38.25">
      <c r="A414" s="1">
        <v>404</v>
      </c>
      <c r="B414" s="128" t="s">
        <v>1625</v>
      </c>
      <c r="C414" s="149" t="s">
        <v>54</v>
      </c>
      <c r="D414" s="151"/>
      <c r="E414" s="152" t="s">
        <v>2834</v>
      </c>
      <c r="F414" s="153" t="s">
        <v>1855</v>
      </c>
      <c r="G414" s="149" t="s">
        <v>257</v>
      </c>
      <c r="H414" s="172" t="s">
        <v>278</v>
      </c>
      <c r="I414" s="155" t="s">
        <v>267</v>
      </c>
      <c r="J414" s="156" t="s">
        <v>258</v>
      </c>
      <c r="K414" s="154" t="s">
        <v>2409</v>
      </c>
      <c r="L414" s="157" t="s">
        <v>2835</v>
      </c>
      <c r="M414" s="159" t="s">
        <v>2491</v>
      </c>
      <c r="N414" s="159" t="s">
        <v>313</v>
      </c>
      <c r="O414" s="156" t="s">
        <v>260</v>
      </c>
      <c r="P414" s="160">
        <v>107605000</v>
      </c>
      <c r="Q414" s="160">
        <v>107605000</v>
      </c>
      <c r="R414" s="161">
        <v>0</v>
      </c>
      <c r="S414" s="149" t="s">
        <v>261</v>
      </c>
      <c r="T414" s="150" t="s">
        <v>24</v>
      </c>
      <c r="U414" s="163"/>
      <c r="V414" s="163"/>
      <c r="W414" s="163"/>
      <c r="X414" s="163"/>
      <c r="Y414" s="162" t="s">
        <v>24</v>
      </c>
    </row>
    <row r="415" spans="1:25" s="128" customFormat="1" ht="38.25">
      <c r="A415" s="1">
        <v>405</v>
      </c>
      <c r="B415" s="128" t="s">
        <v>1626</v>
      </c>
      <c r="C415" s="149" t="s">
        <v>54</v>
      </c>
      <c r="D415" s="151"/>
      <c r="E415" s="152" t="s">
        <v>2836</v>
      </c>
      <c r="F415" s="153" t="s">
        <v>1855</v>
      </c>
      <c r="G415" s="149" t="s">
        <v>257</v>
      </c>
      <c r="H415" s="172" t="s">
        <v>278</v>
      </c>
      <c r="I415" s="155" t="s">
        <v>267</v>
      </c>
      <c r="J415" s="156" t="s">
        <v>258</v>
      </c>
      <c r="K415" s="154" t="s">
        <v>2409</v>
      </c>
      <c r="L415" s="157" t="s">
        <v>2837</v>
      </c>
      <c r="M415" s="159" t="s">
        <v>2491</v>
      </c>
      <c r="N415" s="159" t="s">
        <v>313</v>
      </c>
      <c r="O415" s="156" t="s">
        <v>254</v>
      </c>
      <c r="P415" s="160">
        <v>56397000</v>
      </c>
      <c r="Q415" s="160">
        <v>56397000</v>
      </c>
      <c r="R415" s="161">
        <v>0</v>
      </c>
      <c r="S415" s="149" t="s">
        <v>261</v>
      </c>
      <c r="T415" s="150" t="s">
        <v>24</v>
      </c>
      <c r="U415" s="163"/>
      <c r="V415" s="163"/>
      <c r="W415" s="163"/>
      <c r="X415" s="163"/>
      <c r="Y415" s="162" t="s">
        <v>24</v>
      </c>
    </row>
    <row r="416" spans="1:25" s="128" customFormat="1" ht="38.25">
      <c r="A416" s="1">
        <v>406</v>
      </c>
      <c r="B416" s="128" t="s">
        <v>1627</v>
      </c>
      <c r="C416" s="149" t="s">
        <v>54</v>
      </c>
      <c r="D416" s="151"/>
      <c r="E416" s="152" t="s">
        <v>2838</v>
      </c>
      <c r="F416" s="153" t="s">
        <v>1855</v>
      </c>
      <c r="G416" s="149" t="s">
        <v>257</v>
      </c>
      <c r="H416" s="172" t="s">
        <v>278</v>
      </c>
      <c r="I416" s="155" t="s">
        <v>267</v>
      </c>
      <c r="J416" s="156" t="s">
        <v>258</v>
      </c>
      <c r="K416" s="154" t="s">
        <v>2409</v>
      </c>
      <c r="L416" s="157" t="s">
        <v>2839</v>
      </c>
      <c r="M416" s="159" t="s">
        <v>2491</v>
      </c>
      <c r="N416" s="159" t="s">
        <v>313</v>
      </c>
      <c r="O416" s="156" t="s">
        <v>254</v>
      </c>
      <c r="P416" s="160">
        <v>129900000</v>
      </c>
      <c r="Q416" s="160">
        <v>129900000</v>
      </c>
      <c r="R416" s="161">
        <v>0</v>
      </c>
      <c r="S416" s="149" t="s">
        <v>261</v>
      </c>
      <c r="T416" s="150" t="s">
        <v>24</v>
      </c>
      <c r="U416" s="163"/>
      <c r="V416" s="163"/>
      <c r="W416" s="163"/>
      <c r="X416" s="163"/>
      <c r="Y416" s="162" t="s">
        <v>24</v>
      </c>
    </row>
    <row r="417" spans="1:25" s="128" customFormat="1" ht="38.25">
      <c r="A417" s="1">
        <v>407</v>
      </c>
      <c r="B417" s="128" t="s">
        <v>1628</v>
      </c>
      <c r="C417" s="149" t="s">
        <v>54</v>
      </c>
      <c r="D417" s="151"/>
      <c r="E417" s="152" t="s">
        <v>2840</v>
      </c>
      <c r="F417" s="153" t="s">
        <v>1855</v>
      </c>
      <c r="G417" s="149" t="s">
        <v>257</v>
      </c>
      <c r="H417" s="172" t="s">
        <v>278</v>
      </c>
      <c r="I417" s="155" t="s">
        <v>267</v>
      </c>
      <c r="J417" s="156" t="s">
        <v>258</v>
      </c>
      <c r="K417" s="154" t="s">
        <v>2409</v>
      </c>
      <c r="L417" s="157" t="s">
        <v>2841</v>
      </c>
      <c r="M417" s="159" t="s">
        <v>2491</v>
      </c>
      <c r="N417" s="159" t="s">
        <v>313</v>
      </c>
      <c r="O417" s="156" t="s">
        <v>254</v>
      </c>
      <c r="P417" s="160">
        <v>172767500</v>
      </c>
      <c r="Q417" s="160">
        <v>172767500</v>
      </c>
      <c r="R417" s="161">
        <v>0</v>
      </c>
      <c r="S417" s="149" t="s">
        <v>261</v>
      </c>
      <c r="T417" s="150" t="s">
        <v>24</v>
      </c>
      <c r="U417" s="163"/>
      <c r="V417" s="163"/>
      <c r="W417" s="163"/>
      <c r="X417" s="163"/>
      <c r="Y417" s="162" t="s">
        <v>24</v>
      </c>
    </row>
    <row r="418" spans="1:25" s="128" customFormat="1" ht="38.25">
      <c r="A418" s="1">
        <v>408</v>
      </c>
      <c r="B418" s="128" t="s">
        <v>1629</v>
      </c>
      <c r="C418" s="149" t="s">
        <v>54</v>
      </c>
      <c r="D418" s="151"/>
      <c r="E418" s="152" t="s">
        <v>2842</v>
      </c>
      <c r="F418" s="153" t="s">
        <v>1855</v>
      </c>
      <c r="G418" s="149" t="s">
        <v>257</v>
      </c>
      <c r="H418" s="172" t="s">
        <v>278</v>
      </c>
      <c r="I418" s="155" t="s">
        <v>267</v>
      </c>
      <c r="J418" s="156" t="s">
        <v>258</v>
      </c>
      <c r="K418" s="154" t="s">
        <v>2409</v>
      </c>
      <c r="L418" s="157" t="s">
        <v>2843</v>
      </c>
      <c r="M418" s="159" t="s">
        <v>2491</v>
      </c>
      <c r="N418" s="159" t="s">
        <v>313</v>
      </c>
      <c r="O418" s="156" t="s">
        <v>260</v>
      </c>
      <c r="P418" s="160">
        <v>92000000</v>
      </c>
      <c r="Q418" s="160">
        <v>92000000</v>
      </c>
      <c r="R418" s="161">
        <v>0</v>
      </c>
      <c r="S418" s="149" t="s">
        <v>261</v>
      </c>
      <c r="T418" s="150" t="s">
        <v>24</v>
      </c>
      <c r="U418" s="163"/>
      <c r="V418" s="163"/>
      <c r="W418" s="163"/>
      <c r="X418" s="163"/>
      <c r="Y418" s="162" t="s">
        <v>24</v>
      </c>
    </row>
    <row r="419" spans="1:25" s="128" customFormat="1" ht="38.25">
      <c r="A419" s="1">
        <v>409</v>
      </c>
      <c r="B419" s="128" t="s">
        <v>1630</v>
      </c>
      <c r="C419" s="149" t="s">
        <v>54</v>
      </c>
      <c r="D419" s="151"/>
      <c r="E419" s="152" t="s">
        <v>2844</v>
      </c>
      <c r="F419" s="153" t="s">
        <v>2845</v>
      </c>
      <c r="G419" s="149" t="s">
        <v>257</v>
      </c>
      <c r="H419" s="172" t="s">
        <v>278</v>
      </c>
      <c r="I419" s="155" t="s">
        <v>267</v>
      </c>
      <c r="J419" s="156" t="s">
        <v>258</v>
      </c>
      <c r="K419" s="154" t="s">
        <v>2409</v>
      </c>
      <c r="L419" s="157" t="s">
        <v>2846</v>
      </c>
      <c r="M419" s="159" t="s">
        <v>2491</v>
      </c>
      <c r="N419" s="159" t="s">
        <v>313</v>
      </c>
      <c r="O419" s="156" t="s">
        <v>260</v>
      </c>
      <c r="P419" s="160">
        <v>650000000000</v>
      </c>
      <c r="Q419" s="160">
        <v>650000000000</v>
      </c>
      <c r="R419" s="161">
        <v>0</v>
      </c>
      <c r="S419" s="149" t="s">
        <v>261</v>
      </c>
      <c r="T419" s="150" t="s">
        <v>24</v>
      </c>
      <c r="U419" s="163"/>
      <c r="V419" s="163"/>
      <c r="W419" s="163"/>
      <c r="X419" s="163"/>
      <c r="Y419" s="162" t="s">
        <v>24</v>
      </c>
    </row>
    <row r="420" spans="1:25" s="128" customFormat="1" ht="38.25">
      <c r="A420" s="1">
        <v>410</v>
      </c>
      <c r="B420" s="128" t="s">
        <v>1631</v>
      </c>
      <c r="C420" s="149" t="s">
        <v>54</v>
      </c>
      <c r="D420" s="151"/>
      <c r="E420" s="152" t="s">
        <v>2847</v>
      </c>
      <c r="F420" s="153" t="s">
        <v>1945</v>
      </c>
      <c r="G420" s="149" t="s">
        <v>257</v>
      </c>
      <c r="H420" s="172" t="s">
        <v>278</v>
      </c>
      <c r="I420" s="155" t="s">
        <v>267</v>
      </c>
      <c r="J420" s="156" t="s">
        <v>253</v>
      </c>
      <c r="K420" s="154" t="s">
        <v>1870</v>
      </c>
      <c r="L420" s="157" t="s">
        <v>2848</v>
      </c>
      <c r="M420" s="159" t="s">
        <v>1895</v>
      </c>
      <c r="N420" s="159" t="s">
        <v>297</v>
      </c>
      <c r="O420" s="156" t="s">
        <v>254</v>
      </c>
      <c r="P420" s="160">
        <v>775645000</v>
      </c>
      <c r="Q420" s="160">
        <v>775645000</v>
      </c>
      <c r="R420" s="161">
        <v>0</v>
      </c>
      <c r="S420" s="149" t="s">
        <v>261</v>
      </c>
      <c r="T420" s="150" t="s">
        <v>24</v>
      </c>
      <c r="U420" s="163"/>
      <c r="V420" s="163"/>
      <c r="W420" s="163"/>
      <c r="X420" s="163"/>
      <c r="Y420" s="162" t="s">
        <v>24</v>
      </c>
    </row>
    <row r="421" spans="1:25" s="128" customFormat="1" ht="38.25">
      <c r="A421" s="1">
        <v>411</v>
      </c>
      <c r="B421" s="128" t="s">
        <v>1632</v>
      </c>
      <c r="C421" s="149" t="s">
        <v>54</v>
      </c>
      <c r="D421" s="151"/>
      <c r="E421" s="152" t="s">
        <v>2849</v>
      </c>
      <c r="F421" s="153" t="s">
        <v>1855</v>
      </c>
      <c r="G421" s="149" t="s">
        <v>257</v>
      </c>
      <c r="H421" s="172" t="s">
        <v>278</v>
      </c>
      <c r="I421" s="155" t="s">
        <v>267</v>
      </c>
      <c r="J421" s="156" t="s">
        <v>258</v>
      </c>
      <c r="K421" s="154" t="s">
        <v>2409</v>
      </c>
      <c r="L421" s="157" t="s">
        <v>2850</v>
      </c>
      <c r="M421" s="159" t="s">
        <v>2491</v>
      </c>
      <c r="N421" s="159" t="s">
        <v>313</v>
      </c>
      <c r="O421" s="156" t="s">
        <v>260</v>
      </c>
      <c r="P421" s="160">
        <v>661000000</v>
      </c>
      <c r="Q421" s="160">
        <v>661000000</v>
      </c>
      <c r="R421" s="161">
        <v>0</v>
      </c>
      <c r="S421" s="149" t="s">
        <v>261</v>
      </c>
      <c r="T421" s="150" t="s">
        <v>24</v>
      </c>
      <c r="U421" s="163"/>
      <c r="V421" s="163"/>
      <c r="W421" s="163"/>
      <c r="X421" s="163"/>
      <c r="Y421" s="162" t="s">
        <v>24</v>
      </c>
    </row>
    <row r="422" spans="1:25" s="128" customFormat="1" ht="38.25">
      <c r="A422" s="1">
        <v>412</v>
      </c>
      <c r="B422" s="128" t="s">
        <v>1633</v>
      </c>
      <c r="C422" s="149" t="s">
        <v>54</v>
      </c>
      <c r="D422" s="151"/>
      <c r="E422" s="152" t="s">
        <v>2851</v>
      </c>
      <c r="F422" s="153" t="s">
        <v>1855</v>
      </c>
      <c r="G422" s="149" t="s">
        <v>257</v>
      </c>
      <c r="H422" s="172" t="s">
        <v>278</v>
      </c>
      <c r="I422" s="155" t="s">
        <v>267</v>
      </c>
      <c r="J422" s="156" t="s">
        <v>258</v>
      </c>
      <c r="K422" s="154" t="s">
        <v>2409</v>
      </c>
      <c r="L422" s="157" t="s">
        <v>2852</v>
      </c>
      <c r="M422" s="159" t="s">
        <v>2491</v>
      </c>
      <c r="N422" s="159" t="s">
        <v>313</v>
      </c>
      <c r="O422" s="156" t="s">
        <v>260</v>
      </c>
      <c r="P422" s="160">
        <v>71673000</v>
      </c>
      <c r="Q422" s="160">
        <v>71673000</v>
      </c>
      <c r="R422" s="161">
        <v>0</v>
      </c>
      <c r="S422" s="149" t="s">
        <v>261</v>
      </c>
      <c r="T422" s="150" t="s">
        <v>24</v>
      </c>
      <c r="U422" s="163"/>
      <c r="V422" s="163"/>
      <c r="W422" s="163"/>
      <c r="X422" s="163"/>
      <c r="Y422" s="162" t="s">
        <v>24</v>
      </c>
    </row>
    <row r="423" spans="1:25" s="128" customFormat="1" ht="51">
      <c r="A423" s="1">
        <v>413</v>
      </c>
      <c r="B423" s="128" t="s">
        <v>1634</v>
      </c>
      <c r="C423" s="149" t="s">
        <v>54</v>
      </c>
      <c r="D423" s="151"/>
      <c r="E423" s="152" t="s">
        <v>2853</v>
      </c>
      <c r="F423" s="153" t="s">
        <v>1855</v>
      </c>
      <c r="G423" s="149" t="s">
        <v>257</v>
      </c>
      <c r="H423" s="172" t="s">
        <v>278</v>
      </c>
      <c r="I423" s="155" t="s">
        <v>267</v>
      </c>
      <c r="J423" s="156" t="s">
        <v>258</v>
      </c>
      <c r="K423" s="154" t="s">
        <v>2409</v>
      </c>
      <c r="L423" s="157" t="s">
        <v>2854</v>
      </c>
      <c r="M423" s="159" t="s">
        <v>2491</v>
      </c>
      <c r="N423" s="159" t="s">
        <v>313</v>
      </c>
      <c r="O423" s="156" t="s">
        <v>260</v>
      </c>
      <c r="P423" s="160">
        <v>36720000</v>
      </c>
      <c r="Q423" s="160">
        <v>36720000</v>
      </c>
      <c r="R423" s="161">
        <v>0</v>
      </c>
      <c r="S423" s="149" t="s">
        <v>261</v>
      </c>
      <c r="T423" s="150" t="s">
        <v>24</v>
      </c>
      <c r="U423" s="163"/>
      <c r="V423" s="163"/>
      <c r="W423" s="163"/>
      <c r="X423" s="163"/>
      <c r="Y423" s="162" t="s">
        <v>24</v>
      </c>
    </row>
    <row r="424" spans="1:25" s="128" customFormat="1" ht="38.25">
      <c r="A424" s="1">
        <v>414</v>
      </c>
      <c r="B424" s="128" t="s">
        <v>1635</v>
      </c>
      <c r="C424" s="149" t="s">
        <v>54</v>
      </c>
      <c r="D424" s="151"/>
      <c r="E424" s="152" t="s">
        <v>2855</v>
      </c>
      <c r="F424" s="153" t="s">
        <v>1855</v>
      </c>
      <c r="G424" s="149" t="s">
        <v>257</v>
      </c>
      <c r="H424" s="172" t="s">
        <v>278</v>
      </c>
      <c r="I424" s="155" t="s">
        <v>267</v>
      </c>
      <c r="J424" s="156" t="s">
        <v>258</v>
      </c>
      <c r="K424" s="154" t="s">
        <v>2409</v>
      </c>
      <c r="L424" s="157" t="s">
        <v>2856</v>
      </c>
      <c r="M424" s="159" t="s">
        <v>2491</v>
      </c>
      <c r="N424" s="159" t="s">
        <v>313</v>
      </c>
      <c r="O424" s="156" t="s">
        <v>254</v>
      </c>
      <c r="P424" s="160">
        <v>650000000000</v>
      </c>
      <c r="Q424" s="160">
        <v>650000000000</v>
      </c>
      <c r="R424" s="161">
        <v>0</v>
      </c>
      <c r="S424" s="149" t="s">
        <v>261</v>
      </c>
      <c r="T424" s="150" t="s">
        <v>24</v>
      </c>
      <c r="U424" s="163"/>
      <c r="V424" s="163"/>
      <c r="W424" s="163"/>
      <c r="X424" s="163"/>
      <c r="Y424" s="162" t="s">
        <v>24</v>
      </c>
    </row>
    <row r="425" spans="1:25" s="128" customFormat="1" ht="38.25">
      <c r="A425" s="1">
        <v>415</v>
      </c>
      <c r="B425" s="128" t="s">
        <v>1636</v>
      </c>
      <c r="C425" s="149" t="s">
        <v>54</v>
      </c>
      <c r="D425" s="151"/>
      <c r="E425" s="152" t="s">
        <v>2857</v>
      </c>
      <c r="F425" s="153" t="s">
        <v>1855</v>
      </c>
      <c r="G425" s="149" t="s">
        <v>257</v>
      </c>
      <c r="H425" s="172" t="s">
        <v>278</v>
      </c>
      <c r="I425" s="155" t="s">
        <v>267</v>
      </c>
      <c r="J425" s="156" t="s">
        <v>258</v>
      </c>
      <c r="K425" s="154" t="s">
        <v>2409</v>
      </c>
      <c r="L425" s="157" t="s">
        <v>2858</v>
      </c>
      <c r="M425" s="159" t="s">
        <v>2491</v>
      </c>
      <c r="N425" s="159" t="s">
        <v>313</v>
      </c>
      <c r="O425" s="156" t="s">
        <v>254</v>
      </c>
      <c r="P425" s="160">
        <v>57000000</v>
      </c>
      <c r="Q425" s="160">
        <v>57000000</v>
      </c>
      <c r="R425" s="161">
        <v>0</v>
      </c>
      <c r="S425" s="149" t="s">
        <v>261</v>
      </c>
      <c r="T425" s="150" t="s">
        <v>24</v>
      </c>
      <c r="U425" s="163"/>
      <c r="V425" s="163"/>
      <c r="W425" s="163"/>
      <c r="X425" s="163"/>
      <c r="Y425" s="162" t="s">
        <v>24</v>
      </c>
    </row>
    <row r="426" spans="1:25" s="128" customFormat="1" ht="38.25">
      <c r="A426" s="1">
        <v>416</v>
      </c>
      <c r="B426" s="128" t="s">
        <v>1637</v>
      </c>
      <c r="C426" s="149" t="s">
        <v>54</v>
      </c>
      <c r="D426" s="151"/>
      <c r="E426" s="152" t="s">
        <v>2859</v>
      </c>
      <c r="F426" s="153" t="s">
        <v>2860</v>
      </c>
      <c r="G426" s="149" t="s">
        <v>257</v>
      </c>
      <c r="H426" s="172" t="s">
        <v>278</v>
      </c>
      <c r="I426" s="155" t="s">
        <v>267</v>
      </c>
      <c r="J426" s="156" t="s">
        <v>258</v>
      </c>
      <c r="K426" s="154" t="s">
        <v>2409</v>
      </c>
      <c r="L426" s="157" t="s">
        <v>2861</v>
      </c>
      <c r="M426" s="159" t="s">
        <v>2491</v>
      </c>
      <c r="N426" s="159" t="s">
        <v>313</v>
      </c>
      <c r="O426" s="156" t="s">
        <v>260</v>
      </c>
      <c r="P426" s="160">
        <v>13450000000</v>
      </c>
      <c r="Q426" s="160">
        <v>13450000000</v>
      </c>
      <c r="R426" s="161">
        <v>0</v>
      </c>
      <c r="S426" s="149" t="s">
        <v>261</v>
      </c>
      <c r="T426" s="150" t="s">
        <v>24</v>
      </c>
      <c r="U426" s="163"/>
      <c r="V426" s="163"/>
      <c r="W426" s="163"/>
      <c r="X426" s="163"/>
      <c r="Y426" s="162" t="s">
        <v>24</v>
      </c>
    </row>
    <row r="427" spans="1:25" s="128" customFormat="1" ht="38.25">
      <c r="A427" s="1">
        <v>417</v>
      </c>
      <c r="B427" s="128" t="s">
        <v>1638</v>
      </c>
      <c r="C427" s="149" t="s">
        <v>54</v>
      </c>
      <c r="D427" s="151"/>
      <c r="E427" s="152" t="s">
        <v>2862</v>
      </c>
      <c r="F427" s="153" t="s">
        <v>1855</v>
      </c>
      <c r="G427" s="149" t="s">
        <v>257</v>
      </c>
      <c r="H427" s="172" t="s">
        <v>278</v>
      </c>
      <c r="I427" s="155" t="s">
        <v>267</v>
      </c>
      <c r="J427" s="156" t="s">
        <v>258</v>
      </c>
      <c r="K427" s="154" t="s">
        <v>2409</v>
      </c>
      <c r="L427" s="157" t="s">
        <v>2863</v>
      </c>
      <c r="M427" s="159" t="s">
        <v>2491</v>
      </c>
      <c r="N427" s="159" t="s">
        <v>313</v>
      </c>
      <c r="O427" s="156" t="s">
        <v>254</v>
      </c>
      <c r="P427" s="160">
        <v>650000000</v>
      </c>
      <c r="Q427" s="160">
        <v>650000000</v>
      </c>
      <c r="R427" s="161">
        <v>0</v>
      </c>
      <c r="S427" s="149" t="s">
        <v>261</v>
      </c>
      <c r="T427" s="150" t="s">
        <v>24</v>
      </c>
      <c r="U427" s="163"/>
      <c r="V427" s="163"/>
      <c r="W427" s="163"/>
      <c r="X427" s="163"/>
      <c r="Y427" s="162" t="s">
        <v>24</v>
      </c>
    </row>
    <row r="428" spans="1:25" s="128" customFormat="1" ht="38.25">
      <c r="A428" s="1">
        <v>418</v>
      </c>
      <c r="B428" s="128" t="s">
        <v>1639</v>
      </c>
      <c r="C428" s="149" t="s">
        <v>54</v>
      </c>
      <c r="D428" s="151"/>
      <c r="E428" s="152" t="s">
        <v>2864</v>
      </c>
      <c r="F428" s="153" t="s">
        <v>2865</v>
      </c>
      <c r="G428" s="149" t="s">
        <v>257</v>
      </c>
      <c r="H428" s="172" t="s">
        <v>278</v>
      </c>
      <c r="I428" s="155" t="s">
        <v>267</v>
      </c>
      <c r="J428" s="156" t="s">
        <v>258</v>
      </c>
      <c r="K428" s="154" t="s">
        <v>2409</v>
      </c>
      <c r="L428" s="157" t="s">
        <v>2866</v>
      </c>
      <c r="M428" s="159" t="s">
        <v>2491</v>
      </c>
      <c r="N428" s="159" t="s">
        <v>313</v>
      </c>
      <c r="O428" s="156" t="s">
        <v>254</v>
      </c>
      <c r="P428" s="160">
        <v>2940000000</v>
      </c>
      <c r="Q428" s="160">
        <v>2940000000</v>
      </c>
      <c r="R428" s="161">
        <v>0</v>
      </c>
      <c r="S428" s="149" t="s">
        <v>261</v>
      </c>
      <c r="T428" s="150" t="s">
        <v>24</v>
      </c>
      <c r="U428" s="163"/>
      <c r="V428" s="163"/>
      <c r="W428" s="163"/>
      <c r="X428" s="163"/>
      <c r="Y428" s="162" t="s">
        <v>24</v>
      </c>
    </row>
    <row r="429" spans="1:25" s="128" customFormat="1" ht="38.25">
      <c r="A429" s="1">
        <v>419</v>
      </c>
      <c r="B429" s="128" t="s">
        <v>1640</v>
      </c>
      <c r="C429" s="149" t="s">
        <v>54</v>
      </c>
      <c r="D429" s="151"/>
      <c r="E429" s="152" t="s">
        <v>2867</v>
      </c>
      <c r="F429" s="153" t="s">
        <v>1855</v>
      </c>
      <c r="G429" s="149" t="s">
        <v>257</v>
      </c>
      <c r="H429" s="172" t="s">
        <v>278</v>
      </c>
      <c r="I429" s="155" t="s">
        <v>267</v>
      </c>
      <c r="J429" s="156" t="s">
        <v>258</v>
      </c>
      <c r="K429" s="154" t="s">
        <v>2409</v>
      </c>
      <c r="L429" s="157" t="s">
        <v>2868</v>
      </c>
      <c r="M429" s="159" t="s">
        <v>2491</v>
      </c>
      <c r="N429" s="159" t="s">
        <v>313</v>
      </c>
      <c r="O429" s="156" t="s">
        <v>254</v>
      </c>
      <c r="P429" s="160">
        <v>113332000</v>
      </c>
      <c r="Q429" s="160">
        <v>113332000</v>
      </c>
      <c r="R429" s="161">
        <v>0</v>
      </c>
      <c r="S429" s="149" t="s">
        <v>261</v>
      </c>
      <c r="T429" s="150" t="s">
        <v>24</v>
      </c>
      <c r="U429" s="163"/>
      <c r="V429" s="163"/>
      <c r="W429" s="163"/>
      <c r="X429" s="163"/>
      <c r="Y429" s="162" t="s">
        <v>24</v>
      </c>
    </row>
    <row r="430" spans="1:25" s="128" customFormat="1" ht="38.25">
      <c r="A430" s="1">
        <v>420</v>
      </c>
      <c r="B430" s="128" t="s">
        <v>1641</v>
      </c>
      <c r="C430" s="149" t="s">
        <v>54</v>
      </c>
      <c r="D430" s="151"/>
      <c r="E430" s="152" t="s">
        <v>2869</v>
      </c>
      <c r="F430" s="153" t="s">
        <v>1855</v>
      </c>
      <c r="G430" s="149" t="s">
        <v>257</v>
      </c>
      <c r="H430" s="172" t="s">
        <v>278</v>
      </c>
      <c r="I430" s="155" t="s">
        <v>267</v>
      </c>
      <c r="J430" s="156" t="s">
        <v>258</v>
      </c>
      <c r="K430" s="154" t="s">
        <v>2409</v>
      </c>
      <c r="L430" s="157" t="s">
        <v>2870</v>
      </c>
      <c r="M430" s="159" t="s">
        <v>2491</v>
      </c>
      <c r="N430" s="159" t="s">
        <v>313</v>
      </c>
      <c r="O430" s="156" t="s">
        <v>254</v>
      </c>
      <c r="P430" s="160">
        <v>253000000</v>
      </c>
      <c r="Q430" s="160">
        <v>253000000</v>
      </c>
      <c r="R430" s="161">
        <v>0</v>
      </c>
      <c r="S430" s="149" t="s">
        <v>261</v>
      </c>
      <c r="T430" s="150" t="s">
        <v>24</v>
      </c>
      <c r="U430" s="163"/>
      <c r="V430" s="163"/>
      <c r="W430" s="163"/>
      <c r="X430" s="163"/>
      <c r="Y430" s="162" t="s">
        <v>24</v>
      </c>
    </row>
    <row r="431" spans="1:25" s="128" customFormat="1" ht="38.25">
      <c r="A431" s="1">
        <v>421</v>
      </c>
      <c r="B431" s="128" t="s">
        <v>1642</v>
      </c>
      <c r="C431" s="149" t="s">
        <v>54</v>
      </c>
      <c r="D431" s="151"/>
      <c r="E431" s="152" t="s">
        <v>2871</v>
      </c>
      <c r="F431" s="153" t="s">
        <v>1855</v>
      </c>
      <c r="G431" s="149" t="s">
        <v>257</v>
      </c>
      <c r="H431" s="172" t="s">
        <v>278</v>
      </c>
      <c r="I431" s="155" t="s">
        <v>267</v>
      </c>
      <c r="J431" s="156" t="s">
        <v>258</v>
      </c>
      <c r="K431" s="154" t="s">
        <v>2409</v>
      </c>
      <c r="L431" s="157" t="s">
        <v>2872</v>
      </c>
      <c r="M431" s="159" t="s">
        <v>2491</v>
      </c>
      <c r="N431" s="159" t="s">
        <v>313</v>
      </c>
      <c r="O431" s="156" t="s">
        <v>260</v>
      </c>
      <c r="P431" s="160">
        <v>152047000</v>
      </c>
      <c r="Q431" s="160">
        <v>152047000</v>
      </c>
      <c r="R431" s="161">
        <v>0</v>
      </c>
      <c r="S431" s="149" t="s">
        <v>261</v>
      </c>
      <c r="T431" s="150" t="s">
        <v>24</v>
      </c>
      <c r="U431" s="163"/>
      <c r="V431" s="163"/>
      <c r="W431" s="163"/>
      <c r="X431" s="163"/>
      <c r="Y431" s="162" t="s">
        <v>24</v>
      </c>
    </row>
    <row r="432" spans="1:25" s="128" customFormat="1" ht="38.25">
      <c r="A432" s="1">
        <v>422</v>
      </c>
      <c r="B432" s="128" t="s">
        <v>1643</v>
      </c>
      <c r="C432" s="149" t="s">
        <v>54</v>
      </c>
      <c r="D432" s="151"/>
      <c r="E432" s="152" t="s">
        <v>2873</v>
      </c>
      <c r="F432" s="153" t="s">
        <v>1855</v>
      </c>
      <c r="G432" s="149" t="s">
        <v>257</v>
      </c>
      <c r="H432" s="172" t="s">
        <v>278</v>
      </c>
      <c r="I432" s="155" t="s">
        <v>267</v>
      </c>
      <c r="J432" s="156" t="s">
        <v>258</v>
      </c>
      <c r="K432" s="154" t="s">
        <v>2409</v>
      </c>
      <c r="L432" s="157" t="s">
        <v>2874</v>
      </c>
      <c r="M432" s="159" t="s">
        <v>2491</v>
      </c>
      <c r="N432" s="159" t="s">
        <v>313</v>
      </c>
      <c r="O432" s="156" t="s">
        <v>260</v>
      </c>
      <c r="P432" s="160">
        <v>73903503</v>
      </c>
      <c r="Q432" s="160">
        <v>73903503</v>
      </c>
      <c r="R432" s="161">
        <v>0</v>
      </c>
      <c r="S432" s="149" t="s">
        <v>261</v>
      </c>
      <c r="T432" s="150" t="s">
        <v>24</v>
      </c>
      <c r="U432" s="163"/>
      <c r="V432" s="163"/>
      <c r="W432" s="163"/>
      <c r="X432" s="163"/>
      <c r="Y432" s="162" t="s">
        <v>24</v>
      </c>
    </row>
    <row r="433" spans="1:25" s="128" customFormat="1" ht="63.75">
      <c r="A433" s="1">
        <v>423</v>
      </c>
      <c r="B433" s="128" t="s">
        <v>1644</v>
      </c>
      <c r="C433" s="149" t="s">
        <v>54</v>
      </c>
      <c r="D433" s="151"/>
      <c r="E433" s="152" t="s">
        <v>2875</v>
      </c>
      <c r="F433" s="153" t="s">
        <v>1978</v>
      </c>
      <c r="G433" s="149" t="s">
        <v>257</v>
      </c>
      <c r="H433" s="172" t="s">
        <v>278</v>
      </c>
      <c r="I433" s="155" t="s">
        <v>267</v>
      </c>
      <c r="J433" s="156" t="s">
        <v>258</v>
      </c>
      <c r="K433" s="154" t="s">
        <v>2409</v>
      </c>
      <c r="L433" s="157" t="s">
        <v>2876</v>
      </c>
      <c r="M433" s="159" t="s">
        <v>2491</v>
      </c>
      <c r="N433" s="159" t="s">
        <v>313</v>
      </c>
      <c r="O433" s="156" t="s">
        <v>260</v>
      </c>
      <c r="P433" s="160">
        <v>1984000000</v>
      </c>
      <c r="Q433" s="160">
        <v>1984000000</v>
      </c>
      <c r="R433" s="161">
        <v>0</v>
      </c>
      <c r="S433" s="149" t="s">
        <v>261</v>
      </c>
      <c r="T433" s="150" t="s">
        <v>24</v>
      </c>
      <c r="U433" s="163"/>
      <c r="V433" s="163"/>
      <c r="W433" s="163"/>
      <c r="X433" s="163"/>
      <c r="Y433" s="162" t="s">
        <v>24</v>
      </c>
    </row>
    <row r="434" spans="1:25" s="128" customFormat="1" ht="38.25">
      <c r="A434" s="1">
        <v>424</v>
      </c>
      <c r="B434" s="128" t="s">
        <v>1645</v>
      </c>
      <c r="C434" s="149" t="s">
        <v>54</v>
      </c>
      <c r="D434" s="151"/>
      <c r="E434" s="152" t="s">
        <v>2877</v>
      </c>
      <c r="F434" s="153" t="s">
        <v>1855</v>
      </c>
      <c r="G434" s="149" t="s">
        <v>257</v>
      </c>
      <c r="H434" s="172" t="s">
        <v>278</v>
      </c>
      <c r="I434" s="155" t="s">
        <v>267</v>
      </c>
      <c r="J434" s="156" t="s">
        <v>258</v>
      </c>
      <c r="K434" s="154" t="s">
        <v>2409</v>
      </c>
      <c r="L434" s="157" t="s">
        <v>2878</v>
      </c>
      <c r="M434" s="159" t="s">
        <v>2491</v>
      </c>
      <c r="N434" s="159" t="s">
        <v>313</v>
      </c>
      <c r="O434" s="156" t="s">
        <v>254</v>
      </c>
      <c r="P434" s="160">
        <v>123000000</v>
      </c>
      <c r="Q434" s="160">
        <v>123000000</v>
      </c>
      <c r="R434" s="161">
        <v>0</v>
      </c>
      <c r="S434" s="149" t="s">
        <v>261</v>
      </c>
      <c r="T434" s="150" t="s">
        <v>24</v>
      </c>
      <c r="U434" s="163"/>
      <c r="V434" s="163"/>
      <c r="W434" s="163"/>
      <c r="X434" s="163"/>
      <c r="Y434" s="162" t="s">
        <v>24</v>
      </c>
    </row>
    <row r="435" spans="1:25" s="128" customFormat="1" ht="38.25">
      <c r="A435" s="1">
        <v>425</v>
      </c>
      <c r="B435" s="128" t="s">
        <v>1646</v>
      </c>
      <c r="C435" s="149" t="s">
        <v>54</v>
      </c>
      <c r="D435" s="151"/>
      <c r="E435" s="152" t="s">
        <v>2879</v>
      </c>
      <c r="F435" s="153" t="s">
        <v>1855</v>
      </c>
      <c r="G435" s="149" t="s">
        <v>257</v>
      </c>
      <c r="H435" s="172" t="s">
        <v>278</v>
      </c>
      <c r="I435" s="155" t="s">
        <v>267</v>
      </c>
      <c r="J435" s="156" t="s">
        <v>258</v>
      </c>
      <c r="K435" s="154" t="s">
        <v>2409</v>
      </c>
      <c r="L435" s="157" t="s">
        <v>2880</v>
      </c>
      <c r="M435" s="159" t="s">
        <v>2491</v>
      </c>
      <c r="N435" s="159" t="s">
        <v>313</v>
      </c>
      <c r="O435" s="156" t="s">
        <v>254</v>
      </c>
      <c r="P435" s="160">
        <v>175000000</v>
      </c>
      <c r="Q435" s="160">
        <v>175000000</v>
      </c>
      <c r="R435" s="161">
        <v>0</v>
      </c>
      <c r="S435" s="149" t="s">
        <v>261</v>
      </c>
      <c r="T435" s="150" t="s">
        <v>24</v>
      </c>
      <c r="U435" s="163"/>
      <c r="V435" s="163"/>
      <c r="W435" s="163"/>
      <c r="X435" s="163"/>
      <c r="Y435" s="162" t="s">
        <v>24</v>
      </c>
    </row>
    <row r="436" spans="1:25" s="128" customFormat="1" ht="63.75">
      <c r="A436" s="1">
        <v>426</v>
      </c>
      <c r="B436" s="128" t="s">
        <v>1647</v>
      </c>
      <c r="C436" s="149" t="s">
        <v>54</v>
      </c>
      <c r="D436" s="151"/>
      <c r="E436" s="152" t="s">
        <v>2881</v>
      </c>
      <c r="F436" s="164">
        <v>41718</v>
      </c>
      <c r="G436" s="149" t="s">
        <v>257</v>
      </c>
      <c r="H436" s="154" t="s">
        <v>278</v>
      </c>
      <c r="I436" s="155" t="s">
        <v>267</v>
      </c>
      <c r="J436" s="156" t="s">
        <v>253</v>
      </c>
      <c r="K436" s="154" t="s">
        <v>1875</v>
      </c>
      <c r="L436" s="157" t="s">
        <v>2882</v>
      </c>
      <c r="M436" s="170" t="s">
        <v>259</v>
      </c>
      <c r="N436" s="159" t="s">
        <v>287</v>
      </c>
      <c r="O436" s="157" t="s">
        <v>260</v>
      </c>
      <c r="P436" s="160">
        <v>220000000</v>
      </c>
      <c r="Q436" s="160">
        <v>220000000</v>
      </c>
      <c r="R436" s="161">
        <v>0</v>
      </c>
      <c r="S436" s="149" t="s">
        <v>261</v>
      </c>
      <c r="T436" s="150" t="s">
        <v>24</v>
      </c>
      <c r="U436" s="163"/>
      <c r="V436" s="163"/>
      <c r="W436" s="163"/>
      <c r="X436" s="163"/>
      <c r="Y436" s="162" t="s">
        <v>24</v>
      </c>
    </row>
    <row r="437" spans="1:25" s="128" customFormat="1" ht="60">
      <c r="A437" s="1">
        <v>427</v>
      </c>
      <c r="B437" s="128" t="s">
        <v>1648</v>
      </c>
      <c r="C437" s="149" t="s">
        <v>54</v>
      </c>
      <c r="D437" s="151"/>
      <c r="E437" s="152" t="s">
        <v>2883</v>
      </c>
      <c r="F437" s="164">
        <v>42676</v>
      </c>
      <c r="G437" s="149" t="s">
        <v>257</v>
      </c>
      <c r="H437" s="154" t="s">
        <v>277</v>
      </c>
      <c r="I437" s="155" t="s">
        <v>267</v>
      </c>
      <c r="J437" s="156" t="s">
        <v>253</v>
      </c>
      <c r="K437" s="154" t="s">
        <v>1870</v>
      </c>
      <c r="L437" s="157" t="s">
        <v>2884</v>
      </c>
      <c r="M437" s="159" t="s">
        <v>1865</v>
      </c>
      <c r="N437" s="159" t="s">
        <v>288</v>
      </c>
      <c r="O437" s="156" t="s">
        <v>254</v>
      </c>
      <c r="P437" s="160">
        <v>50377616</v>
      </c>
      <c r="Q437" s="160">
        <v>50377616</v>
      </c>
      <c r="R437" s="161">
        <v>0</v>
      </c>
      <c r="S437" s="149" t="s">
        <v>261</v>
      </c>
      <c r="T437" s="150" t="s">
        <v>24</v>
      </c>
      <c r="U437" s="163"/>
      <c r="V437" s="163"/>
      <c r="W437" s="163"/>
      <c r="X437" s="163"/>
      <c r="Y437" s="162" t="s">
        <v>24</v>
      </c>
    </row>
    <row r="438" spans="1:25" s="128" customFormat="1" ht="60">
      <c r="A438" s="1">
        <v>428</v>
      </c>
      <c r="B438" s="128" t="s">
        <v>1649</v>
      </c>
      <c r="C438" s="149" t="s">
        <v>54</v>
      </c>
      <c r="D438" s="151"/>
      <c r="E438" s="152" t="s">
        <v>2885</v>
      </c>
      <c r="F438" s="164">
        <v>41824</v>
      </c>
      <c r="G438" s="149" t="s">
        <v>257</v>
      </c>
      <c r="H438" s="154" t="s">
        <v>277</v>
      </c>
      <c r="I438" s="155" t="s">
        <v>267</v>
      </c>
      <c r="J438" s="156" t="s">
        <v>253</v>
      </c>
      <c r="K438" s="157" t="s">
        <v>1863</v>
      </c>
      <c r="L438" s="157" t="s">
        <v>2886</v>
      </c>
      <c r="M438" s="168" t="s">
        <v>1975</v>
      </c>
      <c r="N438" s="159" t="s">
        <v>310</v>
      </c>
      <c r="O438" s="156" t="s">
        <v>260</v>
      </c>
      <c r="P438" s="160">
        <v>180000000</v>
      </c>
      <c r="Q438" s="160">
        <v>180000000</v>
      </c>
      <c r="R438" s="161">
        <v>0</v>
      </c>
      <c r="S438" s="149" t="s">
        <v>261</v>
      </c>
      <c r="T438" s="150" t="s">
        <v>24</v>
      </c>
      <c r="U438" s="163"/>
      <c r="V438" s="163"/>
      <c r="W438" s="163"/>
      <c r="X438" s="163"/>
      <c r="Y438" s="162" t="s">
        <v>24</v>
      </c>
    </row>
    <row r="439" spans="1:25" s="128" customFormat="1" ht="45">
      <c r="A439" s="1">
        <v>429</v>
      </c>
      <c r="B439" s="128" t="s">
        <v>1650</v>
      </c>
      <c r="C439" s="149" t="s">
        <v>54</v>
      </c>
      <c r="D439" s="151"/>
      <c r="E439" s="152" t="s">
        <v>2887</v>
      </c>
      <c r="F439" s="164">
        <v>41934</v>
      </c>
      <c r="G439" s="149" t="s">
        <v>257</v>
      </c>
      <c r="H439" s="154" t="s">
        <v>278</v>
      </c>
      <c r="I439" s="155" t="s">
        <v>267</v>
      </c>
      <c r="J439" s="156" t="s">
        <v>253</v>
      </c>
      <c r="K439" s="157" t="s">
        <v>1867</v>
      </c>
      <c r="L439" s="157" t="s">
        <v>2888</v>
      </c>
      <c r="M439" s="159" t="s">
        <v>1865</v>
      </c>
      <c r="N439" s="159" t="s">
        <v>288</v>
      </c>
      <c r="O439" s="156" t="s">
        <v>260</v>
      </c>
      <c r="P439" s="160">
        <v>177000000</v>
      </c>
      <c r="Q439" s="160">
        <v>177000000</v>
      </c>
      <c r="R439" s="161">
        <v>0</v>
      </c>
      <c r="S439" s="149" t="s">
        <v>261</v>
      </c>
      <c r="T439" s="150" t="s">
        <v>24</v>
      </c>
      <c r="U439" s="163"/>
      <c r="V439" s="163"/>
      <c r="W439" s="163"/>
      <c r="X439" s="163"/>
      <c r="Y439" s="162" t="s">
        <v>24</v>
      </c>
    </row>
    <row r="440" spans="1:25" s="128" customFormat="1" ht="195">
      <c r="A440" s="1">
        <v>430</v>
      </c>
      <c r="B440" s="128" t="s">
        <v>1651</v>
      </c>
      <c r="C440" s="149" t="s">
        <v>54</v>
      </c>
      <c r="D440" s="151"/>
      <c r="E440" s="152" t="s">
        <v>2889</v>
      </c>
      <c r="F440" s="164">
        <v>41953</v>
      </c>
      <c r="G440" s="149" t="s">
        <v>257</v>
      </c>
      <c r="H440" s="154" t="s">
        <v>282</v>
      </c>
      <c r="I440" s="155" t="s">
        <v>267</v>
      </c>
      <c r="J440" s="156" t="s">
        <v>253</v>
      </c>
      <c r="K440" s="154" t="s">
        <v>1870</v>
      </c>
      <c r="L440" s="167" t="s">
        <v>2890</v>
      </c>
      <c r="M440" s="168" t="s">
        <v>1975</v>
      </c>
      <c r="N440" s="159" t="s">
        <v>310</v>
      </c>
      <c r="O440" s="156" t="s">
        <v>254</v>
      </c>
      <c r="P440" s="177">
        <v>0</v>
      </c>
      <c r="Q440" s="177">
        <v>0</v>
      </c>
      <c r="R440" s="161">
        <v>0</v>
      </c>
      <c r="S440" s="149" t="s">
        <v>261</v>
      </c>
      <c r="T440" s="150" t="s">
        <v>24</v>
      </c>
      <c r="U440" s="163"/>
      <c r="V440" s="163"/>
      <c r="W440" s="163"/>
      <c r="X440" s="163"/>
      <c r="Y440" s="162" t="s">
        <v>24</v>
      </c>
    </row>
    <row r="441" spans="1:25" s="128" customFormat="1" ht="63.75">
      <c r="A441" s="1">
        <v>431</v>
      </c>
      <c r="B441" s="128" t="s">
        <v>1652</v>
      </c>
      <c r="C441" s="149" t="s">
        <v>54</v>
      </c>
      <c r="D441" s="151"/>
      <c r="E441" s="152" t="s">
        <v>2891</v>
      </c>
      <c r="F441" s="164">
        <v>41829</v>
      </c>
      <c r="G441" s="149" t="s">
        <v>257</v>
      </c>
      <c r="H441" s="154" t="s">
        <v>277</v>
      </c>
      <c r="I441" s="155" t="s">
        <v>267</v>
      </c>
      <c r="J441" s="156" t="s">
        <v>253</v>
      </c>
      <c r="K441" s="154" t="s">
        <v>1870</v>
      </c>
      <c r="L441" s="167" t="s">
        <v>2892</v>
      </c>
      <c r="M441" s="159" t="s">
        <v>1865</v>
      </c>
      <c r="N441" s="159" t="s">
        <v>288</v>
      </c>
      <c r="O441" s="156" t="s">
        <v>264</v>
      </c>
      <c r="P441" s="160">
        <v>190000000</v>
      </c>
      <c r="Q441" s="160">
        <v>190000000</v>
      </c>
      <c r="R441" s="161">
        <v>0</v>
      </c>
      <c r="S441" s="149" t="s">
        <v>261</v>
      </c>
      <c r="T441" s="150" t="s">
        <v>24</v>
      </c>
      <c r="U441" s="163"/>
      <c r="V441" s="163"/>
      <c r="W441" s="163"/>
      <c r="X441" s="163"/>
      <c r="Y441" s="162" t="s">
        <v>24</v>
      </c>
    </row>
    <row r="442" spans="1:25" s="128" customFormat="1" ht="102">
      <c r="A442" s="1">
        <v>432</v>
      </c>
      <c r="B442" s="128" t="s">
        <v>1653</v>
      </c>
      <c r="C442" s="149" t="s">
        <v>54</v>
      </c>
      <c r="D442" s="151"/>
      <c r="E442" s="175" t="s">
        <v>2893</v>
      </c>
      <c r="F442" s="186">
        <v>40433</v>
      </c>
      <c r="G442" s="149" t="s">
        <v>257</v>
      </c>
      <c r="H442" s="157" t="s">
        <v>281</v>
      </c>
      <c r="I442" s="155" t="s">
        <v>267</v>
      </c>
      <c r="J442" s="156" t="s">
        <v>258</v>
      </c>
      <c r="K442" s="154" t="s">
        <v>2409</v>
      </c>
      <c r="L442" s="179" t="s">
        <v>2894</v>
      </c>
      <c r="M442" s="159" t="s">
        <v>2491</v>
      </c>
      <c r="N442" s="159" t="s">
        <v>313</v>
      </c>
      <c r="O442" s="156" t="s">
        <v>260</v>
      </c>
      <c r="P442" s="187">
        <v>2500000000000</v>
      </c>
      <c r="Q442" s="187">
        <v>2500000000000</v>
      </c>
      <c r="R442" s="161">
        <v>0</v>
      </c>
      <c r="S442" s="149" t="s">
        <v>261</v>
      </c>
      <c r="T442" s="150" t="s">
        <v>24</v>
      </c>
      <c r="U442" s="163"/>
      <c r="V442" s="163"/>
      <c r="W442" s="163"/>
      <c r="X442" s="163"/>
      <c r="Y442" s="162" t="s">
        <v>24</v>
      </c>
    </row>
    <row r="443" spans="1:25" s="128" customFormat="1" ht="102">
      <c r="A443" s="1">
        <v>433</v>
      </c>
      <c r="B443" s="128" t="s">
        <v>1654</v>
      </c>
      <c r="C443" s="149" t="s">
        <v>54</v>
      </c>
      <c r="D443" s="151"/>
      <c r="E443" s="175" t="s">
        <v>2895</v>
      </c>
      <c r="F443" s="186">
        <v>40433</v>
      </c>
      <c r="G443" s="149" t="s">
        <v>257</v>
      </c>
      <c r="H443" s="157" t="s">
        <v>281</v>
      </c>
      <c r="I443" s="155" t="s">
        <v>267</v>
      </c>
      <c r="J443" s="156" t="s">
        <v>258</v>
      </c>
      <c r="K443" s="154" t="s">
        <v>2409</v>
      </c>
      <c r="L443" s="179" t="s">
        <v>2896</v>
      </c>
      <c r="M443" s="159" t="s">
        <v>2491</v>
      </c>
      <c r="N443" s="159" t="s">
        <v>313</v>
      </c>
      <c r="O443" s="156" t="s">
        <v>254</v>
      </c>
      <c r="P443" s="183">
        <v>230000000</v>
      </c>
      <c r="Q443" s="183">
        <v>230000000</v>
      </c>
      <c r="R443" s="161">
        <v>0</v>
      </c>
      <c r="S443" s="149" t="s">
        <v>261</v>
      </c>
      <c r="T443" s="150" t="s">
        <v>24</v>
      </c>
      <c r="U443" s="163"/>
      <c r="V443" s="163"/>
      <c r="W443" s="163"/>
      <c r="X443" s="163"/>
      <c r="Y443" s="162" t="s">
        <v>24</v>
      </c>
    </row>
    <row r="444" spans="1:25" s="128" customFormat="1" ht="45">
      <c r="A444" s="1">
        <v>434</v>
      </c>
      <c r="B444" s="128" t="s">
        <v>1655</v>
      </c>
      <c r="C444" s="149" t="s">
        <v>54</v>
      </c>
      <c r="D444" s="151"/>
      <c r="E444" s="188" t="s">
        <v>2897</v>
      </c>
      <c r="F444" s="186">
        <v>38030</v>
      </c>
      <c r="G444" s="149" t="s">
        <v>257</v>
      </c>
      <c r="H444" s="154" t="s">
        <v>278</v>
      </c>
      <c r="I444" s="155" t="s">
        <v>267</v>
      </c>
      <c r="J444" s="156" t="s">
        <v>253</v>
      </c>
      <c r="K444" s="166" t="s">
        <v>2167</v>
      </c>
      <c r="L444" s="189" t="s">
        <v>2898</v>
      </c>
      <c r="M444" s="159" t="s">
        <v>2899</v>
      </c>
      <c r="N444" s="159" t="s">
        <v>304</v>
      </c>
      <c r="O444" s="156" t="s">
        <v>254</v>
      </c>
      <c r="P444" s="187">
        <v>656000000</v>
      </c>
      <c r="Q444" s="187">
        <v>656000000</v>
      </c>
      <c r="R444" s="161">
        <v>0</v>
      </c>
      <c r="S444" s="149" t="s">
        <v>261</v>
      </c>
      <c r="T444" s="150" t="s">
        <v>24</v>
      </c>
      <c r="U444" s="163"/>
      <c r="V444" s="163"/>
      <c r="W444" s="163"/>
      <c r="X444" s="163"/>
      <c r="Y444" s="162" t="s">
        <v>24</v>
      </c>
    </row>
    <row r="445" spans="1:25" s="128" customFormat="1" ht="38.25">
      <c r="A445" s="1">
        <v>435</v>
      </c>
      <c r="B445" s="128" t="s">
        <v>1656</v>
      </c>
      <c r="C445" s="210" t="s">
        <v>54</v>
      </c>
      <c r="D445" s="151"/>
      <c r="E445" s="175" t="s">
        <v>2900</v>
      </c>
      <c r="F445" s="186">
        <v>38736</v>
      </c>
      <c r="G445" s="210" t="s">
        <v>251</v>
      </c>
      <c r="H445" s="211" t="s">
        <v>268</v>
      </c>
      <c r="I445" s="155" t="s">
        <v>267</v>
      </c>
      <c r="J445" s="156" t="s">
        <v>253</v>
      </c>
      <c r="K445" s="166" t="s">
        <v>2167</v>
      </c>
      <c r="L445" s="179" t="s">
        <v>2901</v>
      </c>
      <c r="M445" s="168" t="s">
        <v>1902</v>
      </c>
      <c r="N445" s="159" t="s">
        <v>303</v>
      </c>
      <c r="O445" s="156" t="s">
        <v>264</v>
      </c>
      <c r="P445" s="183">
        <v>60000000</v>
      </c>
      <c r="Q445" s="183">
        <v>60000000</v>
      </c>
      <c r="R445" s="161">
        <v>0</v>
      </c>
      <c r="S445" s="149" t="s">
        <v>255</v>
      </c>
      <c r="T445" s="214">
        <v>43081</v>
      </c>
      <c r="U445" s="218" t="s">
        <v>256</v>
      </c>
      <c r="V445" s="215">
        <v>0</v>
      </c>
      <c r="W445" s="163"/>
      <c r="X445" s="163"/>
      <c r="Y445" s="162" t="s">
        <v>24</v>
      </c>
    </row>
    <row r="446" spans="1:25" s="128" customFormat="1" ht="51">
      <c r="A446" s="1">
        <v>436</v>
      </c>
      <c r="B446" s="128" t="s">
        <v>1657</v>
      </c>
      <c r="C446" s="210" t="s">
        <v>54</v>
      </c>
      <c r="D446" s="151"/>
      <c r="E446" s="190" t="s">
        <v>2902</v>
      </c>
      <c r="F446" s="164">
        <v>41915</v>
      </c>
      <c r="G446" s="210" t="s">
        <v>251</v>
      </c>
      <c r="H446" s="211" t="s">
        <v>283</v>
      </c>
      <c r="I446" s="155" t="s">
        <v>267</v>
      </c>
      <c r="J446" s="156" t="s">
        <v>253</v>
      </c>
      <c r="K446" s="157" t="s">
        <v>1863</v>
      </c>
      <c r="L446" s="167" t="s">
        <v>2903</v>
      </c>
      <c r="M446" s="168" t="s">
        <v>1885</v>
      </c>
      <c r="N446" s="159" t="s">
        <v>307</v>
      </c>
      <c r="O446" s="156" t="s">
        <v>260</v>
      </c>
      <c r="P446" s="169">
        <v>4250000</v>
      </c>
      <c r="Q446" s="169">
        <v>4250000</v>
      </c>
      <c r="R446" s="161">
        <v>0</v>
      </c>
      <c r="S446" s="149" t="s">
        <v>261</v>
      </c>
      <c r="T446" s="150" t="s">
        <v>24</v>
      </c>
      <c r="U446" s="163"/>
      <c r="V446" s="163"/>
      <c r="W446" s="163"/>
      <c r="X446" s="163"/>
      <c r="Y446" s="162" t="s">
        <v>24</v>
      </c>
    </row>
    <row r="447" spans="1:25" s="128" customFormat="1" ht="45">
      <c r="A447" s="1">
        <v>437</v>
      </c>
      <c r="B447" s="128" t="s">
        <v>1658</v>
      </c>
      <c r="C447" s="149" t="s">
        <v>54</v>
      </c>
      <c r="D447" s="151"/>
      <c r="E447" s="165" t="s">
        <v>2904</v>
      </c>
      <c r="F447" s="164">
        <v>41918</v>
      </c>
      <c r="G447" s="149" t="s">
        <v>257</v>
      </c>
      <c r="H447" s="154" t="s">
        <v>278</v>
      </c>
      <c r="I447" s="155" t="s">
        <v>267</v>
      </c>
      <c r="J447" s="156" t="s">
        <v>253</v>
      </c>
      <c r="K447" s="154" t="s">
        <v>1870</v>
      </c>
      <c r="L447" s="167" t="s">
        <v>2905</v>
      </c>
      <c r="M447" s="159" t="s">
        <v>1865</v>
      </c>
      <c r="N447" s="159" t="s">
        <v>288</v>
      </c>
      <c r="O447" s="156" t="s">
        <v>264</v>
      </c>
      <c r="P447" s="169">
        <v>27114990343</v>
      </c>
      <c r="Q447" s="169">
        <v>27114990343</v>
      </c>
      <c r="R447" s="161">
        <v>0</v>
      </c>
      <c r="S447" s="149" t="s">
        <v>261</v>
      </c>
      <c r="T447" s="150" t="s">
        <v>24</v>
      </c>
      <c r="U447" s="163"/>
      <c r="V447" s="163"/>
      <c r="W447" s="163"/>
      <c r="X447" s="163"/>
      <c r="Y447" s="162" t="s">
        <v>24</v>
      </c>
    </row>
    <row r="448" spans="1:25" s="128" customFormat="1" ht="45">
      <c r="A448" s="1">
        <v>438</v>
      </c>
      <c r="B448" s="128" t="s">
        <v>1659</v>
      </c>
      <c r="C448" s="149" t="s">
        <v>54</v>
      </c>
      <c r="D448" s="151"/>
      <c r="E448" s="190" t="s">
        <v>2906</v>
      </c>
      <c r="F448" s="164">
        <v>42033</v>
      </c>
      <c r="G448" s="149" t="s">
        <v>257</v>
      </c>
      <c r="H448" s="154" t="s">
        <v>278</v>
      </c>
      <c r="I448" s="155" t="s">
        <v>267</v>
      </c>
      <c r="J448" s="156" t="s">
        <v>253</v>
      </c>
      <c r="K448" s="154" t="s">
        <v>1870</v>
      </c>
      <c r="L448" s="167" t="s">
        <v>2907</v>
      </c>
      <c r="M448" s="159" t="s">
        <v>1865</v>
      </c>
      <c r="N448" s="159" t="s">
        <v>288</v>
      </c>
      <c r="O448" s="156" t="s">
        <v>254</v>
      </c>
      <c r="P448" s="169">
        <v>18682059</v>
      </c>
      <c r="Q448" s="169">
        <v>18682059</v>
      </c>
      <c r="R448" s="161">
        <v>0</v>
      </c>
      <c r="S448" s="149" t="s">
        <v>261</v>
      </c>
      <c r="T448" s="150" t="s">
        <v>24</v>
      </c>
      <c r="U448" s="163"/>
      <c r="V448" s="163"/>
      <c r="W448" s="163"/>
      <c r="X448" s="163"/>
      <c r="Y448" s="162" t="s">
        <v>24</v>
      </c>
    </row>
    <row r="449" spans="1:25" s="128" customFormat="1" ht="63.75">
      <c r="A449" s="1">
        <v>439</v>
      </c>
      <c r="B449" s="128" t="s">
        <v>1660</v>
      </c>
      <c r="C449" s="149" t="s">
        <v>54</v>
      </c>
      <c r="D449" s="151"/>
      <c r="E449" s="190" t="s">
        <v>2908</v>
      </c>
      <c r="F449" s="164">
        <v>41913</v>
      </c>
      <c r="G449" s="149" t="s">
        <v>257</v>
      </c>
      <c r="H449" s="154" t="s">
        <v>278</v>
      </c>
      <c r="I449" s="155" t="s">
        <v>267</v>
      </c>
      <c r="J449" s="156" t="s">
        <v>253</v>
      </c>
      <c r="K449" s="157" t="s">
        <v>1863</v>
      </c>
      <c r="L449" s="167" t="s">
        <v>2909</v>
      </c>
      <c r="M449" s="159" t="s">
        <v>1865</v>
      </c>
      <c r="N449" s="159" t="s">
        <v>288</v>
      </c>
      <c r="O449" s="156" t="s">
        <v>264</v>
      </c>
      <c r="P449" s="169">
        <v>196581980034</v>
      </c>
      <c r="Q449" s="169">
        <v>196581980034</v>
      </c>
      <c r="R449" s="161">
        <v>0</v>
      </c>
      <c r="S449" s="149" t="s">
        <v>261</v>
      </c>
      <c r="T449" s="150" t="s">
        <v>24</v>
      </c>
      <c r="U449" s="163"/>
      <c r="V449" s="163"/>
      <c r="W449" s="163"/>
      <c r="X449" s="163"/>
      <c r="Y449" s="162" t="s">
        <v>24</v>
      </c>
    </row>
    <row r="450" spans="1:25" s="128" customFormat="1" ht="51">
      <c r="A450" s="1">
        <v>440</v>
      </c>
      <c r="B450" s="128" t="s">
        <v>1661</v>
      </c>
      <c r="C450" s="210" t="s">
        <v>54</v>
      </c>
      <c r="D450" s="151"/>
      <c r="E450" s="190" t="s">
        <v>2910</v>
      </c>
      <c r="F450" s="164">
        <v>41918</v>
      </c>
      <c r="G450" s="149" t="s">
        <v>257</v>
      </c>
      <c r="H450" s="154" t="s">
        <v>278</v>
      </c>
      <c r="I450" s="155" t="s">
        <v>267</v>
      </c>
      <c r="J450" s="156" t="s">
        <v>253</v>
      </c>
      <c r="K450" s="157" t="s">
        <v>1863</v>
      </c>
      <c r="L450" s="167" t="s">
        <v>2911</v>
      </c>
      <c r="M450" s="159" t="s">
        <v>1865</v>
      </c>
      <c r="N450" s="159" t="s">
        <v>288</v>
      </c>
      <c r="O450" s="156" t="s">
        <v>254</v>
      </c>
      <c r="P450" s="219">
        <v>5459286724</v>
      </c>
      <c r="Q450" s="219">
        <v>5459286724</v>
      </c>
      <c r="R450" s="161">
        <v>0</v>
      </c>
      <c r="S450" s="149" t="s">
        <v>261</v>
      </c>
      <c r="T450" s="150" t="s">
        <v>24</v>
      </c>
      <c r="U450" s="163"/>
      <c r="V450" s="163"/>
      <c r="W450" s="163"/>
      <c r="X450" s="163"/>
      <c r="Y450" s="162" t="s">
        <v>24</v>
      </c>
    </row>
    <row r="451" spans="1:25" s="128" customFormat="1" ht="102">
      <c r="A451" s="1">
        <v>441</v>
      </c>
      <c r="B451" s="128" t="s">
        <v>1662</v>
      </c>
      <c r="C451" s="149" t="s">
        <v>54</v>
      </c>
      <c r="D451" s="151"/>
      <c r="E451" s="190" t="s">
        <v>2912</v>
      </c>
      <c r="F451" s="164">
        <v>41988</v>
      </c>
      <c r="G451" s="149" t="s">
        <v>257</v>
      </c>
      <c r="H451" s="157" t="s">
        <v>281</v>
      </c>
      <c r="I451" s="155" t="s">
        <v>267</v>
      </c>
      <c r="J451" s="156" t="s">
        <v>253</v>
      </c>
      <c r="K451" s="154" t="s">
        <v>2248</v>
      </c>
      <c r="L451" s="167" t="s">
        <v>2913</v>
      </c>
      <c r="M451" s="159" t="s">
        <v>1865</v>
      </c>
      <c r="N451" s="159" t="s">
        <v>288</v>
      </c>
      <c r="O451" s="156" t="s">
        <v>254</v>
      </c>
      <c r="P451" s="169">
        <v>76974605000</v>
      </c>
      <c r="Q451" s="169">
        <v>76974605000</v>
      </c>
      <c r="R451" s="161">
        <v>0</v>
      </c>
      <c r="S451" s="149" t="s">
        <v>261</v>
      </c>
      <c r="T451" s="150" t="s">
        <v>24</v>
      </c>
      <c r="U451" s="163"/>
      <c r="V451" s="163"/>
      <c r="W451" s="163"/>
      <c r="X451" s="163"/>
      <c r="Y451" s="162" t="s">
        <v>24</v>
      </c>
    </row>
    <row r="452" spans="1:25" s="128" customFormat="1" ht="51">
      <c r="A452" s="1">
        <v>442</v>
      </c>
      <c r="B452" s="128" t="s">
        <v>1663</v>
      </c>
      <c r="C452" s="149" t="s">
        <v>54</v>
      </c>
      <c r="D452" s="151"/>
      <c r="E452" s="190" t="s">
        <v>2914</v>
      </c>
      <c r="F452" s="164">
        <v>41891</v>
      </c>
      <c r="G452" s="149" t="s">
        <v>257</v>
      </c>
      <c r="H452" s="154" t="s">
        <v>278</v>
      </c>
      <c r="I452" s="155" t="s">
        <v>267</v>
      </c>
      <c r="J452" s="156" t="s">
        <v>253</v>
      </c>
      <c r="K452" s="157" t="s">
        <v>1867</v>
      </c>
      <c r="L452" s="167" t="s">
        <v>2915</v>
      </c>
      <c r="M452" s="159" t="s">
        <v>2473</v>
      </c>
      <c r="N452" s="159" t="s">
        <v>301</v>
      </c>
      <c r="O452" s="156" t="s">
        <v>254</v>
      </c>
      <c r="P452" s="169">
        <v>892972748</v>
      </c>
      <c r="Q452" s="169">
        <v>892972748</v>
      </c>
      <c r="R452" s="161">
        <v>0</v>
      </c>
      <c r="S452" s="149" t="s">
        <v>261</v>
      </c>
      <c r="T452" s="150" t="s">
        <v>24</v>
      </c>
      <c r="U452" s="163"/>
      <c r="V452" s="163"/>
      <c r="W452" s="163"/>
      <c r="X452" s="163"/>
      <c r="Y452" s="162" t="s">
        <v>24</v>
      </c>
    </row>
    <row r="453" spans="1:25" s="128" customFormat="1" ht="45">
      <c r="A453" s="1">
        <v>443</v>
      </c>
      <c r="B453" s="128" t="s">
        <v>1664</v>
      </c>
      <c r="C453" s="149" t="s">
        <v>54</v>
      </c>
      <c r="D453" s="151"/>
      <c r="E453" s="190" t="s">
        <v>2916</v>
      </c>
      <c r="F453" s="164">
        <v>41906</v>
      </c>
      <c r="G453" s="149" t="s">
        <v>257</v>
      </c>
      <c r="H453" s="154" t="s">
        <v>278</v>
      </c>
      <c r="I453" s="155" t="s">
        <v>267</v>
      </c>
      <c r="J453" s="156" t="s">
        <v>253</v>
      </c>
      <c r="K453" s="157" t="s">
        <v>1867</v>
      </c>
      <c r="L453" s="167" t="s">
        <v>2917</v>
      </c>
      <c r="M453" s="159" t="s">
        <v>1865</v>
      </c>
      <c r="N453" s="159" t="s">
        <v>288</v>
      </c>
      <c r="O453" s="156" t="s">
        <v>254</v>
      </c>
      <c r="P453" s="169">
        <v>62866391</v>
      </c>
      <c r="Q453" s="169">
        <v>62866391</v>
      </c>
      <c r="R453" s="161">
        <v>0</v>
      </c>
      <c r="S453" s="149" t="s">
        <v>261</v>
      </c>
      <c r="T453" s="150" t="s">
        <v>24</v>
      </c>
      <c r="U453" s="163"/>
      <c r="V453" s="163"/>
      <c r="W453" s="163"/>
      <c r="X453" s="163"/>
      <c r="Y453" s="162" t="s">
        <v>24</v>
      </c>
    </row>
    <row r="454" spans="1:25" s="128" customFormat="1" ht="45">
      <c r="A454" s="1">
        <v>444</v>
      </c>
      <c r="B454" s="128" t="s">
        <v>1665</v>
      </c>
      <c r="C454" s="149" t="s">
        <v>54</v>
      </c>
      <c r="D454" s="151"/>
      <c r="E454" s="190" t="s">
        <v>2918</v>
      </c>
      <c r="F454" s="164">
        <v>41997</v>
      </c>
      <c r="G454" s="149" t="s">
        <v>257</v>
      </c>
      <c r="H454" s="154" t="s">
        <v>278</v>
      </c>
      <c r="I454" s="155" t="s">
        <v>267</v>
      </c>
      <c r="J454" s="156" t="s">
        <v>253</v>
      </c>
      <c r="K454" s="157" t="s">
        <v>1863</v>
      </c>
      <c r="L454" s="192" t="s">
        <v>2919</v>
      </c>
      <c r="M454" s="159" t="s">
        <v>1865</v>
      </c>
      <c r="N454" s="159" t="s">
        <v>288</v>
      </c>
      <c r="O454" s="156" t="s">
        <v>264</v>
      </c>
      <c r="P454" s="191">
        <v>26000000</v>
      </c>
      <c r="Q454" s="191">
        <v>26000000</v>
      </c>
      <c r="R454" s="161">
        <v>0</v>
      </c>
      <c r="S454" s="149" t="s">
        <v>261</v>
      </c>
      <c r="T454" s="150" t="s">
        <v>24</v>
      </c>
      <c r="U454" s="163"/>
      <c r="V454" s="163"/>
      <c r="W454" s="163"/>
      <c r="X454" s="163"/>
      <c r="Y454" s="162" t="s">
        <v>24</v>
      </c>
    </row>
    <row r="455" spans="1:25" s="128" customFormat="1" ht="45">
      <c r="A455" s="1">
        <v>445</v>
      </c>
      <c r="B455" s="128" t="s">
        <v>1666</v>
      </c>
      <c r="C455" s="149" t="s">
        <v>54</v>
      </c>
      <c r="D455" s="151"/>
      <c r="E455" s="190" t="s">
        <v>2920</v>
      </c>
      <c r="F455" s="193">
        <v>41694</v>
      </c>
      <c r="G455" s="149" t="s">
        <v>257</v>
      </c>
      <c r="H455" s="154" t="s">
        <v>278</v>
      </c>
      <c r="I455" s="155" t="s">
        <v>267</v>
      </c>
      <c r="J455" s="156" t="s">
        <v>253</v>
      </c>
      <c r="K455" s="154" t="s">
        <v>2248</v>
      </c>
      <c r="L455" s="192" t="s">
        <v>2921</v>
      </c>
      <c r="M455" s="159" t="s">
        <v>1865</v>
      </c>
      <c r="N455" s="159" t="s">
        <v>288</v>
      </c>
      <c r="O455" s="156" t="s">
        <v>264</v>
      </c>
      <c r="P455" s="191">
        <v>20000000000</v>
      </c>
      <c r="Q455" s="191">
        <v>20000000000</v>
      </c>
      <c r="R455" s="161">
        <v>0</v>
      </c>
      <c r="S455" s="149" t="s">
        <v>261</v>
      </c>
      <c r="T455" s="150" t="s">
        <v>24</v>
      </c>
      <c r="U455" s="163"/>
      <c r="V455" s="163"/>
      <c r="W455" s="163"/>
      <c r="X455" s="163"/>
      <c r="Y455" s="162" t="s">
        <v>24</v>
      </c>
    </row>
    <row r="456" spans="1:25" s="128" customFormat="1" ht="102">
      <c r="A456" s="1">
        <v>446</v>
      </c>
      <c r="B456" s="128" t="s">
        <v>1667</v>
      </c>
      <c r="C456" s="210" t="s">
        <v>54</v>
      </c>
      <c r="D456" s="151"/>
      <c r="E456" s="190" t="s">
        <v>2922</v>
      </c>
      <c r="F456" s="193">
        <v>42032</v>
      </c>
      <c r="G456" s="149" t="s">
        <v>257</v>
      </c>
      <c r="H456" s="157" t="s">
        <v>281</v>
      </c>
      <c r="I456" s="155" t="s">
        <v>267</v>
      </c>
      <c r="J456" s="156" t="s">
        <v>253</v>
      </c>
      <c r="K456" s="154" t="s">
        <v>2248</v>
      </c>
      <c r="L456" s="192" t="s">
        <v>2923</v>
      </c>
      <c r="M456" s="159" t="s">
        <v>2924</v>
      </c>
      <c r="N456" s="159" t="s">
        <v>314</v>
      </c>
      <c r="O456" s="156" t="s">
        <v>254</v>
      </c>
      <c r="P456" s="219">
        <v>76974605277</v>
      </c>
      <c r="Q456" s="219">
        <v>76974605277</v>
      </c>
      <c r="R456" s="161">
        <v>0</v>
      </c>
      <c r="S456" s="149" t="s">
        <v>261</v>
      </c>
      <c r="T456" s="150" t="s">
        <v>24</v>
      </c>
      <c r="U456" s="163"/>
      <c r="V456" s="163"/>
      <c r="W456" s="163"/>
      <c r="X456" s="163"/>
      <c r="Y456" s="162" t="s">
        <v>24</v>
      </c>
    </row>
    <row r="457" spans="1:25" s="128" customFormat="1" ht="63.75">
      <c r="A457" s="1">
        <v>447</v>
      </c>
      <c r="B457" s="128" t="s">
        <v>1668</v>
      </c>
      <c r="C457" s="149" t="s">
        <v>54</v>
      </c>
      <c r="D457" s="151"/>
      <c r="E457" s="165" t="s">
        <v>2925</v>
      </c>
      <c r="F457" s="164">
        <v>41905</v>
      </c>
      <c r="G457" s="149" t="s">
        <v>257</v>
      </c>
      <c r="H457" s="154" t="s">
        <v>277</v>
      </c>
      <c r="I457" s="155" t="s">
        <v>267</v>
      </c>
      <c r="J457" s="156" t="s">
        <v>253</v>
      </c>
      <c r="K457" s="157" t="s">
        <v>1867</v>
      </c>
      <c r="L457" s="167" t="s">
        <v>2926</v>
      </c>
      <c r="M457" s="159" t="s">
        <v>1865</v>
      </c>
      <c r="N457" s="159" t="s">
        <v>288</v>
      </c>
      <c r="O457" s="156" t="s">
        <v>264</v>
      </c>
      <c r="P457" s="169">
        <v>2090237227</v>
      </c>
      <c r="Q457" s="169">
        <v>2090237227</v>
      </c>
      <c r="R457" s="161">
        <v>0</v>
      </c>
      <c r="S457" s="149" t="s">
        <v>261</v>
      </c>
      <c r="T457" s="150" t="s">
        <v>24</v>
      </c>
      <c r="U457" s="163"/>
      <c r="V457" s="163"/>
      <c r="W457" s="163"/>
      <c r="X457" s="163"/>
      <c r="Y457" s="162" t="s">
        <v>24</v>
      </c>
    </row>
    <row r="458" spans="1:25" s="128" customFormat="1" ht="60">
      <c r="A458" s="1">
        <v>448</v>
      </c>
      <c r="B458" s="128" t="s">
        <v>1669</v>
      </c>
      <c r="C458" s="149" t="s">
        <v>54</v>
      </c>
      <c r="D458" s="151"/>
      <c r="E458" s="190" t="s">
        <v>2927</v>
      </c>
      <c r="F458" s="193">
        <v>41703</v>
      </c>
      <c r="G458" s="149" t="s">
        <v>257</v>
      </c>
      <c r="H458" s="154" t="s">
        <v>277</v>
      </c>
      <c r="I458" s="155" t="s">
        <v>267</v>
      </c>
      <c r="J458" s="156" t="s">
        <v>253</v>
      </c>
      <c r="K458" s="157" t="s">
        <v>1867</v>
      </c>
      <c r="L458" s="192" t="s">
        <v>2928</v>
      </c>
      <c r="M458" s="159" t="s">
        <v>1865</v>
      </c>
      <c r="N458" s="159" t="s">
        <v>288</v>
      </c>
      <c r="O458" s="156" t="s">
        <v>264</v>
      </c>
      <c r="P458" s="191">
        <v>19459195</v>
      </c>
      <c r="Q458" s="191">
        <v>19459195</v>
      </c>
      <c r="R458" s="161">
        <v>0</v>
      </c>
      <c r="S458" s="149" t="s">
        <v>261</v>
      </c>
      <c r="T458" s="150" t="s">
        <v>24</v>
      </c>
      <c r="U458" s="163"/>
      <c r="V458" s="163"/>
      <c r="W458" s="163"/>
      <c r="X458" s="163"/>
      <c r="Y458" s="162" t="s">
        <v>24</v>
      </c>
    </row>
    <row r="459" spans="1:25" s="128" customFormat="1" ht="60">
      <c r="A459" s="1">
        <v>449</v>
      </c>
      <c r="B459" s="128" t="s">
        <v>1670</v>
      </c>
      <c r="C459" s="149" t="s">
        <v>54</v>
      </c>
      <c r="D459" s="151"/>
      <c r="E459" s="190" t="s">
        <v>2929</v>
      </c>
      <c r="F459" s="193">
        <v>42031</v>
      </c>
      <c r="G459" s="149" t="s">
        <v>257</v>
      </c>
      <c r="H459" s="154" t="s">
        <v>277</v>
      </c>
      <c r="I459" s="155" t="s">
        <v>267</v>
      </c>
      <c r="J459" s="156" t="s">
        <v>253</v>
      </c>
      <c r="K459" s="157" t="s">
        <v>1867</v>
      </c>
      <c r="L459" s="192" t="s">
        <v>2930</v>
      </c>
      <c r="M459" s="159" t="s">
        <v>1865</v>
      </c>
      <c r="N459" s="159" t="s">
        <v>288</v>
      </c>
      <c r="O459" s="156" t="s">
        <v>264</v>
      </c>
      <c r="P459" s="191">
        <v>7306224</v>
      </c>
      <c r="Q459" s="191">
        <v>7306224</v>
      </c>
      <c r="R459" s="161">
        <v>0</v>
      </c>
      <c r="S459" s="149" t="s">
        <v>261</v>
      </c>
      <c r="T459" s="150" t="s">
        <v>24</v>
      </c>
      <c r="U459" s="163"/>
      <c r="V459" s="163"/>
      <c r="W459" s="163"/>
      <c r="X459" s="163"/>
      <c r="Y459" s="162" t="s">
        <v>24</v>
      </c>
    </row>
    <row r="460" spans="1:25" s="128" customFormat="1" ht="45">
      <c r="A460" s="1">
        <v>450</v>
      </c>
      <c r="B460" s="128" t="s">
        <v>1671</v>
      </c>
      <c r="C460" s="149" t="s">
        <v>54</v>
      </c>
      <c r="D460" s="151"/>
      <c r="E460" s="190" t="s">
        <v>2931</v>
      </c>
      <c r="F460" s="193">
        <v>42041</v>
      </c>
      <c r="G460" s="149" t="s">
        <v>257</v>
      </c>
      <c r="H460" s="154" t="s">
        <v>278</v>
      </c>
      <c r="I460" s="155" t="s">
        <v>267</v>
      </c>
      <c r="J460" s="156" t="s">
        <v>253</v>
      </c>
      <c r="K460" s="154" t="s">
        <v>1875</v>
      </c>
      <c r="L460" s="192" t="s">
        <v>2932</v>
      </c>
      <c r="M460" s="158" t="s">
        <v>1858</v>
      </c>
      <c r="N460" s="159" t="s">
        <v>273</v>
      </c>
      <c r="O460" s="156" t="s">
        <v>264</v>
      </c>
      <c r="P460" s="191">
        <v>2090237227</v>
      </c>
      <c r="Q460" s="191">
        <v>2090237227</v>
      </c>
      <c r="R460" s="161">
        <v>0</v>
      </c>
      <c r="S460" s="149" t="s">
        <v>261</v>
      </c>
      <c r="T460" s="150" t="s">
        <v>24</v>
      </c>
      <c r="U460" s="163"/>
      <c r="V460" s="163"/>
      <c r="W460" s="163"/>
      <c r="X460" s="163"/>
      <c r="Y460" s="162" t="s">
        <v>24</v>
      </c>
    </row>
    <row r="461" spans="1:25" s="128" customFormat="1" ht="60">
      <c r="A461" s="1">
        <v>451</v>
      </c>
      <c r="B461" s="128" t="s">
        <v>1672</v>
      </c>
      <c r="C461" s="149" t="s">
        <v>54</v>
      </c>
      <c r="D461" s="151"/>
      <c r="E461" s="190" t="s">
        <v>2933</v>
      </c>
      <c r="F461" s="193">
        <v>42058</v>
      </c>
      <c r="G461" s="149" t="s">
        <v>257</v>
      </c>
      <c r="H461" s="154" t="s">
        <v>277</v>
      </c>
      <c r="I461" s="155" t="s">
        <v>267</v>
      </c>
      <c r="J461" s="156" t="s">
        <v>253</v>
      </c>
      <c r="K461" s="157" t="s">
        <v>1863</v>
      </c>
      <c r="L461" s="192" t="s">
        <v>2934</v>
      </c>
      <c r="M461" s="159" t="s">
        <v>1865</v>
      </c>
      <c r="N461" s="159" t="s">
        <v>288</v>
      </c>
      <c r="O461" s="156" t="s">
        <v>264</v>
      </c>
      <c r="P461" s="191">
        <v>121999675</v>
      </c>
      <c r="Q461" s="191">
        <v>121999675</v>
      </c>
      <c r="R461" s="161">
        <v>0</v>
      </c>
      <c r="S461" s="149" t="s">
        <v>261</v>
      </c>
      <c r="T461" s="150" t="s">
        <v>24</v>
      </c>
      <c r="U461" s="163"/>
      <c r="V461" s="163"/>
      <c r="W461" s="163"/>
      <c r="X461" s="163"/>
      <c r="Y461" s="162" t="s">
        <v>24</v>
      </c>
    </row>
    <row r="462" spans="1:25" s="128" customFormat="1" ht="76.5">
      <c r="A462" s="1">
        <v>452</v>
      </c>
      <c r="B462" s="128" t="s">
        <v>1673</v>
      </c>
      <c r="C462" s="149" t="s">
        <v>54</v>
      </c>
      <c r="D462" s="151"/>
      <c r="E462" s="190" t="s">
        <v>2935</v>
      </c>
      <c r="F462" s="193">
        <v>42072</v>
      </c>
      <c r="G462" s="149" t="s">
        <v>257</v>
      </c>
      <c r="H462" s="154" t="s">
        <v>278</v>
      </c>
      <c r="I462" s="155" t="s">
        <v>267</v>
      </c>
      <c r="J462" s="156" t="s">
        <v>253</v>
      </c>
      <c r="K462" s="157" t="s">
        <v>1863</v>
      </c>
      <c r="L462" s="192" t="s">
        <v>2936</v>
      </c>
      <c r="M462" s="159" t="s">
        <v>1865</v>
      </c>
      <c r="N462" s="159" t="s">
        <v>288</v>
      </c>
      <c r="O462" s="156" t="s">
        <v>264</v>
      </c>
      <c r="P462" s="191">
        <v>6000000000</v>
      </c>
      <c r="Q462" s="191">
        <v>6000000000</v>
      </c>
      <c r="R462" s="161">
        <v>0</v>
      </c>
      <c r="S462" s="149" t="s">
        <v>261</v>
      </c>
      <c r="T462" s="150" t="s">
        <v>24</v>
      </c>
      <c r="U462" s="163"/>
      <c r="V462" s="163"/>
      <c r="W462" s="163"/>
      <c r="X462" s="163"/>
      <c r="Y462" s="162" t="s">
        <v>24</v>
      </c>
    </row>
    <row r="463" spans="1:25" s="128" customFormat="1" ht="75">
      <c r="A463" s="1">
        <v>453</v>
      </c>
      <c r="B463" s="128" t="s">
        <v>1674</v>
      </c>
      <c r="C463" s="149" t="s">
        <v>54</v>
      </c>
      <c r="D463" s="151"/>
      <c r="E463" s="190" t="s">
        <v>2937</v>
      </c>
      <c r="F463" s="193">
        <v>42027</v>
      </c>
      <c r="G463" s="194" t="s">
        <v>251</v>
      </c>
      <c r="H463" s="154" t="s">
        <v>283</v>
      </c>
      <c r="I463" s="155" t="s">
        <v>267</v>
      </c>
      <c r="J463" s="156" t="s">
        <v>253</v>
      </c>
      <c r="K463" s="154" t="s">
        <v>2248</v>
      </c>
      <c r="L463" s="192" t="s">
        <v>2938</v>
      </c>
      <c r="M463" s="159" t="s">
        <v>1895</v>
      </c>
      <c r="N463" s="159" t="s">
        <v>298</v>
      </c>
      <c r="O463" s="156" t="s">
        <v>254</v>
      </c>
      <c r="P463" s="191">
        <v>2507069874</v>
      </c>
      <c r="Q463" s="191">
        <v>2507069874</v>
      </c>
      <c r="R463" s="161">
        <v>0</v>
      </c>
      <c r="S463" s="149" t="s">
        <v>261</v>
      </c>
      <c r="T463" s="150" t="s">
        <v>24</v>
      </c>
      <c r="U463" s="163"/>
      <c r="V463" s="163"/>
      <c r="W463" s="163"/>
      <c r="X463" s="163"/>
      <c r="Y463" s="162" t="s">
        <v>24</v>
      </c>
    </row>
    <row r="464" spans="1:25" s="128" customFormat="1" ht="60">
      <c r="A464" s="1">
        <v>454</v>
      </c>
      <c r="B464" s="128" t="s">
        <v>1675</v>
      </c>
      <c r="C464" s="149" t="s">
        <v>54</v>
      </c>
      <c r="D464" s="151"/>
      <c r="E464" s="190" t="s">
        <v>2939</v>
      </c>
      <c r="F464" s="193">
        <v>41991</v>
      </c>
      <c r="G464" s="149" t="s">
        <v>257</v>
      </c>
      <c r="H464" s="154" t="s">
        <v>277</v>
      </c>
      <c r="I464" s="155" t="s">
        <v>267</v>
      </c>
      <c r="J464" s="156" t="s">
        <v>253</v>
      </c>
      <c r="K464" s="157" t="s">
        <v>1863</v>
      </c>
      <c r="L464" s="192" t="s">
        <v>2940</v>
      </c>
      <c r="M464" s="168" t="s">
        <v>1975</v>
      </c>
      <c r="N464" s="159" t="s">
        <v>310</v>
      </c>
      <c r="O464" s="156" t="s">
        <v>260</v>
      </c>
      <c r="P464" s="191">
        <v>185305500</v>
      </c>
      <c r="Q464" s="191">
        <v>185305500</v>
      </c>
      <c r="R464" s="161">
        <v>0</v>
      </c>
      <c r="S464" s="149" t="s">
        <v>261</v>
      </c>
      <c r="T464" s="150" t="s">
        <v>24</v>
      </c>
      <c r="U464" s="163"/>
      <c r="V464" s="163"/>
      <c r="W464" s="163"/>
      <c r="X464" s="163"/>
      <c r="Y464" s="162" t="s">
        <v>24</v>
      </c>
    </row>
    <row r="465" spans="1:25" s="128" customFormat="1" ht="60">
      <c r="A465" s="1">
        <v>455</v>
      </c>
      <c r="B465" s="128" t="s">
        <v>1676</v>
      </c>
      <c r="C465" s="149" t="s">
        <v>54</v>
      </c>
      <c r="D465" s="151"/>
      <c r="E465" s="195" t="s">
        <v>2941</v>
      </c>
      <c r="F465" s="193">
        <v>42073</v>
      </c>
      <c r="G465" s="149" t="s">
        <v>257</v>
      </c>
      <c r="H465" s="154" t="s">
        <v>277</v>
      </c>
      <c r="I465" s="155" t="s">
        <v>267</v>
      </c>
      <c r="J465" s="156" t="s">
        <v>253</v>
      </c>
      <c r="K465" s="157" t="s">
        <v>1867</v>
      </c>
      <c r="L465" s="157" t="s">
        <v>2942</v>
      </c>
      <c r="M465" s="159" t="s">
        <v>1865</v>
      </c>
      <c r="N465" s="159" t="s">
        <v>288</v>
      </c>
      <c r="O465" s="156" t="s">
        <v>264</v>
      </c>
      <c r="P465" s="196">
        <v>302281264</v>
      </c>
      <c r="Q465" s="196">
        <v>302281264</v>
      </c>
      <c r="R465" s="196">
        <v>302281264</v>
      </c>
      <c r="S465" s="149" t="s">
        <v>261</v>
      </c>
      <c r="T465" s="150" t="s">
        <v>24</v>
      </c>
      <c r="U465" s="163"/>
      <c r="V465" s="163"/>
      <c r="W465" s="163"/>
      <c r="X465" s="163"/>
      <c r="Y465" s="162" t="s">
        <v>24</v>
      </c>
    </row>
    <row r="466" spans="1:25" s="128" customFormat="1" ht="60">
      <c r="A466" s="1">
        <v>456</v>
      </c>
      <c r="B466" s="128" t="s">
        <v>1677</v>
      </c>
      <c r="C466" s="149" t="s">
        <v>54</v>
      </c>
      <c r="D466" s="151"/>
      <c r="E466" s="195" t="s">
        <v>2943</v>
      </c>
      <c r="F466" s="164">
        <v>41934</v>
      </c>
      <c r="G466" s="149" t="s">
        <v>257</v>
      </c>
      <c r="H466" s="154" t="s">
        <v>277</v>
      </c>
      <c r="I466" s="155" t="s">
        <v>267</v>
      </c>
      <c r="J466" s="156" t="s">
        <v>253</v>
      </c>
      <c r="K466" s="154" t="s">
        <v>1870</v>
      </c>
      <c r="L466" s="157" t="s">
        <v>2944</v>
      </c>
      <c r="M466" s="168" t="s">
        <v>1975</v>
      </c>
      <c r="N466" s="159" t="s">
        <v>310</v>
      </c>
      <c r="O466" s="156" t="s">
        <v>254</v>
      </c>
      <c r="P466" s="191">
        <v>117900000</v>
      </c>
      <c r="Q466" s="191">
        <v>117900000</v>
      </c>
      <c r="R466" s="161">
        <v>0</v>
      </c>
      <c r="S466" s="149" t="s">
        <v>261</v>
      </c>
      <c r="T466" s="150" t="s">
        <v>24</v>
      </c>
      <c r="U466" s="163"/>
      <c r="V466" s="163"/>
      <c r="W466" s="163"/>
      <c r="X466" s="163"/>
      <c r="Y466" s="162" t="s">
        <v>24</v>
      </c>
    </row>
    <row r="467" spans="1:25" s="128" customFormat="1" ht="102">
      <c r="A467" s="1">
        <v>457</v>
      </c>
      <c r="B467" s="128" t="s">
        <v>1678</v>
      </c>
      <c r="C467" s="210" t="s">
        <v>54</v>
      </c>
      <c r="D467" s="151"/>
      <c r="E467" s="190" t="s">
        <v>2945</v>
      </c>
      <c r="F467" s="186">
        <v>42144</v>
      </c>
      <c r="G467" s="149" t="s">
        <v>257</v>
      </c>
      <c r="H467" s="157" t="s">
        <v>281</v>
      </c>
      <c r="I467" s="155" t="s">
        <v>267</v>
      </c>
      <c r="J467" s="156" t="s">
        <v>253</v>
      </c>
      <c r="K467" s="154" t="s">
        <v>1875</v>
      </c>
      <c r="L467" s="192" t="s">
        <v>2946</v>
      </c>
      <c r="M467" s="159" t="s">
        <v>1865</v>
      </c>
      <c r="N467" s="159" t="s">
        <v>288</v>
      </c>
      <c r="O467" s="156" t="s">
        <v>254</v>
      </c>
      <c r="P467" s="219">
        <v>98491881</v>
      </c>
      <c r="Q467" s="219">
        <v>98491881</v>
      </c>
      <c r="R467" s="161">
        <v>0</v>
      </c>
      <c r="S467" s="149" t="s">
        <v>261</v>
      </c>
      <c r="T467" s="150" t="s">
        <v>24</v>
      </c>
      <c r="U467" s="163"/>
      <c r="V467" s="163"/>
      <c r="W467" s="163"/>
      <c r="X467" s="163"/>
      <c r="Y467" s="162" t="s">
        <v>24</v>
      </c>
    </row>
    <row r="468" spans="1:25" s="128" customFormat="1" ht="60">
      <c r="A468" s="1">
        <v>458</v>
      </c>
      <c r="B468" s="128" t="s">
        <v>1679</v>
      </c>
      <c r="C468" s="149" t="s">
        <v>54</v>
      </c>
      <c r="D468" s="151"/>
      <c r="E468" s="190" t="s">
        <v>2947</v>
      </c>
      <c r="F468" s="186">
        <v>42138</v>
      </c>
      <c r="G468" s="149" t="s">
        <v>257</v>
      </c>
      <c r="H468" s="154" t="s">
        <v>277</v>
      </c>
      <c r="I468" s="155" t="s">
        <v>267</v>
      </c>
      <c r="J468" s="156" t="s">
        <v>253</v>
      </c>
      <c r="K468" s="154" t="s">
        <v>1875</v>
      </c>
      <c r="L468" s="192" t="s">
        <v>2948</v>
      </c>
      <c r="M468" s="158" t="s">
        <v>1858</v>
      </c>
      <c r="N468" s="159" t="s">
        <v>273</v>
      </c>
      <c r="O468" s="157" t="s">
        <v>260</v>
      </c>
      <c r="P468" s="191">
        <v>75195288</v>
      </c>
      <c r="Q468" s="191">
        <v>75195288</v>
      </c>
      <c r="R468" s="161">
        <v>0</v>
      </c>
      <c r="S468" s="149" t="s">
        <v>261</v>
      </c>
      <c r="T468" s="150" t="s">
        <v>24</v>
      </c>
      <c r="U468" s="163"/>
      <c r="V468" s="163"/>
      <c r="W468" s="163"/>
      <c r="X468" s="163"/>
      <c r="Y468" s="162" t="s">
        <v>24</v>
      </c>
    </row>
    <row r="469" spans="1:25" s="128" customFormat="1" ht="45">
      <c r="A469" s="1">
        <v>459</v>
      </c>
      <c r="B469" s="128" t="s">
        <v>1680</v>
      </c>
      <c r="C469" s="149" t="s">
        <v>54</v>
      </c>
      <c r="D469" s="151"/>
      <c r="E469" s="190" t="s">
        <v>2949</v>
      </c>
      <c r="F469" s="186">
        <v>42153</v>
      </c>
      <c r="G469" s="149" t="s">
        <v>257</v>
      </c>
      <c r="H469" s="154" t="s">
        <v>278</v>
      </c>
      <c r="I469" s="155" t="s">
        <v>267</v>
      </c>
      <c r="J469" s="156" t="s">
        <v>253</v>
      </c>
      <c r="K469" s="154" t="s">
        <v>1870</v>
      </c>
      <c r="L469" s="192" t="s">
        <v>2950</v>
      </c>
      <c r="M469" s="159" t="s">
        <v>1865</v>
      </c>
      <c r="N469" s="159" t="s">
        <v>288</v>
      </c>
      <c r="O469" s="156" t="s">
        <v>264</v>
      </c>
      <c r="P469" s="191">
        <v>2000000000</v>
      </c>
      <c r="Q469" s="191">
        <v>2000000000</v>
      </c>
      <c r="R469" s="161">
        <v>0</v>
      </c>
      <c r="S469" s="149" t="s">
        <v>261</v>
      </c>
      <c r="T469" s="150" t="s">
        <v>24</v>
      </c>
      <c r="U469" s="163"/>
      <c r="V469" s="163"/>
      <c r="W469" s="163"/>
      <c r="X469" s="163"/>
      <c r="Y469" s="162" t="s">
        <v>24</v>
      </c>
    </row>
    <row r="470" spans="1:25" s="128" customFormat="1" ht="45">
      <c r="A470" s="1">
        <v>460</v>
      </c>
      <c r="B470" s="128" t="s">
        <v>1681</v>
      </c>
      <c r="C470" s="149" t="s">
        <v>54</v>
      </c>
      <c r="D470" s="151"/>
      <c r="E470" s="190" t="s">
        <v>2951</v>
      </c>
      <c r="F470" s="186">
        <v>42032</v>
      </c>
      <c r="G470" s="149" t="s">
        <v>257</v>
      </c>
      <c r="H470" s="154" t="s">
        <v>278</v>
      </c>
      <c r="I470" s="155" t="s">
        <v>267</v>
      </c>
      <c r="J470" s="156" t="s">
        <v>253</v>
      </c>
      <c r="K470" s="154" t="s">
        <v>1870</v>
      </c>
      <c r="L470" s="192" t="s">
        <v>2952</v>
      </c>
      <c r="M470" s="159" t="s">
        <v>1865</v>
      </c>
      <c r="N470" s="159" t="s">
        <v>288</v>
      </c>
      <c r="O470" s="156" t="s">
        <v>264</v>
      </c>
      <c r="P470" s="191">
        <v>117010000</v>
      </c>
      <c r="Q470" s="191">
        <v>117010000</v>
      </c>
      <c r="R470" s="161">
        <v>0</v>
      </c>
      <c r="S470" s="149" t="s">
        <v>261</v>
      </c>
      <c r="T470" s="150" t="s">
        <v>24</v>
      </c>
      <c r="U470" s="163"/>
      <c r="V470" s="163"/>
      <c r="W470" s="163"/>
      <c r="X470" s="163"/>
      <c r="Y470" s="162" t="s">
        <v>24</v>
      </c>
    </row>
    <row r="471" spans="1:25" s="128" customFormat="1" ht="45">
      <c r="A471" s="1">
        <v>461</v>
      </c>
      <c r="B471" s="128" t="s">
        <v>1682</v>
      </c>
      <c r="C471" s="149" t="s">
        <v>54</v>
      </c>
      <c r="D471" s="151"/>
      <c r="E471" s="190" t="s">
        <v>2953</v>
      </c>
      <c r="F471" s="186">
        <v>42025</v>
      </c>
      <c r="G471" s="149" t="s">
        <v>257</v>
      </c>
      <c r="H471" s="154" t="s">
        <v>278</v>
      </c>
      <c r="I471" s="155" t="s">
        <v>267</v>
      </c>
      <c r="J471" s="156" t="s">
        <v>253</v>
      </c>
      <c r="K471" s="154" t="s">
        <v>1870</v>
      </c>
      <c r="L471" s="192" t="s">
        <v>2954</v>
      </c>
      <c r="M471" s="159" t="s">
        <v>1865</v>
      </c>
      <c r="N471" s="159" t="s">
        <v>288</v>
      </c>
      <c r="O471" s="156" t="s">
        <v>264</v>
      </c>
      <c r="P471" s="191">
        <v>80000000</v>
      </c>
      <c r="Q471" s="191">
        <v>80000000</v>
      </c>
      <c r="R471" s="161">
        <v>0</v>
      </c>
      <c r="S471" s="149" t="s">
        <v>261</v>
      </c>
      <c r="T471" s="150" t="s">
        <v>24</v>
      </c>
      <c r="U471" s="163"/>
      <c r="V471" s="163"/>
      <c r="W471" s="163"/>
      <c r="X471" s="163"/>
      <c r="Y471" s="162" t="s">
        <v>24</v>
      </c>
    </row>
    <row r="472" spans="1:25" s="128" customFormat="1" ht="102">
      <c r="A472" s="1">
        <v>462</v>
      </c>
      <c r="B472" s="128" t="s">
        <v>1683</v>
      </c>
      <c r="C472" s="149" t="s">
        <v>54</v>
      </c>
      <c r="D472" s="151"/>
      <c r="E472" s="190" t="s">
        <v>2955</v>
      </c>
      <c r="F472" s="186">
        <v>42146</v>
      </c>
      <c r="G472" s="149" t="s">
        <v>257</v>
      </c>
      <c r="H472" s="157" t="s">
        <v>281</v>
      </c>
      <c r="I472" s="155" t="s">
        <v>267</v>
      </c>
      <c r="J472" s="156" t="s">
        <v>253</v>
      </c>
      <c r="K472" s="154" t="s">
        <v>1875</v>
      </c>
      <c r="L472" s="192" t="s">
        <v>2956</v>
      </c>
      <c r="M472" s="159" t="s">
        <v>1865</v>
      </c>
      <c r="N472" s="159" t="s">
        <v>288</v>
      </c>
      <c r="O472" s="156" t="s">
        <v>254</v>
      </c>
      <c r="P472" s="191">
        <v>29958968707</v>
      </c>
      <c r="Q472" s="191">
        <v>29958968707</v>
      </c>
      <c r="R472" s="161">
        <v>0</v>
      </c>
      <c r="S472" s="149" t="s">
        <v>261</v>
      </c>
      <c r="T472" s="150" t="s">
        <v>24</v>
      </c>
      <c r="U472" s="163"/>
      <c r="V472" s="163"/>
      <c r="W472" s="163"/>
      <c r="X472" s="163"/>
      <c r="Y472" s="162" t="s">
        <v>24</v>
      </c>
    </row>
    <row r="473" spans="1:25" s="128" customFormat="1" ht="45">
      <c r="A473" s="1">
        <v>463</v>
      </c>
      <c r="B473" s="128" t="s">
        <v>1684</v>
      </c>
      <c r="C473" s="149" t="s">
        <v>54</v>
      </c>
      <c r="D473" s="151"/>
      <c r="E473" s="190" t="s">
        <v>2957</v>
      </c>
      <c r="F473" s="186">
        <v>42137</v>
      </c>
      <c r="G473" s="149" t="s">
        <v>257</v>
      </c>
      <c r="H473" s="154" t="s">
        <v>278</v>
      </c>
      <c r="I473" s="155" t="s">
        <v>267</v>
      </c>
      <c r="J473" s="156" t="s">
        <v>253</v>
      </c>
      <c r="K473" s="157" t="s">
        <v>1867</v>
      </c>
      <c r="L473" s="192" t="s">
        <v>2958</v>
      </c>
      <c r="M473" s="158" t="s">
        <v>1858</v>
      </c>
      <c r="N473" s="159" t="s">
        <v>273</v>
      </c>
      <c r="O473" s="156" t="s">
        <v>254</v>
      </c>
      <c r="P473" s="191">
        <v>613600000</v>
      </c>
      <c r="Q473" s="191">
        <v>613600000</v>
      </c>
      <c r="R473" s="161">
        <v>0</v>
      </c>
      <c r="S473" s="149" t="s">
        <v>261</v>
      </c>
      <c r="T473" s="150" t="s">
        <v>24</v>
      </c>
      <c r="U473" s="163"/>
      <c r="V473" s="163"/>
      <c r="W473" s="163"/>
      <c r="X473" s="163"/>
      <c r="Y473" s="162" t="s">
        <v>24</v>
      </c>
    </row>
    <row r="474" spans="1:25" s="128" customFormat="1" ht="51">
      <c r="A474" s="1">
        <v>464</v>
      </c>
      <c r="B474" s="128" t="s">
        <v>1685</v>
      </c>
      <c r="C474" s="149" t="s">
        <v>54</v>
      </c>
      <c r="D474" s="151"/>
      <c r="E474" s="190" t="s">
        <v>2959</v>
      </c>
      <c r="F474" s="186">
        <v>42123</v>
      </c>
      <c r="G474" s="149" t="s">
        <v>257</v>
      </c>
      <c r="H474" s="154" t="s">
        <v>278</v>
      </c>
      <c r="I474" s="155" t="s">
        <v>267</v>
      </c>
      <c r="J474" s="156" t="s">
        <v>253</v>
      </c>
      <c r="K474" s="157" t="s">
        <v>1867</v>
      </c>
      <c r="L474" s="192" t="s">
        <v>2960</v>
      </c>
      <c r="M474" s="159" t="s">
        <v>1865</v>
      </c>
      <c r="N474" s="159" t="s">
        <v>288</v>
      </c>
      <c r="O474" s="156" t="s">
        <v>264</v>
      </c>
      <c r="P474" s="191">
        <v>28838000000</v>
      </c>
      <c r="Q474" s="191">
        <v>28838000000</v>
      </c>
      <c r="R474" s="161">
        <v>0</v>
      </c>
      <c r="S474" s="149" t="s">
        <v>261</v>
      </c>
      <c r="T474" s="150" t="s">
        <v>24</v>
      </c>
      <c r="U474" s="163"/>
      <c r="V474" s="163"/>
      <c r="W474" s="163"/>
      <c r="X474" s="163"/>
      <c r="Y474" s="162" t="s">
        <v>24</v>
      </c>
    </row>
    <row r="475" spans="1:25" s="128" customFormat="1" ht="76.5">
      <c r="A475" s="1">
        <v>465</v>
      </c>
      <c r="B475" s="128" t="s">
        <v>1686</v>
      </c>
      <c r="C475" s="149" t="s">
        <v>54</v>
      </c>
      <c r="D475" s="151"/>
      <c r="E475" s="190" t="s">
        <v>2961</v>
      </c>
      <c r="F475" s="186">
        <v>42156</v>
      </c>
      <c r="G475" s="149" t="s">
        <v>257</v>
      </c>
      <c r="H475" s="154" t="s">
        <v>278</v>
      </c>
      <c r="I475" s="155" t="s">
        <v>267</v>
      </c>
      <c r="J475" s="156" t="s">
        <v>253</v>
      </c>
      <c r="K475" s="154" t="s">
        <v>1870</v>
      </c>
      <c r="L475" s="192" t="s">
        <v>2962</v>
      </c>
      <c r="M475" s="159" t="s">
        <v>1865</v>
      </c>
      <c r="N475" s="159" t="s">
        <v>288</v>
      </c>
      <c r="O475" s="156" t="s">
        <v>254</v>
      </c>
      <c r="P475" s="191">
        <v>30000000000</v>
      </c>
      <c r="Q475" s="191">
        <v>30000000000</v>
      </c>
      <c r="R475" s="161">
        <v>0</v>
      </c>
      <c r="S475" s="149" t="s">
        <v>261</v>
      </c>
      <c r="T475" s="150" t="s">
        <v>24</v>
      </c>
      <c r="U475" s="163"/>
      <c r="V475" s="163"/>
      <c r="W475" s="163"/>
      <c r="X475" s="163"/>
      <c r="Y475" s="162" t="s">
        <v>24</v>
      </c>
    </row>
    <row r="476" spans="1:25" s="128" customFormat="1" ht="63.75">
      <c r="A476" s="1">
        <v>466</v>
      </c>
      <c r="B476" s="128" t="s">
        <v>1687</v>
      </c>
      <c r="C476" s="149" t="s">
        <v>54</v>
      </c>
      <c r="D476" s="151"/>
      <c r="E476" s="190" t="s">
        <v>2963</v>
      </c>
      <c r="F476" s="186">
        <v>42166</v>
      </c>
      <c r="G476" s="149" t="s">
        <v>257</v>
      </c>
      <c r="H476" s="154" t="s">
        <v>278</v>
      </c>
      <c r="I476" s="155" t="s">
        <v>267</v>
      </c>
      <c r="J476" s="156" t="s">
        <v>253</v>
      </c>
      <c r="K476" s="157" t="s">
        <v>1867</v>
      </c>
      <c r="L476" s="192" t="s">
        <v>2964</v>
      </c>
      <c r="M476" s="158" t="s">
        <v>1858</v>
      </c>
      <c r="N476" s="159" t="s">
        <v>273</v>
      </c>
      <c r="O476" s="156" t="s">
        <v>254</v>
      </c>
      <c r="P476" s="197">
        <v>128379104</v>
      </c>
      <c r="Q476" s="197">
        <v>128379104</v>
      </c>
      <c r="R476" s="161">
        <v>0</v>
      </c>
      <c r="S476" s="149" t="s">
        <v>261</v>
      </c>
      <c r="T476" s="150" t="s">
        <v>24</v>
      </c>
      <c r="U476" s="163"/>
      <c r="V476" s="163"/>
      <c r="W476" s="163"/>
      <c r="X476" s="163"/>
      <c r="Y476" s="162" t="s">
        <v>24</v>
      </c>
    </row>
    <row r="477" spans="1:25" s="128" customFormat="1" ht="45">
      <c r="A477" s="1">
        <v>467</v>
      </c>
      <c r="B477" s="128" t="s">
        <v>1688</v>
      </c>
      <c r="C477" s="149" t="s">
        <v>54</v>
      </c>
      <c r="D477" s="151"/>
      <c r="E477" s="190" t="s">
        <v>2965</v>
      </c>
      <c r="F477" s="186">
        <v>42171</v>
      </c>
      <c r="G477" s="149" t="s">
        <v>257</v>
      </c>
      <c r="H477" s="154" t="s">
        <v>278</v>
      </c>
      <c r="I477" s="155" t="s">
        <v>267</v>
      </c>
      <c r="J477" s="156" t="s">
        <v>253</v>
      </c>
      <c r="K477" s="157" t="s">
        <v>1863</v>
      </c>
      <c r="L477" s="192" t="s">
        <v>2966</v>
      </c>
      <c r="M477" s="168" t="s">
        <v>1975</v>
      </c>
      <c r="N477" s="159" t="s">
        <v>310</v>
      </c>
      <c r="O477" s="156" t="s">
        <v>260</v>
      </c>
      <c r="P477" s="197">
        <v>591574864</v>
      </c>
      <c r="Q477" s="197">
        <v>591574864</v>
      </c>
      <c r="R477" s="161">
        <v>0</v>
      </c>
      <c r="S477" s="149" t="s">
        <v>261</v>
      </c>
      <c r="T477" s="150" t="s">
        <v>24</v>
      </c>
      <c r="U477" s="163"/>
      <c r="V477" s="163"/>
      <c r="W477" s="163"/>
      <c r="X477" s="163"/>
      <c r="Y477" s="162" t="s">
        <v>24</v>
      </c>
    </row>
    <row r="478" spans="1:25" s="128" customFormat="1" ht="60">
      <c r="A478" s="1">
        <v>468</v>
      </c>
      <c r="B478" s="128" t="s">
        <v>1689</v>
      </c>
      <c r="C478" s="149" t="s">
        <v>54</v>
      </c>
      <c r="D478" s="151"/>
      <c r="E478" s="190" t="s">
        <v>2967</v>
      </c>
      <c r="F478" s="186">
        <v>42177</v>
      </c>
      <c r="G478" s="149" t="s">
        <v>257</v>
      </c>
      <c r="H478" s="154" t="s">
        <v>277</v>
      </c>
      <c r="I478" s="155" t="s">
        <v>267</v>
      </c>
      <c r="J478" s="156" t="s">
        <v>253</v>
      </c>
      <c r="K478" s="157" t="s">
        <v>1867</v>
      </c>
      <c r="L478" s="198" t="s">
        <v>2968</v>
      </c>
      <c r="M478" s="168" t="s">
        <v>1975</v>
      </c>
      <c r="N478" s="159" t="s">
        <v>310</v>
      </c>
      <c r="O478" s="156" t="s">
        <v>264</v>
      </c>
      <c r="P478" s="197">
        <v>27806610</v>
      </c>
      <c r="Q478" s="197">
        <v>27806610</v>
      </c>
      <c r="R478" s="161">
        <v>0</v>
      </c>
      <c r="S478" s="149" t="s">
        <v>261</v>
      </c>
      <c r="T478" s="150" t="s">
        <v>24</v>
      </c>
      <c r="U478" s="163"/>
      <c r="V478" s="163"/>
      <c r="W478" s="163"/>
      <c r="X478" s="163"/>
      <c r="Y478" s="162" t="s">
        <v>24</v>
      </c>
    </row>
    <row r="479" spans="1:25" s="128" customFormat="1" ht="51">
      <c r="A479" s="1">
        <v>469</v>
      </c>
      <c r="B479" s="128" t="s">
        <v>1690</v>
      </c>
      <c r="C479" s="149" t="s">
        <v>54</v>
      </c>
      <c r="D479" s="151"/>
      <c r="E479" s="190" t="s">
        <v>2969</v>
      </c>
      <c r="F479" s="186">
        <v>42193</v>
      </c>
      <c r="G479" s="149" t="s">
        <v>257</v>
      </c>
      <c r="H479" s="154" t="s">
        <v>278</v>
      </c>
      <c r="I479" s="155" t="s">
        <v>267</v>
      </c>
      <c r="J479" s="156" t="s">
        <v>253</v>
      </c>
      <c r="K479" s="157" t="s">
        <v>1867</v>
      </c>
      <c r="L479" s="198" t="s">
        <v>2970</v>
      </c>
      <c r="M479" s="159" t="s">
        <v>1865</v>
      </c>
      <c r="N479" s="159" t="s">
        <v>288</v>
      </c>
      <c r="O479" s="167" t="s">
        <v>260</v>
      </c>
      <c r="P479" s="197">
        <v>294013066</v>
      </c>
      <c r="Q479" s="197">
        <v>294013066</v>
      </c>
      <c r="R479" s="161">
        <v>0</v>
      </c>
      <c r="S479" s="149" t="s">
        <v>261</v>
      </c>
      <c r="T479" s="150" t="s">
        <v>24</v>
      </c>
      <c r="U479" s="163"/>
      <c r="V479" s="163"/>
      <c r="W479" s="163"/>
      <c r="X479" s="163"/>
      <c r="Y479" s="162" t="s">
        <v>24</v>
      </c>
    </row>
    <row r="480" spans="1:25" s="128" customFormat="1" ht="60">
      <c r="A480" s="1">
        <v>470</v>
      </c>
      <c r="B480" s="128" t="s">
        <v>1691</v>
      </c>
      <c r="C480" s="149" t="s">
        <v>54</v>
      </c>
      <c r="D480" s="151"/>
      <c r="E480" s="190" t="s">
        <v>2971</v>
      </c>
      <c r="F480" s="186">
        <v>42191</v>
      </c>
      <c r="G480" s="149" t="s">
        <v>257</v>
      </c>
      <c r="H480" s="154" t="s">
        <v>277</v>
      </c>
      <c r="I480" s="155" t="s">
        <v>267</v>
      </c>
      <c r="J480" s="156" t="s">
        <v>253</v>
      </c>
      <c r="K480" s="157" t="s">
        <v>1863</v>
      </c>
      <c r="L480" s="192" t="s">
        <v>2972</v>
      </c>
      <c r="M480" s="168" t="s">
        <v>2973</v>
      </c>
      <c r="N480" s="168" t="s">
        <v>291</v>
      </c>
      <c r="O480" s="156" t="s">
        <v>254</v>
      </c>
      <c r="P480" s="197">
        <v>36000000</v>
      </c>
      <c r="Q480" s="197">
        <v>36000000</v>
      </c>
      <c r="R480" s="161">
        <v>0</v>
      </c>
      <c r="S480" s="149" t="s">
        <v>261</v>
      </c>
      <c r="T480" s="150" t="s">
        <v>24</v>
      </c>
      <c r="U480" s="163"/>
      <c r="V480" s="163"/>
      <c r="W480" s="163"/>
      <c r="X480" s="163"/>
      <c r="Y480" s="162" t="s">
        <v>24</v>
      </c>
    </row>
    <row r="481" spans="1:25" s="128" customFormat="1" ht="45">
      <c r="A481" s="1">
        <v>471</v>
      </c>
      <c r="B481" s="128" t="s">
        <v>1692</v>
      </c>
      <c r="C481" s="149" t="s">
        <v>54</v>
      </c>
      <c r="D481" s="151"/>
      <c r="E481" s="190" t="s">
        <v>2974</v>
      </c>
      <c r="F481" s="186">
        <v>42138</v>
      </c>
      <c r="G481" s="149" t="s">
        <v>257</v>
      </c>
      <c r="H481" s="154" t="s">
        <v>278</v>
      </c>
      <c r="I481" s="155" t="s">
        <v>267</v>
      </c>
      <c r="J481" s="156" t="s">
        <v>253</v>
      </c>
      <c r="K481" s="154" t="s">
        <v>1875</v>
      </c>
      <c r="L481" s="192" t="s">
        <v>2975</v>
      </c>
      <c r="M481" s="158" t="s">
        <v>1858</v>
      </c>
      <c r="N481" s="159" t="s">
        <v>273</v>
      </c>
      <c r="O481" s="156" t="s">
        <v>254</v>
      </c>
      <c r="P481" s="197">
        <v>282163874</v>
      </c>
      <c r="Q481" s="197">
        <v>282163874</v>
      </c>
      <c r="R481" s="161">
        <v>0</v>
      </c>
      <c r="S481" s="149" t="s">
        <v>261</v>
      </c>
      <c r="T481" s="150" t="s">
        <v>24</v>
      </c>
      <c r="U481" s="163"/>
      <c r="V481" s="163"/>
      <c r="W481" s="163"/>
      <c r="X481" s="163"/>
      <c r="Y481" s="162" t="s">
        <v>24</v>
      </c>
    </row>
    <row r="482" spans="1:25" s="128" customFormat="1" ht="51">
      <c r="A482" s="1">
        <v>472</v>
      </c>
      <c r="B482" s="128" t="s">
        <v>1693</v>
      </c>
      <c r="C482" s="149" t="s">
        <v>54</v>
      </c>
      <c r="D482" s="151"/>
      <c r="E482" s="190" t="s">
        <v>2976</v>
      </c>
      <c r="F482" s="186">
        <v>42018</v>
      </c>
      <c r="G482" s="149" t="s">
        <v>257</v>
      </c>
      <c r="H482" s="154" t="s">
        <v>278</v>
      </c>
      <c r="I482" s="155" t="s">
        <v>267</v>
      </c>
      <c r="J482" s="156" t="s">
        <v>253</v>
      </c>
      <c r="K482" s="154" t="s">
        <v>1870</v>
      </c>
      <c r="L482" s="192" t="s">
        <v>2977</v>
      </c>
      <c r="M482" s="159" t="s">
        <v>1865</v>
      </c>
      <c r="N482" s="159" t="s">
        <v>288</v>
      </c>
      <c r="O482" s="156" t="s">
        <v>254</v>
      </c>
      <c r="P482" s="197">
        <v>173503800</v>
      </c>
      <c r="Q482" s="197">
        <v>173503800</v>
      </c>
      <c r="R482" s="161">
        <v>0</v>
      </c>
      <c r="S482" s="149" t="s">
        <v>261</v>
      </c>
      <c r="T482" s="150" t="s">
        <v>24</v>
      </c>
      <c r="U482" s="163"/>
      <c r="V482" s="163"/>
      <c r="W482" s="163"/>
      <c r="X482" s="163"/>
      <c r="Y482" s="162" t="s">
        <v>24</v>
      </c>
    </row>
    <row r="483" spans="1:25" s="128" customFormat="1" ht="51">
      <c r="A483" s="1">
        <v>473</v>
      </c>
      <c r="B483" s="128" t="s">
        <v>1694</v>
      </c>
      <c r="C483" s="149" t="s">
        <v>54</v>
      </c>
      <c r="D483" s="151"/>
      <c r="E483" s="190" t="s">
        <v>2978</v>
      </c>
      <c r="F483" s="186">
        <v>42219</v>
      </c>
      <c r="G483" s="149" t="s">
        <v>257</v>
      </c>
      <c r="H483" s="154" t="s">
        <v>278</v>
      </c>
      <c r="I483" s="155" t="s">
        <v>267</v>
      </c>
      <c r="J483" s="156" t="s">
        <v>253</v>
      </c>
      <c r="K483" s="154" t="s">
        <v>2248</v>
      </c>
      <c r="L483" s="192" t="s">
        <v>2979</v>
      </c>
      <c r="M483" s="159" t="s">
        <v>1865</v>
      </c>
      <c r="N483" s="159" t="s">
        <v>288</v>
      </c>
      <c r="O483" s="156" t="s">
        <v>254</v>
      </c>
      <c r="P483" s="197">
        <v>85185230886</v>
      </c>
      <c r="Q483" s="197">
        <v>85185230886</v>
      </c>
      <c r="R483" s="161">
        <v>0</v>
      </c>
      <c r="S483" s="149" t="s">
        <v>261</v>
      </c>
      <c r="T483" s="150" t="s">
        <v>24</v>
      </c>
      <c r="U483" s="163"/>
      <c r="V483" s="163"/>
      <c r="W483" s="163"/>
      <c r="X483" s="163"/>
      <c r="Y483" s="162" t="s">
        <v>24</v>
      </c>
    </row>
    <row r="484" spans="1:25" s="128" customFormat="1" ht="76.5">
      <c r="A484" s="1">
        <v>474</v>
      </c>
      <c r="B484" s="128" t="s">
        <v>1695</v>
      </c>
      <c r="C484" s="149" t="s">
        <v>54</v>
      </c>
      <c r="D484" s="151"/>
      <c r="E484" s="190" t="s">
        <v>2980</v>
      </c>
      <c r="F484" s="186">
        <v>42282</v>
      </c>
      <c r="G484" s="149" t="s">
        <v>257</v>
      </c>
      <c r="H484" s="154" t="s">
        <v>278</v>
      </c>
      <c r="I484" s="155" t="s">
        <v>267</v>
      </c>
      <c r="J484" s="156" t="s">
        <v>253</v>
      </c>
      <c r="K484" s="154" t="s">
        <v>1870</v>
      </c>
      <c r="L484" s="192" t="s">
        <v>2981</v>
      </c>
      <c r="M484" s="159" t="s">
        <v>1865</v>
      </c>
      <c r="N484" s="159" t="s">
        <v>288</v>
      </c>
      <c r="O484" s="156" t="s">
        <v>254</v>
      </c>
      <c r="P484" s="197">
        <v>205852346</v>
      </c>
      <c r="Q484" s="197">
        <v>205852346</v>
      </c>
      <c r="R484" s="161">
        <v>0</v>
      </c>
      <c r="S484" s="149" t="s">
        <v>261</v>
      </c>
      <c r="T484" s="150" t="s">
        <v>24</v>
      </c>
      <c r="U484" s="163"/>
      <c r="V484" s="163"/>
      <c r="W484" s="163"/>
      <c r="X484" s="163"/>
      <c r="Y484" s="162" t="s">
        <v>24</v>
      </c>
    </row>
    <row r="485" spans="1:25" s="128" customFormat="1" ht="60">
      <c r="A485" s="1">
        <v>475</v>
      </c>
      <c r="B485" s="128" t="s">
        <v>1696</v>
      </c>
      <c r="C485" s="149" t="s">
        <v>54</v>
      </c>
      <c r="D485" s="151"/>
      <c r="E485" s="190" t="s">
        <v>2982</v>
      </c>
      <c r="F485" s="186">
        <v>42271</v>
      </c>
      <c r="G485" s="149" t="s">
        <v>257</v>
      </c>
      <c r="H485" s="154" t="s">
        <v>277</v>
      </c>
      <c r="I485" s="155" t="s">
        <v>267</v>
      </c>
      <c r="J485" s="156" t="s">
        <v>253</v>
      </c>
      <c r="K485" s="154" t="s">
        <v>1875</v>
      </c>
      <c r="L485" s="192" t="s">
        <v>2983</v>
      </c>
      <c r="M485" s="159" t="s">
        <v>1865</v>
      </c>
      <c r="N485" s="159" t="s">
        <v>288</v>
      </c>
      <c r="O485" s="156" t="s">
        <v>264</v>
      </c>
      <c r="P485" s="197">
        <v>3677743379</v>
      </c>
      <c r="Q485" s="197">
        <v>3677743379</v>
      </c>
      <c r="R485" s="161">
        <v>0</v>
      </c>
      <c r="S485" s="149" t="s">
        <v>261</v>
      </c>
      <c r="T485" s="150" t="s">
        <v>24</v>
      </c>
      <c r="U485" s="163"/>
      <c r="V485" s="163"/>
      <c r="W485" s="163"/>
      <c r="X485" s="163"/>
      <c r="Y485" s="162" t="s">
        <v>24</v>
      </c>
    </row>
    <row r="486" spans="1:25" s="128" customFormat="1" ht="140.25">
      <c r="A486" s="1">
        <v>476</v>
      </c>
      <c r="B486" s="128" t="s">
        <v>1697</v>
      </c>
      <c r="C486" s="149" t="s">
        <v>54</v>
      </c>
      <c r="D486" s="151"/>
      <c r="E486" s="190" t="s">
        <v>2984</v>
      </c>
      <c r="F486" s="186">
        <v>42275</v>
      </c>
      <c r="G486" s="149" t="s">
        <v>257</v>
      </c>
      <c r="H486" s="157" t="s">
        <v>281</v>
      </c>
      <c r="I486" s="155" t="s">
        <v>267</v>
      </c>
      <c r="J486" s="156" t="s">
        <v>253</v>
      </c>
      <c r="K486" s="154" t="s">
        <v>2248</v>
      </c>
      <c r="L486" s="192" t="s">
        <v>2985</v>
      </c>
      <c r="M486" s="159" t="s">
        <v>1865</v>
      </c>
      <c r="N486" s="159" t="s">
        <v>288</v>
      </c>
      <c r="O486" s="156" t="s">
        <v>254</v>
      </c>
      <c r="P486" s="183">
        <v>3648245000</v>
      </c>
      <c r="Q486" s="183">
        <v>3648245000</v>
      </c>
      <c r="R486" s="161">
        <v>0</v>
      </c>
      <c r="S486" s="149" t="s">
        <v>261</v>
      </c>
      <c r="T486" s="150" t="s">
        <v>24</v>
      </c>
      <c r="U486" s="163"/>
      <c r="V486" s="163"/>
      <c r="W486" s="163"/>
      <c r="X486" s="163"/>
      <c r="Y486" s="162" t="s">
        <v>24</v>
      </c>
    </row>
    <row r="487" spans="1:25" s="128" customFormat="1" ht="45">
      <c r="A487" s="1">
        <v>477</v>
      </c>
      <c r="B487" s="128" t="s">
        <v>1698</v>
      </c>
      <c r="C487" s="149" t="s">
        <v>54</v>
      </c>
      <c r="D487" s="151"/>
      <c r="E487" s="165" t="s">
        <v>2986</v>
      </c>
      <c r="F487" s="186">
        <v>42299</v>
      </c>
      <c r="G487" s="149" t="s">
        <v>257</v>
      </c>
      <c r="H487" s="154" t="s">
        <v>278</v>
      </c>
      <c r="I487" s="155" t="s">
        <v>267</v>
      </c>
      <c r="J487" s="156" t="s">
        <v>253</v>
      </c>
      <c r="K487" s="157" t="s">
        <v>1863</v>
      </c>
      <c r="L487" s="192" t="s">
        <v>2987</v>
      </c>
      <c r="M487" s="159" t="s">
        <v>1895</v>
      </c>
      <c r="N487" s="159" t="s">
        <v>297</v>
      </c>
      <c r="O487" s="156" t="s">
        <v>260</v>
      </c>
      <c r="P487" s="169">
        <v>575600000</v>
      </c>
      <c r="Q487" s="169">
        <v>575600000</v>
      </c>
      <c r="R487" s="161">
        <v>0</v>
      </c>
      <c r="S487" s="149" t="s">
        <v>261</v>
      </c>
      <c r="T487" s="150" t="s">
        <v>24</v>
      </c>
      <c r="U487" s="163"/>
      <c r="V487" s="163"/>
      <c r="W487" s="163"/>
      <c r="X487" s="163"/>
      <c r="Y487" s="162" t="s">
        <v>24</v>
      </c>
    </row>
    <row r="488" spans="1:25" s="128" customFormat="1" ht="60">
      <c r="A488" s="1">
        <v>478</v>
      </c>
      <c r="B488" s="128" t="s">
        <v>1699</v>
      </c>
      <c r="C488" s="149" t="s">
        <v>54</v>
      </c>
      <c r="D488" s="151"/>
      <c r="E488" s="190" t="s">
        <v>2988</v>
      </c>
      <c r="F488" s="186">
        <v>42292</v>
      </c>
      <c r="G488" s="149" t="s">
        <v>257</v>
      </c>
      <c r="H488" s="154" t="s">
        <v>277</v>
      </c>
      <c r="I488" s="155" t="s">
        <v>267</v>
      </c>
      <c r="J488" s="156" t="s">
        <v>253</v>
      </c>
      <c r="K488" s="157" t="s">
        <v>1867</v>
      </c>
      <c r="L488" s="192" t="s">
        <v>2989</v>
      </c>
      <c r="M488" s="170" t="s">
        <v>259</v>
      </c>
      <c r="N488" s="159" t="s">
        <v>287</v>
      </c>
      <c r="O488" s="156" t="s">
        <v>254</v>
      </c>
      <c r="P488" s="169">
        <v>0</v>
      </c>
      <c r="Q488" s="169">
        <v>0</v>
      </c>
      <c r="R488" s="161">
        <v>0</v>
      </c>
      <c r="S488" s="149" t="s">
        <v>261</v>
      </c>
      <c r="T488" s="150" t="s">
        <v>24</v>
      </c>
      <c r="U488" s="163"/>
      <c r="V488" s="163"/>
      <c r="W488" s="163"/>
      <c r="X488" s="163"/>
      <c r="Y488" s="162" t="s">
        <v>24</v>
      </c>
    </row>
    <row r="489" spans="1:25" s="128" customFormat="1" ht="120">
      <c r="A489" s="1">
        <v>479</v>
      </c>
      <c r="B489" s="128" t="s">
        <v>1700</v>
      </c>
      <c r="C489" s="149" t="s">
        <v>54</v>
      </c>
      <c r="D489" s="151"/>
      <c r="E489" s="190" t="s">
        <v>2990</v>
      </c>
      <c r="F489" s="186">
        <v>42297</v>
      </c>
      <c r="G489" s="149" t="s">
        <v>257</v>
      </c>
      <c r="H489" s="154" t="s">
        <v>280</v>
      </c>
      <c r="I489" s="155" t="s">
        <v>267</v>
      </c>
      <c r="J489" s="156" t="s">
        <v>253</v>
      </c>
      <c r="K489" s="154" t="s">
        <v>2248</v>
      </c>
      <c r="L489" s="192" t="s">
        <v>2991</v>
      </c>
      <c r="M489" s="159" t="s">
        <v>266</v>
      </c>
      <c r="N489" s="159" t="s">
        <v>293</v>
      </c>
      <c r="O489" s="156" t="s">
        <v>254</v>
      </c>
      <c r="P489" s="169">
        <v>0</v>
      </c>
      <c r="Q489" s="169">
        <v>0</v>
      </c>
      <c r="R489" s="161">
        <v>0</v>
      </c>
      <c r="S489" s="149" t="s">
        <v>261</v>
      </c>
      <c r="T489" s="150" t="s">
        <v>24</v>
      </c>
      <c r="U489" s="163"/>
      <c r="V489" s="163"/>
      <c r="W489" s="163"/>
      <c r="X489" s="163"/>
      <c r="Y489" s="162" t="s">
        <v>24</v>
      </c>
    </row>
    <row r="490" spans="1:25" s="128" customFormat="1" ht="120">
      <c r="A490" s="1">
        <v>480</v>
      </c>
      <c r="B490" s="128" t="s">
        <v>1701</v>
      </c>
      <c r="C490" s="149" t="s">
        <v>54</v>
      </c>
      <c r="D490" s="151"/>
      <c r="E490" s="190" t="s">
        <v>2992</v>
      </c>
      <c r="F490" s="186">
        <v>42297</v>
      </c>
      <c r="G490" s="149" t="s">
        <v>257</v>
      </c>
      <c r="H490" s="154" t="s">
        <v>280</v>
      </c>
      <c r="I490" s="155" t="s">
        <v>267</v>
      </c>
      <c r="J490" s="156" t="s">
        <v>253</v>
      </c>
      <c r="K490" s="154" t="s">
        <v>2248</v>
      </c>
      <c r="L490" s="192" t="s">
        <v>2993</v>
      </c>
      <c r="M490" s="159" t="s">
        <v>266</v>
      </c>
      <c r="N490" s="159" t="s">
        <v>293</v>
      </c>
      <c r="O490" s="156" t="s">
        <v>254</v>
      </c>
      <c r="P490" s="169">
        <v>0</v>
      </c>
      <c r="Q490" s="169">
        <v>0</v>
      </c>
      <c r="R490" s="161">
        <v>0</v>
      </c>
      <c r="S490" s="149" t="s">
        <v>261</v>
      </c>
      <c r="T490" s="150" t="s">
        <v>24</v>
      </c>
      <c r="U490" s="163"/>
      <c r="V490" s="163"/>
      <c r="W490" s="163"/>
      <c r="X490" s="163"/>
      <c r="Y490" s="162" t="s">
        <v>24</v>
      </c>
    </row>
    <row r="491" spans="1:25" s="128" customFormat="1" ht="45">
      <c r="A491" s="1">
        <v>481</v>
      </c>
      <c r="B491" s="128" t="s">
        <v>1702</v>
      </c>
      <c r="C491" s="149" t="s">
        <v>54</v>
      </c>
      <c r="D491" s="151"/>
      <c r="E491" s="190" t="s">
        <v>2994</v>
      </c>
      <c r="F491" s="186">
        <v>41540</v>
      </c>
      <c r="G491" s="149" t="s">
        <v>257</v>
      </c>
      <c r="H491" s="154" t="s">
        <v>278</v>
      </c>
      <c r="I491" s="155" t="s">
        <v>267</v>
      </c>
      <c r="J491" s="156" t="s">
        <v>253</v>
      </c>
      <c r="K491" s="157" t="s">
        <v>1867</v>
      </c>
      <c r="L491" s="192" t="s">
        <v>2995</v>
      </c>
      <c r="M491" s="159" t="s">
        <v>1865</v>
      </c>
      <c r="N491" s="159" t="s">
        <v>288</v>
      </c>
      <c r="O491" s="156" t="s">
        <v>254</v>
      </c>
      <c r="P491" s="197">
        <v>43250000</v>
      </c>
      <c r="Q491" s="197">
        <v>43250000</v>
      </c>
      <c r="R491" s="161">
        <v>0</v>
      </c>
      <c r="S491" s="149" t="s">
        <v>261</v>
      </c>
      <c r="T491" s="150" t="s">
        <v>24</v>
      </c>
      <c r="U491" s="163"/>
      <c r="V491" s="163"/>
      <c r="W491" s="163"/>
      <c r="X491" s="163"/>
      <c r="Y491" s="162" t="s">
        <v>24</v>
      </c>
    </row>
    <row r="492" spans="1:25" s="128" customFormat="1" ht="120">
      <c r="A492" s="1">
        <v>482</v>
      </c>
      <c r="B492" s="128" t="s">
        <v>1703</v>
      </c>
      <c r="C492" s="149" t="s">
        <v>54</v>
      </c>
      <c r="D492" s="151"/>
      <c r="E492" s="190" t="s">
        <v>2996</v>
      </c>
      <c r="F492" s="186">
        <v>42299</v>
      </c>
      <c r="G492" s="149" t="s">
        <v>257</v>
      </c>
      <c r="H492" s="154" t="s">
        <v>280</v>
      </c>
      <c r="I492" s="155" t="s">
        <v>267</v>
      </c>
      <c r="J492" s="156" t="s">
        <v>253</v>
      </c>
      <c r="K492" s="154" t="s">
        <v>2248</v>
      </c>
      <c r="L492" s="192" t="s">
        <v>2993</v>
      </c>
      <c r="M492" s="159" t="s">
        <v>266</v>
      </c>
      <c r="N492" s="159" t="s">
        <v>293</v>
      </c>
      <c r="O492" s="156" t="s">
        <v>254</v>
      </c>
      <c r="P492" s="169">
        <v>0</v>
      </c>
      <c r="Q492" s="169">
        <v>0</v>
      </c>
      <c r="R492" s="161">
        <v>0</v>
      </c>
      <c r="S492" s="149" t="s">
        <v>261</v>
      </c>
      <c r="T492" s="150" t="s">
        <v>24</v>
      </c>
      <c r="U492" s="163"/>
      <c r="V492" s="163"/>
      <c r="W492" s="163"/>
      <c r="X492" s="163"/>
      <c r="Y492" s="162" t="s">
        <v>24</v>
      </c>
    </row>
    <row r="493" spans="1:25" s="128" customFormat="1" ht="120">
      <c r="A493" s="1">
        <v>483</v>
      </c>
      <c r="B493" s="128" t="s">
        <v>1704</v>
      </c>
      <c r="C493" s="149" t="s">
        <v>54</v>
      </c>
      <c r="D493" s="151"/>
      <c r="E493" s="190" t="s">
        <v>2997</v>
      </c>
      <c r="F493" s="186">
        <v>42299</v>
      </c>
      <c r="G493" s="149" t="s">
        <v>257</v>
      </c>
      <c r="H493" s="154" t="s">
        <v>280</v>
      </c>
      <c r="I493" s="155" t="s">
        <v>267</v>
      </c>
      <c r="J493" s="156" t="s">
        <v>253</v>
      </c>
      <c r="K493" s="154" t="s">
        <v>2248</v>
      </c>
      <c r="L493" s="192" t="s">
        <v>2998</v>
      </c>
      <c r="M493" s="159" t="s">
        <v>266</v>
      </c>
      <c r="N493" s="159" t="s">
        <v>293</v>
      </c>
      <c r="O493" s="156" t="s">
        <v>264</v>
      </c>
      <c r="P493" s="169">
        <v>0</v>
      </c>
      <c r="Q493" s="169">
        <v>0</v>
      </c>
      <c r="R493" s="161">
        <v>0</v>
      </c>
      <c r="S493" s="149" t="s">
        <v>261</v>
      </c>
      <c r="T493" s="150" t="s">
        <v>24</v>
      </c>
      <c r="U493" s="163"/>
      <c r="V493" s="163"/>
      <c r="W493" s="163"/>
      <c r="X493" s="163"/>
      <c r="Y493" s="162" t="s">
        <v>24</v>
      </c>
    </row>
    <row r="494" spans="1:25" s="128" customFormat="1" ht="63.75">
      <c r="A494" s="1">
        <v>484</v>
      </c>
      <c r="B494" s="128" t="s">
        <v>1705</v>
      </c>
      <c r="C494" s="210" t="s">
        <v>54</v>
      </c>
      <c r="D494" s="151"/>
      <c r="E494" s="190" t="s">
        <v>2999</v>
      </c>
      <c r="F494" s="186">
        <v>42304</v>
      </c>
      <c r="G494" s="210" t="s">
        <v>251</v>
      </c>
      <c r="H494" s="223" t="s">
        <v>268</v>
      </c>
      <c r="I494" s="155" t="s">
        <v>267</v>
      </c>
      <c r="J494" s="156" t="s">
        <v>253</v>
      </c>
      <c r="K494" s="157" t="s">
        <v>1863</v>
      </c>
      <c r="L494" s="192" t="s">
        <v>3000</v>
      </c>
      <c r="M494" s="168" t="s">
        <v>1975</v>
      </c>
      <c r="N494" s="159" t="s">
        <v>310</v>
      </c>
      <c r="O494" s="156" t="s">
        <v>264</v>
      </c>
      <c r="P494" s="169">
        <v>23069383</v>
      </c>
      <c r="Q494" s="169">
        <v>23069383</v>
      </c>
      <c r="R494" s="161">
        <v>0</v>
      </c>
      <c r="S494" s="149" t="s">
        <v>261</v>
      </c>
      <c r="T494" s="150" t="s">
        <v>24</v>
      </c>
      <c r="U494" s="163"/>
      <c r="V494" s="163"/>
      <c r="W494" s="163"/>
      <c r="X494" s="163"/>
      <c r="Y494" s="162" t="s">
        <v>24</v>
      </c>
    </row>
    <row r="495" spans="1:25" s="128" customFormat="1" ht="60">
      <c r="A495" s="1">
        <v>485</v>
      </c>
      <c r="B495" s="128" t="s">
        <v>1706</v>
      </c>
      <c r="C495" s="149" t="s">
        <v>54</v>
      </c>
      <c r="D495" s="151"/>
      <c r="E495" s="190" t="s">
        <v>3001</v>
      </c>
      <c r="F495" s="186">
        <v>42191</v>
      </c>
      <c r="G495" s="149" t="s">
        <v>257</v>
      </c>
      <c r="H495" s="154" t="s">
        <v>277</v>
      </c>
      <c r="I495" s="155" t="s">
        <v>267</v>
      </c>
      <c r="J495" s="156" t="s">
        <v>253</v>
      </c>
      <c r="K495" s="157" t="s">
        <v>1867</v>
      </c>
      <c r="L495" s="199" t="s">
        <v>3002</v>
      </c>
      <c r="M495" s="159" t="s">
        <v>1865</v>
      </c>
      <c r="N495" s="159" t="s">
        <v>288</v>
      </c>
      <c r="O495" s="156" t="s">
        <v>264</v>
      </c>
      <c r="P495" s="197">
        <v>2947500</v>
      </c>
      <c r="Q495" s="197">
        <v>2947500</v>
      </c>
      <c r="R495" s="161">
        <v>0</v>
      </c>
      <c r="S495" s="149" t="s">
        <v>261</v>
      </c>
      <c r="T495" s="150" t="s">
        <v>24</v>
      </c>
      <c r="U495" s="163"/>
      <c r="V495" s="163"/>
      <c r="W495" s="163"/>
      <c r="X495" s="163"/>
      <c r="Y495" s="162" t="s">
        <v>24</v>
      </c>
    </row>
    <row r="496" spans="1:25" s="128" customFormat="1" ht="120">
      <c r="A496" s="1">
        <v>486</v>
      </c>
      <c r="B496" s="128" t="s">
        <v>1707</v>
      </c>
      <c r="C496" s="149" t="s">
        <v>54</v>
      </c>
      <c r="D496" s="151"/>
      <c r="E496" s="190" t="s">
        <v>3003</v>
      </c>
      <c r="F496" s="186">
        <v>42300</v>
      </c>
      <c r="G496" s="149" t="s">
        <v>257</v>
      </c>
      <c r="H496" s="154" t="s">
        <v>280</v>
      </c>
      <c r="I496" s="155" t="s">
        <v>267</v>
      </c>
      <c r="J496" s="156" t="s">
        <v>253</v>
      </c>
      <c r="K496" s="154" t="s">
        <v>2248</v>
      </c>
      <c r="L496" s="192" t="s">
        <v>2993</v>
      </c>
      <c r="M496" s="159" t="s">
        <v>266</v>
      </c>
      <c r="N496" s="159" t="s">
        <v>293</v>
      </c>
      <c r="O496" s="156" t="s">
        <v>254</v>
      </c>
      <c r="P496" s="169">
        <v>0</v>
      </c>
      <c r="Q496" s="169">
        <v>0</v>
      </c>
      <c r="R496" s="161">
        <v>0</v>
      </c>
      <c r="S496" s="149" t="s">
        <v>261</v>
      </c>
      <c r="T496" s="150" t="s">
        <v>24</v>
      </c>
      <c r="U496" s="163"/>
      <c r="V496" s="163"/>
      <c r="W496" s="163"/>
      <c r="X496" s="163"/>
      <c r="Y496" s="162" t="s">
        <v>24</v>
      </c>
    </row>
    <row r="497" spans="1:25" s="128" customFormat="1" ht="120">
      <c r="A497" s="1">
        <v>487</v>
      </c>
      <c r="B497" s="128" t="s">
        <v>1708</v>
      </c>
      <c r="C497" s="149" t="s">
        <v>54</v>
      </c>
      <c r="D497" s="151"/>
      <c r="E497" s="190" t="s">
        <v>3004</v>
      </c>
      <c r="F497" s="186">
        <v>42299</v>
      </c>
      <c r="G497" s="149" t="s">
        <v>257</v>
      </c>
      <c r="H497" s="154" t="s">
        <v>280</v>
      </c>
      <c r="I497" s="155" t="s">
        <v>267</v>
      </c>
      <c r="J497" s="156" t="s">
        <v>253</v>
      </c>
      <c r="K497" s="154" t="s">
        <v>2248</v>
      </c>
      <c r="L497" s="192" t="s">
        <v>2993</v>
      </c>
      <c r="M497" s="159" t="s">
        <v>266</v>
      </c>
      <c r="N497" s="159" t="s">
        <v>293</v>
      </c>
      <c r="O497" s="156" t="s">
        <v>254</v>
      </c>
      <c r="P497" s="169">
        <v>0</v>
      </c>
      <c r="Q497" s="169">
        <v>0</v>
      </c>
      <c r="R497" s="161">
        <v>0</v>
      </c>
      <c r="S497" s="149" t="s">
        <v>261</v>
      </c>
      <c r="T497" s="150" t="s">
        <v>24</v>
      </c>
      <c r="U497" s="163"/>
      <c r="V497" s="163"/>
      <c r="W497" s="163"/>
      <c r="X497" s="163"/>
      <c r="Y497" s="162" t="s">
        <v>24</v>
      </c>
    </row>
    <row r="498" spans="1:25" s="128" customFormat="1" ht="120">
      <c r="A498" s="1">
        <v>488</v>
      </c>
      <c r="B498" s="128" t="s">
        <v>1709</v>
      </c>
      <c r="C498" s="149" t="s">
        <v>54</v>
      </c>
      <c r="D498" s="151"/>
      <c r="E498" s="190" t="s">
        <v>3005</v>
      </c>
      <c r="F498" s="186">
        <v>42287</v>
      </c>
      <c r="G498" s="149" t="s">
        <v>257</v>
      </c>
      <c r="H498" s="154" t="s">
        <v>280</v>
      </c>
      <c r="I498" s="155" t="s">
        <v>267</v>
      </c>
      <c r="J498" s="156" t="s">
        <v>253</v>
      </c>
      <c r="K498" s="154" t="s">
        <v>2248</v>
      </c>
      <c r="L498" s="192" t="s">
        <v>2993</v>
      </c>
      <c r="M498" s="159" t="s">
        <v>266</v>
      </c>
      <c r="N498" s="159" t="s">
        <v>293</v>
      </c>
      <c r="O498" s="156" t="s">
        <v>254</v>
      </c>
      <c r="P498" s="169">
        <v>0</v>
      </c>
      <c r="Q498" s="169">
        <v>0</v>
      </c>
      <c r="R498" s="161">
        <v>0</v>
      </c>
      <c r="S498" s="149" t="s">
        <v>261</v>
      </c>
      <c r="T498" s="150" t="s">
        <v>24</v>
      </c>
      <c r="U498" s="163"/>
      <c r="V498" s="163"/>
      <c r="W498" s="163"/>
      <c r="X498" s="163"/>
      <c r="Y498" s="162" t="s">
        <v>24</v>
      </c>
    </row>
    <row r="499" spans="1:25" s="128" customFormat="1" ht="60">
      <c r="A499" s="1">
        <v>489</v>
      </c>
      <c r="B499" s="128" t="s">
        <v>1710</v>
      </c>
      <c r="C499" s="149" t="s">
        <v>54</v>
      </c>
      <c r="D499" s="151"/>
      <c r="E499" s="190" t="s">
        <v>3006</v>
      </c>
      <c r="F499" s="186">
        <v>42306</v>
      </c>
      <c r="G499" s="149" t="s">
        <v>257</v>
      </c>
      <c r="H499" s="154" t="s">
        <v>277</v>
      </c>
      <c r="I499" s="155" t="s">
        <v>267</v>
      </c>
      <c r="J499" s="156" t="s">
        <v>253</v>
      </c>
      <c r="K499" s="154" t="s">
        <v>1875</v>
      </c>
      <c r="L499" s="192" t="s">
        <v>3007</v>
      </c>
      <c r="M499" s="168" t="s">
        <v>1964</v>
      </c>
      <c r="N499" s="159" t="s">
        <v>308</v>
      </c>
      <c r="O499" s="156" t="s">
        <v>264</v>
      </c>
      <c r="P499" s="169">
        <v>2000000</v>
      </c>
      <c r="Q499" s="169">
        <v>2000000</v>
      </c>
      <c r="R499" s="161">
        <v>0</v>
      </c>
      <c r="S499" s="149" t="s">
        <v>261</v>
      </c>
      <c r="T499" s="150" t="s">
        <v>24</v>
      </c>
      <c r="U499" s="163"/>
      <c r="V499" s="163"/>
      <c r="W499" s="163"/>
      <c r="X499" s="163"/>
      <c r="Y499" s="162" t="s">
        <v>24</v>
      </c>
    </row>
    <row r="500" spans="1:25" s="128" customFormat="1" ht="60">
      <c r="A500" s="1">
        <v>490</v>
      </c>
      <c r="B500" s="128" t="s">
        <v>1711</v>
      </c>
      <c r="C500" s="149" t="s">
        <v>54</v>
      </c>
      <c r="D500" s="151"/>
      <c r="E500" s="190" t="s">
        <v>3008</v>
      </c>
      <c r="F500" s="186">
        <v>42342</v>
      </c>
      <c r="G500" s="149" t="s">
        <v>257</v>
      </c>
      <c r="H500" s="154" t="s">
        <v>277</v>
      </c>
      <c r="I500" s="155" t="s">
        <v>267</v>
      </c>
      <c r="J500" s="156" t="s">
        <v>253</v>
      </c>
      <c r="K500" s="154" t="s">
        <v>1875</v>
      </c>
      <c r="L500" s="192" t="s">
        <v>3009</v>
      </c>
      <c r="M500" s="170" t="s">
        <v>259</v>
      </c>
      <c r="N500" s="159" t="s">
        <v>287</v>
      </c>
      <c r="O500" s="156" t="s">
        <v>254</v>
      </c>
      <c r="P500" s="169">
        <v>0</v>
      </c>
      <c r="Q500" s="169">
        <v>0</v>
      </c>
      <c r="R500" s="161">
        <v>0</v>
      </c>
      <c r="S500" s="149" t="s">
        <v>261</v>
      </c>
      <c r="T500" s="150" t="s">
        <v>24</v>
      </c>
      <c r="U500" s="163"/>
      <c r="V500" s="163"/>
      <c r="W500" s="163"/>
      <c r="X500" s="163"/>
      <c r="Y500" s="162" t="s">
        <v>24</v>
      </c>
    </row>
    <row r="501" spans="1:25" s="128" customFormat="1" ht="76.5">
      <c r="A501" s="1">
        <v>491</v>
      </c>
      <c r="B501" s="128" t="s">
        <v>1712</v>
      </c>
      <c r="C501" s="149" t="s">
        <v>54</v>
      </c>
      <c r="D501" s="151"/>
      <c r="E501" s="190" t="s">
        <v>3010</v>
      </c>
      <c r="F501" s="186">
        <v>42353</v>
      </c>
      <c r="G501" s="149" t="s">
        <v>257</v>
      </c>
      <c r="H501" s="154" t="s">
        <v>278</v>
      </c>
      <c r="I501" s="155" t="s">
        <v>267</v>
      </c>
      <c r="J501" s="156" t="s">
        <v>253</v>
      </c>
      <c r="K501" s="154" t="s">
        <v>1870</v>
      </c>
      <c r="L501" s="192" t="s">
        <v>3011</v>
      </c>
      <c r="M501" s="159" t="s">
        <v>1865</v>
      </c>
      <c r="N501" s="159" t="s">
        <v>288</v>
      </c>
      <c r="O501" s="156" t="s">
        <v>254</v>
      </c>
      <c r="P501" s="169">
        <v>42000000000</v>
      </c>
      <c r="Q501" s="169">
        <v>42000000000</v>
      </c>
      <c r="R501" s="169">
        <v>42000000000</v>
      </c>
      <c r="S501" s="149" t="s">
        <v>261</v>
      </c>
      <c r="T501" s="150" t="s">
        <v>24</v>
      </c>
      <c r="U501" s="163"/>
      <c r="V501" s="163"/>
      <c r="W501" s="163"/>
      <c r="X501" s="163"/>
      <c r="Y501" s="162" t="s">
        <v>24</v>
      </c>
    </row>
    <row r="502" spans="1:25" s="128" customFormat="1" ht="60">
      <c r="A502" s="1">
        <v>492</v>
      </c>
      <c r="B502" s="128" t="s">
        <v>1713</v>
      </c>
      <c r="C502" s="149" t="s">
        <v>54</v>
      </c>
      <c r="D502" s="151"/>
      <c r="E502" s="190" t="s">
        <v>3012</v>
      </c>
      <c r="F502" s="186">
        <v>42328</v>
      </c>
      <c r="G502" s="149" t="s">
        <v>257</v>
      </c>
      <c r="H502" s="154" t="s">
        <v>277</v>
      </c>
      <c r="I502" s="155" t="s">
        <v>267</v>
      </c>
      <c r="J502" s="156" t="s">
        <v>253</v>
      </c>
      <c r="K502" s="154" t="s">
        <v>2248</v>
      </c>
      <c r="L502" s="192" t="s">
        <v>3013</v>
      </c>
      <c r="M502" s="159" t="s">
        <v>1865</v>
      </c>
      <c r="N502" s="159" t="s">
        <v>288</v>
      </c>
      <c r="O502" s="156" t="s">
        <v>254</v>
      </c>
      <c r="P502" s="169">
        <v>0</v>
      </c>
      <c r="Q502" s="169">
        <v>0</v>
      </c>
      <c r="R502" s="161">
        <v>0</v>
      </c>
      <c r="S502" s="149" t="s">
        <v>261</v>
      </c>
      <c r="T502" s="150" t="s">
        <v>24</v>
      </c>
      <c r="U502" s="163"/>
      <c r="V502" s="163"/>
      <c r="W502" s="163"/>
      <c r="X502" s="163"/>
      <c r="Y502" s="162" t="s">
        <v>24</v>
      </c>
    </row>
    <row r="503" spans="1:25" s="128" customFormat="1" ht="120">
      <c r="A503" s="1">
        <v>493</v>
      </c>
      <c r="B503" s="128" t="s">
        <v>1714</v>
      </c>
      <c r="C503" s="149" t="s">
        <v>54</v>
      </c>
      <c r="D503" s="151"/>
      <c r="E503" s="190" t="s">
        <v>3014</v>
      </c>
      <c r="F503" s="186">
        <v>42394</v>
      </c>
      <c r="G503" s="149" t="s">
        <v>257</v>
      </c>
      <c r="H503" s="154" t="s">
        <v>280</v>
      </c>
      <c r="I503" s="155" t="s">
        <v>267</v>
      </c>
      <c r="J503" s="156" t="s">
        <v>253</v>
      </c>
      <c r="K503" s="154" t="s">
        <v>2248</v>
      </c>
      <c r="L503" s="192" t="s">
        <v>2993</v>
      </c>
      <c r="M503" s="159" t="s">
        <v>266</v>
      </c>
      <c r="N503" s="159" t="s">
        <v>293</v>
      </c>
      <c r="O503" s="156" t="s">
        <v>254</v>
      </c>
      <c r="P503" s="191">
        <v>0</v>
      </c>
      <c r="Q503" s="191">
        <v>0</v>
      </c>
      <c r="R503" s="161">
        <v>0</v>
      </c>
      <c r="S503" s="149" t="s">
        <v>261</v>
      </c>
      <c r="T503" s="150" t="s">
        <v>24</v>
      </c>
      <c r="U503" s="163"/>
      <c r="V503" s="163"/>
      <c r="W503" s="163"/>
      <c r="X503" s="163"/>
      <c r="Y503" s="162" t="s">
        <v>24</v>
      </c>
    </row>
    <row r="504" spans="1:25" s="128" customFormat="1" ht="60">
      <c r="A504" s="1">
        <v>494</v>
      </c>
      <c r="B504" s="128" t="s">
        <v>1715</v>
      </c>
      <c r="C504" s="149" t="s">
        <v>54</v>
      </c>
      <c r="D504" s="151"/>
      <c r="E504" s="190" t="s">
        <v>3015</v>
      </c>
      <c r="F504" s="186">
        <v>42390</v>
      </c>
      <c r="G504" s="149" t="s">
        <v>257</v>
      </c>
      <c r="H504" s="154" t="s">
        <v>277</v>
      </c>
      <c r="I504" s="155" t="s">
        <v>267</v>
      </c>
      <c r="J504" s="156" t="s">
        <v>253</v>
      </c>
      <c r="K504" s="154" t="s">
        <v>1875</v>
      </c>
      <c r="L504" s="192" t="s">
        <v>3016</v>
      </c>
      <c r="M504" s="168" t="s">
        <v>1964</v>
      </c>
      <c r="N504" s="159" t="s">
        <v>308</v>
      </c>
      <c r="O504" s="156" t="s">
        <v>264</v>
      </c>
      <c r="P504" s="191">
        <v>100000</v>
      </c>
      <c r="Q504" s="191">
        <v>100000</v>
      </c>
      <c r="R504" s="161">
        <v>0</v>
      </c>
      <c r="S504" s="149" t="s">
        <v>261</v>
      </c>
      <c r="T504" s="150" t="s">
        <v>24</v>
      </c>
      <c r="U504" s="163"/>
      <c r="V504" s="163"/>
      <c r="W504" s="163"/>
      <c r="X504" s="163"/>
      <c r="Y504" s="162" t="s">
        <v>24</v>
      </c>
    </row>
    <row r="505" spans="1:25" s="128" customFormat="1" ht="60">
      <c r="A505" s="1">
        <v>495</v>
      </c>
      <c r="B505" s="128" t="s">
        <v>1716</v>
      </c>
      <c r="C505" s="149" t="s">
        <v>54</v>
      </c>
      <c r="D505" s="151"/>
      <c r="E505" s="190" t="s">
        <v>3017</v>
      </c>
      <c r="F505" s="186">
        <v>42145</v>
      </c>
      <c r="G505" s="149" t="s">
        <v>257</v>
      </c>
      <c r="H505" s="154" t="s">
        <v>277</v>
      </c>
      <c r="I505" s="155" t="s">
        <v>267</v>
      </c>
      <c r="J505" s="156" t="s">
        <v>253</v>
      </c>
      <c r="K505" s="157" t="s">
        <v>1867</v>
      </c>
      <c r="L505" s="192" t="s">
        <v>3018</v>
      </c>
      <c r="M505" s="159" t="s">
        <v>1865</v>
      </c>
      <c r="N505" s="159" t="s">
        <v>288</v>
      </c>
      <c r="O505" s="156" t="s">
        <v>264</v>
      </c>
      <c r="P505" s="191">
        <v>236298857</v>
      </c>
      <c r="Q505" s="191">
        <v>236298857</v>
      </c>
      <c r="R505" s="191">
        <v>236298857</v>
      </c>
      <c r="S505" s="149" t="s">
        <v>261</v>
      </c>
      <c r="T505" s="150" t="s">
        <v>24</v>
      </c>
      <c r="U505" s="163"/>
      <c r="V505" s="163"/>
      <c r="W505" s="163"/>
      <c r="X505" s="163"/>
      <c r="Y505" s="162" t="s">
        <v>24</v>
      </c>
    </row>
    <row r="506" spans="1:25" s="128" customFormat="1" ht="63.75">
      <c r="A506" s="1">
        <v>496</v>
      </c>
      <c r="B506" s="128" t="s">
        <v>1717</v>
      </c>
      <c r="C506" s="149" t="s">
        <v>54</v>
      </c>
      <c r="D506" s="151"/>
      <c r="E506" s="190" t="s">
        <v>3019</v>
      </c>
      <c r="F506" s="186">
        <v>42229</v>
      </c>
      <c r="G506" s="149" t="s">
        <v>257</v>
      </c>
      <c r="H506" s="154" t="s">
        <v>277</v>
      </c>
      <c r="I506" s="155" t="s">
        <v>267</v>
      </c>
      <c r="J506" s="156" t="s">
        <v>253</v>
      </c>
      <c r="K506" s="157" t="s">
        <v>1867</v>
      </c>
      <c r="L506" s="192" t="s">
        <v>3020</v>
      </c>
      <c r="M506" s="159" t="s">
        <v>1865</v>
      </c>
      <c r="N506" s="159" t="s">
        <v>288</v>
      </c>
      <c r="O506" s="156" t="s">
        <v>264</v>
      </c>
      <c r="P506" s="191">
        <v>158661000</v>
      </c>
      <c r="Q506" s="191">
        <v>158661000</v>
      </c>
      <c r="R506" s="161">
        <v>0</v>
      </c>
      <c r="S506" s="149" t="s">
        <v>261</v>
      </c>
      <c r="T506" s="150" t="s">
        <v>24</v>
      </c>
      <c r="U506" s="163"/>
      <c r="V506" s="163"/>
      <c r="W506" s="163"/>
      <c r="X506" s="163"/>
      <c r="Y506" s="162" t="s">
        <v>24</v>
      </c>
    </row>
    <row r="507" spans="1:25" s="128" customFormat="1" ht="120">
      <c r="A507" s="1">
        <v>497</v>
      </c>
      <c r="B507" s="128" t="s">
        <v>1718</v>
      </c>
      <c r="C507" s="149" t="s">
        <v>54</v>
      </c>
      <c r="D507" s="151"/>
      <c r="E507" s="190" t="s">
        <v>3021</v>
      </c>
      <c r="F507" s="186">
        <v>41156</v>
      </c>
      <c r="G507" s="149" t="s">
        <v>257</v>
      </c>
      <c r="H507" s="154" t="s">
        <v>280</v>
      </c>
      <c r="I507" s="155" t="s">
        <v>267</v>
      </c>
      <c r="J507" s="156" t="s">
        <v>253</v>
      </c>
      <c r="K507" s="157" t="s">
        <v>1867</v>
      </c>
      <c r="L507" s="192" t="s">
        <v>3022</v>
      </c>
      <c r="M507" s="159" t="s">
        <v>1865</v>
      </c>
      <c r="N507" s="159" t="s">
        <v>288</v>
      </c>
      <c r="O507" s="156" t="s">
        <v>264</v>
      </c>
      <c r="P507" s="191">
        <v>0</v>
      </c>
      <c r="Q507" s="191">
        <v>0</v>
      </c>
      <c r="R507" s="161">
        <v>0</v>
      </c>
      <c r="S507" s="149" t="s">
        <v>261</v>
      </c>
      <c r="T507" s="150" t="s">
        <v>24</v>
      </c>
      <c r="U507" s="163"/>
      <c r="V507" s="163"/>
      <c r="W507" s="163"/>
      <c r="X507" s="163"/>
      <c r="Y507" s="162" t="s">
        <v>24</v>
      </c>
    </row>
    <row r="508" spans="1:25" s="128" customFormat="1" ht="120">
      <c r="A508" s="1">
        <v>498</v>
      </c>
      <c r="B508" s="128" t="s">
        <v>1719</v>
      </c>
      <c r="C508" s="149" t="s">
        <v>54</v>
      </c>
      <c r="D508" s="151"/>
      <c r="E508" s="190" t="s">
        <v>3023</v>
      </c>
      <c r="F508" s="186">
        <v>42202</v>
      </c>
      <c r="G508" s="149" t="s">
        <v>257</v>
      </c>
      <c r="H508" s="154" t="s">
        <v>280</v>
      </c>
      <c r="I508" s="155" t="s">
        <v>267</v>
      </c>
      <c r="J508" s="156" t="s">
        <v>253</v>
      </c>
      <c r="K508" s="154" t="s">
        <v>2248</v>
      </c>
      <c r="L508" s="192" t="s">
        <v>3024</v>
      </c>
      <c r="M508" s="159" t="s">
        <v>266</v>
      </c>
      <c r="N508" s="159" t="s">
        <v>293</v>
      </c>
      <c r="O508" s="156" t="s">
        <v>254</v>
      </c>
      <c r="P508" s="191">
        <v>0</v>
      </c>
      <c r="Q508" s="191">
        <v>0</v>
      </c>
      <c r="R508" s="161">
        <v>0</v>
      </c>
      <c r="S508" s="149" t="s">
        <v>261</v>
      </c>
      <c r="T508" s="150" t="s">
        <v>24</v>
      </c>
      <c r="U508" s="163"/>
      <c r="V508" s="163"/>
      <c r="W508" s="163"/>
      <c r="X508" s="163"/>
      <c r="Y508" s="162" t="s">
        <v>24</v>
      </c>
    </row>
    <row r="509" spans="1:25" s="128" customFormat="1" ht="63.75">
      <c r="A509" s="1">
        <v>499</v>
      </c>
      <c r="B509" s="128" t="s">
        <v>1720</v>
      </c>
      <c r="C509" s="149" t="s">
        <v>54</v>
      </c>
      <c r="D509" s="151"/>
      <c r="E509" s="190" t="s">
        <v>3025</v>
      </c>
      <c r="F509" s="186">
        <v>42348</v>
      </c>
      <c r="G509" s="149" t="s">
        <v>257</v>
      </c>
      <c r="H509" s="154" t="s">
        <v>278</v>
      </c>
      <c r="I509" s="155" t="s">
        <v>267</v>
      </c>
      <c r="J509" s="156" t="s">
        <v>253</v>
      </c>
      <c r="K509" s="157" t="s">
        <v>1863</v>
      </c>
      <c r="L509" s="192" t="s">
        <v>3026</v>
      </c>
      <c r="M509" s="158" t="s">
        <v>1858</v>
      </c>
      <c r="N509" s="159" t="s">
        <v>273</v>
      </c>
      <c r="O509" s="167" t="s">
        <v>260</v>
      </c>
      <c r="P509" s="191">
        <v>1964038564</v>
      </c>
      <c r="Q509" s="191">
        <v>1964038564</v>
      </c>
      <c r="R509" s="161">
        <v>0</v>
      </c>
      <c r="S509" s="149" t="s">
        <v>261</v>
      </c>
      <c r="T509" s="150" t="s">
        <v>24</v>
      </c>
      <c r="U509" s="163"/>
      <c r="V509" s="163"/>
      <c r="W509" s="163"/>
      <c r="X509" s="163"/>
      <c r="Y509" s="162" t="s">
        <v>24</v>
      </c>
    </row>
    <row r="510" spans="1:25" s="128" customFormat="1" ht="120">
      <c r="A510" s="1">
        <v>500</v>
      </c>
      <c r="B510" s="128" t="s">
        <v>1721</v>
      </c>
      <c r="C510" s="149" t="s">
        <v>54</v>
      </c>
      <c r="D510" s="151"/>
      <c r="E510" s="190" t="s">
        <v>3027</v>
      </c>
      <c r="F510" s="186">
        <v>42158</v>
      </c>
      <c r="G510" s="149" t="s">
        <v>257</v>
      </c>
      <c r="H510" s="154" t="s">
        <v>280</v>
      </c>
      <c r="I510" s="155" t="s">
        <v>267</v>
      </c>
      <c r="J510" s="156" t="s">
        <v>253</v>
      </c>
      <c r="K510" s="154" t="s">
        <v>2248</v>
      </c>
      <c r="L510" s="192" t="s">
        <v>3028</v>
      </c>
      <c r="M510" s="159" t="s">
        <v>266</v>
      </c>
      <c r="N510" s="159" t="s">
        <v>293</v>
      </c>
      <c r="O510" s="156" t="s">
        <v>264</v>
      </c>
      <c r="P510" s="191">
        <v>0</v>
      </c>
      <c r="Q510" s="191">
        <v>0</v>
      </c>
      <c r="R510" s="161">
        <v>0</v>
      </c>
      <c r="S510" s="149" t="s">
        <v>261</v>
      </c>
      <c r="T510" s="150" t="s">
        <v>24</v>
      </c>
      <c r="U510" s="163"/>
      <c r="V510" s="163"/>
      <c r="W510" s="163"/>
      <c r="X510" s="163"/>
      <c r="Y510" s="162" t="s">
        <v>24</v>
      </c>
    </row>
    <row r="511" spans="1:25" s="128" customFormat="1" ht="60">
      <c r="A511" s="1">
        <v>501</v>
      </c>
      <c r="B511" s="128" t="s">
        <v>1722</v>
      </c>
      <c r="C511" s="149" t="s">
        <v>54</v>
      </c>
      <c r="D511" s="151"/>
      <c r="E511" s="190" t="s">
        <v>3029</v>
      </c>
      <c r="F511" s="186">
        <v>42043</v>
      </c>
      <c r="G511" s="149" t="s">
        <v>257</v>
      </c>
      <c r="H511" s="154" t="s">
        <v>277</v>
      </c>
      <c r="I511" s="155" t="s">
        <v>267</v>
      </c>
      <c r="J511" s="156" t="s">
        <v>253</v>
      </c>
      <c r="K511" s="157" t="s">
        <v>1867</v>
      </c>
      <c r="L511" s="192" t="s">
        <v>3030</v>
      </c>
      <c r="M511" s="159" t="s">
        <v>1865</v>
      </c>
      <c r="N511" s="159" t="s">
        <v>288</v>
      </c>
      <c r="O511" s="167" t="s">
        <v>254</v>
      </c>
      <c r="P511" s="191">
        <v>0</v>
      </c>
      <c r="Q511" s="191">
        <v>0</v>
      </c>
      <c r="R511" s="161">
        <v>0</v>
      </c>
      <c r="S511" s="149" t="s">
        <v>261</v>
      </c>
      <c r="T511" s="150" t="s">
        <v>24</v>
      </c>
      <c r="U511" s="163"/>
      <c r="V511" s="163"/>
      <c r="W511" s="163"/>
      <c r="X511" s="163"/>
      <c r="Y511" s="162" t="s">
        <v>24</v>
      </c>
    </row>
    <row r="512" spans="1:25" s="128" customFormat="1" ht="120">
      <c r="A512" s="1">
        <v>502</v>
      </c>
      <c r="B512" s="128" t="s">
        <v>1723</v>
      </c>
      <c r="C512" s="149" t="s">
        <v>54</v>
      </c>
      <c r="D512" s="151"/>
      <c r="E512" s="190" t="s">
        <v>3031</v>
      </c>
      <c r="F512" s="186">
        <v>42158</v>
      </c>
      <c r="G512" s="149" t="s">
        <v>257</v>
      </c>
      <c r="H512" s="154" t="s">
        <v>280</v>
      </c>
      <c r="I512" s="155" t="s">
        <v>267</v>
      </c>
      <c r="J512" s="156" t="s">
        <v>253</v>
      </c>
      <c r="K512" s="154" t="s">
        <v>2248</v>
      </c>
      <c r="L512" s="192" t="s">
        <v>3032</v>
      </c>
      <c r="M512" s="159" t="s">
        <v>266</v>
      </c>
      <c r="N512" s="159" t="s">
        <v>293</v>
      </c>
      <c r="O512" s="156" t="s">
        <v>264</v>
      </c>
      <c r="P512" s="191">
        <v>0</v>
      </c>
      <c r="Q512" s="191">
        <v>0</v>
      </c>
      <c r="R512" s="161">
        <v>0</v>
      </c>
      <c r="S512" s="149" t="s">
        <v>261</v>
      </c>
      <c r="T512" s="150" t="s">
        <v>24</v>
      </c>
      <c r="U512" s="163"/>
      <c r="V512" s="163"/>
      <c r="W512" s="163"/>
      <c r="X512" s="163"/>
      <c r="Y512" s="162" t="s">
        <v>24</v>
      </c>
    </row>
    <row r="513" spans="1:25" s="128" customFormat="1" ht="51">
      <c r="A513" s="1">
        <v>503</v>
      </c>
      <c r="B513" s="128" t="s">
        <v>1724</v>
      </c>
      <c r="C513" s="149" t="s">
        <v>54</v>
      </c>
      <c r="D513" s="151"/>
      <c r="E513" s="190" t="s">
        <v>3033</v>
      </c>
      <c r="F513" s="186">
        <v>42429</v>
      </c>
      <c r="G513" s="149" t="s">
        <v>257</v>
      </c>
      <c r="H513" s="154" t="s">
        <v>278</v>
      </c>
      <c r="I513" s="155" t="s">
        <v>267</v>
      </c>
      <c r="J513" s="156" t="s">
        <v>253</v>
      </c>
      <c r="K513" s="157" t="s">
        <v>1867</v>
      </c>
      <c r="L513" s="192" t="s">
        <v>3034</v>
      </c>
      <c r="M513" s="168" t="s">
        <v>1975</v>
      </c>
      <c r="N513" s="159" t="s">
        <v>310</v>
      </c>
      <c r="O513" s="167" t="s">
        <v>254</v>
      </c>
      <c r="P513" s="191">
        <v>71841106</v>
      </c>
      <c r="Q513" s="191">
        <v>71841106</v>
      </c>
      <c r="R513" s="161">
        <v>0</v>
      </c>
      <c r="S513" s="149" t="s">
        <v>261</v>
      </c>
      <c r="T513" s="150" t="s">
        <v>24</v>
      </c>
      <c r="U513" s="163"/>
      <c r="V513" s="163"/>
      <c r="W513" s="163"/>
      <c r="X513" s="163"/>
      <c r="Y513" s="162" t="s">
        <v>24</v>
      </c>
    </row>
    <row r="514" spans="1:25" s="128" customFormat="1" ht="60">
      <c r="A514" s="1">
        <v>504</v>
      </c>
      <c r="B514" s="128" t="s">
        <v>1725</v>
      </c>
      <c r="C514" s="149" t="s">
        <v>54</v>
      </c>
      <c r="D514" s="151"/>
      <c r="E514" s="190" t="s">
        <v>3035</v>
      </c>
      <c r="F514" s="186">
        <v>42335</v>
      </c>
      <c r="G514" s="149" t="s">
        <v>257</v>
      </c>
      <c r="H514" s="154" t="s">
        <v>277</v>
      </c>
      <c r="I514" s="155" t="s">
        <v>267</v>
      </c>
      <c r="J514" s="156" t="s">
        <v>253</v>
      </c>
      <c r="K514" s="157" t="s">
        <v>1863</v>
      </c>
      <c r="L514" s="192" t="s">
        <v>3036</v>
      </c>
      <c r="M514" s="168" t="s">
        <v>1975</v>
      </c>
      <c r="N514" s="159" t="s">
        <v>310</v>
      </c>
      <c r="O514" s="156" t="s">
        <v>260</v>
      </c>
      <c r="P514" s="191">
        <v>5895000</v>
      </c>
      <c r="Q514" s="191">
        <v>5895000</v>
      </c>
      <c r="R514" s="161">
        <v>0</v>
      </c>
      <c r="S514" s="149" t="s">
        <v>261</v>
      </c>
      <c r="T514" s="150" t="s">
        <v>24</v>
      </c>
      <c r="U514" s="163"/>
      <c r="V514" s="163"/>
      <c r="W514" s="163"/>
      <c r="X514" s="163"/>
      <c r="Y514" s="162" t="s">
        <v>24</v>
      </c>
    </row>
    <row r="515" spans="1:25" s="128" customFormat="1" ht="60">
      <c r="A515" s="1">
        <v>505</v>
      </c>
      <c r="B515" s="128" t="s">
        <v>1726</v>
      </c>
      <c r="C515" s="149" t="s">
        <v>54</v>
      </c>
      <c r="D515" s="151"/>
      <c r="E515" s="190" t="s">
        <v>3037</v>
      </c>
      <c r="F515" s="186">
        <v>42340</v>
      </c>
      <c r="G515" s="149" t="s">
        <v>257</v>
      </c>
      <c r="H515" s="154" t="s">
        <v>277</v>
      </c>
      <c r="I515" s="155" t="s">
        <v>267</v>
      </c>
      <c r="J515" s="156" t="s">
        <v>253</v>
      </c>
      <c r="K515" s="157" t="s">
        <v>1867</v>
      </c>
      <c r="L515" s="192" t="s">
        <v>3038</v>
      </c>
      <c r="M515" s="168" t="s">
        <v>1975</v>
      </c>
      <c r="N515" s="159" t="s">
        <v>310</v>
      </c>
      <c r="O515" s="167" t="s">
        <v>254</v>
      </c>
      <c r="P515" s="200">
        <v>36071125</v>
      </c>
      <c r="Q515" s="200">
        <v>36071125</v>
      </c>
      <c r="R515" s="161">
        <v>0</v>
      </c>
      <c r="S515" s="149" t="s">
        <v>261</v>
      </c>
      <c r="T515" s="150" t="s">
        <v>24</v>
      </c>
      <c r="U515" s="163"/>
      <c r="V515" s="163"/>
      <c r="W515" s="163"/>
      <c r="X515" s="163"/>
      <c r="Y515" s="162" t="s">
        <v>24</v>
      </c>
    </row>
    <row r="516" spans="1:25" s="128" customFormat="1" ht="60">
      <c r="A516" s="1">
        <v>506</v>
      </c>
      <c r="B516" s="128" t="s">
        <v>1727</v>
      </c>
      <c r="C516" s="210" t="s">
        <v>54</v>
      </c>
      <c r="D516" s="151"/>
      <c r="E516" s="190" t="s">
        <v>3039</v>
      </c>
      <c r="F516" s="186">
        <v>42417</v>
      </c>
      <c r="G516" s="149" t="s">
        <v>257</v>
      </c>
      <c r="H516" s="154" t="s">
        <v>277</v>
      </c>
      <c r="I516" s="155" t="s">
        <v>267</v>
      </c>
      <c r="J516" s="156" t="s">
        <v>253</v>
      </c>
      <c r="K516" s="157" t="s">
        <v>1863</v>
      </c>
      <c r="L516" s="192" t="s">
        <v>3040</v>
      </c>
      <c r="M516" s="159" t="s">
        <v>1865</v>
      </c>
      <c r="N516" s="159" t="s">
        <v>288</v>
      </c>
      <c r="O516" s="156" t="s">
        <v>260</v>
      </c>
      <c r="P516" s="219">
        <v>53454673</v>
      </c>
      <c r="Q516" s="219">
        <v>53454673</v>
      </c>
      <c r="R516" s="161">
        <v>0</v>
      </c>
      <c r="S516" s="149" t="s">
        <v>261</v>
      </c>
      <c r="T516" s="150" t="s">
        <v>24</v>
      </c>
      <c r="U516" s="163"/>
      <c r="V516" s="163"/>
      <c r="W516" s="163"/>
      <c r="X516" s="163"/>
      <c r="Y516" s="162" t="s">
        <v>24</v>
      </c>
    </row>
    <row r="517" spans="1:25" s="128" customFormat="1" ht="63.75">
      <c r="A517" s="1">
        <v>507</v>
      </c>
      <c r="B517" s="128" t="s">
        <v>1728</v>
      </c>
      <c r="C517" s="149" t="s">
        <v>54</v>
      </c>
      <c r="D517" s="151"/>
      <c r="E517" s="190" t="s">
        <v>3041</v>
      </c>
      <c r="F517" s="186">
        <v>42429</v>
      </c>
      <c r="G517" s="149" t="s">
        <v>257</v>
      </c>
      <c r="H517" s="154" t="s">
        <v>278</v>
      </c>
      <c r="I517" s="155" t="s">
        <v>267</v>
      </c>
      <c r="J517" s="156" t="s">
        <v>253</v>
      </c>
      <c r="K517" s="157" t="s">
        <v>1867</v>
      </c>
      <c r="L517" s="192" t="s">
        <v>3042</v>
      </c>
      <c r="M517" s="159" t="s">
        <v>1865</v>
      </c>
      <c r="N517" s="159" t="s">
        <v>288</v>
      </c>
      <c r="O517" s="167" t="s">
        <v>254</v>
      </c>
      <c r="P517" s="191">
        <v>447508780</v>
      </c>
      <c r="Q517" s="191">
        <v>447508780</v>
      </c>
      <c r="R517" s="161">
        <v>0</v>
      </c>
      <c r="S517" s="149" t="s">
        <v>261</v>
      </c>
      <c r="T517" s="150" t="s">
        <v>24</v>
      </c>
      <c r="U517" s="163"/>
      <c r="V517" s="163"/>
      <c r="W517" s="163"/>
      <c r="X517" s="163"/>
      <c r="Y517" s="162" t="s">
        <v>24</v>
      </c>
    </row>
    <row r="518" spans="1:25" s="128" customFormat="1" ht="45">
      <c r="A518" s="1">
        <v>508</v>
      </c>
      <c r="B518" s="128" t="s">
        <v>1729</v>
      </c>
      <c r="C518" s="149" t="s">
        <v>54</v>
      </c>
      <c r="D518" s="151"/>
      <c r="E518" s="190" t="s">
        <v>3043</v>
      </c>
      <c r="F518" s="186">
        <v>42433</v>
      </c>
      <c r="G518" s="149" t="s">
        <v>257</v>
      </c>
      <c r="H518" s="154" t="s">
        <v>278</v>
      </c>
      <c r="I518" s="155" t="s">
        <v>267</v>
      </c>
      <c r="J518" s="156" t="s">
        <v>253</v>
      </c>
      <c r="K518" s="154" t="s">
        <v>1870</v>
      </c>
      <c r="L518" s="192" t="s">
        <v>3044</v>
      </c>
      <c r="M518" s="168" t="s">
        <v>1975</v>
      </c>
      <c r="N518" s="159" t="s">
        <v>310</v>
      </c>
      <c r="O518" s="156" t="s">
        <v>254</v>
      </c>
      <c r="P518" s="191">
        <v>85630186</v>
      </c>
      <c r="Q518" s="191">
        <v>85630186</v>
      </c>
      <c r="R518" s="161">
        <v>0</v>
      </c>
      <c r="S518" s="149" t="s">
        <v>261</v>
      </c>
      <c r="T518" s="150" t="s">
        <v>24</v>
      </c>
      <c r="U518" s="163"/>
      <c r="V518" s="163"/>
      <c r="W518" s="163"/>
      <c r="X518" s="163"/>
      <c r="Y518" s="162" t="s">
        <v>24</v>
      </c>
    </row>
    <row r="519" spans="1:25" s="128" customFormat="1" ht="45">
      <c r="A519" s="1">
        <v>509</v>
      </c>
      <c r="B519" s="128" t="s">
        <v>1730</v>
      </c>
      <c r="C519" s="149" t="s">
        <v>54</v>
      </c>
      <c r="D519" s="151"/>
      <c r="E519" s="165" t="s">
        <v>3045</v>
      </c>
      <c r="F519" s="186">
        <v>40723</v>
      </c>
      <c r="G519" s="149" t="s">
        <v>257</v>
      </c>
      <c r="H519" s="154" t="s">
        <v>278</v>
      </c>
      <c r="I519" s="155" t="s">
        <v>267</v>
      </c>
      <c r="J519" s="156" t="s">
        <v>253</v>
      </c>
      <c r="K519" s="157" t="s">
        <v>1863</v>
      </c>
      <c r="L519" s="192" t="s">
        <v>3046</v>
      </c>
      <c r="M519" s="159" t="s">
        <v>1895</v>
      </c>
      <c r="N519" s="159" t="s">
        <v>297</v>
      </c>
      <c r="O519" s="167" t="s">
        <v>254</v>
      </c>
      <c r="P519" s="169">
        <v>726245000</v>
      </c>
      <c r="Q519" s="169">
        <v>726245000</v>
      </c>
      <c r="R519" s="161">
        <v>0</v>
      </c>
      <c r="S519" s="149" t="s">
        <v>261</v>
      </c>
      <c r="T519" s="150" t="s">
        <v>24</v>
      </c>
      <c r="U519" s="163"/>
      <c r="V519" s="163"/>
      <c r="W519" s="163"/>
      <c r="X519" s="163"/>
      <c r="Y519" s="162" t="s">
        <v>24</v>
      </c>
    </row>
    <row r="520" spans="1:25" s="128" customFormat="1" ht="165.75">
      <c r="A520" s="1">
        <v>510</v>
      </c>
      <c r="B520" s="128" t="s">
        <v>1731</v>
      </c>
      <c r="C520" s="149" t="s">
        <v>54</v>
      </c>
      <c r="D520" s="151"/>
      <c r="E520" s="165" t="s">
        <v>3047</v>
      </c>
      <c r="F520" s="186">
        <v>42388</v>
      </c>
      <c r="G520" s="149" t="s">
        <v>257</v>
      </c>
      <c r="H520" s="154" t="s">
        <v>278</v>
      </c>
      <c r="I520" s="155" t="s">
        <v>267</v>
      </c>
      <c r="J520" s="156" t="s">
        <v>253</v>
      </c>
      <c r="K520" s="154" t="s">
        <v>1870</v>
      </c>
      <c r="L520" s="192" t="s">
        <v>3048</v>
      </c>
      <c r="M520" s="158" t="s">
        <v>1858</v>
      </c>
      <c r="N520" s="159" t="s">
        <v>273</v>
      </c>
      <c r="O520" s="156" t="s">
        <v>254</v>
      </c>
      <c r="P520" s="169">
        <v>54649565</v>
      </c>
      <c r="Q520" s="169">
        <v>54649565</v>
      </c>
      <c r="R520" s="161">
        <v>0</v>
      </c>
      <c r="S520" s="149" t="s">
        <v>261</v>
      </c>
      <c r="T520" s="150" t="s">
        <v>24</v>
      </c>
      <c r="U520" s="163"/>
      <c r="V520" s="163"/>
      <c r="W520" s="163"/>
      <c r="X520" s="163"/>
      <c r="Y520" s="162" t="s">
        <v>24</v>
      </c>
    </row>
    <row r="521" spans="1:25" s="128" customFormat="1" ht="51">
      <c r="A521" s="1">
        <v>511</v>
      </c>
      <c r="B521" s="128" t="s">
        <v>1732</v>
      </c>
      <c r="C521" s="149" t="s">
        <v>54</v>
      </c>
      <c r="D521" s="151"/>
      <c r="E521" s="165" t="s">
        <v>3049</v>
      </c>
      <c r="F521" s="186">
        <v>42460</v>
      </c>
      <c r="G521" s="149" t="s">
        <v>257</v>
      </c>
      <c r="H521" s="154" t="s">
        <v>278</v>
      </c>
      <c r="I521" s="155" t="s">
        <v>267</v>
      </c>
      <c r="J521" s="156" t="s">
        <v>253</v>
      </c>
      <c r="K521" s="157" t="s">
        <v>1867</v>
      </c>
      <c r="L521" s="192" t="s">
        <v>3050</v>
      </c>
      <c r="M521" s="158" t="s">
        <v>1858</v>
      </c>
      <c r="N521" s="159" t="s">
        <v>273</v>
      </c>
      <c r="O521" s="167" t="s">
        <v>254</v>
      </c>
      <c r="P521" s="169">
        <v>842441127</v>
      </c>
      <c r="Q521" s="169">
        <v>842441127</v>
      </c>
      <c r="R521" s="161">
        <v>0</v>
      </c>
      <c r="S521" s="149" t="s">
        <v>261</v>
      </c>
      <c r="T521" s="150" t="s">
        <v>24</v>
      </c>
      <c r="U521" s="163"/>
      <c r="V521" s="163"/>
      <c r="W521" s="163"/>
      <c r="X521" s="163"/>
      <c r="Y521" s="162" t="s">
        <v>24</v>
      </c>
    </row>
    <row r="522" spans="1:25" s="128" customFormat="1" ht="63.75">
      <c r="A522" s="1">
        <v>512</v>
      </c>
      <c r="B522" s="128" t="s">
        <v>1733</v>
      </c>
      <c r="C522" s="210" t="s">
        <v>54</v>
      </c>
      <c r="D522" s="151"/>
      <c r="E522" s="165" t="s">
        <v>3051</v>
      </c>
      <c r="F522" s="186">
        <v>42461</v>
      </c>
      <c r="G522" s="210" t="s">
        <v>251</v>
      </c>
      <c r="H522" s="210" t="s">
        <v>274</v>
      </c>
      <c r="I522" s="155" t="s">
        <v>267</v>
      </c>
      <c r="J522" s="156" t="s">
        <v>253</v>
      </c>
      <c r="K522" s="154" t="s">
        <v>2248</v>
      </c>
      <c r="L522" s="192" t="s">
        <v>3052</v>
      </c>
      <c r="M522" s="158" t="s">
        <v>1858</v>
      </c>
      <c r="N522" s="159" t="s">
        <v>273</v>
      </c>
      <c r="O522" s="156" t="s">
        <v>254</v>
      </c>
      <c r="P522" s="212">
        <v>25859955211</v>
      </c>
      <c r="Q522" s="212">
        <v>25859955211</v>
      </c>
      <c r="R522" s="161">
        <v>0</v>
      </c>
      <c r="S522" s="149" t="s">
        <v>261</v>
      </c>
      <c r="T522" s="150" t="s">
        <v>24</v>
      </c>
      <c r="U522" s="163"/>
      <c r="V522" s="163"/>
      <c r="W522" s="163"/>
      <c r="X522" s="163"/>
      <c r="Y522" s="162" t="s">
        <v>24</v>
      </c>
    </row>
    <row r="523" spans="1:25" s="128" customFormat="1" ht="60">
      <c r="A523" s="1">
        <v>513</v>
      </c>
      <c r="B523" s="128" t="s">
        <v>1734</v>
      </c>
      <c r="C523" s="149" t="s">
        <v>54</v>
      </c>
      <c r="D523" s="151"/>
      <c r="E523" s="165" t="s">
        <v>3053</v>
      </c>
      <c r="F523" s="186">
        <v>42318</v>
      </c>
      <c r="G523" s="149" t="s">
        <v>257</v>
      </c>
      <c r="H523" s="154" t="s">
        <v>277</v>
      </c>
      <c r="I523" s="155" t="s">
        <v>267</v>
      </c>
      <c r="J523" s="156" t="s">
        <v>253</v>
      </c>
      <c r="K523" s="154" t="s">
        <v>1870</v>
      </c>
      <c r="L523" s="192" t="s">
        <v>3054</v>
      </c>
      <c r="M523" s="159" t="s">
        <v>1865</v>
      </c>
      <c r="N523" s="159" t="s">
        <v>288</v>
      </c>
      <c r="O523" s="156" t="s">
        <v>264</v>
      </c>
      <c r="P523" s="169">
        <v>31416000</v>
      </c>
      <c r="Q523" s="169">
        <v>31416000</v>
      </c>
      <c r="R523" s="161">
        <v>0</v>
      </c>
      <c r="S523" s="149" t="s">
        <v>261</v>
      </c>
      <c r="T523" s="150" t="s">
        <v>24</v>
      </c>
      <c r="U523" s="163"/>
      <c r="V523" s="163"/>
      <c r="W523" s="163"/>
      <c r="X523" s="163"/>
      <c r="Y523" s="162" t="s">
        <v>24</v>
      </c>
    </row>
    <row r="524" spans="1:25" s="128" customFormat="1" ht="60">
      <c r="A524" s="1">
        <v>514</v>
      </c>
      <c r="B524" s="128" t="s">
        <v>1735</v>
      </c>
      <c r="C524" s="149" t="s">
        <v>54</v>
      </c>
      <c r="D524" s="151"/>
      <c r="E524" s="165" t="s">
        <v>3055</v>
      </c>
      <c r="F524" s="186">
        <v>42491</v>
      </c>
      <c r="G524" s="149" t="s">
        <v>257</v>
      </c>
      <c r="H524" s="154" t="s">
        <v>277</v>
      </c>
      <c r="I524" s="155" t="s">
        <v>267</v>
      </c>
      <c r="J524" s="156" t="s">
        <v>253</v>
      </c>
      <c r="K524" s="154" t="s">
        <v>1870</v>
      </c>
      <c r="L524" s="192" t="s">
        <v>3056</v>
      </c>
      <c r="M524" s="159" t="s">
        <v>1865</v>
      </c>
      <c r="N524" s="159" t="s">
        <v>288</v>
      </c>
      <c r="O524" s="156" t="s">
        <v>264</v>
      </c>
      <c r="P524" s="169">
        <v>301916237</v>
      </c>
      <c r="Q524" s="169">
        <v>301916237</v>
      </c>
      <c r="R524" s="161">
        <v>0</v>
      </c>
      <c r="S524" s="149" t="s">
        <v>261</v>
      </c>
      <c r="T524" s="150" t="s">
        <v>24</v>
      </c>
      <c r="U524" s="163"/>
      <c r="V524" s="163"/>
      <c r="W524" s="163"/>
      <c r="X524" s="163"/>
      <c r="Y524" s="162" t="s">
        <v>24</v>
      </c>
    </row>
    <row r="525" spans="1:25" s="128" customFormat="1" ht="63.75">
      <c r="A525" s="1">
        <v>515</v>
      </c>
      <c r="B525" s="128" t="s">
        <v>1736</v>
      </c>
      <c r="C525" s="149" t="s">
        <v>54</v>
      </c>
      <c r="D525" s="151"/>
      <c r="E525" s="165" t="s">
        <v>3057</v>
      </c>
      <c r="F525" s="186">
        <v>42496</v>
      </c>
      <c r="G525" s="149" t="s">
        <v>257</v>
      </c>
      <c r="H525" s="154" t="s">
        <v>277</v>
      </c>
      <c r="I525" s="155" t="s">
        <v>267</v>
      </c>
      <c r="J525" s="156" t="s">
        <v>253</v>
      </c>
      <c r="K525" s="154" t="s">
        <v>2248</v>
      </c>
      <c r="L525" s="192" t="s">
        <v>3058</v>
      </c>
      <c r="M525" s="168" t="s">
        <v>1964</v>
      </c>
      <c r="N525" s="159" t="s">
        <v>308</v>
      </c>
      <c r="O525" s="156" t="s">
        <v>264</v>
      </c>
      <c r="P525" s="169">
        <v>16108750</v>
      </c>
      <c r="Q525" s="169">
        <v>16108750</v>
      </c>
      <c r="R525" s="161">
        <v>0</v>
      </c>
      <c r="S525" s="149" t="s">
        <v>261</v>
      </c>
      <c r="T525" s="150" t="s">
        <v>24</v>
      </c>
      <c r="U525" s="163"/>
      <c r="V525" s="163"/>
      <c r="W525" s="163"/>
      <c r="X525" s="163"/>
      <c r="Y525" s="162" t="s">
        <v>24</v>
      </c>
    </row>
    <row r="526" spans="1:25" s="128" customFormat="1" ht="120">
      <c r="A526" s="1">
        <v>516</v>
      </c>
      <c r="B526" s="128" t="s">
        <v>1737</v>
      </c>
      <c r="C526" s="149" t="s">
        <v>54</v>
      </c>
      <c r="D526" s="151"/>
      <c r="E526" s="165" t="s">
        <v>3059</v>
      </c>
      <c r="F526" s="164">
        <v>42397</v>
      </c>
      <c r="G526" s="149" t="s">
        <v>257</v>
      </c>
      <c r="H526" s="154" t="s">
        <v>280</v>
      </c>
      <c r="I526" s="155" t="s">
        <v>267</v>
      </c>
      <c r="J526" s="156" t="s">
        <v>253</v>
      </c>
      <c r="K526" s="154" t="s">
        <v>2248</v>
      </c>
      <c r="L526" s="192" t="s">
        <v>3060</v>
      </c>
      <c r="M526" s="159" t="s">
        <v>266</v>
      </c>
      <c r="N526" s="159" t="s">
        <v>293</v>
      </c>
      <c r="O526" s="156" t="s">
        <v>264</v>
      </c>
      <c r="P526" s="169">
        <v>0</v>
      </c>
      <c r="Q526" s="169">
        <v>0</v>
      </c>
      <c r="R526" s="161">
        <v>0</v>
      </c>
      <c r="S526" s="149" t="s">
        <v>261</v>
      </c>
      <c r="T526" s="150" t="s">
        <v>24</v>
      </c>
      <c r="U526" s="163"/>
      <c r="V526" s="163"/>
      <c r="W526" s="163"/>
      <c r="X526" s="163"/>
      <c r="Y526" s="162" t="s">
        <v>24</v>
      </c>
    </row>
    <row r="527" spans="1:25" s="128" customFormat="1" ht="60">
      <c r="A527" s="1">
        <v>517</v>
      </c>
      <c r="B527" s="128" t="s">
        <v>1738</v>
      </c>
      <c r="C527" s="149" t="s">
        <v>54</v>
      </c>
      <c r="D527" s="151"/>
      <c r="E527" s="165" t="s">
        <v>3061</v>
      </c>
      <c r="F527" s="164">
        <v>42397</v>
      </c>
      <c r="G527" s="149" t="s">
        <v>257</v>
      </c>
      <c r="H527" s="154" t="s">
        <v>277</v>
      </c>
      <c r="I527" s="155" t="s">
        <v>267</v>
      </c>
      <c r="J527" s="156" t="s">
        <v>253</v>
      </c>
      <c r="K527" s="154" t="s">
        <v>1875</v>
      </c>
      <c r="L527" s="192" t="s">
        <v>3062</v>
      </c>
      <c r="M527" s="159" t="s">
        <v>1865</v>
      </c>
      <c r="N527" s="159" t="s">
        <v>288</v>
      </c>
      <c r="O527" s="156" t="s">
        <v>254</v>
      </c>
      <c r="P527" s="169">
        <v>37268000</v>
      </c>
      <c r="Q527" s="169">
        <v>37268000</v>
      </c>
      <c r="R527" s="161">
        <v>0</v>
      </c>
      <c r="S527" s="149" t="s">
        <v>261</v>
      </c>
      <c r="T527" s="150" t="s">
        <v>24</v>
      </c>
      <c r="U527" s="163"/>
      <c r="V527" s="163"/>
      <c r="W527" s="163"/>
      <c r="X527" s="163"/>
      <c r="Y527" s="162" t="s">
        <v>24</v>
      </c>
    </row>
    <row r="528" spans="1:25" s="128" customFormat="1" ht="120">
      <c r="A528" s="1">
        <v>518</v>
      </c>
      <c r="B528" s="128" t="s">
        <v>1739</v>
      </c>
      <c r="C528" s="149" t="s">
        <v>54</v>
      </c>
      <c r="D528" s="151"/>
      <c r="E528" s="165" t="s">
        <v>3063</v>
      </c>
      <c r="F528" s="164">
        <v>42549</v>
      </c>
      <c r="G528" s="149" t="s">
        <v>257</v>
      </c>
      <c r="H528" s="154" t="s">
        <v>280</v>
      </c>
      <c r="I528" s="155" t="s">
        <v>267</v>
      </c>
      <c r="J528" s="156" t="s">
        <v>253</v>
      </c>
      <c r="K528" s="154" t="s">
        <v>2248</v>
      </c>
      <c r="L528" s="192" t="s">
        <v>3060</v>
      </c>
      <c r="M528" s="159" t="s">
        <v>266</v>
      </c>
      <c r="N528" s="159" t="s">
        <v>293</v>
      </c>
      <c r="O528" s="167" t="s">
        <v>260</v>
      </c>
      <c r="P528" s="169">
        <v>0</v>
      </c>
      <c r="Q528" s="169">
        <v>0</v>
      </c>
      <c r="R528" s="161">
        <v>0</v>
      </c>
      <c r="S528" s="149" t="s">
        <v>261</v>
      </c>
      <c r="T528" s="150" t="s">
        <v>24</v>
      </c>
      <c r="U528" s="163"/>
      <c r="V528" s="163"/>
      <c r="W528" s="163"/>
      <c r="X528" s="163"/>
      <c r="Y528" s="162" t="s">
        <v>24</v>
      </c>
    </row>
    <row r="529" spans="1:25" s="128" customFormat="1" ht="51">
      <c r="A529" s="1">
        <v>519</v>
      </c>
      <c r="B529" s="128" t="s">
        <v>1740</v>
      </c>
      <c r="C529" s="149" t="s">
        <v>54</v>
      </c>
      <c r="D529" s="151"/>
      <c r="E529" s="165" t="s">
        <v>3064</v>
      </c>
      <c r="F529" s="164">
        <v>42438</v>
      </c>
      <c r="G529" s="149" t="s">
        <v>257</v>
      </c>
      <c r="H529" s="154" t="s">
        <v>278</v>
      </c>
      <c r="I529" s="155" t="s">
        <v>267</v>
      </c>
      <c r="J529" s="156" t="s">
        <v>253</v>
      </c>
      <c r="K529" s="154" t="s">
        <v>1875</v>
      </c>
      <c r="L529" s="192" t="s">
        <v>3065</v>
      </c>
      <c r="M529" s="159" t="s">
        <v>1865</v>
      </c>
      <c r="N529" s="159" t="s">
        <v>288</v>
      </c>
      <c r="O529" s="156" t="s">
        <v>254</v>
      </c>
      <c r="P529" s="201">
        <v>672873604</v>
      </c>
      <c r="Q529" s="201">
        <v>672873604</v>
      </c>
      <c r="R529" s="161">
        <v>0</v>
      </c>
      <c r="S529" s="149" t="s">
        <v>261</v>
      </c>
      <c r="T529" s="150" t="s">
        <v>24</v>
      </c>
      <c r="U529" s="163"/>
      <c r="V529" s="163"/>
      <c r="W529" s="163"/>
      <c r="X529" s="163"/>
      <c r="Y529" s="162" t="s">
        <v>24</v>
      </c>
    </row>
    <row r="530" spans="1:25" s="128" customFormat="1" ht="60">
      <c r="A530" s="1">
        <v>520</v>
      </c>
      <c r="B530" s="128" t="s">
        <v>1741</v>
      </c>
      <c r="C530" s="149" t="s">
        <v>54</v>
      </c>
      <c r="D530" s="151"/>
      <c r="E530" s="165" t="s">
        <v>3066</v>
      </c>
      <c r="F530" s="164">
        <v>42527</v>
      </c>
      <c r="G530" s="149" t="s">
        <v>257</v>
      </c>
      <c r="H530" s="154" t="s">
        <v>277</v>
      </c>
      <c r="I530" s="155" t="s">
        <v>267</v>
      </c>
      <c r="J530" s="156" t="s">
        <v>253</v>
      </c>
      <c r="K530" s="154" t="s">
        <v>1875</v>
      </c>
      <c r="L530" s="192" t="s">
        <v>3067</v>
      </c>
      <c r="M530" s="159" t="s">
        <v>1865</v>
      </c>
      <c r="N530" s="159" t="s">
        <v>288</v>
      </c>
      <c r="O530" s="156" t="s">
        <v>264</v>
      </c>
      <c r="P530" s="201">
        <v>4473947</v>
      </c>
      <c r="Q530" s="201">
        <v>4473947</v>
      </c>
      <c r="R530" s="161">
        <v>0</v>
      </c>
      <c r="S530" s="149" t="s">
        <v>261</v>
      </c>
      <c r="T530" s="150" t="s">
        <v>24</v>
      </c>
      <c r="U530" s="163"/>
      <c r="V530" s="163"/>
      <c r="W530" s="163"/>
      <c r="X530" s="163"/>
      <c r="Y530" s="162" t="s">
        <v>24</v>
      </c>
    </row>
    <row r="531" spans="1:25" s="128" customFormat="1" ht="60">
      <c r="A531" s="1">
        <v>521</v>
      </c>
      <c r="B531" s="128" t="s">
        <v>1742</v>
      </c>
      <c r="C531" s="149" t="s">
        <v>54</v>
      </c>
      <c r="D531" s="151"/>
      <c r="E531" s="165" t="s">
        <v>3068</v>
      </c>
      <c r="F531" s="164">
        <v>42444</v>
      </c>
      <c r="G531" s="149" t="s">
        <v>257</v>
      </c>
      <c r="H531" s="154" t="s">
        <v>277</v>
      </c>
      <c r="I531" s="155" t="s">
        <v>267</v>
      </c>
      <c r="J531" s="156" t="s">
        <v>253</v>
      </c>
      <c r="K531" s="154" t="s">
        <v>1875</v>
      </c>
      <c r="L531" s="192" t="s">
        <v>3069</v>
      </c>
      <c r="M531" s="159" t="s">
        <v>1865</v>
      </c>
      <c r="N531" s="159" t="s">
        <v>288</v>
      </c>
      <c r="O531" s="156" t="s">
        <v>265</v>
      </c>
      <c r="P531" s="201">
        <v>0</v>
      </c>
      <c r="Q531" s="201">
        <v>0</v>
      </c>
      <c r="R531" s="161">
        <v>0</v>
      </c>
      <c r="S531" s="149" t="s">
        <v>261</v>
      </c>
      <c r="T531" s="150" t="s">
        <v>24</v>
      </c>
      <c r="U531" s="163"/>
      <c r="V531" s="163"/>
      <c r="W531" s="163"/>
      <c r="X531" s="163"/>
      <c r="Y531" s="162" t="s">
        <v>24</v>
      </c>
    </row>
    <row r="532" spans="1:25" s="128" customFormat="1" ht="51">
      <c r="A532" s="1">
        <v>522</v>
      </c>
      <c r="B532" s="128" t="s">
        <v>1743</v>
      </c>
      <c r="C532" s="149" t="s">
        <v>54</v>
      </c>
      <c r="D532" s="151"/>
      <c r="E532" s="165" t="s">
        <v>3070</v>
      </c>
      <c r="F532" s="164">
        <v>42491</v>
      </c>
      <c r="G532" s="149" t="s">
        <v>257</v>
      </c>
      <c r="H532" s="154" t="s">
        <v>278</v>
      </c>
      <c r="I532" s="155" t="s">
        <v>267</v>
      </c>
      <c r="J532" s="156" t="s">
        <v>253</v>
      </c>
      <c r="K532" s="154" t="s">
        <v>1870</v>
      </c>
      <c r="L532" s="167" t="s">
        <v>3071</v>
      </c>
      <c r="M532" s="159" t="s">
        <v>1865</v>
      </c>
      <c r="N532" s="159" t="s">
        <v>288</v>
      </c>
      <c r="O532" s="156" t="s">
        <v>260</v>
      </c>
      <c r="P532" s="201">
        <v>240662040</v>
      </c>
      <c r="Q532" s="201">
        <v>240662040</v>
      </c>
      <c r="R532" s="161">
        <v>0</v>
      </c>
      <c r="S532" s="149" t="s">
        <v>261</v>
      </c>
      <c r="T532" s="150" t="s">
        <v>24</v>
      </c>
      <c r="U532" s="163"/>
      <c r="V532" s="163"/>
      <c r="W532" s="163"/>
      <c r="X532" s="163"/>
      <c r="Y532" s="162" t="s">
        <v>24</v>
      </c>
    </row>
    <row r="533" spans="1:25" s="128" customFormat="1" ht="60">
      <c r="A533" s="1">
        <v>523</v>
      </c>
      <c r="B533" s="128" t="s">
        <v>1744</v>
      </c>
      <c r="C533" s="149" t="s">
        <v>54</v>
      </c>
      <c r="D533" s="151"/>
      <c r="E533" s="165" t="s">
        <v>3072</v>
      </c>
      <c r="F533" s="164">
        <v>42356</v>
      </c>
      <c r="G533" s="149" t="s">
        <v>257</v>
      </c>
      <c r="H533" s="154" t="s">
        <v>277</v>
      </c>
      <c r="I533" s="155" t="s">
        <v>267</v>
      </c>
      <c r="J533" s="156" t="s">
        <v>253</v>
      </c>
      <c r="K533" s="157" t="s">
        <v>1863</v>
      </c>
      <c r="L533" s="167" t="s">
        <v>3073</v>
      </c>
      <c r="M533" s="159" t="s">
        <v>1865</v>
      </c>
      <c r="N533" s="159" t="s">
        <v>288</v>
      </c>
      <c r="O533" s="156" t="s">
        <v>260</v>
      </c>
      <c r="P533" s="169">
        <v>402718750</v>
      </c>
      <c r="Q533" s="169">
        <v>402718750</v>
      </c>
      <c r="R533" s="161">
        <v>0</v>
      </c>
      <c r="S533" s="149" t="s">
        <v>261</v>
      </c>
      <c r="T533" s="150" t="s">
        <v>24</v>
      </c>
      <c r="U533" s="163"/>
      <c r="V533" s="163"/>
      <c r="W533" s="163"/>
      <c r="X533" s="163"/>
      <c r="Y533" s="162" t="s">
        <v>24</v>
      </c>
    </row>
    <row r="534" spans="1:25" s="128" customFormat="1" ht="51">
      <c r="A534" s="1">
        <v>524</v>
      </c>
      <c r="B534" s="128" t="s">
        <v>1745</v>
      </c>
      <c r="C534" s="149" t="s">
        <v>54</v>
      </c>
      <c r="D534" s="151"/>
      <c r="E534" s="165" t="s">
        <v>3074</v>
      </c>
      <c r="F534" s="164">
        <v>42522</v>
      </c>
      <c r="G534" s="149" t="s">
        <v>257</v>
      </c>
      <c r="H534" s="154" t="s">
        <v>278</v>
      </c>
      <c r="I534" s="155" t="s">
        <v>267</v>
      </c>
      <c r="J534" s="156" t="s">
        <v>253</v>
      </c>
      <c r="K534" s="157" t="s">
        <v>1863</v>
      </c>
      <c r="L534" s="167" t="s">
        <v>3075</v>
      </c>
      <c r="M534" s="159" t="s">
        <v>1865</v>
      </c>
      <c r="N534" s="159" t="s">
        <v>288</v>
      </c>
      <c r="O534" s="156" t="s">
        <v>254</v>
      </c>
      <c r="P534" s="169">
        <v>4660800000</v>
      </c>
      <c r="Q534" s="169">
        <v>4660800000</v>
      </c>
      <c r="R534" s="161">
        <v>0</v>
      </c>
      <c r="S534" s="149" t="s">
        <v>261</v>
      </c>
      <c r="T534" s="150" t="s">
        <v>24</v>
      </c>
      <c r="U534" s="163"/>
      <c r="V534" s="163"/>
      <c r="W534" s="163"/>
      <c r="X534" s="163"/>
      <c r="Y534" s="162" t="s">
        <v>24</v>
      </c>
    </row>
    <row r="535" spans="1:25" s="128" customFormat="1" ht="51">
      <c r="A535" s="1">
        <v>525</v>
      </c>
      <c r="B535" s="128" t="s">
        <v>1746</v>
      </c>
      <c r="C535" s="149" t="s">
        <v>54</v>
      </c>
      <c r="D535" s="151"/>
      <c r="E535" s="165" t="s">
        <v>3076</v>
      </c>
      <c r="F535" s="164">
        <v>42436</v>
      </c>
      <c r="G535" s="149" t="s">
        <v>257</v>
      </c>
      <c r="H535" s="154" t="s">
        <v>278</v>
      </c>
      <c r="I535" s="155" t="s">
        <v>267</v>
      </c>
      <c r="J535" s="156" t="s">
        <v>253</v>
      </c>
      <c r="K535" s="157" t="s">
        <v>1863</v>
      </c>
      <c r="L535" s="167" t="s">
        <v>3077</v>
      </c>
      <c r="M535" s="168" t="s">
        <v>1975</v>
      </c>
      <c r="N535" s="159" t="s">
        <v>310</v>
      </c>
      <c r="O535" s="156" t="s">
        <v>265</v>
      </c>
      <c r="P535" s="169">
        <v>85630186</v>
      </c>
      <c r="Q535" s="169">
        <v>85630186</v>
      </c>
      <c r="R535" s="161">
        <v>0</v>
      </c>
      <c r="S535" s="149" t="s">
        <v>261</v>
      </c>
      <c r="T535" s="150" t="s">
        <v>24</v>
      </c>
      <c r="U535" s="163"/>
      <c r="V535" s="163"/>
      <c r="W535" s="163"/>
      <c r="X535" s="163"/>
      <c r="Y535" s="162" t="s">
        <v>24</v>
      </c>
    </row>
    <row r="536" spans="1:25" s="128" customFormat="1" ht="102">
      <c r="A536" s="1">
        <v>526</v>
      </c>
      <c r="B536" s="128" t="s">
        <v>1747</v>
      </c>
      <c r="C536" s="210" t="s">
        <v>54</v>
      </c>
      <c r="D536" s="151"/>
      <c r="E536" s="165" t="s">
        <v>3078</v>
      </c>
      <c r="F536" s="164">
        <v>42522</v>
      </c>
      <c r="G536" s="210" t="s">
        <v>251</v>
      </c>
      <c r="H536" s="217" t="s">
        <v>269</v>
      </c>
      <c r="I536" s="155" t="s">
        <v>267</v>
      </c>
      <c r="J536" s="156" t="s">
        <v>253</v>
      </c>
      <c r="K536" s="154" t="s">
        <v>2248</v>
      </c>
      <c r="L536" s="167" t="s">
        <v>3079</v>
      </c>
      <c r="M536" s="159" t="s">
        <v>2008</v>
      </c>
      <c r="N536" s="159" t="s">
        <v>302</v>
      </c>
      <c r="O536" s="156" t="s">
        <v>254</v>
      </c>
      <c r="P536" s="169">
        <v>0</v>
      </c>
      <c r="Q536" s="169">
        <v>0</v>
      </c>
      <c r="R536" s="161">
        <v>0</v>
      </c>
      <c r="S536" s="149" t="s">
        <v>261</v>
      </c>
      <c r="T536" s="150" t="s">
        <v>24</v>
      </c>
      <c r="U536" s="163"/>
      <c r="V536" s="163"/>
      <c r="W536" s="163"/>
      <c r="X536" s="163"/>
      <c r="Y536" s="162" t="s">
        <v>24</v>
      </c>
    </row>
    <row r="537" spans="1:25" s="128" customFormat="1" ht="63.75">
      <c r="A537" s="1">
        <v>527</v>
      </c>
      <c r="B537" s="128" t="s">
        <v>1748</v>
      </c>
      <c r="C537" s="149" t="s">
        <v>54</v>
      </c>
      <c r="D537" s="151"/>
      <c r="E537" s="190" t="s">
        <v>3080</v>
      </c>
      <c r="F537" s="186">
        <v>42564</v>
      </c>
      <c r="G537" s="149" t="s">
        <v>257</v>
      </c>
      <c r="H537" s="154" t="s">
        <v>278</v>
      </c>
      <c r="I537" s="155" t="s">
        <v>267</v>
      </c>
      <c r="J537" s="156" t="s">
        <v>253</v>
      </c>
      <c r="K537" s="157" t="s">
        <v>1867</v>
      </c>
      <c r="L537" s="202" t="s">
        <v>3081</v>
      </c>
      <c r="M537" s="159" t="s">
        <v>1865</v>
      </c>
      <c r="N537" s="159" t="s">
        <v>288</v>
      </c>
      <c r="O537" s="167" t="s">
        <v>254</v>
      </c>
      <c r="P537" s="169">
        <v>1400000000</v>
      </c>
      <c r="Q537" s="169">
        <v>1400000000</v>
      </c>
      <c r="R537" s="161">
        <v>0</v>
      </c>
      <c r="S537" s="149" t="s">
        <v>261</v>
      </c>
      <c r="T537" s="150" t="s">
        <v>24</v>
      </c>
      <c r="U537" s="163"/>
      <c r="V537" s="163"/>
      <c r="W537" s="163"/>
      <c r="X537" s="163"/>
      <c r="Y537" s="162" t="s">
        <v>24</v>
      </c>
    </row>
    <row r="538" spans="1:25" s="128" customFormat="1" ht="60">
      <c r="A538" s="1">
        <v>528</v>
      </c>
      <c r="B538" s="128" t="s">
        <v>1749</v>
      </c>
      <c r="C538" s="149" t="s">
        <v>54</v>
      </c>
      <c r="D538" s="151"/>
      <c r="E538" s="190" t="s">
        <v>3082</v>
      </c>
      <c r="F538" s="186">
        <v>42576</v>
      </c>
      <c r="G538" s="149" t="s">
        <v>257</v>
      </c>
      <c r="H538" s="154" t="s">
        <v>277</v>
      </c>
      <c r="I538" s="155" t="s">
        <v>267</v>
      </c>
      <c r="J538" s="156" t="s">
        <v>253</v>
      </c>
      <c r="K538" s="157" t="s">
        <v>1863</v>
      </c>
      <c r="L538" s="202" t="s">
        <v>3083</v>
      </c>
      <c r="M538" s="159" t="s">
        <v>1865</v>
      </c>
      <c r="N538" s="159" t="s">
        <v>288</v>
      </c>
      <c r="O538" s="167" t="s">
        <v>260</v>
      </c>
      <c r="P538" s="169">
        <v>84681281</v>
      </c>
      <c r="Q538" s="169">
        <v>84681281</v>
      </c>
      <c r="R538" s="161">
        <v>0</v>
      </c>
      <c r="S538" s="149" t="s">
        <v>261</v>
      </c>
      <c r="T538" s="150" t="s">
        <v>24</v>
      </c>
      <c r="U538" s="163"/>
      <c r="V538" s="163"/>
      <c r="W538" s="163"/>
      <c r="X538" s="163"/>
      <c r="Y538" s="162" t="s">
        <v>24</v>
      </c>
    </row>
    <row r="539" spans="1:25" s="128" customFormat="1" ht="60">
      <c r="A539" s="1">
        <v>529</v>
      </c>
      <c r="B539" s="128" t="s">
        <v>1750</v>
      </c>
      <c r="C539" s="149" t="s">
        <v>54</v>
      </c>
      <c r="D539" s="151"/>
      <c r="E539" s="190" t="s">
        <v>3084</v>
      </c>
      <c r="F539" s="186">
        <v>42390</v>
      </c>
      <c r="G539" s="149" t="s">
        <v>257</v>
      </c>
      <c r="H539" s="154" t="s">
        <v>277</v>
      </c>
      <c r="I539" s="155" t="s">
        <v>267</v>
      </c>
      <c r="J539" s="156" t="s">
        <v>253</v>
      </c>
      <c r="K539" s="154" t="s">
        <v>1875</v>
      </c>
      <c r="L539" s="202" t="s">
        <v>3085</v>
      </c>
      <c r="M539" s="158" t="s">
        <v>1858</v>
      </c>
      <c r="N539" s="159" t="s">
        <v>273</v>
      </c>
      <c r="O539" s="156" t="s">
        <v>254</v>
      </c>
      <c r="P539" s="169">
        <v>9953217</v>
      </c>
      <c r="Q539" s="169">
        <v>9953217</v>
      </c>
      <c r="R539" s="161">
        <v>0</v>
      </c>
      <c r="S539" s="149" t="s">
        <v>261</v>
      </c>
      <c r="T539" s="150" t="s">
        <v>24</v>
      </c>
      <c r="U539" s="163"/>
      <c r="V539" s="163"/>
      <c r="W539" s="163"/>
      <c r="X539" s="163"/>
      <c r="Y539" s="162" t="s">
        <v>24</v>
      </c>
    </row>
    <row r="540" spans="1:25" s="128" customFormat="1" ht="60">
      <c r="A540" s="1">
        <v>530</v>
      </c>
      <c r="B540" s="128" t="s">
        <v>1751</v>
      </c>
      <c r="C540" s="210" t="s">
        <v>54</v>
      </c>
      <c r="D540" s="151"/>
      <c r="E540" s="220" t="s">
        <v>3086</v>
      </c>
      <c r="F540" s="186">
        <v>42613</v>
      </c>
      <c r="G540" s="149" t="s">
        <v>257</v>
      </c>
      <c r="H540" s="154" t="s">
        <v>277</v>
      </c>
      <c r="I540" s="155" t="s">
        <v>267</v>
      </c>
      <c r="J540" s="156" t="s">
        <v>253</v>
      </c>
      <c r="K540" s="154" t="s">
        <v>1870</v>
      </c>
      <c r="L540" s="202" t="s">
        <v>3087</v>
      </c>
      <c r="M540" s="170" t="s">
        <v>259</v>
      </c>
      <c r="N540" s="159" t="s">
        <v>287</v>
      </c>
      <c r="O540" s="156" t="s">
        <v>254</v>
      </c>
      <c r="P540" s="169">
        <v>90109000</v>
      </c>
      <c r="Q540" s="169">
        <v>90109000</v>
      </c>
      <c r="R540" s="161">
        <v>0</v>
      </c>
      <c r="S540" s="149" t="s">
        <v>261</v>
      </c>
      <c r="T540" s="150" t="s">
        <v>24</v>
      </c>
      <c r="U540" s="163"/>
      <c r="V540" s="163"/>
      <c r="W540" s="163"/>
      <c r="X540" s="163"/>
      <c r="Y540" s="162" t="s">
        <v>24</v>
      </c>
    </row>
    <row r="541" spans="1:25" s="128" customFormat="1" ht="60">
      <c r="A541" s="1">
        <v>531</v>
      </c>
      <c r="B541" s="128" t="s">
        <v>1752</v>
      </c>
      <c r="C541" s="149" t="s">
        <v>54</v>
      </c>
      <c r="D541" s="151"/>
      <c r="E541" s="190" t="s">
        <v>3088</v>
      </c>
      <c r="F541" s="186">
        <v>42559</v>
      </c>
      <c r="G541" s="149" t="s">
        <v>257</v>
      </c>
      <c r="H541" s="154" t="s">
        <v>277</v>
      </c>
      <c r="I541" s="155" t="s">
        <v>267</v>
      </c>
      <c r="J541" s="156" t="s">
        <v>253</v>
      </c>
      <c r="K541" s="157" t="s">
        <v>1863</v>
      </c>
      <c r="L541" s="202" t="s">
        <v>3089</v>
      </c>
      <c r="M541" s="159" t="s">
        <v>1865</v>
      </c>
      <c r="N541" s="159" t="s">
        <v>288</v>
      </c>
      <c r="O541" s="156" t="s">
        <v>254</v>
      </c>
      <c r="P541" s="169">
        <v>5154800</v>
      </c>
      <c r="Q541" s="169">
        <v>5154800</v>
      </c>
      <c r="R541" s="161">
        <v>0</v>
      </c>
      <c r="S541" s="149" t="s">
        <v>261</v>
      </c>
      <c r="T541" s="150" t="s">
        <v>24</v>
      </c>
      <c r="U541" s="163"/>
      <c r="V541" s="163"/>
      <c r="W541" s="163"/>
      <c r="X541" s="163"/>
      <c r="Y541" s="162" t="s">
        <v>24</v>
      </c>
    </row>
    <row r="542" spans="1:25" s="128" customFormat="1" ht="38.25">
      <c r="A542" s="1">
        <v>532</v>
      </c>
      <c r="B542" s="128" t="s">
        <v>1753</v>
      </c>
      <c r="C542" s="210" t="s">
        <v>54</v>
      </c>
      <c r="D542" s="151"/>
      <c r="E542" s="190" t="s">
        <v>3090</v>
      </c>
      <c r="F542" s="186">
        <v>42625</v>
      </c>
      <c r="G542" s="210" t="s">
        <v>251</v>
      </c>
      <c r="H542" s="217" t="s">
        <v>272</v>
      </c>
      <c r="I542" s="155" t="s">
        <v>267</v>
      </c>
      <c r="J542" s="156" t="s">
        <v>253</v>
      </c>
      <c r="K542" s="157" t="s">
        <v>1863</v>
      </c>
      <c r="L542" s="202" t="s">
        <v>3091</v>
      </c>
      <c r="M542" s="168" t="s">
        <v>1975</v>
      </c>
      <c r="N542" s="159" t="s">
        <v>310</v>
      </c>
      <c r="O542" s="167" t="s">
        <v>260</v>
      </c>
      <c r="P542" s="169">
        <v>31460401</v>
      </c>
      <c r="Q542" s="169">
        <v>31460401</v>
      </c>
      <c r="R542" s="161">
        <v>0</v>
      </c>
      <c r="S542" s="149" t="s">
        <v>261</v>
      </c>
      <c r="T542" s="150" t="s">
        <v>24</v>
      </c>
      <c r="U542" s="163"/>
      <c r="V542" s="163"/>
      <c r="W542" s="163"/>
      <c r="X542" s="163"/>
      <c r="Y542" s="162" t="s">
        <v>24</v>
      </c>
    </row>
    <row r="543" spans="1:25" s="128" customFormat="1" ht="120">
      <c r="A543" s="1">
        <v>533</v>
      </c>
      <c r="B543" s="128" t="s">
        <v>1754</v>
      </c>
      <c r="C543" s="149" t="s">
        <v>54</v>
      </c>
      <c r="D543" s="151"/>
      <c r="E543" s="165" t="s">
        <v>3092</v>
      </c>
      <c r="F543" s="164">
        <v>42594</v>
      </c>
      <c r="G543" s="149" t="s">
        <v>257</v>
      </c>
      <c r="H543" s="154" t="s">
        <v>280</v>
      </c>
      <c r="I543" s="155" t="s">
        <v>267</v>
      </c>
      <c r="J543" s="156" t="s">
        <v>253</v>
      </c>
      <c r="K543" s="154" t="s">
        <v>2248</v>
      </c>
      <c r="L543" s="192" t="s">
        <v>3093</v>
      </c>
      <c r="M543" s="159" t="s">
        <v>266</v>
      </c>
      <c r="N543" s="159" t="s">
        <v>293</v>
      </c>
      <c r="O543" s="156" t="s">
        <v>254</v>
      </c>
      <c r="P543" s="169">
        <v>0</v>
      </c>
      <c r="Q543" s="169">
        <v>0</v>
      </c>
      <c r="R543" s="161">
        <v>0</v>
      </c>
      <c r="S543" s="149" t="s">
        <v>261</v>
      </c>
      <c r="T543" s="150" t="s">
        <v>24</v>
      </c>
      <c r="U543" s="163"/>
      <c r="V543" s="163"/>
      <c r="W543" s="163"/>
      <c r="X543" s="163"/>
      <c r="Y543" s="162" t="s">
        <v>24</v>
      </c>
    </row>
    <row r="544" spans="1:25" s="128" customFormat="1" ht="60">
      <c r="A544" s="1">
        <v>534</v>
      </c>
      <c r="B544" s="128" t="s">
        <v>1755</v>
      </c>
      <c r="C544" s="149" t="s">
        <v>54</v>
      </c>
      <c r="D544" s="151"/>
      <c r="E544" s="165" t="s">
        <v>3094</v>
      </c>
      <c r="F544" s="164">
        <v>42634</v>
      </c>
      <c r="G544" s="149" t="s">
        <v>257</v>
      </c>
      <c r="H544" s="154" t="s">
        <v>277</v>
      </c>
      <c r="I544" s="155" t="s">
        <v>267</v>
      </c>
      <c r="J544" s="156" t="s">
        <v>253</v>
      </c>
      <c r="K544" s="154" t="s">
        <v>1875</v>
      </c>
      <c r="L544" s="167" t="s">
        <v>3095</v>
      </c>
      <c r="M544" s="159" t="s">
        <v>1865</v>
      </c>
      <c r="N544" s="159" t="s">
        <v>288</v>
      </c>
      <c r="O544" s="157" t="s">
        <v>260</v>
      </c>
      <c r="P544" s="169">
        <v>128870000</v>
      </c>
      <c r="Q544" s="169">
        <v>128870000</v>
      </c>
      <c r="R544" s="161">
        <v>0</v>
      </c>
      <c r="S544" s="149" t="s">
        <v>261</v>
      </c>
      <c r="T544" s="150" t="s">
        <v>24</v>
      </c>
      <c r="U544" s="163"/>
      <c r="V544" s="163"/>
      <c r="W544" s="163"/>
      <c r="X544" s="163"/>
      <c r="Y544" s="162" t="s">
        <v>24</v>
      </c>
    </row>
    <row r="545" spans="1:25" s="128" customFormat="1" ht="60">
      <c r="A545" s="1">
        <v>535</v>
      </c>
      <c r="B545" s="128" t="s">
        <v>1756</v>
      </c>
      <c r="C545" s="149" t="s">
        <v>54</v>
      </c>
      <c r="D545" s="151"/>
      <c r="E545" s="165" t="s">
        <v>3096</v>
      </c>
      <c r="F545" s="164">
        <v>42634</v>
      </c>
      <c r="G545" s="149" t="s">
        <v>257</v>
      </c>
      <c r="H545" s="154" t="s">
        <v>277</v>
      </c>
      <c r="I545" s="155" t="s">
        <v>267</v>
      </c>
      <c r="J545" s="156" t="s">
        <v>253</v>
      </c>
      <c r="K545" s="154" t="s">
        <v>2248</v>
      </c>
      <c r="L545" s="167" t="s">
        <v>3097</v>
      </c>
      <c r="M545" s="168" t="s">
        <v>1964</v>
      </c>
      <c r="N545" s="159" t="s">
        <v>308</v>
      </c>
      <c r="O545" s="156" t="s">
        <v>254</v>
      </c>
      <c r="P545" s="169">
        <v>16108750</v>
      </c>
      <c r="Q545" s="169">
        <v>16108750</v>
      </c>
      <c r="R545" s="161">
        <v>0</v>
      </c>
      <c r="S545" s="149" t="s">
        <v>261</v>
      </c>
      <c r="T545" s="150" t="s">
        <v>24</v>
      </c>
      <c r="U545" s="163"/>
      <c r="V545" s="163"/>
      <c r="W545" s="163"/>
      <c r="X545" s="163"/>
      <c r="Y545" s="162" t="s">
        <v>24</v>
      </c>
    </row>
    <row r="546" spans="1:25" s="128" customFormat="1" ht="51">
      <c r="A546" s="1">
        <v>536</v>
      </c>
      <c r="B546" s="128" t="s">
        <v>1757</v>
      </c>
      <c r="C546" s="149" t="s">
        <v>54</v>
      </c>
      <c r="D546" s="151"/>
      <c r="E546" s="165" t="s">
        <v>3098</v>
      </c>
      <c r="F546" s="164">
        <v>42492</v>
      </c>
      <c r="G546" s="149" t="s">
        <v>257</v>
      </c>
      <c r="H546" s="154" t="s">
        <v>278</v>
      </c>
      <c r="I546" s="155" t="s">
        <v>267</v>
      </c>
      <c r="J546" s="156" t="s">
        <v>253</v>
      </c>
      <c r="K546" s="157" t="s">
        <v>1863</v>
      </c>
      <c r="L546" s="167" t="s">
        <v>3099</v>
      </c>
      <c r="M546" s="168" t="s">
        <v>1885</v>
      </c>
      <c r="N546" s="159" t="s">
        <v>307</v>
      </c>
      <c r="O546" s="156" t="s">
        <v>254</v>
      </c>
      <c r="P546" s="169">
        <v>131807719</v>
      </c>
      <c r="Q546" s="169">
        <v>131807719</v>
      </c>
      <c r="R546" s="161">
        <v>0</v>
      </c>
      <c r="S546" s="149" t="s">
        <v>261</v>
      </c>
      <c r="T546" s="150" t="s">
        <v>24</v>
      </c>
      <c r="U546" s="163"/>
      <c r="V546" s="163"/>
      <c r="W546" s="163"/>
      <c r="X546" s="163"/>
      <c r="Y546" s="162" t="s">
        <v>24</v>
      </c>
    </row>
    <row r="547" spans="1:25" s="128" customFormat="1" ht="60">
      <c r="A547" s="1">
        <v>537</v>
      </c>
      <c r="B547" s="128" t="s">
        <v>1758</v>
      </c>
      <c r="C547" s="149" t="s">
        <v>54</v>
      </c>
      <c r="D547" s="151"/>
      <c r="E547" s="165" t="s">
        <v>3100</v>
      </c>
      <c r="F547" s="164">
        <v>42632</v>
      </c>
      <c r="G547" s="149" t="s">
        <v>257</v>
      </c>
      <c r="H547" s="154" t="s">
        <v>277</v>
      </c>
      <c r="I547" s="155" t="s">
        <v>267</v>
      </c>
      <c r="J547" s="156" t="s">
        <v>253</v>
      </c>
      <c r="K547" s="157" t="s">
        <v>1867</v>
      </c>
      <c r="L547" s="167" t="s">
        <v>3101</v>
      </c>
      <c r="M547" s="168" t="s">
        <v>1975</v>
      </c>
      <c r="N547" s="159" t="s">
        <v>310</v>
      </c>
      <c r="O547" s="167" t="s">
        <v>254</v>
      </c>
      <c r="P547" s="169">
        <v>7583994</v>
      </c>
      <c r="Q547" s="169">
        <v>7583994</v>
      </c>
      <c r="R547" s="161">
        <v>0</v>
      </c>
      <c r="S547" s="149" t="s">
        <v>261</v>
      </c>
      <c r="T547" s="150" t="s">
        <v>24</v>
      </c>
      <c r="U547" s="163"/>
      <c r="V547" s="163"/>
      <c r="W547" s="163"/>
      <c r="X547" s="163"/>
      <c r="Y547" s="162" t="s">
        <v>24</v>
      </c>
    </row>
    <row r="548" spans="1:25" s="128" customFormat="1" ht="60">
      <c r="A548" s="1">
        <v>538</v>
      </c>
      <c r="B548" s="128" t="s">
        <v>1759</v>
      </c>
      <c r="C548" s="149" t="s">
        <v>54</v>
      </c>
      <c r="D548" s="151"/>
      <c r="E548" s="165" t="s">
        <v>3102</v>
      </c>
      <c r="F548" s="164">
        <v>42668</v>
      </c>
      <c r="G548" s="149" t="s">
        <v>257</v>
      </c>
      <c r="H548" s="154" t="s">
        <v>277</v>
      </c>
      <c r="I548" s="155" t="s">
        <v>267</v>
      </c>
      <c r="J548" s="156" t="s">
        <v>253</v>
      </c>
      <c r="K548" s="157" t="s">
        <v>1867</v>
      </c>
      <c r="L548" s="165" t="s">
        <v>3103</v>
      </c>
      <c r="M548" s="170" t="s">
        <v>259</v>
      </c>
      <c r="N548" s="159" t="s">
        <v>287</v>
      </c>
      <c r="O548" s="167" t="s">
        <v>254</v>
      </c>
      <c r="P548" s="169">
        <v>78933000</v>
      </c>
      <c r="Q548" s="169">
        <v>78933000</v>
      </c>
      <c r="R548" s="161">
        <v>0</v>
      </c>
      <c r="S548" s="149" t="s">
        <v>261</v>
      </c>
      <c r="T548" s="150" t="s">
        <v>24</v>
      </c>
      <c r="U548" s="163"/>
      <c r="V548" s="163"/>
      <c r="W548" s="163"/>
      <c r="X548" s="163"/>
      <c r="Y548" s="162" t="s">
        <v>24</v>
      </c>
    </row>
    <row r="549" spans="1:25" s="128" customFormat="1" ht="45">
      <c r="A549" s="1">
        <v>539</v>
      </c>
      <c r="B549" s="128" t="s">
        <v>1760</v>
      </c>
      <c r="C549" s="149" t="s">
        <v>54</v>
      </c>
      <c r="D549" s="151"/>
      <c r="E549" s="165" t="s">
        <v>3104</v>
      </c>
      <c r="F549" s="164">
        <v>42667</v>
      </c>
      <c r="G549" s="149" t="s">
        <v>257</v>
      </c>
      <c r="H549" s="154" t="s">
        <v>278</v>
      </c>
      <c r="I549" s="155" t="s">
        <v>267</v>
      </c>
      <c r="J549" s="156" t="s">
        <v>253</v>
      </c>
      <c r="K549" s="154" t="s">
        <v>1870</v>
      </c>
      <c r="L549" s="167" t="s">
        <v>3105</v>
      </c>
      <c r="M549" s="158" t="s">
        <v>1858</v>
      </c>
      <c r="N549" s="159" t="s">
        <v>273</v>
      </c>
      <c r="O549" s="156" t="s">
        <v>254</v>
      </c>
      <c r="P549" s="169">
        <v>1514523580</v>
      </c>
      <c r="Q549" s="169">
        <v>1514523580</v>
      </c>
      <c r="R549" s="161">
        <v>0</v>
      </c>
      <c r="S549" s="149" t="s">
        <v>261</v>
      </c>
      <c r="T549" s="150" t="s">
        <v>24</v>
      </c>
      <c r="U549" s="163"/>
      <c r="V549" s="163"/>
      <c r="W549" s="163"/>
      <c r="X549" s="163"/>
      <c r="Y549" s="162" t="s">
        <v>24</v>
      </c>
    </row>
    <row r="550" spans="1:25" s="128" customFormat="1" ht="60">
      <c r="A550" s="1">
        <v>540</v>
      </c>
      <c r="B550" s="128" t="s">
        <v>1761</v>
      </c>
      <c r="C550" s="149" t="s">
        <v>54</v>
      </c>
      <c r="D550" s="151"/>
      <c r="E550" s="165" t="s">
        <v>3106</v>
      </c>
      <c r="F550" s="164">
        <v>42667</v>
      </c>
      <c r="G550" s="149" t="s">
        <v>257</v>
      </c>
      <c r="H550" s="154" t="s">
        <v>277</v>
      </c>
      <c r="I550" s="155" t="s">
        <v>267</v>
      </c>
      <c r="J550" s="156" t="s">
        <v>253</v>
      </c>
      <c r="K550" s="154" t="s">
        <v>1870</v>
      </c>
      <c r="L550" s="167" t="s">
        <v>3107</v>
      </c>
      <c r="M550" s="158" t="s">
        <v>1858</v>
      </c>
      <c r="N550" s="159" t="s">
        <v>273</v>
      </c>
      <c r="O550" s="156" t="s">
        <v>254</v>
      </c>
      <c r="P550" s="169">
        <v>0</v>
      </c>
      <c r="Q550" s="169">
        <v>0</v>
      </c>
      <c r="R550" s="161">
        <v>0</v>
      </c>
      <c r="S550" s="149" t="s">
        <v>261</v>
      </c>
      <c r="T550" s="150" t="s">
        <v>24</v>
      </c>
      <c r="U550" s="163"/>
      <c r="V550" s="163"/>
      <c r="W550" s="163"/>
      <c r="X550" s="163"/>
      <c r="Y550" s="162" t="s">
        <v>24</v>
      </c>
    </row>
    <row r="551" spans="1:25" s="128" customFormat="1" ht="60">
      <c r="A551" s="1">
        <v>541</v>
      </c>
      <c r="B551" s="128" t="s">
        <v>1762</v>
      </c>
      <c r="C551" s="149" t="s">
        <v>54</v>
      </c>
      <c r="D551" s="151"/>
      <c r="E551" s="165" t="s">
        <v>3108</v>
      </c>
      <c r="F551" s="164">
        <v>42648</v>
      </c>
      <c r="G551" s="149" t="s">
        <v>257</v>
      </c>
      <c r="H551" s="154" t="s">
        <v>277</v>
      </c>
      <c r="I551" s="155" t="s">
        <v>267</v>
      </c>
      <c r="J551" s="156" t="s">
        <v>253</v>
      </c>
      <c r="K551" s="157" t="s">
        <v>1867</v>
      </c>
      <c r="L551" s="167" t="s">
        <v>2136</v>
      </c>
      <c r="M551" s="159" t="s">
        <v>1865</v>
      </c>
      <c r="N551" s="159" t="s">
        <v>288</v>
      </c>
      <c r="O551" s="167" t="s">
        <v>254</v>
      </c>
      <c r="P551" s="169">
        <v>41665821</v>
      </c>
      <c r="Q551" s="169">
        <v>41665821</v>
      </c>
      <c r="R551" s="161">
        <v>0</v>
      </c>
      <c r="S551" s="149" t="s">
        <v>261</v>
      </c>
      <c r="T551" s="150" t="s">
        <v>24</v>
      </c>
      <c r="U551" s="163"/>
      <c r="V551" s="163"/>
      <c r="W551" s="163"/>
      <c r="X551" s="163"/>
      <c r="Y551" s="162" t="s">
        <v>24</v>
      </c>
    </row>
    <row r="552" spans="1:25" s="128" customFormat="1" ht="60">
      <c r="A552" s="1">
        <v>542</v>
      </c>
      <c r="B552" s="128" t="s">
        <v>1763</v>
      </c>
      <c r="C552" s="149" t="s">
        <v>54</v>
      </c>
      <c r="D552" s="151"/>
      <c r="E552" s="165" t="s">
        <v>3109</v>
      </c>
      <c r="F552" s="164">
        <v>42216</v>
      </c>
      <c r="G552" s="149" t="s">
        <v>257</v>
      </c>
      <c r="H552" s="154" t="s">
        <v>277</v>
      </c>
      <c r="I552" s="155" t="s">
        <v>267</v>
      </c>
      <c r="J552" s="156" t="s">
        <v>253</v>
      </c>
      <c r="K552" s="154" t="s">
        <v>1870</v>
      </c>
      <c r="L552" s="167" t="s">
        <v>3110</v>
      </c>
      <c r="M552" s="159" t="s">
        <v>1865</v>
      </c>
      <c r="N552" s="159" t="s">
        <v>288</v>
      </c>
      <c r="O552" s="156" t="s">
        <v>254</v>
      </c>
      <c r="P552" s="169">
        <v>8842500</v>
      </c>
      <c r="Q552" s="169">
        <v>8842500</v>
      </c>
      <c r="R552" s="161">
        <v>0</v>
      </c>
      <c r="S552" s="149" t="s">
        <v>261</v>
      </c>
      <c r="T552" s="150" t="s">
        <v>24</v>
      </c>
      <c r="U552" s="163"/>
      <c r="V552" s="163"/>
      <c r="W552" s="163"/>
      <c r="X552" s="163"/>
      <c r="Y552" s="162" t="s">
        <v>24</v>
      </c>
    </row>
    <row r="553" spans="1:25" s="128" customFormat="1" ht="60">
      <c r="A553" s="1">
        <v>543</v>
      </c>
      <c r="B553" s="128" t="s">
        <v>1764</v>
      </c>
      <c r="C553" s="149" t="s">
        <v>54</v>
      </c>
      <c r="D553" s="151"/>
      <c r="E553" s="165" t="s">
        <v>3111</v>
      </c>
      <c r="F553" s="164">
        <v>42646</v>
      </c>
      <c r="G553" s="149" t="s">
        <v>257</v>
      </c>
      <c r="H553" s="154" t="s">
        <v>277</v>
      </c>
      <c r="I553" s="155" t="s">
        <v>267</v>
      </c>
      <c r="J553" s="156" t="s">
        <v>253</v>
      </c>
      <c r="K553" s="157" t="s">
        <v>1863</v>
      </c>
      <c r="L553" s="167" t="s">
        <v>3112</v>
      </c>
      <c r="M553" s="158" t="s">
        <v>1858</v>
      </c>
      <c r="N553" s="159" t="s">
        <v>273</v>
      </c>
      <c r="O553" s="156" t="s">
        <v>264</v>
      </c>
      <c r="P553" s="169">
        <v>20000000</v>
      </c>
      <c r="Q553" s="169">
        <v>20000000</v>
      </c>
      <c r="R553" s="161">
        <v>0</v>
      </c>
      <c r="S553" s="149" t="s">
        <v>261</v>
      </c>
      <c r="T553" s="150" t="s">
        <v>24</v>
      </c>
      <c r="U553" s="163"/>
      <c r="V553" s="163"/>
      <c r="W553" s="163"/>
      <c r="X553" s="163"/>
      <c r="Y553" s="162" t="s">
        <v>24</v>
      </c>
    </row>
    <row r="554" spans="1:25" s="128" customFormat="1" ht="120">
      <c r="A554" s="1">
        <v>544</v>
      </c>
      <c r="B554" s="128" t="s">
        <v>1765</v>
      </c>
      <c r="C554" s="149" t="s">
        <v>54</v>
      </c>
      <c r="D554" s="151"/>
      <c r="E554" s="165" t="s">
        <v>3113</v>
      </c>
      <c r="F554" s="164">
        <v>42705</v>
      </c>
      <c r="G554" s="149" t="s">
        <v>257</v>
      </c>
      <c r="H554" s="154" t="s">
        <v>280</v>
      </c>
      <c r="I554" s="155" t="s">
        <v>267</v>
      </c>
      <c r="J554" s="156" t="s">
        <v>253</v>
      </c>
      <c r="K554" s="154" t="s">
        <v>2248</v>
      </c>
      <c r="L554" s="192" t="s">
        <v>3114</v>
      </c>
      <c r="M554" s="159" t="s">
        <v>266</v>
      </c>
      <c r="N554" s="159" t="s">
        <v>293</v>
      </c>
      <c r="O554" s="156" t="s">
        <v>264</v>
      </c>
      <c r="P554" s="169">
        <v>0</v>
      </c>
      <c r="Q554" s="169">
        <v>0</v>
      </c>
      <c r="R554" s="161">
        <v>0</v>
      </c>
      <c r="S554" s="149" t="s">
        <v>261</v>
      </c>
      <c r="T554" s="150" t="s">
        <v>24</v>
      </c>
      <c r="U554" s="163"/>
      <c r="V554" s="163"/>
      <c r="W554" s="163"/>
      <c r="X554" s="163"/>
      <c r="Y554" s="162" t="s">
        <v>24</v>
      </c>
    </row>
    <row r="555" spans="1:25" s="128" customFormat="1" ht="45">
      <c r="A555" s="1">
        <v>545</v>
      </c>
      <c r="B555" s="128" t="s">
        <v>1766</v>
      </c>
      <c r="C555" s="149" t="s">
        <v>54</v>
      </c>
      <c r="D555" s="151"/>
      <c r="E555" s="165" t="s">
        <v>3115</v>
      </c>
      <c r="F555" s="164">
        <v>42692</v>
      </c>
      <c r="G555" s="149" t="s">
        <v>257</v>
      </c>
      <c r="H555" s="154" t="s">
        <v>278</v>
      </c>
      <c r="I555" s="155" t="s">
        <v>267</v>
      </c>
      <c r="J555" s="156" t="s">
        <v>253</v>
      </c>
      <c r="K555" s="157" t="s">
        <v>1867</v>
      </c>
      <c r="L555" s="167" t="s">
        <v>3116</v>
      </c>
      <c r="M555" s="168" t="s">
        <v>1975</v>
      </c>
      <c r="N555" s="159" t="s">
        <v>310</v>
      </c>
      <c r="O555" s="156" t="s">
        <v>254</v>
      </c>
      <c r="P555" s="169">
        <v>268945400</v>
      </c>
      <c r="Q555" s="169">
        <v>268945400</v>
      </c>
      <c r="R555" s="161">
        <v>0</v>
      </c>
      <c r="S555" s="149" t="s">
        <v>261</v>
      </c>
      <c r="T555" s="150" t="s">
        <v>24</v>
      </c>
      <c r="U555" s="163"/>
      <c r="V555" s="163"/>
      <c r="W555" s="163"/>
      <c r="X555" s="163"/>
      <c r="Y555" s="162" t="s">
        <v>24</v>
      </c>
    </row>
    <row r="556" spans="1:25" s="128" customFormat="1" ht="45">
      <c r="A556" s="1">
        <v>546</v>
      </c>
      <c r="B556" s="128" t="s">
        <v>1767</v>
      </c>
      <c r="C556" s="149" t="s">
        <v>54</v>
      </c>
      <c r="D556" s="151"/>
      <c r="E556" s="165" t="s">
        <v>3117</v>
      </c>
      <c r="F556" s="164">
        <v>42307</v>
      </c>
      <c r="G556" s="149" t="s">
        <v>257</v>
      </c>
      <c r="H556" s="154" t="s">
        <v>278</v>
      </c>
      <c r="I556" s="155" t="s">
        <v>267</v>
      </c>
      <c r="J556" s="156" t="s">
        <v>253</v>
      </c>
      <c r="K556" s="157" t="s">
        <v>1863</v>
      </c>
      <c r="L556" s="167" t="s">
        <v>3118</v>
      </c>
      <c r="M556" s="159" t="s">
        <v>1865</v>
      </c>
      <c r="N556" s="159" t="s">
        <v>288</v>
      </c>
      <c r="O556" s="156" t="s">
        <v>254</v>
      </c>
      <c r="P556" s="169">
        <v>920000000</v>
      </c>
      <c r="Q556" s="169">
        <v>920000000</v>
      </c>
      <c r="R556" s="161">
        <v>0</v>
      </c>
      <c r="S556" s="149" t="s">
        <v>261</v>
      </c>
      <c r="T556" s="150" t="s">
        <v>24</v>
      </c>
      <c r="U556" s="163"/>
      <c r="V556" s="163"/>
      <c r="W556" s="163"/>
      <c r="X556" s="163"/>
      <c r="Y556" s="162" t="s">
        <v>24</v>
      </c>
    </row>
    <row r="557" spans="1:25" s="128" customFormat="1" ht="76.5">
      <c r="A557" s="1">
        <v>547</v>
      </c>
      <c r="B557" s="128" t="s">
        <v>1768</v>
      </c>
      <c r="C557" s="149" t="s">
        <v>54</v>
      </c>
      <c r="D557" s="151"/>
      <c r="E557" s="165" t="s">
        <v>3119</v>
      </c>
      <c r="F557" s="164">
        <v>42690</v>
      </c>
      <c r="G557" s="149" t="s">
        <v>257</v>
      </c>
      <c r="H557" s="154" t="s">
        <v>277</v>
      </c>
      <c r="I557" s="155" t="s">
        <v>267</v>
      </c>
      <c r="J557" s="156" t="s">
        <v>253</v>
      </c>
      <c r="K557" s="154" t="s">
        <v>1875</v>
      </c>
      <c r="L557" s="167" t="s">
        <v>3120</v>
      </c>
      <c r="M557" s="159" t="s">
        <v>1865</v>
      </c>
      <c r="N557" s="159" t="s">
        <v>288</v>
      </c>
      <c r="O557" s="156" t="s">
        <v>264</v>
      </c>
      <c r="P557" s="169">
        <v>128870000</v>
      </c>
      <c r="Q557" s="169">
        <v>128870000</v>
      </c>
      <c r="R557" s="161">
        <v>0</v>
      </c>
      <c r="S557" s="149" t="s">
        <v>261</v>
      </c>
      <c r="T557" s="150" t="s">
        <v>24</v>
      </c>
      <c r="U557" s="163"/>
      <c r="V557" s="163"/>
      <c r="W557" s="163"/>
      <c r="X557" s="163"/>
      <c r="Y557" s="162" t="s">
        <v>24</v>
      </c>
    </row>
    <row r="558" spans="1:25" s="128" customFormat="1" ht="120">
      <c r="A558" s="1">
        <v>548</v>
      </c>
      <c r="B558" s="128" t="s">
        <v>1769</v>
      </c>
      <c r="C558" s="149" t="s">
        <v>54</v>
      </c>
      <c r="D558" s="151"/>
      <c r="E558" s="165" t="s">
        <v>3121</v>
      </c>
      <c r="F558" s="164">
        <v>42762</v>
      </c>
      <c r="G558" s="149" t="s">
        <v>257</v>
      </c>
      <c r="H558" s="154" t="s">
        <v>280</v>
      </c>
      <c r="I558" s="155" t="s">
        <v>267</v>
      </c>
      <c r="J558" s="156" t="s">
        <v>253</v>
      </c>
      <c r="K558" s="154" t="s">
        <v>2248</v>
      </c>
      <c r="L558" s="167" t="s">
        <v>3122</v>
      </c>
      <c r="M558" s="159" t="s">
        <v>1865</v>
      </c>
      <c r="N558" s="159" t="s">
        <v>288</v>
      </c>
      <c r="O558" s="156" t="s">
        <v>254</v>
      </c>
      <c r="P558" s="169">
        <v>0</v>
      </c>
      <c r="Q558" s="169">
        <v>0</v>
      </c>
      <c r="R558" s="161">
        <v>0</v>
      </c>
      <c r="S558" s="149" t="s">
        <v>261</v>
      </c>
      <c r="T558" s="150" t="s">
        <v>24</v>
      </c>
      <c r="U558" s="163"/>
      <c r="V558" s="163"/>
      <c r="W558" s="163"/>
      <c r="X558" s="163"/>
      <c r="Y558" s="162" t="s">
        <v>24</v>
      </c>
    </row>
    <row r="559" spans="1:25" s="128" customFormat="1" ht="60">
      <c r="A559" s="1">
        <v>549</v>
      </c>
      <c r="B559" s="128" t="s">
        <v>1770</v>
      </c>
      <c r="C559" s="149" t="s">
        <v>54</v>
      </c>
      <c r="D559" s="151"/>
      <c r="E559" s="165" t="s">
        <v>3123</v>
      </c>
      <c r="F559" s="164">
        <v>42766</v>
      </c>
      <c r="G559" s="149" t="s">
        <v>257</v>
      </c>
      <c r="H559" s="154" t="s">
        <v>277</v>
      </c>
      <c r="I559" s="155" t="s">
        <v>267</v>
      </c>
      <c r="J559" s="156" t="s">
        <v>253</v>
      </c>
      <c r="K559" s="154" t="s">
        <v>1870</v>
      </c>
      <c r="L559" s="167" t="s">
        <v>3124</v>
      </c>
      <c r="M559" s="168" t="s">
        <v>1964</v>
      </c>
      <c r="N559" s="159" t="s">
        <v>308</v>
      </c>
      <c r="O559" s="156" t="s">
        <v>264</v>
      </c>
      <c r="P559" s="169">
        <v>60000000</v>
      </c>
      <c r="Q559" s="169">
        <v>60000000</v>
      </c>
      <c r="R559" s="161">
        <v>0</v>
      </c>
      <c r="S559" s="149" t="s">
        <v>261</v>
      </c>
      <c r="T559" s="150" t="s">
        <v>24</v>
      </c>
      <c r="U559" s="163"/>
      <c r="V559" s="163"/>
      <c r="W559" s="163"/>
      <c r="X559" s="163"/>
      <c r="Y559" s="162" t="s">
        <v>24</v>
      </c>
    </row>
    <row r="560" spans="1:25" s="128" customFormat="1" ht="60">
      <c r="A560" s="1">
        <v>550</v>
      </c>
      <c r="B560" s="128" t="s">
        <v>1771</v>
      </c>
      <c r="C560" s="149" t="s">
        <v>54</v>
      </c>
      <c r="D560" s="151"/>
      <c r="E560" s="165" t="s">
        <v>3125</v>
      </c>
      <c r="F560" s="164">
        <v>42690</v>
      </c>
      <c r="G560" s="149" t="s">
        <v>257</v>
      </c>
      <c r="H560" s="154" t="s">
        <v>277</v>
      </c>
      <c r="I560" s="155" t="s">
        <v>267</v>
      </c>
      <c r="J560" s="156" t="s">
        <v>253</v>
      </c>
      <c r="K560" s="157" t="s">
        <v>1867</v>
      </c>
      <c r="L560" s="167" t="s">
        <v>3126</v>
      </c>
      <c r="M560" s="159" t="s">
        <v>1865</v>
      </c>
      <c r="N560" s="159" t="s">
        <v>288</v>
      </c>
      <c r="O560" s="167" t="s">
        <v>254</v>
      </c>
      <c r="P560" s="169">
        <v>21478334</v>
      </c>
      <c r="Q560" s="169">
        <v>21478334</v>
      </c>
      <c r="R560" s="161">
        <v>0</v>
      </c>
      <c r="S560" s="149" t="s">
        <v>261</v>
      </c>
      <c r="T560" s="150" t="s">
        <v>24</v>
      </c>
      <c r="U560" s="163"/>
      <c r="V560" s="163"/>
      <c r="W560" s="163"/>
      <c r="X560" s="163"/>
      <c r="Y560" s="162" t="s">
        <v>24</v>
      </c>
    </row>
    <row r="561" spans="1:25" s="128" customFormat="1" ht="45">
      <c r="A561" s="1">
        <v>551</v>
      </c>
      <c r="B561" s="128" t="s">
        <v>1772</v>
      </c>
      <c r="C561" s="149" t="s">
        <v>54</v>
      </c>
      <c r="D561" s="151"/>
      <c r="E561" s="165" t="s">
        <v>3127</v>
      </c>
      <c r="F561" s="164">
        <v>42523</v>
      </c>
      <c r="G561" s="149" t="s">
        <v>257</v>
      </c>
      <c r="H561" s="154" t="s">
        <v>278</v>
      </c>
      <c r="I561" s="155" t="s">
        <v>267</v>
      </c>
      <c r="J561" s="156" t="s">
        <v>253</v>
      </c>
      <c r="K561" s="157" t="s">
        <v>1863</v>
      </c>
      <c r="L561" s="167" t="s">
        <v>3128</v>
      </c>
      <c r="M561" s="168" t="s">
        <v>1902</v>
      </c>
      <c r="N561" s="159" t="s">
        <v>303</v>
      </c>
      <c r="O561" s="156" t="s">
        <v>254</v>
      </c>
      <c r="P561" s="169">
        <v>73375000</v>
      </c>
      <c r="Q561" s="169">
        <v>73375000</v>
      </c>
      <c r="R561" s="161">
        <v>0</v>
      </c>
      <c r="S561" s="149" t="s">
        <v>261</v>
      </c>
      <c r="T561" s="150" t="s">
        <v>24</v>
      </c>
      <c r="U561" s="163"/>
      <c r="V561" s="163"/>
      <c r="W561" s="163"/>
      <c r="X561" s="163"/>
      <c r="Y561" s="162" t="s">
        <v>24</v>
      </c>
    </row>
    <row r="562" spans="1:25" s="128" customFormat="1" ht="63.75">
      <c r="A562" s="1">
        <v>552</v>
      </c>
      <c r="B562" s="128" t="s">
        <v>1773</v>
      </c>
      <c r="C562" s="149" t="s">
        <v>54</v>
      </c>
      <c r="D562" s="151"/>
      <c r="E562" s="165" t="s">
        <v>3129</v>
      </c>
      <c r="F562" s="164">
        <v>42633</v>
      </c>
      <c r="G562" s="149" t="s">
        <v>257</v>
      </c>
      <c r="H562" s="154" t="s">
        <v>277</v>
      </c>
      <c r="I562" s="155" t="s">
        <v>267</v>
      </c>
      <c r="J562" s="156" t="s">
        <v>253</v>
      </c>
      <c r="K562" s="154" t="s">
        <v>2248</v>
      </c>
      <c r="L562" s="167" t="s">
        <v>3130</v>
      </c>
      <c r="M562" s="159" t="s">
        <v>1865</v>
      </c>
      <c r="N562" s="159" t="s">
        <v>288</v>
      </c>
      <c r="O562" s="156" t="s">
        <v>254</v>
      </c>
      <c r="P562" s="169">
        <v>150000000</v>
      </c>
      <c r="Q562" s="169">
        <v>150000000</v>
      </c>
      <c r="R562" s="161">
        <v>0</v>
      </c>
      <c r="S562" s="149" t="s">
        <v>261</v>
      </c>
      <c r="T562" s="150" t="s">
        <v>24</v>
      </c>
      <c r="U562" s="163"/>
      <c r="V562" s="163"/>
      <c r="W562" s="163"/>
      <c r="X562" s="163"/>
      <c r="Y562" s="162" t="s">
        <v>24</v>
      </c>
    </row>
    <row r="563" spans="1:25" s="128" customFormat="1" ht="60">
      <c r="A563" s="1">
        <v>553</v>
      </c>
      <c r="B563" s="128" t="s">
        <v>1774</v>
      </c>
      <c r="C563" s="149" t="s">
        <v>54</v>
      </c>
      <c r="D563" s="151"/>
      <c r="E563" s="165" t="s">
        <v>3131</v>
      </c>
      <c r="F563" s="164">
        <v>42633</v>
      </c>
      <c r="G563" s="149" t="s">
        <v>257</v>
      </c>
      <c r="H563" s="154" t="s">
        <v>277</v>
      </c>
      <c r="I563" s="155" t="s">
        <v>267</v>
      </c>
      <c r="J563" s="156" t="s">
        <v>253</v>
      </c>
      <c r="K563" s="154" t="s">
        <v>1870</v>
      </c>
      <c r="L563" s="167" t="s">
        <v>3132</v>
      </c>
      <c r="M563" s="170" t="s">
        <v>259</v>
      </c>
      <c r="N563" s="159" t="s">
        <v>287</v>
      </c>
      <c r="O563" s="156" t="s">
        <v>254</v>
      </c>
      <c r="P563" s="169">
        <v>76033000</v>
      </c>
      <c r="Q563" s="169">
        <v>76033000</v>
      </c>
      <c r="R563" s="161">
        <v>0</v>
      </c>
      <c r="S563" s="149" t="s">
        <v>261</v>
      </c>
      <c r="T563" s="150" t="s">
        <v>24</v>
      </c>
      <c r="U563" s="163"/>
      <c r="V563" s="163"/>
      <c r="W563" s="163"/>
      <c r="X563" s="163"/>
      <c r="Y563" s="162" t="s">
        <v>24</v>
      </c>
    </row>
    <row r="564" spans="1:25" s="128" customFormat="1" ht="60">
      <c r="A564" s="1">
        <v>554</v>
      </c>
      <c r="B564" s="128" t="s">
        <v>1775</v>
      </c>
      <c r="C564" s="149" t="s">
        <v>54</v>
      </c>
      <c r="D564" s="151"/>
      <c r="E564" s="165" t="s">
        <v>3133</v>
      </c>
      <c r="F564" s="164">
        <v>42634</v>
      </c>
      <c r="G564" s="149" t="s">
        <v>257</v>
      </c>
      <c r="H564" s="154" t="s">
        <v>277</v>
      </c>
      <c r="I564" s="155" t="s">
        <v>267</v>
      </c>
      <c r="J564" s="156" t="s">
        <v>253</v>
      </c>
      <c r="K564" s="157" t="s">
        <v>1867</v>
      </c>
      <c r="L564" s="167" t="s">
        <v>3134</v>
      </c>
      <c r="M564" s="159" t="s">
        <v>1865</v>
      </c>
      <c r="N564" s="159" t="s">
        <v>288</v>
      </c>
      <c r="O564" s="167" t="s">
        <v>254</v>
      </c>
      <c r="P564" s="169">
        <v>42956667</v>
      </c>
      <c r="Q564" s="169">
        <v>42956667</v>
      </c>
      <c r="R564" s="161">
        <v>0</v>
      </c>
      <c r="S564" s="149" t="s">
        <v>261</v>
      </c>
      <c r="T564" s="150" t="s">
        <v>24</v>
      </c>
      <c r="U564" s="163"/>
      <c r="V564" s="163"/>
      <c r="W564" s="163"/>
      <c r="X564" s="163"/>
      <c r="Y564" s="162" t="s">
        <v>24</v>
      </c>
    </row>
    <row r="565" spans="1:25" s="128" customFormat="1" ht="60">
      <c r="A565" s="1">
        <v>555</v>
      </c>
      <c r="B565" s="128" t="s">
        <v>1776</v>
      </c>
      <c r="C565" s="149" t="s">
        <v>54</v>
      </c>
      <c r="D565" s="151"/>
      <c r="E565" s="165" t="s">
        <v>3135</v>
      </c>
      <c r="F565" s="164">
        <v>42710</v>
      </c>
      <c r="G565" s="149" t="s">
        <v>257</v>
      </c>
      <c r="H565" s="154" t="s">
        <v>277</v>
      </c>
      <c r="I565" s="155" t="s">
        <v>267</v>
      </c>
      <c r="J565" s="156" t="s">
        <v>253</v>
      </c>
      <c r="K565" s="154" t="s">
        <v>1870</v>
      </c>
      <c r="L565" s="167" t="s">
        <v>3136</v>
      </c>
      <c r="M565" s="159" t="s">
        <v>1865</v>
      </c>
      <c r="N565" s="159" t="s">
        <v>288</v>
      </c>
      <c r="O565" s="156" t="s">
        <v>254</v>
      </c>
      <c r="P565" s="169">
        <v>192053540</v>
      </c>
      <c r="Q565" s="169">
        <v>192053540</v>
      </c>
      <c r="R565" s="161">
        <v>0</v>
      </c>
      <c r="S565" s="149" t="s">
        <v>261</v>
      </c>
      <c r="T565" s="150" t="s">
        <v>24</v>
      </c>
      <c r="U565" s="163"/>
      <c r="V565" s="163"/>
      <c r="W565" s="163"/>
      <c r="X565" s="163"/>
      <c r="Y565" s="162" t="s">
        <v>24</v>
      </c>
    </row>
    <row r="566" spans="1:25" s="128" customFormat="1" ht="120">
      <c r="A566" s="1">
        <v>556</v>
      </c>
      <c r="B566" s="128" t="s">
        <v>1777</v>
      </c>
      <c r="C566" s="149" t="s">
        <v>54</v>
      </c>
      <c r="D566" s="151"/>
      <c r="E566" s="165" t="s">
        <v>3137</v>
      </c>
      <c r="F566" s="164">
        <v>42786</v>
      </c>
      <c r="G566" s="149" t="s">
        <v>257</v>
      </c>
      <c r="H566" s="154" t="s">
        <v>280</v>
      </c>
      <c r="I566" s="155" t="s">
        <v>267</v>
      </c>
      <c r="J566" s="156" t="s">
        <v>253</v>
      </c>
      <c r="K566" s="154" t="s">
        <v>2248</v>
      </c>
      <c r="L566" s="192" t="s">
        <v>3138</v>
      </c>
      <c r="M566" s="159" t="s">
        <v>266</v>
      </c>
      <c r="N566" s="159" t="s">
        <v>293</v>
      </c>
      <c r="O566" s="156" t="s">
        <v>254</v>
      </c>
      <c r="P566" s="169">
        <v>0</v>
      </c>
      <c r="Q566" s="169">
        <v>0</v>
      </c>
      <c r="R566" s="161">
        <v>0</v>
      </c>
      <c r="S566" s="149" t="s">
        <v>261</v>
      </c>
      <c r="T566" s="150" t="s">
        <v>24</v>
      </c>
      <c r="U566" s="163"/>
      <c r="V566" s="163"/>
      <c r="W566" s="163"/>
      <c r="X566" s="163"/>
      <c r="Y566" s="162" t="s">
        <v>24</v>
      </c>
    </row>
    <row r="567" spans="1:25" s="128" customFormat="1" ht="120">
      <c r="A567" s="1">
        <v>557</v>
      </c>
      <c r="B567" s="128" t="s">
        <v>1778</v>
      </c>
      <c r="C567" s="149" t="s">
        <v>54</v>
      </c>
      <c r="D567" s="151"/>
      <c r="E567" s="165" t="s">
        <v>3139</v>
      </c>
      <c r="F567" s="164">
        <v>42705</v>
      </c>
      <c r="G567" s="149" t="s">
        <v>257</v>
      </c>
      <c r="H567" s="154" t="s">
        <v>280</v>
      </c>
      <c r="I567" s="155" t="s">
        <v>267</v>
      </c>
      <c r="J567" s="156" t="s">
        <v>253</v>
      </c>
      <c r="K567" s="154" t="s">
        <v>2248</v>
      </c>
      <c r="L567" s="192" t="s">
        <v>3140</v>
      </c>
      <c r="M567" s="159" t="s">
        <v>266</v>
      </c>
      <c r="N567" s="159" t="s">
        <v>293</v>
      </c>
      <c r="O567" s="156" t="s">
        <v>264</v>
      </c>
      <c r="P567" s="169">
        <v>0</v>
      </c>
      <c r="Q567" s="169">
        <v>0</v>
      </c>
      <c r="R567" s="161">
        <v>0</v>
      </c>
      <c r="S567" s="149" t="s">
        <v>261</v>
      </c>
      <c r="T567" s="150" t="s">
        <v>24</v>
      </c>
      <c r="U567" s="163"/>
      <c r="V567" s="163"/>
      <c r="W567" s="163"/>
      <c r="X567" s="163"/>
      <c r="Y567" s="162" t="s">
        <v>24</v>
      </c>
    </row>
    <row r="568" spans="1:25" s="128" customFormat="1" ht="38.25">
      <c r="A568" s="1">
        <v>558</v>
      </c>
      <c r="B568" s="128" t="s">
        <v>1779</v>
      </c>
      <c r="C568" s="210" t="s">
        <v>54</v>
      </c>
      <c r="D568" s="221"/>
      <c r="E568" s="165" t="s">
        <v>3141</v>
      </c>
      <c r="F568" s="164">
        <v>42719</v>
      </c>
      <c r="G568" s="210" t="s">
        <v>251</v>
      </c>
      <c r="H568" s="217" t="s">
        <v>272</v>
      </c>
      <c r="I568" s="155" t="s">
        <v>267</v>
      </c>
      <c r="J568" s="156" t="s">
        <v>253</v>
      </c>
      <c r="K568" s="154" t="s">
        <v>1870</v>
      </c>
      <c r="L568" s="167" t="s">
        <v>3142</v>
      </c>
      <c r="M568" s="159" t="s">
        <v>3143</v>
      </c>
      <c r="N568" s="159" t="s">
        <v>312</v>
      </c>
      <c r="O568" s="156" t="s">
        <v>254</v>
      </c>
      <c r="P568" s="169">
        <v>16417140</v>
      </c>
      <c r="Q568" s="169">
        <v>16417140</v>
      </c>
      <c r="R568" s="161">
        <v>0</v>
      </c>
      <c r="S568" s="149" t="s">
        <v>261</v>
      </c>
      <c r="T568" s="150" t="s">
        <v>24</v>
      </c>
      <c r="U568" s="163"/>
      <c r="V568" s="163"/>
      <c r="W568" s="163"/>
      <c r="X568" s="163"/>
      <c r="Y568" s="162" t="s">
        <v>24</v>
      </c>
    </row>
    <row r="569" spans="1:25" s="128" customFormat="1" ht="60">
      <c r="A569" s="1">
        <v>559</v>
      </c>
      <c r="B569" s="128" t="s">
        <v>1780</v>
      </c>
      <c r="C569" s="149" t="s">
        <v>54</v>
      </c>
      <c r="D569" s="151"/>
      <c r="E569" s="165" t="s">
        <v>3144</v>
      </c>
      <c r="F569" s="164">
        <v>42500</v>
      </c>
      <c r="G569" s="149" t="s">
        <v>257</v>
      </c>
      <c r="H569" s="154" t="s">
        <v>277</v>
      </c>
      <c r="I569" s="155" t="s">
        <v>267</v>
      </c>
      <c r="J569" s="156" t="s">
        <v>253</v>
      </c>
      <c r="K569" s="154" t="s">
        <v>2248</v>
      </c>
      <c r="L569" s="167" t="s">
        <v>3145</v>
      </c>
      <c r="M569" s="168" t="s">
        <v>1964</v>
      </c>
      <c r="N569" s="159" t="s">
        <v>308</v>
      </c>
      <c r="O569" s="156" t="s">
        <v>260</v>
      </c>
      <c r="P569" s="169">
        <v>16108750</v>
      </c>
      <c r="Q569" s="169">
        <v>16108750</v>
      </c>
      <c r="R569" s="161">
        <v>0</v>
      </c>
      <c r="S569" s="149" t="s">
        <v>261</v>
      </c>
      <c r="T569" s="150" t="s">
        <v>24</v>
      </c>
      <c r="U569" s="163"/>
      <c r="V569" s="163"/>
      <c r="W569" s="163"/>
      <c r="X569" s="163"/>
      <c r="Y569" s="162" t="s">
        <v>24</v>
      </c>
    </row>
    <row r="570" spans="1:25" s="128" customFormat="1" ht="45">
      <c r="A570" s="1">
        <v>560</v>
      </c>
      <c r="B570" s="128" t="s">
        <v>1781</v>
      </c>
      <c r="C570" s="149" t="s">
        <v>54</v>
      </c>
      <c r="D570" s="151"/>
      <c r="E570" s="165" t="s">
        <v>3146</v>
      </c>
      <c r="F570" s="164">
        <v>42779</v>
      </c>
      <c r="G570" s="149" t="s">
        <v>257</v>
      </c>
      <c r="H570" s="154" t="s">
        <v>278</v>
      </c>
      <c r="I570" s="155" t="s">
        <v>267</v>
      </c>
      <c r="J570" s="156" t="s">
        <v>253</v>
      </c>
      <c r="K570" s="157" t="s">
        <v>1863</v>
      </c>
      <c r="L570" s="167" t="s">
        <v>3147</v>
      </c>
      <c r="M570" s="168" t="s">
        <v>1975</v>
      </c>
      <c r="N570" s="159" t="s">
        <v>310</v>
      </c>
      <c r="O570" s="156" t="s">
        <v>254</v>
      </c>
      <c r="P570" s="169">
        <v>113208347</v>
      </c>
      <c r="Q570" s="169">
        <v>113208347</v>
      </c>
      <c r="R570" s="161">
        <v>0</v>
      </c>
      <c r="S570" s="149" t="s">
        <v>261</v>
      </c>
      <c r="T570" s="150" t="s">
        <v>24</v>
      </c>
      <c r="U570" s="163"/>
      <c r="V570" s="163"/>
      <c r="W570" s="163"/>
      <c r="X570" s="163"/>
      <c r="Y570" s="162" t="s">
        <v>24</v>
      </c>
    </row>
    <row r="571" spans="1:25" s="128" customFormat="1" ht="51">
      <c r="A571" s="1">
        <v>561</v>
      </c>
      <c r="B571" s="128" t="s">
        <v>1782</v>
      </c>
      <c r="C571" s="149" t="s">
        <v>54</v>
      </c>
      <c r="D571" s="151"/>
      <c r="E571" s="165" t="s">
        <v>3148</v>
      </c>
      <c r="F571" s="164">
        <v>42810</v>
      </c>
      <c r="G571" s="149" t="s">
        <v>257</v>
      </c>
      <c r="H571" s="154" t="s">
        <v>278</v>
      </c>
      <c r="I571" s="155" t="s">
        <v>267</v>
      </c>
      <c r="J571" s="156" t="s">
        <v>253</v>
      </c>
      <c r="K571" s="154" t="s">
        <v>1870</v>
      </c>
      <c r="L571" s="167" t="s">
        <v>3149</v>
      </c>
      <c r="M571" s="159" t="s">
        <v>1865</v>
      </c>
      <c r="N571" s="159" t="s">
        <v>288</v>
      </c>
      <c r="O571" s="156" t="s">
        <v>254</v>
      </c>
      <c r="P571" s="169">
        <v>1921924167</v>
      </c>
      <c r="Q571" s="169">
        <v>1921924167</v>
      </c>
      <c r="R571" s="161">
        <v>0</v>
      </c>
      <c r="S571" s="149" t="s">
        <v>261</v>
      </c>
      <c r="T571" s="150" t="s">
        <v>24</v>
      </c>
      <c r="U571" s="163"/>
      <c r="V571" s="163"/>
      <c r="W571" s="163"/>
      <c r="X571" s="163"/>
      <c r="Y571" s="162" t="s">
        <v>24</v>
      </c>
    </row>
    <row r="572" spans="1:25" s="128" customFormat="1" ht="60">
      <c r="A572" s="1">
        <v>562</v>
      </c>
      <c r="B572" s="128" t="s">
        <v>1783</v>
      </c>
      <c r="C572" s="210" t="s">
        <v>54</v>
      </c>
      <c r="D572" s="151"/>
      <c r="E572" s="222" t="s">
        <v>3150</v>
      </c>
      <c r="F572" s="164">
        <v>42676</v>
      </c>
      <c r="G572" s="149" t="s">
        <v>257</v>
      </c>
      <c r="H572" s="154" t="s">
        <v>277</v>
      </c>
      <c r="I572" s="155" t="s">
        <v>267</v>
      </c>
      <c r="J572" s="156" t="s">
        <v>253</v>
      </c>
      <c r="K572" s="154" t="s">
        <v>1875</v>
      </c>
      <c r="L572" s="167" t="s">
        <v>3151</v>
      </c>
      <c r="M572" s="159" t="s">
        <v>1865</v>
      </c>
      <c r="N572" s="159" t="s">
        <v>288</v>
      </c>
      <c r="O572" s="156" t="s">
        <v>254</v>
      </c>
      <c r="P572" s="169">
        <v>343804434</v>
      </c>
      <c r="Q572" s="169">
        <v>343804434</v>
      </c>
      <c r="R572" s="161">
        <v>0</v>
      </c>
      <c r="S572" s="149" t="s">
        <v>261</v>
      </c>
      <c r="T572" s="150" t="s">
        <v>24</v>
      </c>
      <c r="U572" s="163"/>
      <c r="V572" s="163"/>
      <c r="W572" s="163"/>
      <c r="X572" s="163"/>
      <c r="Y572" s="162" t="s">
        <v>24</v>
      </c>
    </row>
    <row r="573" spans="1:25" s="128" customFormat="1" ht="60">
      <c r="A573" s="1">
        <v>563</v>
      </c>
      <c r="B573" s="128" t="s">
        <v>1784</v>
      </c>
      <c r="C573" s="149" t="s">
        <v>54</v>
      </c>
      <c r="D573" s="151"/>
      <c r="E573" s="165" t="s">
        <v>3152</v>
      </c>
      <c r="F573" s="164">
        <v>42821</v>
      </c>
      <c r="G573" s="149" t="s">
        <v>257</v>
      </c>
      <c r="H573" s="154" t="s">
        <v>277</v>
      </c>
      <c r="I573" s="155" t="s">
        <v>267</v>
      </c>
      <c r="J573" s="156" t="s">
        <v>253</v>
      </c>
      <c r="K573" s="157" t="s">
        <v>1867</v>
      </c>
      <c r="L573" s="167" t="s">
        <v>3153</v>
      </c>
      <c r="M573" s="168" t="s">
        <v>1975</v>
      </c>
      <c r="N573" s="159" t="s">
        <v>310</v>
      </c>
      <c r="O573" s="156" t="s">
        <v>254</v>
      </c>
      <c r="P573" s="169">
        <v>5515632</v>
      </c>
      <c r="Q573" s="169">
        <v>5515632</v>
      </c>
      <c r="R573" s="161">
        <v>0</v>
      </c>
      <c r="S573" s="149" t="s">
        <v>261</v>
      </c>
      <c r="T573" s="150" t="s">
        <v>24</v>
      </c>
      <c r="U573" s="163"/>
      <c r="V573" s="163"/>
      <c r="W573" s="163"/>
      <c r="X573" s="163"/>
      <c r="Y573" s="162" t="s">
        <v>24</v>
      </c>
    </row>
    <row r="574" spans="1:25" s="128" customFormat="1" ht="60">
      <c r="A574" s="1">
        <v>564</v>
      </c>
      <c r="B574" s="128" t="s">
        <v>1785</v>
      </c>
      <c r="C574" s="210" t="s">
        <v>54</v>
      </c>
      <c r="D574" s="151"/>
      <c r="E574" s="222" t="s">
        <v>3154</v>
      </c>
      <c r="F574" s="164">
        <v>42811</v>
      </c>
      <c r="G574" s="149" t="s">
        <v>257</v>
      </c>
      <c r="H574" s="154" t="s">
        <v>277</v>
      </c>
      <c r="I574" s="155" t="s">
        <v>267</v>
      </c>
      <c r="J574" s="156" t="s">
        <v>253</v>
      </c>
      <c r="K574" s="154" t="s">
        <v>1870</v>
      </c>
      <c r="L574" s="167" t="s">
        <v>3155</v>
      </c>
      <c r="M574" s="159" t="s">
        <v>1865</v>
      </c>
      <c r="N574" s="159" t="s">
        <v>288</v>
      </c>
      <c r="O574" s="156" t="s">
        <v>254</v>
      </c>
      <c r="P574" s="203">
        <v>3558870</v>
      </c>
      <c r="Q574" s="203">
        <v>3558870</v>
      </c>
      <c r="R574" s="161">
        <v>0</v>
      </c>
      <c r="S574" s="149" t="s">
        <v>261</v>
      </c>
      <c r="T574" s="150" t="s">
        <v>24</v>
      </c>
      <c r="U574" s="163"/>
      <c r="V574" s="163"/>
      <c r="W574" s="163"/>
      <c r="X574" s="163"/>
      <c r="Y574" s="162" t="s">
        <v>24</v>
      </c>
    </row>
    <row r="575" spans="1:25" s="128" customFormat="1" ht="60">
      <c r="A575" s="1">
        <v>565</v>
      </c>
      <c r="B575" s="128" t="s">
        <v>1786</v>
      </c>
      <c r="C575" s="149" t="s">
        <v>54</v>
      </c>
      <c r="D575" s="151"/>
      <c r="E575" s="165" t="s">
        <v>3156</v>
      </c>
      <c r="F575" s="164">
        <v>42864</v>
      </c>
      <c r="G575" s="149" t="s">
        <v>257</v>
      </c>
      <c r="H575" s="154" t="s">
        <v>277</v>
      </c>
      <c r="I575" s="155" t="s">
        <v>267</v>
      </c>
      <c r="J575" s="156" t="s">
        <v>253</v>
      </c>
      <c r="K575" s="157" t="s">
        <v>1867</v>
      </c>
      <c r="L575" s="167" t="s">
        <v>3157</v>
      </c>
      <c r="M575" s="170" t="s">
        <v>259</v>
      </c>
      <c r="N575" s="159" t="s">
        <v>287</v>
      </c>
      <c r="O575" s="167" t="s">
        <v>254</v>
      </c>
      <c r="P575" s="203">
        <v>128870000</v>
      </c>
      <c r="Q575" s="203">
        <v>128870000</v>
      </c>
      <c r="R575" s="161">
        <v>0</v>
      </c>
      <c r="S575" s="149" t="s">
        <v>261</v>
      </c>
      <c r="T575" s="150" t="s">
        <v>24</v>
      </c>
      <c r="U575" s="163"/>
      <c r="V575" s="163"/>
      <c r="W575" s="163"/>
      <c r="X575" s="163"/>
      <c r="Y575" s="162" t="s">
        <v>24</v>
      </c>
    </row>
    <row r="576" spans="1:25" s="128" customFormat="1" ht="89.25">
      <c r="A576" s="1">
        <v>566</v>
      </c>
      <c r="B576" s="128" t="s">
        <v>1787</v>
      </c>
      <c r="C576" s="149" t="s">
        <v>54</v>
      </c>
      <c r="D576" s="151"/>
      <c r="E576" s="165" t="s">
        <v>3158</v>
      </c>
      <c r="F576" s="164">
        <v>42828</v>
      </c>
      <c r="G576" s="149" t="s">
        <v>257</v>
      </c>
      <c r="H576" s="204" t="s">
        <v>284</v>
      </c>
      <c r="I576" s="155" t="s">
        <v>267</v>
      </c>
      <c r="J576" s="156" t="s">
        <v>253</v>
      </c>
      <c r="K576" s="154" t="s">
        <v>1870</v>
      </c>
      <c r="L576" s="167" t="s">
        <v>3159</v>
      </c>
      <c r="M576" s="159" t="s">
        <v>1865</v>
      </c>
      <c r="N576" s="159" t="s">
        <v>288</v>
      </c>
      <c r="O576" s="156" t="s">
        <v>254</v>
      </c>
      <c r="P576" s="203">
        <v>0</v>
      </c>
      <c r="Q576" s="203">
        <v>0</v>
      </c>
      <c r="R576" s="161">
        <v>0</v>
      </c>
      <c r="S576" s="149" t="s">
        <v>261</v>
      </c>
      <c r="T576" s="150" t="s">
        <v>24</v>
      </c>
      <c r="U576" s="163"/>
      <c r="V576" s="163"/>
      <c r="W576" s="163"/>
      <c r="X576" s="163"/>
      <c r="Y576" s="162" t="s">
        <v>24</v>
      </c>
    </row>
    <row r="577" spans="1:25" s="128" customFormat="1" ht="60">
      <c r="A577" s="1">
        <v>567</v>
      </c>
      <c r="B577" s="128" t="s">
        <v>1788</v>
      </c>
      <c r="C577" s="149" t="s">
        <v>54</v>
      </c>
      <c r="D577" s="151"/>
      <c r="E577" s="165" t="s">
        <v>3160</v>
      </c>
      <c r="F577" s="164">
        <v>42634</v>
      </c>
      <c r="G577" s="149" t="s">
        <v>257</v>
      </c>
      <c r="H577" s="154" t="s">
        <v>277</v>
      </c>
      <c r="I577" s="155" t="s">
        <v>267</v>
      </c>
      <c r="J577" s="156" t="s">
        <v>253</v>
      </c>
      <c r="K577" s="157" t="s">
        <v>1863</v>
      </c>
      <c r="L577" s="167" t="s">
        <v>3161</v>
      </c>
      <c r="M577" s="159" t="s">
        <v>1865</v>
      </c>
      <c r="N577" s="159" t="s">
        <v>288</v>
      </c>
      <c r="O577" s="156" t="s">
        <v>254</v>
      </c>
      <c r="P577" s="203">
        <v>46395000</v>
      </c>
      <c r="Q577" s="203">
        <v>46395000</v>
      </c>
      <c r="R577" s="161">
        <v>0</v>
      </c>
      <c r="S577" s="149" t="s">
        <v>261</v>
      </c>
      <c r="T577" s="150" t="s">
        <v>24</v>
      </c>
      <c r="U577" s="163"/>
      <c r="V577" s="163"/>
      <c r="W577" s="163"/>
      <c r="X577" s="163"/>
      <c r="Y577" s="162" t="s">
        <v>24</v>
      </c>
    </row>
    <row r="578" spans="1:25" s="128" customFormat="1" ht="60">
      <c r="A578" s="1">
        <v>568</v>
      </c>
      <c r="B578" s="128" t="s">
        <v>1789</v>
      </c>
      <c r="C578" s="149" t="s">
        <v>54</v>
      </c>
      <c r="D578" s="151"/>
      <c r="E578" s="165" t="s">
        <v>3162</v>
      </c>
      <c r="F578" s="164">
        <v>42825</v>
      </c>
      <c r="G578" s="149" t="s">
        <v>257</v>
      </c>
      <c r="H578" s="154" t="s">
        <v>277</v>
      </c>
      <c r="I578" s="155" t="s">
        <v>267</v>
      </c>
      <c r="J578" s="156" t="s">
        <v>253</v>
      </c>
      <c r="K578" s="154" t="s">
        <v>1870</v>
      </c>
      <c r="L578" s="167" t="s">
        <v>3163</v>
      </c>
      <c r="M578" s="159" t="s">
        <v>1865</v>
      </c>
      <c r="N578" s="159" t="s">
        <v>288</v>
      </c>
      <c r="O578" s="156" t="s">
        <v>254</v>
      </c>
      <c r="P578" s="203">
        <v>7200000</v>
      </c>
      <c r="Q578" s="203">
        <v>7200000</v>
      </c>
      <c r="R578" s="161">
        <v>0</v>
      </c>
      <c r="S578" s="149" t="s">
        <v>261</v>
      </c>
      <c r="T578" s="150" t="s">
        <v>24</v>
      </c>
      <c r="U578" s="163"/>
      <c r="V578" s="163"/>
      <c r="W578" s="163"/>
      <c r="X578" s="163"/>
      <c r="Y578" s="162" t="s">
        <v>24</v>
      </c>
    </row>
    <row r="579" spans="1:25" s="128" customFormat="1" ht="45">
      <c r="A579" s="1">
        <v>569</v>
      </c>
      <c r="B579" s="128" t="s">
        <v>1790</v>
      </c>
      <c r="C579" s="149" t="s">
        <v>54</v>
      </c>
      <c r="D579" s="151"/>
      <c r="E579" s="165" t="s">
        <v>3164</v>
      </c>
      <c r="F579" s="164">
        <v>42670</v>
      </c>
      <c r="G579" s="149" t="s">
        <v>257</v>
      </c>
      <c r="H579" s="154" t="s">
        <v>278</v>
      </c>
      <c r="I579" s="155" t="s">
        <v>267</v>
      </c>
      <c r="J579" s="156" t="s">
        <v>253</v>
      </c>
      <c r="K579" s="154" t="s">
        <v>2248</v>
      </c>
      <c r="L579" s="167" t="s">
        <v>3165</v>
      </c>
      <c r="M579" s="159" t="s">
        <v>1865</v>
      </c>
      <c r="N579" s="159" t="s">
        <v>288</v>
      </c>
      <c r="O579" s="156" t="s">
        <v>254</v>
      </c>
      <c r="P579" s="203">
        <v>350000000</v>
      </c>
      <c r="Q579" s="203">
        <v>350000000</v>
      </c>
      <c r="R579" s="161">
        <v>0</v>
      </c>
      <c r="S579" s="149" t="s">
        <v>261</v>
      </c>
      <c r="T579" s="150" t="s">
        <v>24</v>
      </c>
      <c r="U579" s="163"/>
      <c r="V579" s="163"/>
      <c r="W579" s="163"/>
      <c r="X579" s="163"/>
      <c r="Y579" s="162" t="s">
        <v>24</v>
      </c>
    </row>
    <row r="580" spans="1:25" s="128" customFormat="1" ht="60">
      <c r="A580" s="1">
        <v>570</v>
      </c>
      <c r="B580" s="128" t="s">
        <v>1791</v>
      </c>
      <c r="C580" s="149" t="s">
        <v>54</v>
      </c>
      <c r="D580" s="151"/>
      <c r="E580" s="165" t="s">
        <v>3166</v>
      </c>
      <c r="F580" s="164">
        <v>42831</v>
      </c>
      <c r="G580" s="149" t="s">
        <v>257</v>
      </c>
      <c r="H580" s="154" t="s">
        <v>277</v>
      </c>
      <c r="I580" s="155" t="s">
        <v>267</v>
      </c>
      <c r="J580" s="156" t="s">
        <v>253</v>
      </c>
      <c r="K580" s="157" t="s">
        <v>1863</v>
      </c>
      <c r="L580" s="167" t="s">
        <v>3167</v>
      </c>
      <c r="M580" s="159" t="s">
        <v>1865</v>
      </c>
      <c r="N580" s="159" t="s">
        <v>299</v>
      </c>
      <c r="O580" s="156" t="s">
        <v>254</v>
      </c>
      <c r="P580" s="203">
        <v>64435000</v>
      </c>
      <c r="Q580" s="203">
        <v>64435000</v>
      </c>
      <c r="R580" s="161">
        <v>0</v>
      </c>
      <c r="S580" s="149" t="s">
        <v>261</v>
      </c>
      <c r="T580" s="150" t="s">
        <v>24</v>
      </c>
      <c r="U580" s="163"/>
      <c r="V580" s="163"/>
      <c r="W580" s="163"/>
      <c r="X580" s="163"/>
      <c r="Y580" s="162" t="s">
        <v>24</v>
      </c>
    </row>
    <row r="581" spans="1:25" s="128" customFormat="1" ht="45">
      <c r="A581" s="1">
        <v>571</v>
      </c>
      <c r="B581" s="128" t="s">
        <v>1792</v>
      </c>
      <c r="C581" s="149" t="s">
        <v>54</v>
      </c>
      <c r="D581" s="151"/>
      <c r="E581" s="165" t="s">
        <v>3168</v>
      </c>
      <c r="F581" s="164">
        <v>42873</v>
      </c>
      <c r="G581" s="149" t="s">
        <v>257</v>
      </c>
      <c r="H581" s="154" t="s">
        <v>278</v>
      </c>
      <c r="I581" s="155" t="s">
        <v>267</v>
      </c>
      <c r="J581" s="156" t="s">
        <v>253</v>
      </c>
      <c r="K581" s="157" t="s">
        <v>1867</v>
      </c>
      <c r="L581" s="167" t="s">
        <v>3169</v>
      </c>
      <c r="M581" s="159" t="s">
        <v>1865</v>
      </c>
      <c r="N581" s="159" t="s">
        <v>299</v>
      </c>
      <c r="O581" s="167" t="s">
        <v>254</v>
      </c>
      <c r="P581" s="203">
        <v>136275000</v>
      </c>
      <c r="Q581" s="203">
        <v>136275000</v>
      </c>
      <c r="R581" s="161">
        <v>0</v>
      </c>
      <c r="S581" s="149" t="s">
        <v>261</v>
      </c>
      <c r="T581" s="150" t="s">
        <v>24</v>
      </c>
      <c r="U581" s="163"/>
      <c r="V581" s="163"/>
      <c r="W581" s="163"/>
      <c r="X581" s="163"/>
      <c r="Y581" s="162" t="s">
        <v>24</v>
      </c>
    </row>
    <row r="582" spans="1:25" s="128" customFormat="1" ht="45">
      <c r="A582" s="1">
        <v>572</v>
      </c>
      <c r="B582" s="128" t="s">
        <v>1793</v>
      </c>
      <c r="C582" s="149" t="s">
        <v>54</v>
      </c>
      <c r="D582" s="151"/>
      <c r="E582" s="165" t="s">
        <v>3170</v>
      </c>
      <c r="F582" s="164">
        <v>42885</v>
      </c>
      <c r="G582" s="149" t="s">
        <v>257</v>
      </c>
      <c r="H582" s="154" t="s">
        <v>278</v>
      </c>
      <c r="I582" s="155" t="s">
        <v>267</v>
      </c>
      <c r="J582" s="156" t="s">
        <v>253</v>
      </c>
      <c r="K582" s="157" t="s">
        <v>1867</v>
      </c>
      <c r="L582" s="167" t="s">
        <v>3171</v>
      </c>
      <c r="M582" s="170" t="s">
        <v>259</v>
      </c>
      <c r="N582" s="159" t="s">
        <v>287</v>
      </c>
      <c r="O582" s="167" t="s">
        <v>254</v>
      </c>
      <c r="P582" s="203">
        <v>103000000</v>
      </c>
      <c r="Q582" s="203">
        <v>103000000</v>
      </c>
      <c r="R582" s="161">
        <v>0</v>
      </c>
      <c r="S582" s="149" t="s">
        <v>261</v>
      </c>
      <c r="T582" s="150" t="s">
        <v>24</v>
      </c>
      <c r="U582" s="163"/>
      <c r="V582" s="163"/>
      <c r="W582" s="163"/>
      <c r="X582" s="163"/>
      <c r="Y582" s="162" t="s">
        <v>24</v>
      </c>
    </row>
    <row r="583" spans="1:25" s="128" customFormat="1" ht="45">
      <c r="A583" s="1">
        <v>573</v>
      </c>
      <c r="B583" s="128" t="s">
        <v>1794</v>
      </c>
      <c r="C583" s="149" t="s">
        <v>54</v>
      </c>
      <c r="D583" s="151"/>
      <c r="E583" s="165" t="s">
        <v>3172</v>
      </c>
      <c r="F583" s="164">
        <v>42874</v>
      </c>
      <c r="G583" s="149" t="s">
        <v>257</v>
      </c>
      <c r="H583" s="154" t="s">
        <v>278</v>
      </c>
      <c r="I583" s="155" t="s">
        <v>267</v>
      </c>
      <c r="J583" s="156" t="s">
        <v>253</v>
      </c>
      <c r="K583" s="154" t="s">
        <v>1875</v>
      </c>
      <c r="L583" s="205" t="s">
        <v>3173</v>
      </c>
      <c r="M583" s="170" t="s">
        <v>259</v>
      </c>
      <c r="N583" s="159" t="s">
        <v>287</v>
      </c>
      <c r="O583" s="167" t="s">
        <v>265</v>
      </c>
      <c r="P583" s="203">
        <v>371500000</v>
      </c>
      <c r="Q583" s="203">
        <v>371500000</v>
      </c>
      <c r="R583" s="161">
        <v>0</v>
      </c>
      <c r="S583" s="149" t="s">
        <v>261</v>
      </c>
      <c r="T583" s="150" t="s">
        <v>24</v>
      </c>
      <c r="U583" s="163"/>
      <c r="V583" s="163"/>
      <c r="W583" s="163"/>
      <c r="X583" s="163"/>
      <c r="Y583" s="162" t="s">
        <v>24</v>
      </c>
    </row>
    <row r="584" spans="1:25" s="128" customFormat="1" ht="45">
      <c r="A584" s="1">
        <v>574</v>
      </c>
      <c r="B584" s="128" t="s">
        <v>1795</v>
      </c>
      <c r="C584" s="149" t="s">
        <v>54</v>
      </c>
      <c r="D584" s="151"/>
      <c r="E584" s="165" t="s">
        <v>3174</v>
      </c>
      <c r="F584" s="164">
        <v>42821</v>
      </c>
      <c r="G584" s="149" t="s">
        <v>257</v>
      </c>
      <c r="H584" s="154" t="s">
        <v>278</v>
      </c>
      <c r="I584" s="155" t="s">
        <v>267</v>
      </c>
      <c r="J584" s="156" t="s">
        <v>253</v>
      </c>
      <c r="K584" s="154" t="s">
        <v>1875</v>
      </c>
      <c r="L584" s="167" t="s">
        <v>3175</v>
      </c>
      <c r="M584" s="170" t="s">
        <v>259</v>
      </c>
      <c r="N584" s="159" t="s">
        <v>287</v>
      </c>
      <c r="O584" s="156" t="s">
        <v>254</v>
      </c>
      <c r="P584" s="203">
        <v>115000000</v>
      </c>
      <c r="Q584" s="203">
        <v>115000000</v>
      </c>
      <c r="R584" s="161">
        <v>0</v>
      </c>
      <c r="S584" s="149" t="s">
        <v>261</v>
      </c>
      <c r="T584" s="150" t="s">
        <v>24</v>
      </c>
      <c r="U584" s="163"/>
      <c r="V584" s="163"/>
      <c r="W584" s="163"/>
      <c r="X584" s="163"/>
      <c r="Y584" s="162" t="s">
        <v>24</v>
      </c>
    </row>
    <row r="585" spans="1:25" s="128" customFormat="1" ht="75">
      <c r="A585" s="1">
        <v>575</v>
      </c>
      <c r="B585" s="128" t="s">
        <v>1796</v>
      </c>
      <c r="C585" s="210" t="s">
        <v>54</v>
      </c>
      <c r="D585" s="151"/>
      <c r="E585" s="165" t="s">
        <v>3176</v>
      </c>
      <c r="F585" s="164">
        <v>42765</v>
      </c>
      <c r="G585" s="210" t="s">
        <v>251</v>
      </c>
      <c r="H585" s="217" t="s">
        <v>283</v>
      </c>
      <c r="I585" s="155" t="s">
        <v>267</v>
      </c>
      <c r="J585" s="156" t="s">
        <v>253</v>
      </c>
      <c r="K585" s="154" t="s">
        <v>1870</v>
      </c>
      <c r="L585" s="167" t="s">
        <v>3177</v>
      </c>
      <c r="M585" s="168" t="s">
        <v>3178</v>
      </c>
      <c r="N585" s="168" t="s">
        <v>296</v>
      </c>
      <c r="O585" s="156" t="s">
        <v>254</v>
      </c>
      <c r="P585" s="203">
        <v>0</v>
      </c>
      <c r="Q585" s="203">
        <v>0</v>
      </c>
      <c r="R585" s="161">
        <v>0</v>
      </c>
      <c r="S585" s="149" t="s">
        <v>261</v>
      </c>
      <c r="T585" s="150" t="s">
        <v>24</v>
      </c>
      <c r="U585" s="163"/>
      <c r="V585" s="163"/>
      <c r="W585" s="163"/>
      <c r="X585" s="163"/>
      <c r="Y585" s="162" t="s">
        <v>24</v>
      </c>
    </row>
    <row r="586" spans="1:25" s="128" customFormat="1" ht="75">
      <c r="A586" s="1">
        <v>576</v>
      </c>
      <c r="B586" s="128" t="s">
        <v>1797</v>
      </c>
      <c r="C586" s="210" t="s">
        <v>54</v>
      </c>
      <c r="D586" s="151"/>
      <c r="E586" s="165" t="s">
        <v>3179</v>
      </c>
      <c r="F586" s="164">
        <v>42765</v>
      </c>
      <c r="G586" s="210" t="s">
        <v>251</v>
      </c>
      <c r="H586" s="217" t="s">
        <v>283</v>
      </c>
      <c r="I586" s="155" t="s">
        <v>267</v>
      </c>
      <c r="J586" s="156" t="s">
        <v>253</v>
      </c>
      <c r="K586" s="154" t="s">
        <v>1870</v>
      </c>
      <c r="L586" s="167" t="s">
        <v>3177</v>
      </c>
      <c r="M586" s="168" t="s">
        <v>3178</v>
      </c>
      <c r="N586" s="168" t="s">
        <v>296</v>
      </c>
      <c r="O586" s="156" t="s">
        <v>254</v>
      </c>
      <c r="P586" s="203">
        <v>0</v>
      </c>
      <c r="Q586" s="203">
        <v>0</v>
      </c>
      <c r="R586" s="161">
        <v>0</v>
      </c>
      <c r="S586" s="149" t="s">
        <v>261</v>
      </c>
      <c r="T586" s="150" t="s">
        <v>24</v>
      </c>
      <c r="U586" s="163"/>
      <c r="V586" s="163"/>
      <c r="W586" s="163"/>
      <c r="X586" s="163"/>
      <c r="Y586" s="162" t="s">
        <v>24</v>
      </c>
    </row>
    <row r="587" spans="1:25" s="128" customFormat="1" ht="45">
      <c r="A587" s="1">
        <v>577</v>
      </c>
      <c r="B587" s="128" t="s">
        <v>1798</v>
      </c>
      <c r="C587" s="149" t="s">
        <v>54</v>
      </c>
      <c r="D587" s="151"/>
      <c r="E587" s="165" t="s">
        <v>3180</v>
      </c>
      <c r="F587" s="164">
        <v>42816</v>
      </c>
      <c r="G587" s="149" t="s">
        <v>257</v>
      </c>
      <c r="H587" s="154" t="s">
        <v>278</v>
      </c>
      <c r="I587" s="155" t="s">
        <v>267</v>
      </c>
      <c r="J587" s="156" t="s">
        <v>253</v>
      </c>
      <c r="K587" s="157" t="s">
        <v>1863</v>
      </c>
      <c r="L587" s="167" t="s">
        <v>3181</v>
      </c>
      <c r="M587" s="159" t="s">
        <v>1865</v>
      </c>
      <c r="N587" s="159" t="s">
        <v>288</v>
      </c>
      <c r="O587" s="156" t="s">
        <v>254</v>
      </c>
      <c r="P587" s="203">
        <v>655744350</v>
      </c>
      <c r="Q587" s="203">
        <v>655744350</v>
      </c>
      <c r="R587" s="161">
        <v>0</v>
      </c>
      <c r="S587" s="149" t="s">
        <v>261</v>
      </c>
      <c r="T587" s="150" t="s">
        <v>24</v>
      </c>
      <c r="U587" s="163"/>
      <c r="V587" s="163"/>
      <c r="W587" s="163"/>
      <c r="X587" s="163"/>
      <c r="Y587" s="162" t="s">
        <v>24</v>
      </c>
    </row>
    <row r="588" spans="1:25" s="128" customFormat="1" ht="45">
      <c r="A588" s="1">
        <v>578</v>
      </c>
      <c r="B588" s="128" t="s">
        <v>1799</v>
      </c>
      <c r="C588" s="149" t="s">
        <v>54</v>
      </c>
      <c r="D588" s="151"/>
      <c r="E588" s="165" t="s">
        <v>3182</v>
      </c>
      <c r="F588" s="164">
        <v>42895</v>
      </c>
      <c r="G588" s="149" t="s">
        <v>257</v>
      </c>
      <c r="H588" s="154" t="s">
        <v>278</v>
      </c>
      <c r="I588" s="155" t="s">
        <v>267</v>
      </c>
      <c r="J588" s="156" t="s">
        <v>253</v>
      </c>
      <c r="K588" s="154" t="s">
        <v>1870</v>
      </c>
      <c r="L588" s="167" t="s">
        <v>3183</v>
      </c>
      <c r="M588" s="170" t="s">
        <v>259</v>
      </c>
      <c r="N588" s="159" t="s">
        <v>287</v>
      </c>
      <c r="O588" s="156" t="s">
        <v>254</v>
      </c>
      <c r="P588" s="203">
        <v>135115000</v>
      </c>
      <c r="Q588" s="203">
        <v>135115000</v>
      </c>
      <c r="R588" s="161">
        <v>0</v>
      </c>
      <c r="S588" s="149" t="s">
        <v>261</v>
      </c>
      <c r="T588" s="150" t="s">
        <v>24</v>
      </c>
      <c r="U588" s="163"/>
      <c r="V588" s="163"/>
      <c r="W588" s="163"/>
      <c r="X588" s="163"/>
      <c r="Y588" s="162" t="s">
        <v>24</v>
      </c>
    </row>
    <row r="589" spans="1:25" s="128" customFormat="1" ht="45">
      <c r="A589" s="1">
        <v>579</v>
      </c>
      <c r="B589" s="128" t="s">
        <v>1800</v>
      </c>
      <c r="C589" s="149" t="s">
        <v>54</v>
      </c>
      <c r="D589" s="151"/>
      <c r="E589" s="165" t="s">
        <v>3184</v>
      </c>
      <c r="F589" s="164">
        <v>42901</v>
      </c>
      <c r="G589" s="149" t="s">
        <v>257</v>
      </c>
      <c r="H589" s="154" t="s">
        <v>278</v>
      </c>
      <c r="I589" s="155" t="s">
        <v>267</v>
      </c>
      <c r="J589" s="156" t="s">
        <v>253</v>
      </c>
      <c r="K589" s="157" t="s">
        <v>1867</v>
      </c>
      <c r="L589" s="167" t="s">
        <v>3185</v>
      </c>
      <c r="M589" s="170" t="s">
        <v>259</v>
      </c>
      <c r="N589" s="159" t="s">
        <v>287</v>
      </c>
      <c r="O589" s="167" t="s">
        <v>254</v>
      </c>
      <c r="P589" s="203">
        <v>100115000</v>
      </c>
      <c r="Q589" s="203">
        <v>100115000</v>
      </c>
      <c r="R589" s="161">
        <v>0</v>
      </c>
      <c r="S589" s="149" t="s">
        <v>261</v>
      </c>
      <c r="T589" s="150" t="s">
        <v>24</v>
      </c>
      <c r="U589" s="163"/>
      <c r="V589" s="163"/>
      <c r="W589" s="163"/>
      <c r="X589" s="163"/>
      <c r="Y589" s="162" t="s">
        <v>24</v>
      </c>
    </row>
    <row r="590" spans="1:25" s="128" customFormat="1" ht="120">
      <c r="A590" s="1">
        <v>580</v>
      </c>
      <c r="B590" s="128" t="s">
        <v>1801</v>
      </c>
      <c r="C590" s="149" t="s">
        <v>54</v>
      </c>
      <c r="D590" s="151"/>
      <c r="E590" s="190" t="s">
        <v>3186</v>
      </c>
      <c r="F590" s="164">
        <v>42776</v>
      </c>
      <c r="G590" s="149" t="s">
        <v>257</v>
      </c>
      <c r="H590" s="154" t="s">
        <v>280</v>
      </c>
      <c r="I590" s="155" t="s">
        <v>267</v>
      </c>
      <c r="J590" s="156" t="s">
        <v>253</v>
      </c>
      <c r="K590" s="154" t="s">
        <v>2248</v>
      </c>
      <c r="L590" s="192" t="s">
        <v>2991</v>
      </c>
      <c r="M590" s="159" t="s">
        <v>266</v>
      </c>
      <c r="N590" s="159" t="s">
        <v>293</v>
      </c>
      <c r="O590" s="156" t="s">
        <v>264</v>
      </c>
      <c r="P590" s="169">
        <v>0</v>
      </c>
      <c r="Q590" s="169">
        <v>0</v>
      </c>
      <c r="R590" s="161">
        <v>0</v>
      </c>
      <c r="S590" s="149" t="s">
        <v>261</v>
      </c>
      <c r="T590" s="150" t="s">
        <v>24</v>
      </c>
      <c r="U590" s="163" t="s">
        <v>262</v>
      </c>
      <c r="V590" s="163"/>
      <c r="W590" s="163"/>
      <c r="X590" s="163"/>
      <c r="Y590" s="162" t="s">
        <v>24</v>
      </c>
    </row>
    <row r="591" spans="1:25" s="128" customFormat="1" ht="45">
      <c r="A591" s="1">
        <v>581</v>
      </c>
      <c r="B591" s="128" t="s">
        <v>1802</v>
      </c>
      <c r="C591" s="149" t="s">
        <v>54</v>
      </c>
      <c r="D591" s="151"/>
      <c r="E591" s="165" t="s">
        <v>3187</v>
      </c>
      <c r="F591" s="164">
        <v>42858</v>
      </c>
      <c r="G591" s="149" t="s">
        <v>257</v>
      </c>
      <c r="H591" s="154" t="s">
        <v>278</v>
      </c>
      <c r="I591" s="155" t="s">
        <v>267</v>
      </c>
      <c r="J591" s="156" t="s">
        <v>253</v>
      </c>
      <c r="K591" s="157" t="s">
        <v>1867</v>
      </c>
      <c r="L591" s="167" t="s">
        <v>3188</v>
      </c>
      <c r="M591" s="170" t="s">
        <v>259</v>
      </c>
      <c r="N591" s="159" t="s">
        <v>287</v>
      </c>
      <c r="O591" s="167" t="s">
        <v>254</v>
      </c>
      <c r="P591" s="203">
        <v>983677000</v>
      </c>
      <c r="Q591" s="203">
        <v>983677000</v>
      </c>
      <c r="R591" s="161">
        <v>0</v>
      </c>
      <c r="S591" s="149" t="s">
        <v>261</v>
      </c>
      <c r="T591" s="150" t="s">
        <v>24</v>
      </c>
      <c r="U591" s="163"/>
      <c r="V591" s="163"/>
      <c r="W591" s="163"/>
      <c r="X591" s="163"/>
      <c r="Y591" s="162" t="s">
        <v>24</v>
      </c>
    </row>
    <row r="592" spans="1:25" s="128" customFormat="1" ht="60">
      <c r="A592" s="1">
        <v>582</v>
      </c>
      <c r="B592" s="128" t="s">
        <v>1803</v>
      </c>
      <c r="C592" s="149" t="s">
        <v>54</v>
      </c>
      <c r="D592" s="151"/>
      <c r="E592" s="165" t="s">
        <v>3189</v>
      </c>
      <c r="F592" s="164">
        <v>42893</v>
      </c>
      <c r="G592" s="149" t="s">
        <v>257</v>
      </c>
      <c r="H592" s="154" t="s">
        <v>277</v>
      </c>
      <c r="I592" s="155" t="s">
        <v>267</v>
      </c>
      <c r="J592" s="156" t="s">
        <v>253</v>
      </c>
      <c r="K592" s="154" t="s">
        <v>1875</v>
      </c>
      <c r="L592" s="167" t="s">
        <v>3190</v>
      </c>
      <c r="M592" s="170" t="s">
        <v>259</v>
      </c>
      <c r="N592" s="159" t="s">
        <v>287</v>
      </c>
      <c r="O592" s="156" t="s">
        <v>254</v>
      </c>
      <c r="P592" s="203">
        <v>27575000</v>
      </c>
      <c r="Q592" s="203">
        <v>27575000</v>
      </c>
      <c r="R592" s="161">
        <v>0</v>
      </c>
      <c r="S592" s="149" t="s">
        <v>261</v>
      </c>
      <c r="T592" s="150" t="s">
        <v>24</v>
      </c>
      <c r="U592" s="163"/>
      <c r="V592" s="163"/>
      <c r="W592" s="163"/>
      <c r="X592" s="163"/>
      <c r="Y592" s="162" t="s">
        <v>24</v>
      </c>
    </row>
    <row r="593" spans="1:25" s="128" customFormat="1" ht="30">
      <c r="A593" s="1">
        <v>583</v>
      </c>
      <c r="B593" s="128" t="s">
        <v>1804</v>
      </c>
      <c r="C593" s="210" t="s">
        <v>54</v>
      </c>
      <c r="D593" s="151"/>
      <c r="E593" s="165" t="s">
        <v>3191</v>
      </c>
      <c r="F593" s="164">
        <v>42893</v>
      </c>
      <c r="G593" s="210" t="s">
        <v>251</v>
      </c>
      <c r="H593" s="217" t="s">
        <v>272</v>
      </c>
      <c r="I593" s="155" t="s">
        <v>267</v>
      </c>
      <c r="J593" s="156" t="s">
        <v>253</v>
      </c>
      <c r="K593" s="154" t="s">
        <v>1875</v>
      </c>
      <c r="L593" s="167" t="s">
        <v>3192</v>
      </c>
      <c r="M593" s="159" t="s">
        <v>1865</v>
      </c>
      <c r="N593" s="159" t="s">
        <v>288</v>
      </c>
      <c r="O593" s="156" t="s">
        <v>254</v>
      </c>
      <c r="P593" s="203">
        <v>120000000</v>
      </c>
      <c r="Q593" s="203">
        <v>120000000</v>
      </c>
      <c r="R593" s="161">
        <v>0</v>
      </c>
      <c r="S593" s="149" t="s">
        <v>261</v>
      </c>
      <c r="T593" s="150" t="s">
        <v>24</v>
      </c>
      <c r="U593" s="163"/>
      <c r="V593" s="163"/>
      <c r="W593" s="163"/>
      <c r="X593" s="163"/>
      <c r="Y593" s="162" t="s">
        <v>24</v>
      </c>
    </row>
    <row r="594" spans="1:25" s="128" customFormat="1" ht="75">
      <c r="A594" s="1">
        <v>584</v>
      </c>
      <c r="B594" s="128" t="s">
        <v>1805</v>
      </c>
      <c r="C594" s="210" t="s">
        <v>54</v>
      </c>
      <c r="D594" s="151"/>
      <c r="E594" s="165" t="s">
        <v>3193</v>
      </c>
      <c r="F594" s="164">
        <v>42816</v>
      </c>
      <c r="G594" s="210" t="s">
        <v>251</v>
      </c>
      <c r="H594" s="217" t="s">
        <v>283</v>
      </c>
      <c r="I594" s="155" t="s">
        <v>267</v>
      </c>
      <c r="J594" s="156" t="s">
        <v>253</v>
      </c>
      <c r="K594" s="154" t="s">
        <v>2248</v>
      </c>
      <c r="L594" s="167" t="s">
        <v>3194</v>
      </c>
      <c r="M594" s="170" t="s">
        <v>263</v>
      </c>
      <c r="N594" s="168" t="s">
        <v>290</v>
      </c>
      <c r="O594" s="156" t="s">
        <v>254</v>
      </c>
      <c r="P594" s="203">
        <v>0</v>
      </c>
      <c r="Q594" s="203">
        <v>0</v>
      </c>
      <c r="R594" s="161">
        <v>0</v>
      </c>
      <c r="S594" s="149" t="s">
        <v>261</v>
      </c>
      <c r="T594" s="150" t="s">
        <v>24</v>
      </c>
      <c r="U594" s="163"/>
      <c r="V594" s="163"/>
      <c r="W594" s="163"/>
      <c r="X594" s="163"/>
      <c r="Y594" s="162" t="s">
        <v>24</v>
      </c>
    </row>
    <row r="595" spans="1:25" s="128" customFormat="1" ht="45">
      <c r="A595" s="1">
        <v>585</v>
      </c>
      <c r="B595" s="128" t="s">
        <v>1806</v>
      </c>
      <c r="C595" s="149" t="s">
        <v>54</v>
      </c>
      <c r="D595" s="151"/>
      <c r="E595" s="172" t="s">
        <v>3195</v>
      </c>
      <c r="F595" s="164">
        <v>42880</v>
      </c>
      <c r="G595" s="149" t="s">
        <v>257</v>
      </c>
      <c r="H595" s="154" t="s">
        <v>278</v>
      </c>
      <c r="I595" s="155" t="s">
        <v>267</v>
      </c>
      <c r="J595" s="156" t="s">
        <v>253</v>
      </c>
      <c r="K595" s="157" t="s">
        <v>1863</v>
      </c>
      <c r="L595" s="167" t="s">
        <v>3196</v>
      </c>
      <c r="M595" s="159" t="s">
        <v>2899</v>
      </c>
      <c r="N595" s="159" t="s">
        <v>304</v>
      </c>
      <c r="O595" s="156" t="s">
        <v>254</v>
      </c>
      <c r="P595" s="203">
        <v>73771700</v>
      </c>
      <c r="Q595" s="203">
        <v>73771700</v>
      </c>
      <c r="R595" s="161">
        <v>0</v>
      </c>
      <c r="S595" s="149" t="s">
        <v>261</v>
      </c>
      <c r="T595" s="150" t="s">
        <v>24</v>
      </c>
      <c r="U595" s="163"/>
      <c r="V595" s="163"/>
      <c r="W595" s="163"/>
      <c r="X595" s="163"/>
      <c r="Y595" s="162" t="s">
        <v>24</v>
      </c>
    </row>
    <row r="596" spans="1:25" s="128" customFormat="1" ht="45">
      <c r="A596" s="1">
        <v>586</v>
      </c>
      <c r="B596" s="128" t="s">
        <v>1807</v>
      </c>
      <c r="C596" s="149" t="s">
        <v>54</v>
      </c>
      <c r="D596" s="151"/>
      <c r="E596" s="165" t="s">
        <v>3197</v>
      </c>
      <c r="F596" s="164">
        <v>42752</v>
      </c>
      <c r="G596" s="149" t="s">
        <v>257</v>
      </c>
      <c r="H596" s="154" t="s">
        <v>278</v>
      </c>
      <c r="I596" s="155" t="s">
        <v>267</v>
      </c>
      <c r="J596" s="156" t="s">
        <v>253</v>
      </c>
      <c r="K596" s="157" t="s">
        <v>1867</v>
      </c>
      <c r="L596" s="167" t="s">
        <v>3198</v>
      </c>
      <c r="M596" s="159" t="s">
        <v>1865</v>
      </c>
      <c r="N596" s="159" t="s">
        <v>288</v>
      </c>
      <c r="O596" s="167" t="s">
        <v>254</v>
      </c>
      <c r="P596" s="203">
        <v>1019630527</v>
      </c>
      <c r="Q596" s="203">
        <v>1019630527</v>
      </c>
      <c r="R596" s="161">
        <v>0</v>
      </c>
      <c r="S596" s="149" t="s">
        <v>261</v>
      </c>
      <c r="T596" s="150" t="s">
        <v>24</v>
      </c>
      <c r="U596" s="163"/>
      <c r="V596" s="163"/>
      <c r="W596" s="163"/>
      <c r="X596" s="163"/>
      <c r="Y596" s="162" t="s">
        <v>24</v>
      </c>
    </row>
    <row r="597" spans="1:25" s="128" customFormat="1" ht="45">
      <c r="A597" s="1">
        <v>587</v>
      </c>
      <c r="B597" s="128" t="s">
        <v>1808</v>
      </c>
      <c r="C597" s="149" t="s">
        <v>54</v>
      </c>
      <c r="D597" s="151"/>
      <c r="E597" s="165" t="s">
        <v>3199</v>
      </c>
      <c r="F597" s="164">
        <v>42923</v>
      </c>
      <c r="G597" s="149" t="s">
        <v>257</v>
      </c>
      <c r="H597" s="154" t="s">
        <v>278</v>
      </c>
      <c r="I597" s="155" t="s">
        <v>267</v>
      </c>
      <c r="J597" s="156" t="s">
        <v>253</v>
      </c>
      <c r="K597" s="157" t="s">
        <v>1863</v>
      </c>
      <c r="L597" s="167" t="s">
        <v>3200</v>
      </c>
      <c r="M597" s="170" t="s">
        <v>259</v>
      </c>
      <c r="N597" s="159" t="s">
        <v>287</v>
      </c>
      <c r="O597" s="167" t="s">
        <v>265</v>
      </c>
      <c r="P597" s="203">
        <v>75440935</v>
      </c>
      <c r="Q597" s="203">
        <v>75440935</v>
      </c>
      <c r="R597" s="161">
        <v>0</v>
      </c>
      <c r="S597" s="149" t="s">
        <v>261</v>
      </c>
      <c r="T597" s="150" t="s">
        <v>24</v>
      </c>
      <c r="U597" s="163"/>
      <c r="V597" s="163"/>
      <c r="W597" s="163"/>
      <c r="X597" s="163"/>
      <c r="Y597" s="162" t="s">
        <v>24</v>
      </c>
    </row>
    <row r="598" spans="1:25" s="128" customFormat="1" ht="60">
      <c r="A598" s="1">
        <v>588</v>
      </c>
      <c r="B598" s="128" t="s">
        <v>1809</v>
      </c>
      <c r="C598" s="149" t="s">
        <v>54</v>
      </c>
      <c r="D598" s="151"/>
      <c r="E598" s="165" t="s">
        <v>3201</v>
      </c>
      <c r="F598" s="164">
        <v>42642</v>
      </c>
      <c r="G598" s="149" t="s">
        <v>257</v>
      </c>
      <c r="H598" s="154" t="s">
        <v>277</v>
      </c>
      <c r="I598" s="156" t="s">
        <v>252</v>
      </c>
      <c r="J598" s="156" t="s">
        <v>253</v>
      </c>
      <c r="K598" s="154" t="s">
        <v>1875</v>
      </c>
      <c r="L598" s="167" t="s">
        <v>3202</v>
      </c>
      <c r="M598" s="159" t="s">
        <v>1865</v>
      </c>
      <c r="N598" s="159" t="s">
        <v>288</v>
      </c>
      <c r="O598" s="156" t="s">
        <v>254</v>
      </c>
      <c r="P598" s="203">
        <v>358013259</v>
      </c>
      <c r="Q598" s="203">
        <v>358013259</v>
      </c>
      <c r="R598" s="161">
        <v>0</v>
      </c>
      <c r="S598" s="149" t="s">
        <v>261</v>
      </c>
      <c r="T598" s="150" t="s">
        <v>24</v>
      </c>
      <c r="U598" s="163"/>
      <c r="V598" s="163"/>
      <c r="W598" s="163"/>
      <c r="X598" s="163"/>
      <c r="Y598" s="162" t="s">
        <v>24</v>
      </c>
    </row>
    <row r="599" spans="1:25" s="128" customFormat="1" ht="75">
      <c r="A599" s="1">
        <v>589</v>
      </c>
      <c r="B599" s="128" t="s">
        <v>1810</v>
      </c>
      <c r="C599" s="210" t="s">
        <v>54</v>
      </c>
      <c r="D599" s="151"/>
      <c r="E599" s="165" t="s">
        <v>3203</v>
      </c>
      <c r="F599" s="164">
        <v>42914</v>
      </c>
      <c r="G599" s="210" t="s">
        <v>251</v>
      </c>
      <c r="H599" s="217" t="s">
        <v>283</v>
      </c>
      <c r="I599" s="155" t="s">
        <v>267</v>
      </c>
      <c r="J599" s="156" t="s">
        <v>253</v>
      </c>
      <c r="K599" s="157" t="s">
        <v>1867</v>
      </c>
      <c r="L599" s="167" t="s">
        <v>3204</v>
      </c>
      <c r="M599" s="158" t="s">
        <v>1858</v>
      </c>
      <c r="N599" s="159" t="s">
        <v>285</v>
      </c>
      <c r="O599" s="167" t="s">
        <v>254</v>
      </c>
      <c r="P599" s="203">
        <v>5592402000</v>
      </c>
      <c r="Q599" s="203">
        <v>5592402000</v>
      </c>
      <c r="R599" s="161">
        <v>0</v>
      </c>
      <c r="S599" s="149" t="s">
        <v>261</v>
      </c>
      <c r="T599" s="150" t="s">
        <v>24</v>
      </c>
      <c r="U599" s="163"/>
      <c r="V599" s="163"/>
      <c r="W599" s="163"/>
      <c r="X599" s="163"/>
      <c r="Y599" s="162" t="s">
        <v>24</v>
      </c>
    </row>
    <row r="600" spans="1:25" s="128" customFormat="1" ht="60">
      <c r="A600" s="1">
        <v>590</v>
      </c>
      <c r="B600" s="128" t="s">
        <v>1811</v>
      </c>
      <c r="C600" s="149" t="s">
        <v>54</v>
      </c>
      <c r="D600" s="151"/>
      <c r="E600" s="165" t="s">
        <v>3205</v>
      </c>
      <c r="F600" s="164">
        <v>42696</v>
      </c>
      <c r="G600" s="149" t="s">
        <v>257</v>
      </c>
      <c r="H600" s="154" t="s">
        <v>277</v>
      </c>
      <c r="I600" s="155" t="s">
        <v>267</v>
      </c>
      <c r="J600" s="156" t="s">
        <v>253</v>
      </c>
      <c r="K600" s="154" t="s">
        <v>1875</v>
      </c>
      <c r="L600" s="167" t="s">
        <v>3206</v>
      </c>
      <c r="M600" s="159" t="s">
        <v>1865</v>
      </c>
      <c r="N600" s="159" t="s">
        <v>288</v>
      </c>
      <c r="O600" s="156" t="s">
        <v>254</v>
      </c>
      <c r="P600" s="203">
        <v>25700000</v>
      </c>
      <c r="Q600" s="203">
        <v>25700000</v>
      </c>
      <c r="R600" s="161">
        <v>0</v>
      </c>
      <c r="S600" s="149" t="s">
        <v>261</v>
      </c>
      <c r="T600" s="150" t="s">
        <v>24</v>
      </c>
      <c r="U600" s="163"/>
      <c r="V600" s="163"/>
      <c r="W600" s="163"/>
      <c r="X600" s="163"/>
      <c r="Y600" s="162" t="s">
        <v>24</v>
      </c>
    </row>
    <row r="601" spans="1:25" s="128" customFormat="1" ht="60">
      <c r="A601" s="1">
        <v>591</v>
      </c>
      <c r="B601" s="128" t="s">
        <v>1812</v>
      </c>
      <c r="C601" s="149" t="s">
        <v>54</v>
      </c>
      <c r="D601" s="151"/>
      <c r="E601" s="165" t="s">
        <v>3207</v>
      </c>
      <c r="F601" s="164">
        <v>42851</v>
      </c>
      <c r="G601" s="149" t="s">
        <v>257</v>
      </c>
      <c r="H601" s="154" t="s">
        <v>277</v>
      </c>
      <c r="I601" s="155" t="s">
        <v>267</v>
      </c>
      <c r="J601" s="156" t="s">
        <v>253</v>
      </c>
      <c r="K601" s="157" t="s">
        <v>1863</v>
      </c>
      <c r="L601" s="206" t="s">
        <v>3208</v>
      </c>
      <c r="M601" s="159" t="s">
        <v>1865</v>
      </c>
      <c r="N601" s="159" t="s">
        <v>288</v>
      </c>
      <c r="O601" s="156" t="s">
        <v>254</v>
      </c>
      <c r="P601" s="203">
        <v>10200000</v>
      </c>
      <c r="Q601" s="203">
        <v>10200000</v>
      </c>
      <c r="R601" s="161">
        <v>0</v>
      </c>
      <c r="S601" s="149" t="s">
        <v>261</v>
      </c>
      <c r="T601" s="150" t="s">
        <v>24</v>
      </c>
      <c r="U601" s="163"/>
      <c r="V601" s="163"/>
      <c r="W601" s="163"/>
      <c r="X601" s="163"/>
      <c r="Y601" s="162" t="s">
        <v>24</v>
      </c>
    </row>
    <row r="602" spans="1:25" s="128" customFormat="1" ht="60">
      <c r="A602" s="1">
        <v>592</v>
      </c>
      <c r="B602" s="128" t="s">
        <v>1813</v>
      </c>
      <c r="C602" s="149" t="s">
        <v>54</v>
      </c>
      <c r="D602" s="151"/>
      <c r="E602" s="165" t="s">
        <v>3209</v>
      </c>
      <c r="F602" s="164">
        <v>42851</v>
      </c>
      <c r="G602" s="149" t="s">
        <v>257</v>
      </c>
      <c r="H602" s="154" t="s">
        <v>277</v>
      </c>
      <c r="I602" s="155" t="s">
        <v>267</v>
      </c>
      <c r="J602" s="156" t="s">
        <v>253</v>
      </c>
      <c r="K602" s="157" t="s">
        <v>1863</v>
      </c>
      <c r="L602" s="167" t="s">
        <v>3210</v>
      </c>
      <c r="M602" s="159" t="s">
        <v>1865</v>
      </c>
      <c r="N602" s="159" t="s">
        <v>288</v>
      </c>
      <c r="O602" s="156" t="s">
        <v>254</v>
      </c>
      <c r="P602" s="203">
        <v>13000000</v>
      </c>
      <c r="Q602" s="203">
        <v>13000000</v>
      </c>
      <c r="R602" s="161">
        <v>0</v>
      </c>
      <c r="S602" s="149" t="s">
        <v>261</v>
      </c>
      <c r="T602" s="150" t="s">
        <v>24</v>
      </c>
      <c r="U602" s="163"/>
      <c r="V602" s="163"/>
      <c r="W602" s="163"/>
      <c r="X602" s="163"/>
      <c r="Y602" s="162" t="s">
        <v>24</v>
      </c>
    </row>
    <row r="603" spans="1:25" s="128" customFormat="1" ht="63.75">
      <c r="A603" s="1">
        <v>593</v>
      </c>
      <c r="B603" s="128" t="s">
        <v>1814</v>
      </c>
      <c r="C603" s="149" t="s">
        <v>54</v>
      </c>
      <c r="D603" s="151"/>
      <c r="E603" s="165" t="s">
        <v>3211</v>
      </c>
      <c r="F603" s="164">
        <v>42944</v>
      </c>
      <c r="G603" s="149" t="s">
        <v>257</v>
      </c>
      <c r="H603" s="154" t="s">
        <v>278</v>
      </c>
      <c r="I603" s="155" t="s">
        <v>267</v>
      </c>
      <c r="J603" s="156" t="s">
        <v>253</v>
      </c>
      <c r="K603" s="157" t="s">
        <v>1867</v>
      </c>
      <c r="L603" s="167" t="s">
        <v>3212</v>
      </c>
      <c r="M603" s="170" t="s">
        <v>259</v>
      </c>
      <c r="N603" s="159" t="s">
        <v>287</v>
      </c>
      <c r="O603" s="167" t="s">
        <v>254</v>
      </c>
      <c r="P603" s="203">
        <v>562000000</v>
      </c>
      <c r="Q603" s="203">
        <v>562000000</v>
      </c>
      <c r="R603" s="161">
        <v>0</v>
      </c>
      <c r="S603" s="149" t="s">
        <v>261</v>
      </c>
      <c r="T603" s="150" t="s">
        <v>24</v>
      </c>
      <c r="U603" s="163"/>
      <c r="V603" s="163"/>
      <c r="W603" s="163"/>
      <c r="X603" s="163"/>
      <c r="Y603" s="162" t="s">
        <v>24</v>
      </c>
    </row>
    <row r="604" spans="1:25" s="128" customFormat="1" ht="60">
      <c r="A604" s="1">
        <v>594</v>
      </c>
      <c r="B604" s="128" t="s">
        <v>1815</v>
      </c>
      <c r="C604" s="149" t="s">
        <v>54</v>
      </c>
      <c r="D604" s="151"/>
      <c r="E604" s="165" t="s">
        <v>3213</v>
      </c>
      <c r="F604" s="164">
        <v>42758</v>
      </c>
      <c r="G604" s="149" t="s">
        <v>257</v>
      </c>
      <c r="H604" s="154" t="s">
        <v>277</v>
      </c>
      <c r="I604" s="155" t="s">
        <v>267</v>
      </c>
      <c r="J604" s="156" t="s">
        <v>253</v>
      </c>
      <c r="K604" s="157" t="s">
        <v>1863</v>
      </c>
      <c r="L604" s="207" t="s">
        <v>3214</v>
      </c>
      <c r="M604" s="159" t="s">
        <v>1865</v>
      </c>
      <c r="N604" s="159" t="s">
        <v>288</v>
      </c>
      <c r="O604" s="156" t="s">
        <v>254</v>
      </c>
      <c r="P604" s="203">
        <v>178870000</v>
      </c>
      <c r="Q604" s="203">
        <v>178870000</v>
      </c>
      <c r="R604" s="161">
        <v>0</v>
      </c>
      <c r="S604" s="149" t="s">
        <v>261</v>
      </c>
      <c r="T604" s="150" t="s">
        <v>24</v>
      </c>
      <c r="U604" s="163"/>
      <c r="V604" s="163"/>
      <c r="W604" s="163"/>
      <c r="X604" s="163"/>
      <c r="Y604" s="162" t="s">
        <v>24</v>
      </c>
    </row>
    <row r="605" spans="1:25" s="128" customFormat="1" ht="45">
      <c r="A605" s="1">
        <v>595</v>
      </c>
      <c r="B605" s="128" t="s">
        <v>1816</v>
      </c>
      <c r="C605" s="149" t="s">
        <v>54</v>
      </c>
      <c r="D605" s="151"/>
      <c r="E605" s="165" t="s">
        <v>3215</v>
      </c>
      <c r="F605" s="164">
        <v>42947</v>
      </c>
      <c r="G605" s="149" t="s">
        <v>257</v>
      </c>
      <c r="H605" s="154" t="s">
        <v>278</v>
      </c>
      <c r="I605" s="155" t="s">
        <v>267</v>
      </c>
      <c r="J605" s="156" t="s">
        <v>253</v>
      </c>
      <c r="K605" s="154" t="s">
        <v>1870</v>
      </c>
      <c r="L605" s="167" t="s">
        <v>3216</v>
      </c>
      <c r="M605" s="158" t="s">
        <v>1858</v>
      </c>
      <c r="N605" s="159" t="s">
        <v>273</v>
      </c>
      <c r="O605" s="156" t="s">
        <v>254</v>
      </c>
      <c r="P605" s="203">
        <v>272269000</v>
      </c>
      <c r="Q605" s="203">
        <v>272269000</v>
      </c>
      <c r="R605" s="161">
        <v>0</v>
      </c>
      <c r="S605" s="149" t="s">
        <v>261</v>
      </c>
      <c r="T605" s="150" t="s">
        <v>24</v>
      </c>
      <c r="U605" s="163"/>
      <c r="V605" s="163"/>
      <c r="W605" s="163"/>
      <c r="X605" s="163"/>
      <c r="Y605" s="162" t="s">
        <v>24</v>
      </c>
    </row>
    <row r="606" spans="1:25" s="128" customFormat="1" ht="45">
      <c r="A606" s="1">
        <v>596</v>
      </c>
      <c r="B606" s="128" t="s">
        <v>1817</v>
      </c>
      <c r="C606" s="149" t="s">
        <v>54</v>
      </c>
      <c r="D606" s="151"/>
      <c r="E606" s="165" t="s">
        <v>3217</v>
      </c>
      <c r="F606" s="164">
        <v>42943</v>
      </c>
      <c r="G606" s="149" t="s">
        <v>257</v>
      </c>
      <c r="H606" s="154" t="s">
        <v>278</v>
      </c>
      <c r="I606" s="155" t="s">
        <v>267</v>
      </c>
      <c r="J606" s="156" t="s">
        <v>253</v>
      </c>
      <c r="K606" s="157" t="s">
        <v>1867</v>
      </c>
      <c r="L606" s="167" t="s">
        <v>3218</v>
      </c>
      <c r="M606" s="170" t="s">
        <v>259</v>
      </c>
      <c r="N606" s="159" t="s">
        <v>287</v>
      </c>
      <c r="O606" s="167" t="s">
        <v>254</v>
      </c>
      <c r="P606" s="203">
        <v>85000000</v>
      </c>
      <c r="Q606" s="203">
        <v>85000000</v>
      </c>
      <c r="R606" s="161">
        <v>0</v>
      </c>
      <c r="S606" s="149" t="s">
        <v>261</v>
      </c>
      <c r="T606" s="150" t="s">
        <v>24</v>
      </c>
      <c r="U606" s="163"/>
      <c r="V606" s="163"/>
      <c r="W606" s="163"/>
      <c r="X606" s="163"/>
      <c r="Y606" s="162" t="s">
        <v>24</v>
      </c>
    </row>
    <row r="607" spans="1:25" s="128" customFormat="1" ht="30">
      <c r="A607" s="1">
        <v>597</v>
      </c>
      <c r="B607" s="128" t="s">
        <v>1818</v>
      </c>
      <c r="C607" s="210" t="s">
        <v>54</v>
      </c>
      <c r="D607" s="151"/>
      <c r="E607" s="165" t="s">
        <v>3219</v>
      </c>
      <c r="F607" s="164">
        <v>42933</v>
      </c>
      <c r="G607" s="210" t="s">
        <v>251</v>
      </c>
      <c r="H607" s="217" t="s">
        <v>272</v>
      </c>
      <c r="I607" s="155" t="s">
        <v>267</v>
      </c>
      <c r="J607" s="156" t="s">
        <v>253</v>
      </c>
      <c r="K607" s="154" t="s">
        <v>2248</v>
      </c>
      <c r="L607" s="167" t="s">
        <v>3220</v>
      </c>
      <c r="M607" s="158" t="s">
        <v>1858</v>
      </c>
      <c r="N607" s="159" t="s">
        <v>273</v>
      </c>
      <c r="O607" s="156" t="s">
        <v>254</v>
      </c>
      <c r="P607" s="203">
        <v>1887783974</v>
      </c>
      <c r="Q607" s="203">
        <v>1887783974</v>
      </c>
      <c r="R607" s="161">
        <v>0</v>
      </c>
      <c r="S607" s="149" t="s">
        <v>261</v>
      </c>
      <c r="T607" s="150" t="s">
        <v>24</v>
      </c>
      <c r="U607" s="163"/>
      <c r="V607" s="163"/>
      <c r="W607" s="163"/>
      <c r="X607" s="163"/>
      <c r="Y607" s="162" t="s">
        <v>24</v>
      </c>
    </row>
    <row r="608" spans="1:25" s="128" customFormat="1" ht="45">
      <c r="A608" s="1">
        <v>598</v>
      </c>
      <c r="B608" s="128" t="s">
        <v>1819</v>
      </c>
      <c r="C608" s="149" t="s">
        <v>54</v>
      </c>
      <c r="D608" s="151"/>
      <c r="E608" s="165" t="s">
        <v>3221</v>
      </c>
      <c r="F608" s="164">
        <v>42957</v>
      </c>
      <c r="G608" s="149" t="s">
        <v>257</v>
      </c>
      <c r="H608" s="154" t="s">
        <v>278</v>
      </c>
      <c r="I608" s="155" t="s">
        <v>267</v>
      </c>
      <c r="J608" s="156" t="s">
        <v>253</v>
      </c>
      <c r="K608" s="154" t="s">
        <v>1870</v>
      </c>
      <c r="L608" s="167" t="s">
        <v>3222</v>
      </c>
      <c r="M608" s="159" t="s">
        <v>1865</v>
      </c>
      <c r="N608" s="159" t="s">
        <v>288</v>
      </c>
      <c r="O608" s="156" t="s">
        <v>254</v>
      </c>
      <c r="P608" s="203">
        <v>4220200000</v>
      </c>
      <c r="Q608" s="203">
        <v>4220200000</v>
      </c>
      <c r="R608" s="161">
        <v>0</v>
      </c>
      <c r="S608" s="149" t="s">
        <v>261</v>
      </c>
      <c r="T608" s="150" t="s">
        <v>24</v>
      </c>
      <c r="U608" s="163"/>
      <c r="V608" s="163"/>
      <c r="W608" s="163"/>
      <c r="X608" s="163"/>
      <c r="Y608" s="162" t="s">
        <v>24</v>
      </c>
    </row>
    <row r="609" spans="1:25" s="128" customFormat="1" ht="60">
      <c r="A609" s="1">
        <v>599</v>
      </c>
      <c r="B609" s="128" t="s">
        <v>1820</v>
      </c>
      <c r="C609" s="149" t="s">
        <v>54</v>
      </c>
      <c r="D609" s="151"/>
      <c r="E609" s="165" t="s">
        <v>3223</v>
      </c>
      <c r="F609" s="164">
        <v>42916</v>
      </c>
      <c r="G609" s="149" t="s">
        <v>257</v>
      </c>
      <c r="H609" s="154" t="s">
        <v>277</v>
      </c>
      <c r="I609" s="155" t="s">
        <v>267</v>
      </c>
      <c r="J609" s="156" t="s">
        <v>253</v>
      </c>
      <c r="K609" s="154" t="s">
        <v>1875</v>
      </c>
      <c r="L609" s="206" t="s">
        <v>3224</v>
      </c>
      <c r="M609" s="159" t="s">
        <v>1865</v>
      </c>
      <c r="N609" s="159" t="s">
        <v>288</v>
      </c>
      <c r="O609" s="156" t="s">
        <v>254</v>
      </c>
      <c r="P609" s="203">
        <v>24480000</v>
      </c>
      <c r="Q609" s="203">
        <v>24480000</v>
      </c>
      <c r="R609" s="161">
        <v>0</v>
      </c>
      <c r="S609" s="149" t="s">
        <v>261</v>
      </c>
      <c r="T609" s="150" t="s">
        <v>24</v>
      </c>
      <c r="U609" s="163"/>
      <c r="V609" s="163"/>
      <c r="W609" s="163"/>
      <c r="X609" s="163"/>
      <c r="Y609" s="162" t="s">
        <v>24</v>
      </c>
    </row>
    <row r="610" spans="1:25" s="128" customFormat="1" ht="60">
      <c r="A610" s="1">
        <v>600</v>
      </c>
      <c r="B610" s="128" t="s">
        <v>1821</v>
      </c>
      <c r="C610" s="149" t="s">
        <v>54</v>
      </c>
      <c r="D610" s="151"/>
      <c r="E610" s="165" t="s">
        <v>3225</v>
      </c>
      <c r="F610" s="164">
        <v>42859</v>
      </c>
      <c r="G610" s="149" t="s">
        <v>257</v>
      </c>
      <c r="H610" s="154" t="s">
        <v>277</v>
      </c>
      <c r="I610" s="155" t="s">
        <v>267</v>
      </c>
      <c r="J610" s="156" t="s">
        <v>253</v>
      </c>
      <c r="K610" s="154" t="s">
        <v>1870</v>
      </c>
      <c r="L610" s="167" t="s">
        <v>3226</v>
      </c>
      <c r="M610" s="159" t="s">
        <v>1865</v>
      </c>
      <c r="N610" s="159" t="s">
        <v>288</v>
      </c>
      <c r="O610" s="156" t="s">
        <v>254</v>
      </c>
      <c r="P610" s="169">
        <v>15000000</v>
      </c>
      <c r="Q610" s="169">
        <v>15000000</v>
      </c>
      <c r="R610" s="161">
        <v>0</v>
      </c>
      <c r="S610" s="149" t="s">
        <v>261</v>
      </c>
      <c r="T610" s="150" t="s">
        <v>24</v>
      </c>
      <c r="U610" s="163"/>
      <c r="V610" s="163"/>
      <c r="W610" s="163"/>
      <c r="X610" s="163"/>
      <c r="Y610" s="162" t="s">
        <v>24</v>
      </c>
    </row>
    <row r="611" spans="1:25" s="128" customFormat="1" ht="60">
      <c r="A611" s="1">
        <v>601</v>
      </c>
      <c r="B611" s="128" t="s">
        <v>1822</v>
      </c>
      <c r="C611" s="149" t="s">
        <v>54</v>
      </c>
      <c r="D611" s="151"/>
      <c r="E611" s="165" t="s">
        <v>3227</v>
      </c>
      <c r="F611" s="164">
        <v>42956</v>
      </c>
      <c r="G611" s="149" t="s">
        <v>257</v>
      </c>
      <c r="H611" s="154" t="s">
        <v>277</v>
      </c>
      <c r="I611" s="155" t="s">
        <v>267</v>
      </c>
      <c r="J611" s="156" t="s">
        <v>253</v>
      </c>
      <c r="K611" s="157" t="s">
        <v>1863</v>
      </c>
      <c r="L611" s="167" t="s">
        <v>3228</v>
      </c>
      <c r="M611" s="170" t="s">
        <v>259</v>
      </c>
      <c r="N611" s="159" t="s">
        <v>287</v>
      </c>
      <c r="O611" s="156" t="s">
        <v>254</v>
      </c>
      <c r="P611" s="169">
        <v>89921689</v>
      </c>
      <c r="Q611" s="169">
        <v>89921689</v>
      </c>
      <c r="R611" s="161">
        <v>0</v>
      </c>
      <c r="S611" s="149" t="s">
        <v>261</v>
      </c>
      <c r="T611" s="150" t="s">
        <v>24</v>
      </c>
      <c r="U611" s="163"/>
      <c r="V611" s="163"/>
      <c r="W611" s="163"/>
      <c r="X611" s="163"/>
      <c r="Y611" s="162" t="s">
        <v>24</v>
      </c>
    </row>
    <row r="612" spans="1:25" s="128" customFormat="1" ht="38.25">
      <c r="A612" s="1">
        <v>602</v>
      </c>
      <c r="B612" s="128" t="s">
        <v>1823</v>
      </c>
      <c r="C612" s="210" t="s">
        <v>54</v>
      </c>
      <c r="D612" s="151"/>
      <c r="E612" s="165" t="s">
        <v>3229</v>
      </c>
      <c r="F612" s="164">
        <v>42956</v>
      </c>
      <c r="G612" s="210" t="s">
        <v>257</v>
      </c>
      <c r="H612" s="211" t="s">
        <v>279</v>
      </c>
      <c r="I612" s="155" t="s">
        <v>267</v>
      </c>
      <c r="J612" s="156" t="s">
        <v>253</v>
      </c>
      <c r="K612" s="157" t="s">
        <v>1863</v>
      </c>
      <c r="L612" s="167" t="s">
        <v>3230</v>
      </c>
      <c r="M612" s="168" t="s">
        <v>2973</v>
      </c>
      <c r="N612" s="159" t="s">
        <v>292</v>
      </c>
      <c r="O612" s="156" t="s">
        <v>254</v>
      </c>
      <c r="P612" s="169">
        <v>13000000</v>
      </c>
      <c r="Q612" s="169">
        <v>13000000</v>
      </c>
      <c r="R612" s="161">
        <v>0</v>
      </c>
      <c r="S612" s="149" t="s">
        <v>261</v>
      </c>
      <c r="T612" s="150" t="s">
        <v>24</v>
      </c>
      <c r="U612" s="163"/>
      <c r="V612" s="163"/>
      <c r="W612" s="163"/>
      <c r="X612" s="163"/>
      <c r="Y612" s="162" t="s">
        <v>24</v>
      </c>
    </row>
    <row r="613" spans="1:25" s="128" customFormat="1" ht="60">
      <c r="A613" s="1">
        <v>603</v>
      </c>
      <c r="B613" s="128" t="s">
        <v>1824</v>
      </c>
      <c r="C613" s="149" t="s">
        <v>54</v>
      </c>
      <c r="D613" s="151"/>
      <c r="E613" s="165" t="s">
        <v>3231</v>
      </c>
      <c r="F613" s="164">
        <v>42956</v>
      </c>
      <c r="G613" s="149" t="s">
        <v>257</v>
      </c>
      <c r="H613" s="154" t="s">
        <v>277</v>
      </c>
      <c r="I613" s="155" t="s">
        <v>267</v>
      </c>
      <c r="J613" s="156" t="s">
        <v>253</v>
      </c>
      <c r="K613" s="154" t="s">
        <v>1870</v>
      </c>
      <c r="L613" s="167" t="s">
        <v>3232</v>
      </c>
      <c r="M613" s="159" t="s">
        <v>1865</v>
      </c>
      <c r="N613" s="159" t="s">
        <v>288</v>
      </c>
      <c r="O613" s="156" t="s">
        <v>254</v>
      </c>
      <c r="P613" s="169">
        <v>27578000</v>
      </c>
      <c r="Q613" s="169">
        <v>27578000</v>
      </c>
      <c r="R613" s="161">
        <v>0</v>
      </c>
      <c r="S613" s="149" t="s">
        <v>261</v>
      </c>
      <c r="T613" s="150" t="s">
        <v>24</v>
      </c>
      <c r="U613" s="163"/>
      <c r="V613" s="163"/>
      <c r="W613" s="163"/>
      <c r="X613" s="163"/>
      <c r="Y613" s="162" t="s">
        <v>24</v>
      </c>
    </row>
    <row r="614" spans="1:25" s="128" customFormat="1" ht="60">
      <c r="A614" s="1">
        <v>604</v>
      </c>
      <c r="B614" s="128" t="s">
        <v>1825</v>
      </c>
      <c r="C614" s="149" t="s">
        <v>54</v>
      </c>
      <c r="D614" s="151"/>
      <c r="E614" s="165" t="s">
        <v>3233</v>
      </c>
      <c r="F614" s="164">
        <v>42965</v>
      </c>
      <c r="G614" s="149" t="s">
        <v>257</v>
      </c>
      <c r="H614" s="154" t="s">
        <v>277</v>
      </c>
      <c r="I614" s="155" t="s">
        <v>267</v>
      </c>
      <c r="J614" s="156" t="s">
        <v>253</v>
      </c>
      <c r="K614" s="157" t="s">
        <v>1867</v>
      </c>
      <c r="L614" s="167" t="s">
        <v>3234</v>
      </c>
      <c r="M614" s="159" t="s">
        <v>1865</v>
      </c>
      <c r="N614" s="159" t="s">
        <v>288</v>
      </c>
      <c r="O614" s="167" t="s">
        <v>254</v>
      </c>
      <c r="P614" s="169">
        <v>135635600</v>
      </c>
      <c r="Q614" s="169">
        <v>135635600</v>
      </c>
      <c r="R614" s="161">
        <v>0</v>
      </c>
      <c r="S614" s="149" t="s">
        <v>261</v>
      </c>
      <c r="T614" s="150" t="s">
        <v>24</v>
      </c>
      <c r="U614" s="163"/>
      <c r="V614" s="163"/>
      <c r="W614" s="163"/>
      <c r="X614" s="163"/>
      <c r="Y614" s="162" t="s">
        <v>24</v>
      </c>
    </row>
    <row r="615" spans="1:25" s="128" customFormat="1" ht="60">
      <c r="A615" s="1">
        <v>605</v>
      </c>
      <c r="B615" s="128" t="s">
        <v>1826</v>
      </c>
      <c r="C615" s="149" t="s">
        <v>54</v>
      </c>
      <c r="D615" s="151"/>
      <c r="E615" s="165" t="s">
        <v>3235</v>
      </c>
      <c r="F615" s="164">
        <v>42899</v>
      </c>
      <c r="G615" s="149" t="s">
        <v>257</v>
      </c>
      <c r="H615" s="154" t="s">
        <v>277</v>
      </c>
      <c r="I615" s="155" t="s">
        <v>267</v>
      </c>
      <c r="J615" s="156" t="s">
        <v>253</v>
      </c>
      <c r="K615" s="154" t="s">
        <v>1875</v>
      </c>
      <c r="L615" s="167" t="s">
        <v>3236</v>
      </c>
      <c r="M615" s="168" t="s">
        <v>1975</v>
      </c>
      <c r="N615" s="159" t="s">
        <v>310</v>
      </c>
      <c r="O615" s="156" t="s">
        <v>254</v>
      </c>
      <c r="P615" s="169">
        <v>6433350</v>
      </c>
      <c r="Q615" s="169">
        <v>6433350</v>
      </c>
      <c r="R615" s="161">
        <v>0</v>
      </c>
      <c r="S615" s="149" t="s">
        <v>261</v>
      </c>
      <c r="T615" s="150" t="s">
        <v>24</v>
      </c>
      <c r="U615" s="163"/>
      <c r="V615" s="163"/>
      <c r="W615" s="163"/>
      <c r="X615" s="163"/>
      <c r="Y615" s="162" t="s">
        <v>24</v>
      </c>
    </row>
    <row r="616" spans="1:25" s="128" customFormat="1" ht="51">
      <c r="A616" s="1">
        <v>606</v>
      </c>
      <c r="B616" s="128" t="s">
        <v>1827</v>
      </c>
      <c r="C616" s="149" t="s">
        <v>54</v>
      </c>
      <c r="D616" s="151"/>
      <c r="E616" s="165" t="s">
        <v>3237</v>
      </c>
      <c r="F616" s="164">
        <v>42982</v>
      </c>
      <c r="G616" s="149" t="s">
        <v>257</v>
      </c>
      <c r="H616" s="154" t="s">
        <v>278</v>
      </c>
      <c r="I616" s="155" t="s">
        <v>267</v>
      </c>
      <c r="J616" s="156" t="s">
        <v>253</v>
      </c>
      <c r="K616" s="157" t="s">
        <v>1867</v>
      </c>
      <c r="L616" s="167" t="s">
        <v>3238</v>
      </c>
      <c r="M616" s="158" t="s">
        <v>1858</v>
      </c>
      <c r="N616" s="159" t="s">
        <v>273</v>
      </c>
      <c r="O616" s="167" t="s">
        <v>254</v>
      </c>
      <c r="P616" s="169">
        <v>816807000</v>
      </c>
      <c r="Q616" s="169">
        <v>816807000</v>
      </c>
      <c r="R616" s="161">
        <v>0</v>
      </c>
      <c r="S616" s="149" t="s">
        <v>261</v>
      </c>
      <c r="T616" s="150" t="s">
        <v>24</v>
      </c>
      <c r="U616" s="163"/>
      <c r="V616" s="163"/>
      <c r="W616" s="163"/>
      <c r="X616" s="163"/>
      <c r="Y616" s="162" t="s">
        <v>24</v>
      </c>
    </row>
    <row r="617" spans="1:25" s="128" customFormat="1" ht="45">
      <c r="A617" s="1">
        <v>607</v>
      </c>
      <c r="B617" s="128" t="s">
        <v>1828</v>
      </c>
      <c r="C617" s="149" t="s">
        <v>54</v>
      </c>
      <c r="D617" s="151"/>
      <c r="E617" s="165" t="s">
        <v>3239</v>
      </c>
      <c r="F617" s="164">
        <v>42970</v>
      </c>
      <c r="G617" s="149" t="s">
        <v>257</v>
      </c>
      <c r="H617" s="154" t="s">
        <v>278</v>
      </c>
      <c r="I617" s="155" t="s">
        <v>267</v>
      </c>
      <c r="J617" s="156" t="s">
        <v>253</v>
      </c>
      <c r="K617" s="157" t="s">
        <v>1863</v>
      </c>
      <c r="L617" s="167" t="s">
        <v>3240</v>
      </c>
      <c r="M617" s="158" t="s">
        <v>1858</v>
      </c>
      <c r="N617" s="159" t="s">
        <v>273</v>
      </c>
      <c r="O617" s="167" t="s">
        <v>265</v>
      </c>
      <c r="P617" s="169">
        <v>940273600</v>
      </c>
      <c r="Q617" s="169">
        <v>940273600</v>
      </c>
      <c r="R617" s="161">
        <v>0</v>
      </c>
      <c r="S617" s="149" t="s">
        <v>261</v>
      </c>
      <c r="T617" s="150" t="s">
        <v>24</v>
      </c>
      <c r="U617" s="163"/>
      <c r="V617" s="163"/>
      <c r="W617" s="163"/>
      <c r="X617" s="163"/>
      <c r="Y617" s="162" t="s">
        <v>24</v>
      </c>
    </row>
    <row r="618" spans="1:25" s="128" customFormat="1" ht="45">
      <c r="A618" s="1">
        <v>608</v>
      </c>
      <c r="B618" s="128" t="s">
        <v>1829</v>
      </c>
      <c r="C618" s="149" t="s">
        <v>54</v>
      </c>
      <c r="D618" s="151"/>
      <c r="E618" s="165" t="s">
        <v>3241</v>
      </c>
      <c r="F618" s="164">
        <v>40693</v>
      </c>
      <c r="G618" s="149" t="s">
        <v>257</v>
      </c>
      <c r="H618" s="154" t="s">
        <v>278</v>
      </c>
      <c r="I618" s="155" t="s">
        <v>267</v>
      </c>
      <c r="J618" s="156" t="s">
        <v>253</v>
      </c>
      <c r="K618" s="154" t="s">
        <v>1870</v>
      </c>
      <c r="L618" s="205" t="s">
        <v>3242</v>
      </c>
      <c r="M618" s="159" t="s">
        <v>1895</v>
      </c>
      <c r="N618" s="159" t="s">
        <v>297</v>
      </c>
      <c r="O618" s="156" t="s">
        <v>254</v>
      </c>
      <c r="P618" s="169">
        <v>793845000</v>
      </c>
      <c r="Q618" s="169">
        <v>793845000</v>
      </c>
      <c r="R618" s="161">
        <v>0</v>
      </c>
      <c r="S618" s="149" t="s">
        <v>261</v>
      </c>
      <c r="T618" s="150" t="s">
        <v>24</v>
      </c>
      <c r="U618" s="163"/>
      <c r="V618" s="163"/>
      <c r="W618" s="163"/>
      <c r="X618" s="163"/>
      <c r="Y618" s="162" t="s">
        <v>24</v>
      </c>
    </row>
    <row r="619" spans="1:25" s="128" customFormat="1" ht="60">
      <c r="A619" s="1">
        <v>609</v>
      </c>
      <c r="B619" s="128" t="s">
        <v>1830</v>
      </c>
      <c r="C619" s="149" t="s">
        <v>54</v>
      </c>
      <c r="D619" s="151"/>
      <c r="E619" s="165" t="s">
        <v>3243</v>
      </c>
      <c r="F619" s="164">
        <v>42944</v>
      </c>
      <c r="G619" s="149" t="s">
        <v>257</v>
      </c>
      <c r="H619" s="154" t="s">
        <v>277</v>
      </c>
      <c r="I619" s="155" t="s">
        <v>267</v>
      </c>
      <c r="J619" s="156" t="s">
        <v>253</v>
      </c>
      <c r="K619" s="154" t="s">
        <v>1875</v>
      </c>
      <c r="L619" s="205" t="s">
        <v>3244</v>
      </c>
      <c r="M619" s="159" t="s">
        <v>1865</v>
      </c>
      <c r="N619" s="159" t="s">
        <v>288</v>
      </c>
      <c r="O619" s="156" t="s">
        <v>254</v>
      </c>
      <c r="P619" s="169">
        <v>13000000</v>
      </c>
      <c r="Q619" s="169">
        <v>13000000</v>
      </c>
      <c r="R619" s="161">
        <v>0</v>
      </c>
      <c r="S619" s="149" t="s">
        <v>261</v>
      </c>
      <c r="T619" s="150" t="s">
        <v>24</v>
      </c>
      <c r="U619" s="163"/>
      <c r="V619" s="163"/>
      <c r="W619" s="163"/>
      <c r="X619" s="163"/>
      <c r="Y619" s="162" t="s">
        <v>24</v>
      </c>
    </row>
    <row r="620" spans="1:25" s="128" customFormat="1" ht="51">
      <c r="A620" s="1">
        <v>610</v>
      </c>
      <c r="B620" s="128" t="s">
        <v>1831</v>
      </c>
      <c r="C620" s="149" t="s">
        <v>54</v>
      </c>
      <c r="D620" s="151"/>
      <c r="E620" s="165" t="s">
        <v>3245</v>
      </c>
      <c r="F620" s="164">
        <v>42964</v>
      </c>
      <c r="G620" s="149" t="s">
        <v>257</v>
      </c>
      <c r="H620" s="154" t="s">
        <v>278</v>
      </c>
      <c r="I620" s="155" t="s">
        <v>267</v>
      </c>
      <c r="J620" s="156" t="s">
        <v>253</v>
      </c>
      <c r="K620" s="154" t="s">
        <v>2248</v>
      </c>
      <c r="L620" s="167" t="s">
        <v>3246</v>
      </c>
      <c r="M620" s="170" t="s">
        <v>259</v>
      </c>
      <c r="N620" s="159" t="s">
        <v>287</v>
      </c>
      <c r="O620" s="156" t="s">
        <v>254</v>
      </c>
      <c r="P620" s="203">
        <v>150000000</v>
      </c>
      <c r="Q620" s="203">
        <v>150000000</v>
      </c>
      <c r="R620" s="161">
        <v>0</v>
      </c>
      <c r="S620" s="149" t="s">
        <v>261</v>
      </c>
      <c r="T620" s="150" t="s">
        <v>24</v>
      </c>
      <c r="U620" s="163"/>
      <c r="V620" s="163"/>
      <c r="W620" s="163"/>
      <c r="X620" s="163"/>
      <c r="Y620" s="162" t="s">
        <v>24</v>
      </c>
    </row>
    <row r="621" spans="1:25" s="128" customFormat="1" ht="45">
      <c r="A621" s="1">
        <v>611</v>
      </c>
      <c r="B621" s="128" t="s">
        <v>1832</v>
      </c>
      <c r="C621" s="210" t="s">
        <v>54</v>
      </c>
      <c r="D621" s="151"/>
      <c r="E621" s="165" t="s">
        <v>3247</v>
      </c>
      <c r="F621" s="164">
        <v>42922</v>
      </c>
      <c r="G621" s="149" t="s">
        <v>257</v>
      </c>
      <c r="H621" s="154" t="s">
        <v>278</v>
      </c>
      <c r="I621" s="155" t="s">
        <v>267</v>
      </c>
      <c r="J621" s="156" t="s">
        <v>253</v>
      </c>
      <c r="K621" s="157" t="s">
        <v>1867</v>
      </c>
      <c r="L621" s="167" t="s">
        <v>3248</v>
      </c>
      <c r="M621" s="159" t="s">
        <v>1865</v>
      </c>
      <c r="N621" s="159" t="s">
        <v>288</v>
      </c>
      <c r="O621" s="167" t="s">
        <v>254</v>
      </c>
      <c r="P621" s="212">
        <v>32741864</v>
      </c>
      <c r="Q621" s="212">
        <v>32741864</v>
      </c>
      <c r="R621" s="161">
        <v>0</v>
      </c>
      <c r="S621" s="149" t="s">
        <v>261</v>
      </c>
      <c r="T621" s="150" t="s">
        <v>24</v>
      </c>
      <c r="U621" s="163"/>
      <c r="V621" s="163"/>
      <c r="W621" s="163"/>
      <c r="X621" s="163"/>
      <c r="Y621" s="162" t="s">
        <v>24</v>
      </c>
    </row>
    <row r="622" spans="1:25" s="128" customFormat="1" ht="45">
      <c r="A622" s="1">
        <v>612</v>
      </c>
      <c r="B622" s="128" t="s">
        <v>1833</v>
      </c>
      <c r="C622" s="149" t="s">
        <v>54</v>
      </c>
      <c r="D622" s="151"/>
      <c r="E622" s="165" t="s">
        <v>3249</v>
      </c>
      <c r="F622" s="164">
        <v>42998</v>
      </c>
      <c r="G622" s="149" t="s">
        <v>257</v>
      </c>
      <c r="H622" s="154" t="s">
        <v>278</v>
      </c>
      <c r="I622" s="155" t="s">
        <v>267</v>
      </c>
      <c r="J622" s="156" t="s">
        <v>253</v>
      </c>
      <c r="K622" s="157" t="s">
        <v>1863</v>
      </c>
      <c r="L622" s="167" t="s">
        <v>3250</v>
      </c>
      <c r="M622" s="170" t="s">
        <v>259</v>
      </c>
      <c r="N622" s="159" t="s">
        <v>287</v>
      </c>
      <c r="O622" s="167" t="s">
        <v>265</v>
      </c>
      <c r="P622" s="169">
        <v>158000000</v>
      </c>
      <c r="Q622" s="169">
        <v>158000000</v>
      </c>
      <c r="R622" s="161">
        <v>0</v>
      </c>
      <c r="S622" s="149" t="s">
        <v>261</v>
      </c>
      <c r="T622" s="150" t="s">
        <v>24</v>
      </c>
      <c r="U622" s="163"/>
      <c r="V622" s="163"/>
      <c r="W622" s="163"/>
      <c r="X622" s="163"/>
      <c r="Y622" s="162" t="s">
        <v>24</v>
      </c>
    </row>
    <row r="623" spans="1:25" s="128" customFormat="1" ht="51">
      <c r="A623" s="1">
        <v>613</v>
      </c>
      <c r="B623" s="128" t="s">
        <v>1834</v>
      </c>
      <c r="C623" s="149" t="s">
        <v>54</v>
      </c>
      <c r="D623" s="151"/>
      <c r="E623" s="172" t="s">
        <v>3251</v>
      </c>
      <c r="F623" s="164">
        <v>42956</v>
      </c>
      <c r="G623" s="149" t="s">
        <v>257</v>
      </c>
      <c r="H623" s="154" t="s">
        <v>278</v>
      </c>
      <c r="I623" s="155" t="s">
        <v>267</v>
      </c>
      <c r="J623" s="156" t="s">
        <v>253</v>
      </c>
      <c r="K623" s="154" t="s">
        <v>1870</v>
      </c>
      <c r="L623" s="208" t="s">
        <v>3252</v>
      </c>
      <c r="M623" s="170" t="s">
        <v>259</v>
      </c>
      <c r="N623" s="159" t="s">
        <v>287</v>
      </c>
      <c r="O623" s="156" t="s">
        <v>254</v>
      </c>
      <c r="P623" s="169">
        <v>97253000</v>
      </c>
      <c r="Q623" s="169">
        <v>97253000</v>
      </c>
      <c r="R623" s="161">
        <v>0</v>
      </c>
      <c r="S623" s="149" t="s">
        <v>261</v>
      </c>
      <c r="T623" s="150" t="s">
        <v>24</v>
      </c>
      <c r="U623" s="163"/>
      <c r="V623" s="163"/>
      <c r="W623" s="163"/>
      <c r="X623" s="163"/>
      <c r="Y623" s="162" t="s">
        <v>24</v>
      </c>
    </row>
    <row r="624" spans="1:25" s="128" customFormat="1" ht="45">
      <c r="A624" s="1">
        <v>614</v>
      </c>
      <c r="B624" s="128" t="s">
        <v>1835</v>
      </c>
      <c r="C624" s="149" t="s">
        <v>54</v>
      </c>
      <c r="D624" s="151"/>
      <c r="E624" s="172" t="s">
        <v>3253</v>
      </c>
      <c r="F624" s="164">
        <v>42956</v>
      </c>
      <c r="G624" s="149" t="s">
        <v>257</v>
      </c>
      <c r="H624" s="154" t="s">
        <v>278</v>
      </c>
      <c r="I624" s="155" t="s">
        <v>267</v>
      </c>
      <c r="J624" s="156" t="s">
        <v>253</v>
      </c>
      <c r="K624" s="154" t="s">
        <v>1875</v>
      </c>
      <c r="L624" s="209" t="s">
        <v>3254</v>
      </c>
      <c r="M624" s="170" t="s">
        <v>259</v>
      </c>
      <c r="N624" s="159" t="s">
        <v>287</v>
      </c>
      <c r="O624" s="156" t="s">
        <v>254</v>
      </c>
      <c r="P624" s="169">
        <v>147420000</v>
      </c>
      <c r="Q624" s="169">
        <v>147420000</v>
      </c>
      <c r="R624" s="161">
        <v>0</v>
      </c>
      <c r="S624" s="149" t="s">
        <v>261</v>
      </c>
      <c r="T624" s="150" t="s">
        <v>24</v>
      </c>
      <c r="U624" s="163"/>
      <c r="V624" s="163"/>
      <c r="W624" s="163"/>
      <c r="X624" s="163"/>
      <c r="Y624" s="162" t="s">
        <v>24</v>
      </c>
    </row>
    <row r="625" spans="1:25" s="128" customFormat="1" ht="45">
      <c r="A625" s="1">
        <v>615</v>
      </c>
      <c r="B625" s="128" t="s">
        <v>1836</v>
      </c>
      <c r="C625" s="210" t="s">
        <v>54</v>
      </c>
      <c r="D625" s="151"/>
      <c r="E625" s="222" t="s">
        <v>3255</v>
      </c>
      <c r="F625" s="164">
        <v>42986</v>
      </c>
      <c r="G625" s="149" t="s">
        <v>257</v>
      </c>
      <c r="H625" s="154" t="s">
        <v>278</v>
      </c>
      <c r="I625" s="155" t="s">
        <v>267</v>
      </c>
      <c r="J625" s="156" t="s">
        <v>253</v>
      </c>
      <c r="K625" s="154" t="s">
        <v>1875</v>
      </c>
      <c r="L625" s="167" t="s">
        <v>3256</v>
      </c>
      <c r="M625" s="158" t="s">
        <v>1858</v>
      </c>
      <c r="N625" s="159" t="s">
        <v>273</v>
      </c>
      <c r="O625" s="156" t="s">
        <v>254</v>
      </c>
      <c r="P625" s="169">
        <v>235068400</v>
      </c>
      <c r="Q625" s="169">
        <v>235068400</v>
      </c>
      <c r="R625" s="161">
        <v>0</v>
      </c>
      <c r="S625" s="149" t="s">
        <v>261</v>
      </c>
      <c r="T625" s="150" t="s">
        <v>24</v>
      </c>
      <c r="U625" s="163"/>
      <c r="V625" s="163"/>
      <c r="W625" s="163"/>
      <c r="X625" s="163"/>
      <c r="Y625" s="162" t="s">
        <v>24</v>
      </c>
    </row>
    <row r="626" spans="1:25" s="128" customFormat="1" ht="45">
      <c r="A626" s="1">
        <v>616</v>
      </c>
      <c r="B626" s="128" t="s">
        <v>1837</v>
      </c>
      <c r="C626" s="149" t="s">
        <v>54</v>
      </c>
      <c r="D626" s="151"/>
      <c r="E626" s="165" t="s">
        <v>3257</v>
      </c>
      <c r="F626" s="164">
        <v>42955</v>
      </c>
      <c r="G626" s="149" t="s">
        <v>257</v>
      </c>
      <c r="H626" s="154" t="s">
        <v>278</v>
      </c>
      <c r="I626" s="155" t="s">
        <v>267</v>
      </c>
      <c r="J626" s="156" t="s">
        <v>253</v>
      </c>
      <c r="K626" s="157" t="s">
        <v>1863</v>
      </c>
      <c r="L626" s="167" t="s">
        <v>3258</v>
      </c>
      <c r="M626" s="159" t="s">
        <v>1865</v>
      </c>
      <c r="N626" s="159" t="s">
        <v>288</v>
      </c>
      <c r="O626" s="156" t="s">
        <v>254</v>
      </c>
      <c r="P626" s="169">
        <v>99393000</v>
      </c>
      <c r="Q626" s="169">
        <v>99393000</v>
      </c>
      <c r="R626" s="161">
        <v>0</v>
      </c>
      <c r="S626" s="149" t="s">
        <v>261</v>
      </c>
      <c r="T626" s="150" t="s">
        <v>24</v>
      </c>
      <c r="U626" s="163"/>
      <c r="V626" s="163"/>
      <c r="W626" s="163"/>
      <c r="X626" s="163"/>
      <c r="Y626" s="162" t="s">
        <v>24</v>
      </c>
    </row>
    <row r="627" spans="1:25" s="128" customFormat="1" ht="45">
      <c r="A627" s="1">
        <v>617</v>
      </c>
      <c r="B627" s="128" t="s">
        <v>1838</v>
      </c>
      <c r="C627" s="149" t="s">
        <v>54</v>
      </c>
      <c r="D627" s="151"/>
      <c r="E627" s="165" t="s">
        <v>3259</v>
      </c>
      <c r="F627" s="164">
        <v>42880</v>
      </c>
      <c r="G627" s="149" t="s">
        <v>257</v>
      </c>
      <c r="H627" s="154" t="s">
        <v>278</v>
      </c>
      <c r="I627" s="155" t="s">
        <v>267</v>
      </c>
      <c r="J627" s="156" t="s">
        <v>253</v>
      </c>
      <c r="K627" s="154" t="s">
        <v>2248</v>
      </c>
      <c r="L627" s="167" t="s">
        <v>3260</v>
      </c>
      <c r="M627" s="159" t="s">
        <v>1865</v>
      </c>
      <c r="N627" s="159" t="s">
        <v>288</v>
      </c>
      <c r="O627" s="156" t="s">
        <v>254</v>
      </c>
      <c r="P627" s="169">
        <v>19000000</v>
      </c>
      <c r="Q627" s="169">
        <v>19000000</v>
      </c>
      <c r="R627" s="161">
        <v>0</v>
      </c>
      <c r="S627" s="149" t="s">
        <v>261</v>
      </c>
      <c r="T627" s="150" t="s">
        <v>24</v>
      </c>
      <c r="U627" s="163"/>
      <c r="V627" s="163"/>
      <c r="W627" s="163"/>
      <c r="X627" s="163"/>
      <c r="Y627" s="162" t="s">
        <v>24</v>
      </c>
    </row>
    <row r="628" spans="1:25" s="128" customFormat="1" ht="60">
      <c r="A628" s="1">
        <v>618</v>
      </c>
      <c r="B628" s="128" t="s">
        <v>1839</v>
      </c>
      <c r="C628" s="149" t="s">
        <v>54</v>
      </c>
      <c r="D628" s="151"/>
      <c r="E628" s="165" t="s">
        <v>3261</v>
      </c>
      <c r="F628" s="164">
        <v>42944</v>
      </c>
      <c r="G628" s="149" t="s">
        <v>257</v>
      </c>
      <c r="H628" s="154" t="s">
        <v>277</v>
      </c>
      <c r="I628" s="155" t="s">
        <v>267</v>
      </c>
      <c r="J628" s="156" t="s">
        <v>253</v>
      </c>
      <c r="K628" s="157" t="s">
        <v>1863</v>
      </c>
      <c r="L628" s="167" t="s">
        <v>3262</v>
      </c>
      <c r="M628" s="159" t="s">
        <v>1865</v>
      </c>
      <c r="N628" s="159" t="s">
        <v>288</v>
      </c>
      <c r="O628" s="156" t="s">
        <v>254</v>
      </c>
      <c r="P628" s="169">
        <v>178870000</v>
      </c>
      <c r="Q628" s="169">
        <v>178870000</v>
      </c>
      <c r="R628" s="161">
        <v>0</v>
      </c>
      <c r="S628" s="149" t="s">
        <v>261</v>
      </c>
      <c r="T628" s="150" t="s">
        <v>24</v>
      </c>
      <c r="U628" s="163"/>
      <c r="V628" s="163"/>
      <c r="W628" s="163"/>
      <c r="X628" s="163"/>
      <c r="Y628" s="162" t="s">
        <v>24</v>
      </c>
    </row>
    <row r="629" spans="1:25" s="128" customFormat="1" ht="120">
      <c r="A629" s="1">
        <v>619</v>
      </c>
      <c r="B629" s="128" t="s">
        <v>1840</v>
      </c>
      <c r="C629" s="149" t="s">
        <v>54</v>
      </c>
      <c r="D629" s="151"/>
      <c r="E629" s="165" t="s">
        <v>3263</v>
      </c>
      <c r="F629" s="164">
        <v>42926</v>
      </c>
      <c r="G629" s="149" t="s">
        <v>257</v>
      </c>
      <c r="H629" s="154" t="s">
        <v>280</v>
      </c>
      <c r="I629" s="155" t="s">
        <v>267</v>
      </c>
      <c r="J629" s="156" t="s">
        <v>253</v>
      </c>
      <c r="K629" s="154" t="s">
        <v>2248</v>
      </c>
      <c r="L629" s="192" t="s">
        <v>3138</v>
      </c>
      <c r="M629" s="159" t="s">
        <v>266</v>
      </c>
      <c r="N629" s="159" t="s">
        <v>293</v>
      </c>
      <c r="O629" s="156" t="s">
        <v>254</v>
      </c>
      <c r="P629" s="169">
        <v>0</v>
      </c>
      <c r="Q629" s="169">
        <v>0</v>
      </c>
      <c r="R629" s="161">
        <v>0</v>
      </c>
      <c r="S629" s="149" t="s">
        <v>261</v>
      </c>
      <c r="T629" s="150" t="s">
        <v>24</v>
      </c>
      <c r="U629" s="163"/>
      <c r="V629" s="163"/>
      <c r="W629" s="163"/>
      <c r="X629" s="163"/>
      <c r="Y629" s="162" t="s">
        <v>24</v>
      </c>
    </row>
    <row r="630" spans="1:25" s="128" customFormat="1" ht="75">
      <c r="A630" s="1">
        <v>620</v>
      </c>
      <c r="B630" s="128" t="s">
        <v>1841</v>
      </c>
      <c r="C630" s="210" t="s">
        <v>54</v>
      </c>
      <c r="D630" s="151"/>
      <c r="E630" s="165" t="s">
        <v>3264</v>
      </c>
      <c r="F630" s="164">
        <v>42858</v>
      </c>
      <c r="G630" s="210" t="s">
        <v>251</v>
      </c>
      <c r="H630" s="217" t="s">
        <v>283</v>
      </c>
      <c r="I630" s="155" t="s">
        <v>267</v>
      </c>
      <c r="J630" s="156" t="s">
        <v>253</v>
      </c>
      <c r="K630" s="154" t="s">
        <v>2248</v>
      </c>
      <c r="L630" s="192" t="s">
        <v>3265</v>
      </c>
      <c r="M630" s="168" t="s">
        <v>1885</v>
      </c>
      <c r="N630" s="159" t="s">
        <v>307</v>
      </c>
      <c r="O630" s="156" t="s">
        <v>254</v>
      </c>
      <c r="P630" s="169">
        <v>844000000</v>
      </c>
      <c r="Q630" s="169">
        <v>844000000</v>
      </c>
      <c r="R630" s="161">
        <v>0</v>
      </c>
      <c r="S630" s="149" t="s">
        <v>261</v>
      </c>
      <c r="T630" s="150" t="s">
        <v>24</v>
      </c>
      <c r="U630" s="163"/>
      <c r="V630" s="163"/>
      <c r="W630" s="163"/>
      <c r="X630" s="163"/>
      <c r="Y630" s="162" t="s">
        <v>24</v>
      </c>
    </row>
    <row r="631" spans="1:25" s="128" customFormat="1" ht="45">
      <c r="A631" s="1">
        <v>621</v>
      </c>
      <c r="B631" s="128" t="s">
        <v>1842</v>
      </c>
      <c r="C631" s="149" t="s">
        <v>54</v>
      </c>
      <c r="D631" s="151"/>
      <c r="E631" s="165" t="s">
        <v>3266</v>
      </c>
      <c r="F631" s="164">
        <v>43007</v>
      </c>
      <c r="G631" s="149" t="s">
        <v>257</v>
      </c>
      <c r="H631" s="154" t="s">
        <v>278</v>
      </c>
      <c r="I631" s="155" t="s">
        <v>267</v>
      </c>
      <c r="J631" s="156" t="s">
        <v>253</v>
      </c>
      <c r="K631" s="154" t="s">
        <v>1870</v>
      </c>
      <c r="L631" s="192" t="s">
        <v>3267</v>
      </c>
      <c r="M631" s="170" t="s">
        <v>259</v>
      </c>
      <c r="N631" s="159" t="s">
        <v>287</v>
      </c>
      <c r="O631" s="156" t="s">
        <v>254</v>
      </c>
      <c r="P631" s="169">
        <v>184429250</v>
      </c>
      <c r="Q631" s="169">
        <v>184429250</v>
      </c>
      <c r="R631" s="161">
        <v>0</v>
      </c>
      <c r="S631" s="149" t="s">
        <v>261</v>
      </c>
      <c r="T631" s="150" t="s">
        <v>24</v>
      </c>
      <c r="U631" s="163"/>
      <c r="V631" s="163"/>
      <c r="W631" s="163"/>
      <c r="X631" s="163"/>
      <c r="Y631" s="162" t="s">
        <v>24</v>
      </c>
    </row>
    <row r="632" spans="1:25" s="128" customFormat="1" ht="120">
      <c r="A632" s="1">
        <v>622</v>
      </c>
      <c r="B632" s="128" t="s">
        <v>1843</v>
      </c>
      <c r="C632" s="149" t="s">
        <v>54</v>
      </c>
      <c r="D632" s="151"/>
      <c r="E632" s="165" t="s">
        <v>3268</v>
      </c>
      <c r="F632" s="164">
        <v>43010</v>
      </c>
      <c r="G632" s="149" t="s">
        <v>257</v>
      </c>
      <c r="H632" s="154" t="s">
        <v>280</v>
      </c>
      <c r="I632" s="155" t="s">
        <v>267</v>
      </c>
      <c r="J632" s="156" t="s">
        <v>253</v>
      </c>
      <c r="K632" s="154" t="s">
        <v>2248</v>
      </c>
      <c r="L632" s="192" t="s">
        <v>3138</v>
      </c>
      <c r="M632" s="159" t="s">
        <v>266</v>
      </c>
      <c r="N632" s="159" t="s">
        <v>293</v>
      </c>
      <c r="O632" s="156" t="s">
        <v>254</v>
      </c>
      <c r="P632" s="169">
        <v>0</v>
      </c>
      <c r="Q632" s="169">
        <v>0</v>
      </c>
      <c r="R632" s="161">
        <v>0</v>
      </c>
      <c r="S632" s="149" t="s">
        <v>261</v>
      </c>
      <c r="T632" s="150" t="s">
        <v>24</v>
      </c>
      <c r="U632" s="163"/>
      <c r="V632" s="163"/>
      <c r="W632" s="163"/>
      <c r="X632" s="163"/>
      <c r="Y632" s="162" t="s">
        <v>24</v>
      </c>
    </row>
    <row r="633" spans="1:25" s="128" customFormat="1" ht="45">
      <c r="A633" s="1">
        <v>623</v>
      </c>
      <c r="B633" s="128" t="s">
        <v>1844</v>
      </c>
      <c r="C633" s="149" t="s">
        <v>54</v>
      </c>
      <c r="D633" s="151"/>
      <c r="E633" s="165" t="s">
        <v>3269</v>
      </c>
      <c r="F633" s="164">
        <v>43021</v>
      </c>
      <c r="G633" s="149" t="s">
        <v>257</v>
      </c>
      <c r="H633" s="154" t="s">
        <v>278</v>
      </c>
      <c r="I633" s="155" t="s">
        <v>267</v>
      </c>
      <c r="J633" s="156" t="s">
        <v>253</v>
      </c>
      <c r="K633" s="154" t="s">
        <v>1870</v>
      </c>
      <c r="L633" s="192" t="s">
        <v>3270</v>
      </c>
      <c r="M633" s="170" t="s">
        <v>259</v>
      </c>
      <c r="N633" s="159" t="s">
        <v>287</v>
      </c>
      <c r="O633" s="156" t="s">
        <v>254</v>
      </c>
      <c r="P633" s="169">
        <v>174115000</v>
      </c>
      <c r="Q633" s="169">
        <v>174115000</v>
      </c>
      <c r="R633" s="161">
        <v>0</v>
      </c>
      <c r="S633" s="149" t="s">
        <v>261</v>
      </c>
      <c r="T633" s="150" t="s">
        <v>24</v>
      </c>
      <c r="U633" s="163"/>
      <c r="V633" s="163"/>
      <c r="W633" s="163"/>
      <c r="X633" s="163"/>
      <c r="Y633" s="162" t="s">
        <v>24</v>
      </c>
    </row>
    <row r="634" spans="1:25" s="128" customFormat="1" ht="45">
      <c r="A634" s="1">
        <v>624</v>
      </c>
      <c r="B634" s="128" t="s">
        <v>1845</v>
      </c>
      <c r="C634" s="149" t="s">
        <v>54</v>
      </c>
      <c r="D634" s="151"/>
      <c r="E634" s="165" t="s">
        <v>3271</v>
      </c>
      <c r="F634" s="164">
        <v>43013</v>
      </c>
      <c r="G634" s="149" t="s">
        <v>257</v>
      </c>
      <c r="H634" s="154" t="s">
        <v>278</v>
      </c>
      <c r="I634" s="155" t="s">
        <v>267</v>
      </c>
      <c r="J634" s="156" t="s">
        <v>253</v>
      </c>
      <c r="K634" s="157" t="s">
        <v>1867</v>
      </c>
      <c r="L634" s="192" t="s">
        <v>3272</v>
      </c>
      <c r="M634" s="170" t="s">
        <v>259</v>
      </c>
      <c r="N634" s="159" t="s">
        <v>287</v>
      </c>
      <c r="O634" s="167" t="s">
        <v>254</v>
      </c>
      <c r="P634" s="169">
        <v>145575000</v>
      </c>
      <c r="Q634" s="169">
        <v>145575000</v>
      </c>
      <c r="R634" s="161">
        <v>0</v>
      </c>
      <c r="S634" s="149" t="s">
        <v>261</v>
      </c>
      <c r="T634" s="150" t="s">
        <v>24</v>
      </c>
      <c r="U634" s="163"/>
      <c r="V634" s="163"/>
      <c r="W634" s="163"/>
      <c r="X634" s="163"/>
      <c r="Y634" s="162" t="s">
        <v>24</v>
      </c>
    </row>
    <row r="635" spans="1:25" s="128" customFormat="1" ht="89.25">
      <c r="A635" s="1">
        <v>625</v>
      </c>
      <c r="B635" s="128" t="s">
        <v>1846</v>
      </c>
      <c r="C635" s="149" t="s">
        <v>54</v>
      </c>
      <c r="D635" s="151"/>
      <c r="E635" s="165" t="s">
        <v>3273</v>
      </c>
      <c r="F635" s="164">
        <v>43013</v>
      </c>
      <c r="G635" s="149" t="s">
        <v>257</v>
      </c>
      <c r="H635" s="204" t="s">
        <v>284</v>
      </c>
      <c r="I635" s="155" t="s">
        <v>267</v>
      </c>
      <c r="J635" s="156" t="s">
        <v>253</v>
      </c>
      <c r="K635" s="157" t="s">
        <v>1867</v>
      </c>
      <c r="L635" s="167" t="s">
        <v>3159</v>
      </c>
      <c r="M635" s="159" t="s">
        <v>1865</v>
      </c>
      <c r="N635" s="159" t="s">
        <v>288</v>
      </c>
      <c r="O635" s="167" t="s">
        <v>254</v>
      </c>
      <c r="P635" s="169">
        <v>0</v>
      </c>
      <c r="Q635" s="169">
        <v>0</v>
      </c>
      <c r="R635" s="161">
        <v>0</v>
      </c>
      <c r="S635" s="149" t="s">
        <v>261</v>
      </c>
      <c r="T635" s="150" t="s">
        <v>24</v>
      </c>
      <c r="U635" s="163"/>
      <c r="V635" s="163"/>
      <c r="W635" s="163"/>
      <c r="X635" s="163"/>
      <c r="Y635" s="162" t="s">
        <v>24</v>
      </c>
    </row>
    <row r="636" spans="1:25" s="128" customFormat="1" ht="45">
      <c r="A636" s="1">
        <v>626</v>
      </c>
      <c r="B636" s="128" t="s">
        <v>1847</v>
      </c>
      <c r="C636" s="149" t="s">
        <v>54</v>
      </c>
      <c r="D636" s="151"/>
      <c r="E636" s="165" t="s">
        <v>3274</v>
      </c>
      <c r="F636" s="164">
        <v>42957</v>
      </c>
      <c r="G636" s="149" t="s">
        <v>257</v>
      </c>
      <c r="H636" s="154" t="s">
        <v>278</v>
      </c>
      <c r="I636" s="155" t="s">
        <v>267</v>
      </c>
      <c r="J636" s="156" t="s">
        <v>253</v>
      </c>
      <c r="K636" s="154" t="s">
        <v>1870</v>
      </c>
      <c r="L636" s="167" t="s">
        <v>3275</v>
      </c>
      <c r="M636" s="159" t="s">
        <v>2008</v>
      </c>
      <c r="N636" s="159" t="s">
        <v>302</v>
      </c>
      <c r="O636" s="156" t="s">
        <v>254</v>
      </c>
      <c r="P636" s="169">
        <v>86250000</v>
      </c>
      <c r="Q636" s="169">
        <v>86250000</v>
      </c>
      <c r="R636" s="161">
        <v>0</v>
      </c>
      <c r="S636" s="149" t="s">
        <v>261</v>
      </c>
      <c r="T636" s="150" t="s">
        <v>24</v>
      </c>
      <c r="U636" s="163"/>
      <c r="V636" s="163"/>
      <c r="W636" s="163"/>
      <c r="X636" s="163"/>
      <c r="Y636" s="162" t="s">
        <v>24</v>
      </c>
    </row>
    <row r="637" spans="1:25" s="128" customFormat="1" ht="45">
      <c r="A637" s="1">
        <v>627</v>
      </c>
      <c r="B637" s="128" t="s">
        <v>1848</v>
      </c>
      <c r="C637" s="149" t="s">
        <v>54</v>
      </c>
      <c r="D637" s="151"/>
      <c r="E637" s="165" t="s">
        <v>3276</v>
      </c>
      <c r="F637" s="164">
        <v>43017</v>
      </c>
      <c r="G637" s="149" t="s">
        <v>257</v>
      </c>
      <c r="H637" s="154" t="s">
        <v>278</v>
      </c>
      <c r="I637" s="155" t="s">
        <v>267</v>
      </c>
      <c r="J637" s="156" t="s">
        <v>253</v>
      </c>
      <c r="K637" s="154" t="s">
        <v>1875</v>
      </c>
      <c r="L637" s="167" t="s">
        <v>3277</v>
      </c>
      <c r="M637" s="170" t="s">
        <v>259</v>
      </c>
      <c r="N637" s="159" t="s">
        <v>287</v>
      </c>
      <c r="O637" s="156" t="s">
        <v>254</v>
      </c>
      <c r="P637" s="169">
        <v>840686000</v>
      </c>
      <c r="Q637" s="169">
        <v>840686000</v>
      </c>
      <c r="R637" s="161">
        <v>0</v>
      </c>
      <c r="S637" s="149" t="s">
        <v>261</v>
      </c>
      <c r="T637" s="150" t="s">
        <v>24</v>
      </c>
      <c r="U637" s="163"/>
      <c r="V637" s="163"/>
      <c r="W637" s="163"/>
      <c r="X637" s="163"/>
      <c r="Y637" s="162" t="s">
        <v>24</v>
      </c>
    </row>
    <row r="638" spans="1:25" s="128" customFormat="1" ht="60">
      <c r="A638" s="1">
        <v>628</v>
      </c>
      <c r="B638" s="128" t="s">
        <v>1849</v>
      </c>
      <c r="C638" s="149" t="s">
        <v>54</v>
      </c>
      <c r="D638" s="151"/>
      <c r="E638" s="165" t="s">
        <v>3278</v>
      </c>
      <c r="F638" s="164">
        <v>43000</v>
      </c>
      <c r="G638" s="149" t="s">
        <v>257</v>
      </c>
      <c r="H638" s="154" t="s">
        <v>277</v>
      </c>
      <c r="I638" s="155" t="s">
        <v>267</v>
      </c>
      <c r="J638" s="156" t="s">
        <v>253</v>
      </c>
      <c r="K638" s="157" t="s">
        <v>1867</v>
      </c>
      <c r="L638" s="167" t="s">
        <v>3277</v>
      </c>
      <c r="M638" s="159" t="s">
        <v>1865</v>
      </c>
      <c r="N638" s="159" t="s">
        <v>288</v>
      </c>
      <c r="O638" s="167" t="s">
        <v>254</v>
      </c>
      <c r="P638" s="169">
        <v>114413357</v>
      </c>
      <c r="Q638" s="169">
        <v>114413357</v>
      </c>
      <c r="R638" s="161">
        <v>0</v>
      </c>
      <c r="S638" s="149" t="s">
        <v>261</v>
      </c>
      <c r="T638" s="150" t="s">
        <v>24</v>
      </c>
      <c r="U638" s="163"/>
      <c r="V638" s="163"/>
      <c r="W638" s="163"/>
      <c r="X638" s="163"/>
      <c r="Y638" s="162" t="s">
        <v>24</v>
      </c>
    </row>
    <row r="639" spans="1:25" s="128" customFormat="1" ht="45">
      <c r="A639" s="1">
        <v>629</v>
      </c>
      <c r="B639" s="128" t="s">
        <v>1850</v>
      </c>
      <c r="C639" s="149" t="s">
        <v>54</v>
      </c>
      <c r="D639" s="151"/>
      <c r="E639" s="165" t="s">
        <v>3279</v>
      </c>
      <c r="F639" s="153">
        <v>43049</v>
      </c>
      <c r="G639" s="149" t="s">
        <v>257</v>
      </c>
      <c r="H639" s="154" t="s">
        <v>278</v>
      </c>
      <c r="I639" s="155" t="s">
        <v>267</v>
      </c>
      <c r="J639" s="156" t="s">
        <v>253</v>
      </c>
      <c r="K639" s="157" t="s">
        <v>1863</v>
      </c>
      <c r="L639" s="167" t="s">
        <v>3280</v>
      </c>
      <c r="M639" s="170" t="s">
        <v>259</v>
      </c>
      <c r="N639" s="159" t="s">
        <v>287</v>
      </c>
      <c r="O639" s="156" t="s">
        <v>254</v>
      </c>
      <c r="P639" s="169">
        <v>75495000</v>
      </c>
      <c r="Q639" s="169">
        <v>75495000</v>
      </c>
      <c r="R639" s="161">
        <v>0</v>
      </c>
      <c r="S639" s="149" t="s">
        <v>261</v>
      </c>
      <c r="T639" s="150" t="s">
        <v>24</v>
      </c>
      <c r="U639" s="163"/>
      <c r="V639" s="163"/>
      <c r="W639" s="163"/>
      <c r="X639" s="163"/>
      <c r="Y639" s="162" t="s">
        <v>24</v>
      </c>
    </row>
    <row r="640" spans="1:25" s="128" customFormat="1" ht="45">
      <c r="A640" s="1">
        <v>630</v>
      </c>
      <c r="B640" s="128" t="s">
        <v>1851</v>
      </c>
      <c r="C640" s="149" t="s">
        <v>54</v>
      </c>
      <c r="D640" s="151"/>
      <c r="E640" s="165" t="s">
        <v>3281</v>
      </c>
      <c r="F640" s="164">
        <v>42982</v>
      </c>
      <c r="G640" s="149" t="s">
        <v>257</v>
      </c>
      <c r="H640" s="154" t="s">
        <v>278</v>
      </c>
      <c r="I640" s="155" t="s">
        <v>267</v>
      </c>
      <c r="J640" s="156" t="s">
        <v>253</v>
      </c>
      <c r="K640" s="157" t="s">
        <v>1863</v>
      </c>
      <c r="L640" s="167" t="s">
        <v>3282</v>
      </c>
      <c r="M640" s="170" t="s">
        <v>259</v>
      </c>
      <c r="N640" s="159" t="s">
        <v>287</v>
      </c>
      <c r="O640" s="156" t="s">
        <v>254</v>
      </c>
      <c r="P640" s="203">
        <v>169253000</v>
      </c>
      <c r="Q640" s="203">
        <v>169253000</v>
      </c>
      <c r="R640" s="161">
        <v>0</v>
      </c>
      <c r="S640" s="149" t="s">
        <v>261</v>
      </c>
      <c r="T640" s="150" t="s">
        <v>24</v>
      </c>
      <c r="U640" s="163"/>
      <c r="V640" s="163"/>
      <c r="W640" s="163"/>
      <c r="X640" s="163"/>
      <c r="Y640" s="162" t="s">
        <v>24</v>
      </c>
    </row>
    <row r="641" spans="1:25" s="128" customFormat="1" ht="120">
      <c r="A641" s="1">
        <v>631</v>
      </c>
      <c r="B641" s="128" t="s">
        <v>1852</v>
      </c>
      <c r="C641" s="149" t="s">
        <v>54</v>
      </c>
      <c r="D641" s="151"/>
      <c r="E641" s="165" t="s">
        <v>3281</v>
      </c>
      <c r="F641" s="164">
        <v>43031</v>
      </c>
      <c r="G641" s="149" t="s">
        <v>257</v>
      </c>
      <c r="H641" s="154" t="s">
        <v>280</v>
      </c>
      <c r="I641" s="155" t="s">
        <v>267</v>
      </c>
      <c r="J641" s="156" t="s">
        <v>253</v>
      </c>
      <c r="K641" s="154" t="s">
        <v>2248</v>
      </c>
      <c r="L641" s="192" t="s">
        <v>3138</v>
      </c>
      <c r="M641" s="159" t="s">
        <v>266</v>
      </c>
      <c r="N641" s="159" t="s">
        <v>293</v>
      </c>
      <c r="O641" s="156" t="s">
        <v>254</v>
      </c>
      <c r="P641" s="169">
        <v>0</v>
      </c>
      <c r="Q641" s="169">
        <v>0</v>
      </c>
      <c r="R641" s="161">
        <v>0</v>
      </c>
      <c r="S641" s="149" t="s">
        <v>261</v>
      </c>
      <c r="T641" s="150" t="s">
        <v>24</v>
      </c>
      <c r="U641" s="163"/>
      <c r="V641" s="163"/>
      <c r="W641" s="163"/>
      <c r="X641" s="163"/>
      <c r="Y641" s="162" t="s">
        <v>24</v>
      </c>
    </row>
    <row r="642" spans="1:25" s="128" customFormat="1" ht="120">
      <c r="A642" s="1">
        <v>632</v>
      </c>
      <c r="B642" s="128" t="s">
        <v>1853</v>
      </c>
      <c r="C642" s="149" t="s">
        <v>54</v>
      </c>
      <c r="D642" s="151"/>
      <c r="E642" s="165" t="s">
        <v>3283</v>
      </c>
      <c r="F642" s="164">
        <v>43031</v>
      </c>
      <c r="G642" s="149" t="s">
        <v>257</v>
      </c>
      <c r="H642" s="154" t="s">
        <v>280</v>
      </c>
      <c r="I642" s="155" t="s">
        <v>267</v>
      </c>
      <c r="J642" s="156" t="s">
        <v>253</v>
      </c>
      <c r="K642" s="154" t="s">
        <v>2248</v>
      </c>
      <c r="L642" s="192" t="s">
        <v>3138</v>
      </c>
      <c r="M642" s="159" t="s">
        <v>266</v>
      </c>
      <c r="N642" s="159" t="s">
        <v>293</v>
      </c>
      <c r="O642" s="156" t="s">
        <v>254</v>
      </c>
      <c r="P642" s="169">
        <v>0</v>
      </c>
      <c r="Q642" s="169">
        <v>0</v>
      </c>
      <c r="R642" s="161">
        <v>0</v>
      </c>
      <c r="S642" s="149" t="s">
        <v>261</v>
      </c>
      <c r="T642" s="150" t="s">
        <v>24</v>
      </c>
      <c r="U642" s="163"/>
      <c r="V642" s="163"/>
      <c r="W642" s="163"/>
      <c r="X642" s="163"/>
      <c r="Y642" s="162" t="s">
        <v>24</v>
      </c>
    </row>
    <row r="643" spans="1:25" ht="15">
      <c r="A643" s="1">
        <v>-1</v>
      </c>
      <c r="C643" s="2" t="s">
        <v>24</v>
      </c>
      <c r="D643" s="2" t="s">
        <v>24</v>
      </c>
      <c r="E643" s="2" t="s">
        <v>24</v>
      </c>
      <c r="F643" s="2" t="s">
        <v>24</v>
      </c>
      <c r="G643" s="2" t="s">
        <v>24</v>
      </c>
      <c r="H643" s="2" t="s">
        <v>24</v>
      </c>
      <c r="I643" s="2" t="s">
        <v>24</v>
      </c>
      <c r="J643" s="2" t="s">
        <v>24</v>
      </c>
      <c r="K643" s="2" t="s">
        <v>24</v>
      </c>
      <c r="L643" s="2" t="s">
        <v>24</v>
      </c>
      <c r="M643" s="2" t="s">
        <v>24</v>
      </c>
      <c r="N643" s="2" t="s">
        <v>24</v>
      </c>
      <c r="O643" s="2" t="s">
        <v>24</v>
      </c>
      <c r="P643" s="2" t="s">
        <v>24</v>
      </c>
      <c r="Q643" s="2" t="s">
        <v>24</v>
      </c>
      <c r="R643" s="2" t="s">
        <v>24</v>
      </c>
      <c r="S643" s="2" t="s">
        <v>24</v>
      </c>
      <c r="T643" s="2" t="s">
        <v>24</v>
      </c>
      <c r="U643" s="2" t="s">
        <v>24</v>
      </c>
      <c r="V643" s="2" t="s">
        <v>24</v>
      </c>
      <c r="W643" s="2" t="s">
        <v>24</v>
      </c>
      <c r="X643" s="2" t="s">
        <v>24</v>
      </c>
      <c r="Y643" s="2" t="s">
        <v>24</v>
      </c>
    </row>
    <row r="644" spans="1:25" ht="15">
      <c r="A644" s="1">
        <v>999999</v>
      </c>
      <c r="B644" t="s">
        <v>66</v>
      </c>
      <c r="C644" s="2" t="s">
        <v>24</v>
      </c>
      <c r="D644" s="2" t="s">
        <v>24</v>
      </c>
      <c r="E644" s="2" t="s">
        <v>24</v>
      </c>
      <c r="F644" s="2" t="s">
        <v>24</v>
      </c>
      <c r="G644" s="2" t="s">
        <v>24</v>
      </c>
      <c r="H644" s="2" t="s">
        <v>24</v>
      </c>
      <c r="I644" s="2" t="s">
        <v>24</v>
      </c>
      <c r="J644" s="2" t="s">
        <v>24</v>
      </c>
      <c r="K644" s="2" t="s">
        <v>24</v>
      </c>
      <c r="L644" s="2" t="s">
        <v>24</v>
      </c>
      <c r="M644" s="2" t="s">
        <v>24</v>
      </c>
      <c r="N644" s="2" t="s">
        <v>24</v>
      </c>
      <c r="O644" s="2" t="s">
        <v>24</v>
      </c>
      <c r="S644" s="2" t="s">
        <v>24</v>
      </c>
      <c r="T644" s="2" t="s">
        <v>24</v>
      </c>
      <c r="U644" s="2" t="s">
        <v>24</v>
      </c>
      <c r="W644" s="2" t="s">
        <v>24</v>
      </c>
      <c r="Y644" s="2" t="s">
        <v>24</v>
      </c>
    </row>
  </sheetData>
  <sheetProtection/>
  <mergeCells count="1">
    <mergeCell ref="B8:Y8"/>
  </mergeCells>
  <dataValidations count="23">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1:C642">
      <formula1>#REF!</formula1>
    </dataValidation>
    <dataValidation type="textLength" allowBlank="1" showInputMessage="1" showErrorMessage="1" promptTitle="Cualquier contenido Maximo 290 Caracteres" prompt=" Si seleccionó NO en la Columna 2, en máximo 290 caracteres indique porque no tiene información." errorTitle="Entrada no válida" error="Escriba un texto  Maximo 290 Caracteres" sqref="D11:D642">
      <formula1>0</formula1>
      <formula2>290</formula2>
    </dataValidation>
    <dataValidation type="textLength" allowBlank="1" showInputMessage="1" showErrorMessage="1" promptTitle="Cualquier contenido Maximo 23 Caracteres" prompt=" Registre  el número de veintitrés (23) dígitos del Código Único del proceso asignado por el despacho judicial." errorTitle="Entrada no válida" error="Escriba un texto  Maximo 23 Caracteres" sqref="E11:E642">
      <formula1>0</formula1>
      <formula2>23</formula2>
    </dataValidation>
    <dataValidation type="date" allowBlank="1" showInputMessage="1" promptTitle="Ingrese una fecha (AAAA/MM/DD)" prompt=" Registre la fecha en que el despacho judicial que conoce el proceso profiere auto admisorio de la demanda, (AAAA/MM/DD)." errorTitle="Entrada no válida" error="Por favor escriba una fecha válida (AAAA/MM/DD)" sqref="F11:F642">
      <formula1>1</formula1>
      <formula2>401769</formula2>
    </dataValidation>
    <dataValidation type="list" allowBlank="1" showInputMessage="1" showErrorMessage="1" promptTitle="Seleccione un elemento de la lista" prompt=" Seleccione la Jurisdicción de la Acción impetrada" errorTitle="Entrada no válida" error="Por favor seleccione un elemento de la lista" sqref="G11:G642">
      <formula1>#REF!</formula1>
    </dataValidation>
    <dataValidation type="list" allowBlank="1" showInputMessage="1" showErrorMessage="1" promptTitle="Seleccione un elemento de la lista" prompt=" Seleccionar la acción judicial impetrada" errorTitle="Entrada no válida" error="Por favor seleccione un elemento de la lista" sqref="H11:H642">
      <formula1>#REF!</formula1>
    </dataValidation>
    <dataValidation type="list" allowBlank="1" showInputMessage="1" showErrorMessage="1" promptTitle="Seleccione un elemento de la lista" prompt=" Seleccionar la calidad en que actua la Entidad" errorTitle="Entrada no válida" error="Por favor seleccione un elemento de la lista" sqref="I11:I642">
      <formula1>#REF!</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11:J642">
      <formula1>#REF!</formula1>
    </dataValidation>
    <dataValidation type="textLength" allowBlank="1" showInputMessage="1" showErrorMessage="1" promptTitle="Cualquier contenido Maximo 390 Caracteres" prompt=" Registre el número de identificación y el nombre del apoderado, ejemplo: 52487658– Caballero Pérez Fabián." errorTitle="Entrada no válida" error="Escriba un texto  Maximo 390 Caracteres" sqref="K11:K642">
      <formula1>0</formula1>
      <formula2>390</formula2>
    </dataValidation>
    <dataValidation type="textLength" allowBlank="1" showInputMessage="1" showErrorMessage="1" promptTitle="Cualquier contenido Maximo 390 Caracteres" prompt=" En máximo 390 caracteres, registre el número de identificación y el nombre  de la contraparte, Ejemplo: 78521452 – Martínez Rojas José, 987456321 – Rodríguez Sánchez Carlos" errorTitle="Entrada no válida" error="Escriba un texto  Maximo 390 Caracteres" sqref="L11:L642">
      <formula1>0</formula1>
      <formula2>390</formula2>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11:M642">
      <formula1>#REF!</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11:N642">
      <formula1>#REF!</formula1>
    </dataValidation>
    <dataValidation type="list" allowBlank="1" showInputMessage="1" showErrorMessage="1" promptTitle="Seleccione un elemento de la lista" prompt=" Seleccione de la lista  la etapa actual a la fecha de corte en la que se encuentra el proceso judicial." errorTitle="Entrada no válida" error="Por favor seleccione un elemento de la lista" sqref="O11:O642">
      <formula1>#REF!</formula1>
    </dataValidation>
    <dataValidation type="whole" allowBlank="1" showInputMessage="1" showErrorMessage="1" promptTitle="Escriba un número entero en esta casilla" prompt=" Registre en pesos el valor de la suma de las pretenciones económicas de la demanda. En el caso de demandas con pretensiones indeterminadas se debe incluir cero (0)." errorTitle="Entrada no válida" error="Por favor escriba un número entero" sqref="P11:P642">
      <formula1>-9223372036854770000</formula1>
      <formula2>9223372036854770000</formula2>
    </dataValidation>
    <dataValidation type="whole" allowBlank="1" showInputMessage="1" showErrorMessage="1" promptTitle="Escriba un número entero en esta casilla" prompt=" Registre en pesos el valor de la estimación razonada de la cuantía  de la demanda. En el caso de cuantías indeterminadas se debe incluir cero (0) " errorTitle="Entrada no válida" error="Por favor escriba un número entero" sqref="Q11:Q642">
      <formula1>-9223372036854770000</formula1>
      <formula2>9223372036854770000</formula2>
    </dataValidation>
    <dataValidation type="whole" allowBlank="1" showInputMessage="1" showErrorMessage="1" promptTitle="Escriba un número entero en esta casilla" prompt=" Registre en pesos el valor vigente a la fecha de corte que la entidad llevó a su contabilidad como provisión para el pago de una eventual condena, dentro del proceso judicial. Si el proceso es a favor registre cero (0)." errorTitle="Entrada no válida" error="Por favor escriba un número entero" sqref="R11:R642">
      <formula1>-9223372036854770000</formula1>
      <formula2>9223372036854770000</formula2>
    </dataValidation>
    <dataValidation type="list" allowBlank="1" showInputMessage="1" showErrorMessage="1" promptTitle="Seleccione un elemento de la lista" prompt=" Seleccione de la lista si el proceso judicial se encuentra activo o terminado" errorTitle="Entrada no válida" error="Por favor seleccione un elemento de la lista" sqref="S11:S642">
      <formula1>#REF!</formula1>
    </dataValidation>
    <dataValidation type="date" allowBlank="1" showInputMessage="1"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qref="T11:T642">
      <formula1>1</formula1>
      <formula2>401769</formula2>
    </dataValidation>
    <dataValidation type="list" allowBlank="1" showInputMessage="1" showErrorMessage="1" promptTitle="Seleccione un elemento de la lista" prompt=" Seleccionar de la lista el sentido del fallo, contenido en la sentencia que puso fin al proceso judicia" errorTitle="Entrada no válida" error="Por favor seleccione un elemento de la lista" sqref="U11:U642">
      <formula1>#REF!</formula1>
    </dataValidation>
    <dataValidation type="whole" allowBlank="1" showInputMessage="1" showErrorMessage="1" promptTitle="Escriba un número entero en esta casilla" prompt=" Registre en pesos el valor del fallo o sentencia del proceso.  Si aun no ha sido fallado registre cero (0)" errorTitle="Entrada no válida" error="Por favor escriba un número entero" sqref="V11:V642">
      <formula1>-9223372036854770000</formula1>
      <formula2>9223372036854770000</formula2>
    </dataValidation>
    <dataValidation type="list" allowBlank="1" showInputMessage="1" showErrorMessage="1" promptTitle="Seleccione un elemento de la lista" prompt=" Seleccione la forma de terminación anticipada que haya ocurrido dentro del proceso judicial  y que lo haya dado por terminado." errorTitle="Entrada no válida" error="Por favor seleccione un elemento de la lista" sqref="W11:W642">
      <formula1>#REF!</formula1>
    </dataValidation>
    <dataValidation type="whole" allowBlank="1" showInputMessage="1" showErrorMessage="1"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qref="X11:X642">
      <formula1>-9223372036854770000</formula1>
      <formula2>9223372036854770000</formula2>
    </dataValidation>
    <dataValidation type="textLength" allowBlank="1" showInputMessage="1" showErrorMessage="1" promptTitle="Cualquier contenido" errorTitle="Entrada no válida" error="Escriba un texto " sqref="Y11:Y642">
      <formula1>0</formula1>
      <formula2>4000</formula2>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S17"/>
  <sheetViews>
    <sheetView zoomScalePageLayoutView="0" workbookViewId="0" topLeftCell="A1">
      <selection activeCell="C20" sqref="C20"/>
    </sheetView>
  </sheetViews>
  <sheetFormatPr defaultColWidth="0" defaultRowHeight="15"/>
  <cols>
    <col min="1" max="1" width="8.8515625" style="0" customWidth="1"/>
    <col min="2" max="2" width="16.00390625" style="0" customWidth="1"/>
    <col min="3" max="3" width="32.00390625" style="0" customWidth="1"/>
    <col min="4" max="4" width="19.00390625" style="0" customWidth="1"/>
    <col min="5" max="5" width="25.00390625" style="0" customWidth="1"/>
    <col min="6" max="6" width="23.00390625" style="0" customWidth="1"/>
    <col min="7" max="7" width="24.00390625" style="0" customWidth="1"/>
    <col min="8" max="8" width="18.00390625" style="0" customWidth="1"/>
    <col min="9" max="9" width="29.00390625" style="0" customWidth="1"/>
    <col min="10" max="10" width="22.00390625" style="0" customWidth="1"/>
    <col min="11" max="11" width="23.00390625" style="0" customWidth="1"/>
    <col min="12" max="12" width="18.00390625" style="0" customWidth="1"/>
    <col min="13" max="13" width="23.00390625" style="0" customWidth="1"/>
    <col min="14" max="14" width="24.00390625" style="0" customWidth="1"/>
    <col min="15" max="15" width="26.00390625" style="0" customWidth="1"/>
    <col min="16" max="16" width="42.00390625" style="0" customWidth="1"/>
    <col min="17" max="17" width="44.00390625" style="0" customWidth="1"/>
    <col min="18" max="18" width="47.00390625" style="0" customWidth="1"/>
    <col min="19" max="19" width="19.00390625" style="0" customWidth="1"/>
    <col min="20" max="20" width="8.8515625" style="0" customWidth="1"/>
    <col min="21" max="16384" width="8.00390625" style="0" hidden="1" customWidth="1"/>
  </cols>
  <sheetData>
    <row r="1" spans="2:4" ht="15">
      <c r="B1" s="1" t="s">
        <v>0</v>
      </c>
      <c r="C1" s="1">
        <v>51</v>
      </c>
      <c r="D1" s="1" t="s">
        <v>1</v>
      </c>
    </row>
    <row r="2" spans="2:4" ht="15">
      <c r="B2" s="1" t="s">
        <v>2</v>
      </c>
      <c r="C2" s="1">
        <v>131</v>
      </c>
      <c r="D2" s="1" t="s">
        <v>315</v>
      </c>
    </row>
    <row r="3" spans="2:3" ht="15">
      <c r="B3" s="1" t="s">
        <v>4</v>
      </c>
      <c r="C3" s="1">
        <v>1</v>
      </c>
    </row>
    <row r="4" spans="2:3" ht="15">
      <c r="B4" s="1" t="s">
        <v>5</v>
      </c>
      <c r="C4" s="1">
        <v>233</v>
      </c>
    </row>
    <row r="5" spans="2:3" ht="15">
      <c r="B5" s="1" t="s">
        <v>6</v>
      </c>
      <c r="C5" s="5">
        <v>43100</v>
      </c>
    </row>
    <row r="6" spans="2:4" ht="15">
      <c r="B6" s="1" t="s">
        <v>7</v>
      </c>
      <c r="C6" s="1">
        <v>12</v>
      </c>
      <c r="D6" s="1" t="s">
        <v>8</v>
      </c>
    </row>
    <row r="8" spans="1:19" ht="15">
      <c r="A8" s="1" t="s">
        <v>9</v>
      </c>
      <c r="B8" s="224" t="s">
        <v>316</v>
      </c>
      <c r="C8" s="225"/>
      <c r="D8" s="225"/>
      <c r="E8" s="225"/>
      <c r="F8" s="225"/>
      <c r="G8" s="225"/>
      <c r="H8" s="225"/>
      <c r="I8" s="225"/>
      <c r="J8" s="225"/>
      <c r="K8" s="225"/>
      <c r="L8" s="225"/>
      <c r="M8" s="225"/>
      <c r="N8" s="225"/>
      <c r="O8" s="225"/>
      <c r="P8" s="225"/>
      <c r="Q8" s="225"/>
      <c r="R8" s="225"/>
      <c r="S8" s="225"/>
    </row>
    <row r="9" spans="3:19" ht="1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3:19" ht="15">
      <c r="C10" s="36" t="s">
        <v>12</v>
      </c>
      <c r="D10" s="36" t="s">
        <v>13</v>
      </c>
      <c r="E10" s="36" t="s">
        <v>164</v>
      </c>
      <c r="F10" s="36" t="s">
        <v>317</v>
      </c>
      <c r="G10" s="36" t="s">
        <v>318</v>
      </c>
      <c r="H10" s="36" t="s">
        <v>319</v>
      </c>
      <c r="I10" s="36" t="s">
        <v>320</v>
      </c>
      <c r="J10" s="36" t="s">
        <v>321</v>
      </c>
      <c r="K10" s="36" t="s">
        <v>109</v>
      </c>
      <c r="L10" s="36" t="s">
        <v>322</v>
      </c>
      <c r="M10" s="36" t="s">
        <v>323</v>
      </c>
      <c r="N10" s="36" t="s">
        <v>324</v>
      </c>
      <c r="O10" s="36" t="s">
        <v>325</v>
      </c>
      <c r="P10" s="36" t="s">
        <v>326</v>
      </c>
      <c r="Q10" s="36" t="s">
        <v>327</v>
      </c>
      <c r="R10" s="36" t="s">
        <v>328</v>
      </c>
      <c r="S10" s="36" t="s">
        <v>23</v>
      </c>
    </row>
    <row r="11" spans="1:19" ht="15">
      <c r="A11" s="1">
        <v>1</v>
      </c>
      <c r="B11" t="s">
        <v>65</v>
      </c>
      <c r="C11" s="39" t="s">
        <v>54</v>
      </c>
      <c r="D11" s="39" t="s">
        <v>24</v>
      </c>
      <c r="E11" s="84" t="s">
        <v>1076</v>
      </c>
      <c r="F11" s="84" t="s">
        <v>329</v>
      </c>
      <c r="G11" s="84" t="s">
        <v>1077</v>
      </c>
      <c r="H11" s="84" t="s">
        <v>1078</v>
      </c>
      <c r="I11" s="39" t="s">
        <v>330</v>
      </c>
      <c r="J11" s="85">
        <v>8525778000</v>
      </c>
      <c r="K11" s="85">
        <v>243</v>
      </c>
      <c r="L11" s="86">
        <v>42736</v>
      </c>
      <c r="M11" s="86">
        <v>43100</v>
      </c>
      <c r="N11" s="39" t="s">
        <v>202</v>
      </c>
      <c r="O11" s="87">
        <v>8473617629.43</v>
      </c>
      <c r="P11" s="88">
        <v>100</v>
      </c>
      <c r="Q11" s="88">
        <v>99.39</v>
      </c>
      <c r="R11" s="88">
        <v>100</v>
      </c>
      <c r="S11" s="88" t="s">
        <v>1093</v>
      </c>
    </row>
    <row r="12" spans="1:19" s="55" customFormat="1" ht="15">
      <c r="A12" s="1">
        <v>2</v>
      </c>
      <c r="B12" s="55" t="s">
        <v>463</v>
      </c>
      <c r="C12" s="39" t="s">
        <v>54</v>
      </c>
      <c r="D12" s="39"/>
      <c r="E12" s="84" t="s">
        <v>1079</v>
      </c>
      <c r="F12" s="84" t="s">
        <v>329</v>
      </c>
      <c r="G12" s="84" t="s">
        <v>1080</v>
      </c>
      <c r="H12" s="84" t="s">
        <v>1081</v>
      </c>
      <c r="I12" s="39" t="s">
        <v>330</v>
      </c>
      <c r="J12" s="85">
        <v>1496972253</v>
      </c>
      <c r="K12" s="85">
        <v>243</v>
      </c>
      <c r="L12" s="86">
        <v>42736</v>
      </c>
      <c r="M12" s="86">
        <v>43100</v>
      </c>
      <c r="N12" s="39" t="s">
        <v>202</v>
      </c>
      <c r="O12" s="87">
        <v>1486868182.48</v>
      </c>
      <c r="P12" s="88">
        <v>100</v>
      </c>
      <c r="Q12" s="88">
        <v>99.33</v>
      </c>
      <c r="R12" s="88">
        <v>97</v>
      </c>
      <c r="S12" s="88" t="s">
        <v>1093</v>
      </c>
    </row>
    <row r="13" spans="1:19" s="55" customFormat="1" ht="15">
      <c r="A13" s="1">
        <v>3</v>
      </c>
      <c r="B13" s="55" t="s">
        <v>464</v>
      </c>
      <c r="C13" s="39" t="s">
        <v>54</v>
      </c>
      <c r="D13" s="39"/>
      <c r="E13" s="84" t="s">
        <v>1082</v>
      </c>
      <c r="F13" s="84" t="s">
        <v>329</v>
      </c>
      <c r="G13" s="84" t="s">
        <v>1080</v>
      </c>
      <c r="H13" s="84" t="s">
        <v>1083</v>
      </c>
      <c r="I13" s="39" t="s">
        <v>330</v>
      </c>
      <c r="J13" s="85">
        <v>600000000</v>
      </c>
      <c r="K13" s="85">
        <v>243</v>
      </c>
      <c r="L13" s="86">
        <v>42736</v>
      </c>
      <c r="M13" s="86">
        <v>43100</v>
      </c>
      <c r="N13" s="39" t="s">
        <v>202</v>
      </c>
      <c r="O13" s="87">
        <v>598038650</v>
      </c>
      <c r="P13" s="88">
        <v>100</v>
      </c>
      <c r="Q13" s="88">
        <v>99.67</v>
      </c>
      <c r="R13" s="88">
        <v>100</v>
      </c>
      <c r="S13" s="88" t="s">
        <v>1093</v>
      </c>
    </row>
    <row r="14" spans="1:19" s="55" customFormat="1" ht="15">
      <c r="A14" s="1">
        <v>4</v>
      </c>
      <c r="B14" s="55" t="s">
        <v>480</v>
      </c>
      <c r="C14" s="39" t="s">
        <v>54</v>
      </c>
      <c r="D14" s="39"/>
      <c r="E14" s="84" t="s">
        <v>1084</v>
      </c>
      <c r="F14" s="84" t="s">
        <v>329</v>
      </c>
      <c r="G14" s="84" t="s">
        <v>1085</v>
      </c>
      <c r="H14" s="84" t="s">
        <v>1086</v>
      </c>
      <c r="I14" s="39" t="s">
        <v>330</v>
      </c>
      <c r="J14" s="85">
        <v>114808000</v>
      </c>
      <c r="K14" s="85">
        <v>243</v>
      </c>
      <c r="L14" s="86">
        <v>42736</v>
      </c>
      <c r="M14" s="86">
        <v>43100</v>
      </c>
      <c r="N14" s="39" t="s">
        <v>202</v>
      </c>
      <c r="O14" s="87">
        <v>68596938</v>
      </c>
      <c r="P14" s="88">
        <v>100</v>
      </c>
      <c r="Q14" s="88">
        <v>59.75</v>
      </c>
      <c r="R14" s="88">
        <v>100</v>
      </c>
      <c r="S14" s="88" t="s">
        <v>1093</v>
      </c>
    </row>
    <row r="15" spans="1:19" s="55" customFormat="1" ht="15">
      <c r="A15" s="1">
        <v>5</v>
      </c>
      <c r="B15" s="55" t="s">
        <v>481</v>
      </c>
      <c r="C15" s="39" t="s">
        <v>54</v>
      </c>
      <c r="D15" s="39"/>
      <c r="E15" s="84" t="s">
        <v>1087</v>
      </c>
      <c r="F15" s="84" t="s">
        <v>329</v>
      </c>
      <c r="G15" s="84" t="s">
        <v>1088</v>
      </c>
      <c r="H15" s="84" t="s">
        <v>1089</v>
      </c>
      <c r="I15" s="39" t="s">
        <v>330</v>
      </c>
      <c r="J15" s="85">
        <v>98589000</v>
      </c>
      <c r="K15" s="85">
        <v>243</v>
      </c>
      <c r="L15" s="86">
        <v>42736</v>
      </c>
      <c r="M15" s="86">
        <v>43100</v>
      </c>
      <c r="N15" s="39" t="s">
        <v>202</v>
      </c>
      <c r="O15" s="87">
        <v>65147306</v>
      </c>
      <c r="P15" s="88">
        <v>100</v>
      </c>
      <c r="Q15" s="88">
        <v>66.08</v>
      </c>
      <c r="R15" s="88">
        <v>100</v>
      </c>
      <c r="S15" s="88" t="s">
        <v>1093</v>
      </c>
    </row>
    <row r="16" spans="1:19" s="55" customFormat="1" ht="15">
      <c r="A16" s="1">
        <v>6</v>
      </c>
      <c r="B16" s="55" t="s">
        <v>482</v>
      </c>
      <c r="C16" s="39" t="s">
        <v>54</v>
      </c>
      <c r="D16" s="39"/>
      <c r="E16" s="84" t="s">
        <v>1090</v>
      </c>
      <c r="F16" s="84" t="s">
        <v>329</v>
      </c>
      <c r="G16" s="84" t="s">
        <v>1080</v>
      </c>
      <c r="H16" s="84" t="s">
        <v>1091</v>
      </c>
      <c r="I16" s="39" t="s">
        <v>330</v>
      </c>
      <c r="J16" s="85">
        <v>220000000</v>
      </c>
      <c r="K16" s="85">
        <v>243</v>
      </c>
      <c r="L16" s="86">
        <v>42736</v>
      </c>
      <c r="M16" s="86">
        <v>43100</v>
      </c>
      <c r="N16" s="39" t="s">
        <v>202</v>
      </c>
      <c r="O16" s="87">
        <v>217966933</v>
      </c>
      <c r="P16" s="88">
        <v>100</v>
      </c>
      <c r="Q16" s="88">
        <v>99.08</v>
      </c>
      <c r="R16" s="88">
        <v>100</v>
      </c>
      <c r="S16" s="88" t="s">
        <v>1093</v>
      </c>
    </row>
    <row r="17" spans="1:19" s="55" customFormat="1" ht="15">
      <c r="A17" s="1">
        <v>7</v>
      </c>
      <c r="B17" s="55" t="s">
        <v>483</v>
      </c>
      <c r="C17" s="39" t="s">
        <v>54</v>
      </c>
      <c r="D17" s="39"/>
      <c r="E17" s="84" t="s">
        <v>1092</v>
      </c>
      <c r="F17" s="84" t="s">
        <v>329</v>
      </c>
      <c r="G17" s="84" t="s">
        <v>1085</v>
      </c>
      <c r="H17" s="84" t="s">
        <v>1086</v>
      </c>
      <c r="I17" s="39" t="s">
        <v>330</v>
      </c>
      <c r="J17" s="85">
        <v>836851000</v>
      </c>
      <c r="K17" s="85">
        <v>141</v>
      </c>
      <c r="L17" s="86">
        <v>42887</v>
      </c>
      <c r="M17" s="86">
        <v>43100</v>
      </c>
      <c r="N17" s="39" t="s">
        <v>202</v>
      </c>
      <c r="O17" s="87">
        <v>777411452.8</v>
      </c>
      <c r="P17" s="88">
        <v>100</v>
      </c>
      <c r="Q17" s="87">
        <v>92.9</v>
      </c>
      <c r="R17" s="88">
        <v>95</v>
      </c>
      <c r="S17" s="88" t="s">
        <v>1093</v>
      </c>
    </row>
  </sheetData>
  <sheetProtection/>
  <mergeCells count="1">
    <mergeCell ref="B8:S8"/>
  </mergeCells>
  <dataValidations count="17">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7">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17">
      <formula1>0</formula1>
      <formula2>290</formula2>
    </dataValidation>
    <dataValidation type="textLength" allowBlank="1" showInputMessage="1" showErrorMessage="1" promptTitle="Cualquier contenido Maximo 390 Caracteres" prompt=" Relacione el nombre del proyecto que afecta el Plan Nacional de Desarollo del sector, para la vigencia." errorTitle="Entrada no válida" error="Escriba un texto  Maximo 390 Caracteres" sqref="E11:E17">
      <formula1>0</formula1>
      <formula2>390</formula2>
    </dataValidation>
    <dataValidation type="list" allowBlank="1" showInputMessage="1" showErrorMessage="1" promptTitle="Seleccione un elemento de la lista" prompt=" Seleccione de la lista el Sector al cual se afecta." errorTitle="Entrada no válida" error="Por favor seleccione un elemento de la lista" sqref="F11:F17">
      <formula1>#REF!</formula1>
    </dataValidation>
    <dataValidation type="textLength" allowBlank="1" showInputMessage="1" showErrorMessage="1" promptTitle="Cualquier contenido Maximo 390 Caracteres" prompt=" Relacione las dependencias de la Entidad con las que se deben lograr los resultados previstos." errorTitle="Entrada no válida" error="Escriba un texto  Maximo 390 Caracteres" sqref="G11:G17">
      <formula1>0</formula1>
      <formula2>390</formula2>
    </dataValidation>
    <dataValidation type="textLength" allowBlank="1" showInputMessage="1" showErrorMessage="1" promptTitle="Cualquier contenido Maximo 390 Caracteres" prompt=" Relacion el (los) nombre(s) del (los) responsable(s) de la realización del proyecto." errorTitle="Entrada no válida" error="Escriba un texto  Maximo 390 Caracteres" sqref="H11:H17">
      <formula1>0</formula1>
      <formula2>390</formula2>
    </dataValidation>
    <dataValidation type="list" allowBlank="1" showInputMessage="1" showErrorMessage="1" promptTitle="Seleccione un elemento de la lista" prompt=" Seleccione de la lista el ORIGEN de los recursos para el proyecto. Si seleccionó OTROS, especifique el origen de los recursos en la columna OBSERVACIONES." errorTitle="Entrada no válida" error="Por favor seleccione un elemento de la lista" sqref="I11:I17">
      <formula1>#REF!</formula1>
    </dataValidation>
    <dataValidation type="decimal" allowBlank="1" showInputMessage="1" showErrorMessage="1" promptTitle="Escriba un número en esta casilla" prompt=" Registre EN PESOS el valor de los recursos que se utilizarán en la realización del proyecto." errorTitle="Entrada no válida" error="Por favor escriba un número" sqref="J11:J17">
      <formula1>-9223372036854770000</formula1>
      <formula2>9223372036854770000</formula2>
    </dataValidation>
    <dataValidation type="decimal" allowBlank="1" showInputMessage="1" showErrorMessage="1" promptTitle="Escriba un número en esta casilla" prompt=" Relacione EN NÚMERO DE DÍAS el tiempo programado para la realización del proyecto." errorTitle="Entrada no válida" error="Por favor escriba un número" sqref="K11:K17">
      <formula1>-9223372036854770000</formula1>
      <formula2>9223372036854770000</formula2>
    </dataValidation>
    <dataValidation type="date" allowBlank="1" showInputMessage="1" promptTitle="Ingrese una fecha (AAAA/MM/DD)" prompt=" Relacione la fecha en que se dará inicio al proyecto. (FORMATO AAAA/MM/DD)" errorTitle="Entrada no válida" error="Por favor escriba una fecha válida (AAAA/MM/DD)" sqref="L11:L17">
      <formula1>1</formula1>
      <formula2>401769</formula2>
    </dataValidation>
    <dataValidation type="date" allowBlank="1" showInputMessage="1" promptTitle="Ingrese una fecha (AAAA/MM/DD)" prompt=" Relacione la fecha programada para la terminación del proyecto. (FORMATO AAAA/MM/DD)" errorTitle="Entrada no válida" error="Por favor escriba una fecha válida (AAAA/MM/DD)" sqref="M11:M17">
      <formula1>1</formula1>
      <formula2>401769</formula2>
    </dataValidation>
    <dataValidation type="list" allowBlank="1" showInputMessage="1" showErrorMessage="1" promptTitle="Seleccione un elemento de la lista" prompt=" Seleccione el lugar del país donde se va a realizar el proyecto." errorTitle="Entrada no válida" error="Por favor seleccione un elemento de la lista" sqref="N11:N17">
      <formula1>#REF!</formula1>
    </dataValidation>
    <dataValidation type="decimal" allowBlank="1" showInputMessage="1" showErrorMessage="1" promptTitle="Escriba un número en esta casilla" prompt=" Registre EN PESOS el valor de los recursos efectivamente ejecutados durante la vigencia fiscal y registrado en los libros contables." errorTitle="Entrada no válida" error="Por favor escriba un número" sqref="O11:O17">
      <formula1>-9223372036854770000</formula1>
      <formula2>9223372036854770000</formula2>
    </dataValidation>
    <dataValidation type="decimal" allowBlank="1" showInputMessage="1" showErrorMessage="1" promptTitle="Escriba un número en esta casilla" prompt=" Registre EN NÚMERO el porcentaje (%) de avance de tiempo de acuerdo a lo proyectado para su realización." errorTitle="Entrada no válida" error="Por favor escriba un número" sqref="P11:P17">
      <formula1>-9223372036854770000</formula1>
      <formula2>9223372036854770000</formula2>
    </dataValidation>
    <dataValidation type="decimal" allowBlank="1" showInputMessage="1" showErrorMessage="1" promptTitle="Escriba un número en esta casilla" prompt=" Registre EN NÚMERO el porcentaje (%) de avance de los recursos ejecutados en el proyecto." errorTitle="Entrada no válida" error="Por favor escriba un número" sqref="Q11:Q17">
      <formula1>-9223372036854770000</formula1>
      <formula2>9223372036854770000</formula2>
    </dataValidation>
    <dataValidation type="decimal" allowBlank="1" showInputMessage="1" showErrorMessage="1" promptTitle="Escriba un número en esta casilla" prompt=" Registre EN NÚMERO el porcentaje (%) de avance de ejecución del  proyecto." errorTitle="Entrada no válida" error="Por favor escriba un número" sqref="R11:R17">
      <formula1>-9223372036854770000</formula1>
      <formula2>9223372036854770000</formula2>
    </dataValidation>
    <dataValidation type="textLength" allowBlank="1" showInputMessage="1" showErrorMessage="1" promptTitle="Cualquier contenido Maximo 390 Caracteres" prompt=" Relacione los aspectos relevantes del proyecto." errorTitle="Entrada no válida" error="Escriba un texto  Maximo 390 Caracteres" sqref="S11:S17">
      <formula1>0</formula1>
      <formula2>390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F32"/>
  <sheetViews>
    <sheetView zoomScalePageLayoutView="0" workbookViewId="0" topLeftCell="A8">
      <selection activeCell="A35" sqref="A35"/>
    </sheetView>
  </sheetViews>
  <sheetFormatPr defaultColWidth="0" defaultRowHeight="15"/>
  <cols>
    <col min="1" max="1" width="8.8515625" style="0" customWidth="1"/>
    <col min="2" max="2" width="39.00390625" style="0" customWidth="1"/>
    <col min="3" max="3" width="48.00390625" style="0" customWidth="1"/>
    <col min="4" max="4" width="30.00390625" style="0" customWidth="1"/>
    <col min="5" max="5" width="22.00390625" style="0" customWidth="1"/>
    <col min="6" max="6" width="19.00390625" style="0" customWidth="1"/>
    <col min="7" max="7" width="8.8515625" style="0" customWidth="1"/>
    <col min="8" max="16384" width="8.00390625" style="0" hidden="1" customWidth="1"/>
  </cols>
  <sheetData>
    <row r="1" spans="1:4" ht="15.75" thickBot="1">
      <c r="A1" s="28" t="s">
        <v>344</v>
      </c>
      <c r="B1" s="1" t="s">
        <v>0</v>
      </c>
      <c r="C1" s="1">
        <v>51</v>
      </c>
      <c r="D1" s="1" t="s">
        <v>1</v>
      </c>
    </row>
    <row r="2" spans="2:4" ht="15">
      <c r="B2" s="1" t="s">
        <v>2</v>
      </c>
      <c r="C2" s="1">
        <v>386</v>
      </c>
      <c r="D2" s="1" t="s">
        <v>331</v>
      </c>
    </row>
    <row r="3" spans="2:3" ht="15">
      <c r="B3" s="1" t="s">
        <v>4</v>
      </c>
      <c r="C3" s="1">
        <v>1</v>
      </c>
    </row>
    <row r="4" spans="2:3" ht="15">
      <c r="B4" s="1" t="s">
        <v>5</v>
      </c>
      <c r="C4" s="1">
        <v>233</v>
      </c>
    </row>
    <row r="5" spans="2:3" ht="15">
      <c r="B5" s="1" t="s">
        <v>6</v>
      </c>
      <c r="C5" s="5">
        <v>43100</v>
      </c>
    </row>
    <row r="6" spans="2:4" ht="15">
      <c r="B6" s="1" t="s">
        <v>7</v>
      </c>
      <c r="C6" s="1">
        <v>12</v>
      </c>
      <c r="D6" s="1" t="s">
        <v>8</v>
      </c>
    </row>
    <row r="8" spans="1:6" ht="15">
      <c r="A8" s="1" t="s">
        <v>9</v>
      </c>
      <c r="B8" s="224" t="s">
        <v>332</v>
      </c>
      <c r="C8" s="225"/>
      <c r="D8" s="225"/>
      <c r="E8" s="225"/>
      <c r="F8" s="225"/>
    </row>
    <row r="9" spans="3:6" ht="15">
      <c r="C9" s="1">
        <v>6</v>
      </c>
      <c r="D9" s="1">
        <v>7</v>
      </c>
      <c r="E9" s="1">
        <v>8</v>
      </c>
      <c r="F9" s="1">
        <v>12</v>
      </c>
    </row>
    <row r="10" spans="3:6" ht="15.75" thickBot="1">
      <c r="C10" s="1" t="s">
        <v>333</v>
      </c>
      <c r="D10" s="1" t="s">
        <v>334</v>
      </c>
      <c r="E10" s="1" t="s">
        <v>335</v>
      </c>
      <c r="F10" s="1" t="s">
        <v>23</v>
      </c>
    </row>
    <row r="11" spans="1:6" ht="15.75" thickBot="1">
      <c r="A11" s="1">
        <v>1</v>
      </c>
      <c r="B11" t="s">
        <v>65</v>
      </c>
      <c r="C11" s="4" t="s">
        <v>344</v>
      </c>
      <c r="D11" s="4" t="s">
        <v>24</v>
      </c>
      <c r="E11" s="29">
        <v>100</v>
      </c>
      <c r="F11" s="2" t="s">
        <v>336</v>
      </c>
    </row>
    <row r="12" spans="1:6" ht="15">
      <c r="A12" s="1">
        <v>-1</v>
      </c>
      <c r="C12" s="2" t="s">
        <v>24</v>
      </c>
      <c r="D12" s="2" t="s">
        <v>24</v>
      </c>
      <c r="E12" s="2" t="s">
        <v>24</v>
      </c>
      <c r="F12" s="2" t="s">
        <v>24</v>
      </c>
    </row>
    <row r="13" spans="1:6" ht="15">
      <c r="A13" s="1">
        <v>999999</v>
      </c>
      <c r="B13" t="s">
        <v>66</v>
      </c>
      <c r="C13" s="2" t="s">
        <v>24</v>
      </c>
      <c r="D13" s="2" t="s">
        <v>24</v>
      </c>
      <c r="F13" s="2" t="s">
        <v>24</v>
      </c>
    </row>
    <row r="15" spans="1:6" ht="15">
      <c r="A15" s="1" t="s">
        <v>67</v>
      </c>
      <c r="B15" s="224" t="s">
        <v>337</v>
      </c>
      <c r="C15" s="225"/>
      <c r="D15" s="225"/>
      <c r="E15" s="225"/>
      <c r="F15" s="225"/>
    </row>
    <row r="16" spans="3:6" ht="15">
      <c r="C16" s="1">
        <v>6</v>
      </c>
      <c r="D16" s="1">
        <v>7</v>
      </c>
      <c r="E16" s="1">
        <v>8</v>
      </c>
      <c r="F16" s="1">
        <v>12</v>
      </c>
    </row>
    <row r="17" spans="3:6" ht="15">
      <c r="C17" s="1" t="s">
        <v>333</v>
      </c>
      <c r="D17" s="1" t="s">
        <v>334</v>
      </c>
      <c r="E17" s="1" t="s">
        <v>335</v>
      </c>
      <c r="F17" s="1" t="s">
        <v>23</v>
      </c>
    </row>
    <row r="18" spans="1:6" ht="15">
      <c r="A18" s="1">
        <v>1</v>
      </c>
      <c r="B18" t="s">
        <v>65</v>
      </c>
      <c r="C18" s="4" t="s">
        <v>345</v>
      </c>
      <c r="D18" s="4" t="s">
        <v>24</v>
      </c>
      <c r="E18" s="4">
        <v>0</v>
      </c>
      <c r="F18" s="2" t="s">
        <v>336</v>
      </c>
    </row>
    <row r="19" spans="1:6" ht="15">
      <c r="A19" s="1">
        <v>-1</v>
      </c>
      <c r="C19" s="2" t="s">
        <v>24</v>
      </c>
      <c r="D19" s="2" t="s">
        <v>24</v>
      </c>
      <c r="E19" s="2" t="s">
        <v>24</v>
      </c>
      <c r="F19" s="2" t="s">
        <v>24</v>
      </c>
    </row>
    <row r="20" spans="1:6" ht="15">
      <c r="A20" s="1">
        <v>999999</v>
      </c>
      <c r="B20" t="s">
        <v>66</v>
      </c>
      <c r="C20" s="2" t="s">
        <v>24</v>
      </c>
      <c r="D20" s="2" t="s">
        <v>24</v>
      </c>
      <c r="F20" s="2" t="s">
        <v>24</v>
      </c>
    </row>
    <row r="22" spans="1:6" ht="15">
      <c r="A22" s="1" t="s">
        <v>69</v>
      </c>
      <c r="B22" s="224" t="s">
        <v>338</v>
      </c>
      <c r="C22" s="225"/>
      <c r="D22" s="225"/>
      <c r="E22" s="225"/>
      <c r="F22" s="225"/>
    </row>
    <row r="23" spans="3:6" ht="15">
      <c r="C23" s="1">
        <v>6</v>
      </c>
      <c r="D23" s="1">
        <v>7</v>
      </c>
      <c r="E23" s="1">
        <v>8</v>
      </c>
      <c r="F23" s="1">
        <v>12</v>
      </c>
    </row>
    <row r="24" spans="3:6" ht="15.75" thickBot="1">
      <c r="C24" s="1" t="s">
        <v>333</v>
      </c>
      <c r="D24" s="1" t="s">
        <v>334</v>
      </c>
      <c r="E24" s="1" t="s">
        <v>335</v>
      </c>
      <c r="F24" s="1" t="s">
        <v>23</v>
      </c>
    </row>
    <row r="25" spans="1:6" ht="15.75" thickBot="1">
      <c r="A25" s="1">
        <v>1</v>
      </c>
      <c r="B25" t="s">
        <v>65</v>
      </c>
      <c r="C25" s="30" t="s">
        <v>461</v>
      </c>
      <c r="D25" s="2" t="s">
        <v>339</v>
      </c>
      <c r="E25" s="31">
        <v>0</v>
      </c>
      <c r="F25" s="2" t="s">
        <v>336</v>
      </c>
    </row>
    <row r="26" spans="1:6" ht="15">
      <c r="A26" s="1">
        <v>-1</v>
      </c>
      <c r="C26" s="2" t="s">
        <v>24</v>
      </c>
      <c r="D26" s="2" t="s">
        <v>24</v>
      </c>
      <c r="E26" s="2" t="s">
        <v>24</v>
      </c>
      <c r="F26" s="2" t="s">
        <v>24</v>
      </c>
    </row>
    <row r="27" spans="1:6" ht="15">
      <c r="A27" s="1">
        <v>999999</v>
      </c>
      <c r="B27" t="s">
        <v>66</v>
      </c>
      <c r="C27" s="2" t="s">
        <v>24</v>
      </c>
      <c r="D27" s="2" t="s">
        <v>24</v>
      </c>
      <c r="F27" s="2" t="s">
        <v>24</v>
      </c>
    </row>
    <row r="29" spans="1:6" ht="15">
      <c r="A29" s="1" t="s">
        <v>340</v>
      </c>
      <c r="B29" s="224" t="s">
        <v>341</v>
      </c>
      <c r="C29" s="225"/>
      <c r="D29" s="225"/>
      <c r="E29" s="225"/>
      <c r="F29" s="225"/>
    </row>
    <row r="30" spans="3:6" ht="15">
      <c r="C30" s="1">
        <v>6</v>
      </c>
      <c r="D30" s="1">
        <v>7</v>
      </c>
      <c r="E30" s="1">
        <v>8</v>
      </c>
      <c r="F30" s="1">
        <v>12</v>
      </c>
    </row>
    <row r="31" spans="3:6" ht="15">
      <c r="C31" s="1" t="s">
        <v>333</v>
      </c>
      <c r="D31" s="1" t="s">
        <v>334</v>
      </c>
      <c r="E31" s="1" t="s">
        <v>335</v>
      </c>
      <c r="F31" s="1" t="s">
        <v>23</v>
      </c>
    </row>
    <row r="32" spans="1:6" ht="15">
      <c r="A32" s="1">
        <v>10</v>
      </c>
      <c r="B32" t="s">
        <v>342</v>
      </c>
      <c r="C32" s="2" t="s">
        <v>24</v>
      </c>
      <c r="D32" s="2" t="s">
        <v>24</v>
      </c>
      <c r="E32" s="6"/>
      <c r="F32" s="4" t="s">
        <v>24</v>
      </c>
    </row>
  </sheetData>
  <sheetProtection/>
  <mergeCells count="4">
    <mergeCell ref="B8:F8"/>
    <mergeCell ref="B15:F15"/>
    <mergeCell ref="B22:F22"/>
    <mergeCell ref="B29:F29"/>
  </mergeCells>
  <dataValidations count="10">
    <dataValidation type="list" allowBlank="1" showInputMessage="1" showErrorMessage="1" promptTitle="Seleccione un elemento de la lista" prompt=" Seleccione el NOMBRE de la Entidad u Organismo que tiene participación accionaria o composición patrimonial en su Entidad." errorTitle="Entrada no válida" error="Por favor seleccione un elemento de la lista" sqref="C11">
      <formula1>#REF!</formula1>
    </dataValidation>
    <dataValidation type="textLength" allowBlank="1" showInputMessage="1" showErrorMessage="1" promptTitle="Cualquier contenido" prompt=" Registre el NIT de la Entidad u Organismo que hace parte de la composición patrimonial en su Entidad, y que no se encuentra en el listado, SEPARADO POR PUNTO Y SIN DÍGITO DE VERIFICACIÓN." errorTitle="Entrada no válida" error="Escriba un texto " sqref="D11">
      <formula1>0</formula1>
      <formula2>4000</formula2>
    </dataValidation>
    <dataValidation type="whole" allowBlank="1" showInputMessage="1" showErrorMessage="1" promptTitle="Escriba un número entero en esta casilla" prompt=" Registre EN NÚMERO el valor porcentual ( % ) ##.## de la participación accionaria o composición patrimonial en su Entidad." errorTitle="Entrada no válida" error="Por favor escriba un número entero" sqref="E11">
      <formula1>-999999</formula1>
      <formula2>999999</formula2>
    </dataValidation>
    <dataValidation type="list" allowBlank="1" showInputMessage="1" showErrorMessage="1" promptTitle="Seleccione un elemento de la lista" prompt=" Seleccione el NOMBRE del Ente Territorial que tiene participación accionaria o composición patrimonial en su Entidad." errorTitle="Entrada no válida" error="Por favor seleccione un elemento de la lista" sqref="C18">
      <formula1>#REF!</formula1>
    </dataValidation>
    <dataValidation type="textLength" allowBlank="1" showInputMessage="1" showErrorMessage="1" promptTitle="Cualquier contenido" prompt=" Registre el NOMBRE COMPLETO del Ente Territorial que tiene participación accionaria o composición patrimonial en su Entidad, y que no se encuentra en el listado. (MÁX. 390 CARACTERES)" errorTitle="Entrada no válida" error="Escriba un texto " sqref="D18">
      <formula1>0</formula1>
      <formula2>4000</formula2>
    </dataValidation>
    <dataValidation type="whole" allowBlank="1" showInputMessage="1" showErrorMessage="1" promptTitle="Escriba un número entero en esta casilla" prompt=" Registre EN NÚMERO el valor porcentual ( % ) ##.## de la participación accionaria o composición patrimonial en su Entidad." errorTitle="Entrada no válida" error="Por favor escriba un número entero" sqref="E18">
      <formula1>-999999</formula1>
      <formula2>999999</formula2>
    </dataValidation>
    <dataValidation type="textLength" allowBlank="1" showInputMessage="1" showErrorMessage="1" promptTitle="Cualquier contenido Maximo 390 Caracteres" prompt=" Registre completo el NOMBRE de la Entidad Privada que tiene composición patrimonial en su Entidad. Si hay PERSONAS NATURALES, escriba PERSONAS NATURALES y registre la sumatoria de % en la columna 8." errorTitle="Entrada no válida" error="Escriba un texto  Maximo 390 Caracteres" sqref="C25">
      <formula1>0</formula1>
      <formula2>390</formula2>
    </dataValidation>
    <dataValidation type="whole" allowBlank="1" showInputMessage="1" showErrorMessage="1" promptTitle="Escriba un número entero en esta casilla" prompt=" Registre EN NÚMERO el valor porcentual ( % ) ##.## de la participación accionaria o composición patrimonial en su Entidad. Si registró en columna 4 PERSONAS NATURALES, registre aquí la sumatoria de %. " errorTitle="Entrada no válida" error="Por favor escriba un número entero" sqref="E25">
      <formula1>-999999</formula1>
      <formula2>999999</formula2>
    </dataValidation>
    <dataValidation type="decimal" allowBlank="1" showInputMessage="1" showErrorMessage="1" promptTitle="Escriba un número en esta casilla" prompt=" NO DILIGENCIAR INFORMACION EN ESTA CELDA - CAMPO FORMULADO." errorTitle="Entrada no válida" error="Por favor escriba un número" sqref="E32">
      <formula1>-9223372036854770000</formula1>
      <formula2>9223372036854770000</formula2>
    </dataValidation>
    <dataValidation type="textLength" allowBlank="1" showInputMessage="1" showErrorMessage="1" promptTitle="Cualquier contenido Maximo 390 Caracteres" prompt=" Registre aspectos importantes a considerar, DE TODO EL FORMULARIO. (MÁX. 390 CARACTERES)." errorTitle="Entrada no válida" error="Escriba un texto  Maximo 390 Caracteres" sqref="F32">
      <formula1>0</formula1>
      <formula2>390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H13"/>
  <sheetViews>
    <sheetView zoomScalePageLayoutView="0" workbookViewId="0" topLeftCell="E1">
      <selection activeCell="E29" sqref="E29"/>
    </sheetView>
  </sheetViews>
  <sheetFormatPr defaultColWidth="0" defaultRowHeight="15"/>
  <cols>
    <col min="1" max="1" width="8.8515625" style="0" customWidth="1"/>
    <col min="2" max="2" width="21.00390625" style="0" customWidth="1"/>
    <col min="3" max="3" width="32.00390625" style="0" customWidth="1"/>
    <col min="4" max="4" width="19.00390625" style="0" customWidth="1"/>
    <col min="5" max="5" width="61.00390625" style="0" customWidth="1"/>
    <col min="6" max="6" width="50.00390625" style="0" customWidth="1"/>
    <col min="7" max="7" width="52.00390625" style="0" customWidth="1"/>
    <col min="8" max="8" width="32.00390625" style="0" customWidth="1"/>
    <col min="9" max="9" width="8.8515625" style="0" customWidth="1"/>
    <col min="10" max="16384" width="8.00390625" style="0" hidden="1" customWidth="1"/>
  </cols>
  <sheetData>
    <row r="1" spans="2:4" ht="15">
      <c r="B1" s="1" t="s">
        <v>0</v>
      </c>
      <c r="C1" s="1">
        <v>51</v>
      </c>
      <c r="D1" s="1" t="s">
        <v>1</v>
      </c>
    </row>
    <row r="2" spans="2:4" ht="15">
      <c r="B2" s="1" t="s">
        <v>2</v>
      </c>
      <c r="C2" s="1">
        <v>450</v>
      </c>
      <c r="D2" s="1" t="s">
        <v>346</v>
      </c>
    </row>
    <row r="3" spans="2:3" ht="15">
      <c r="B3" s="1" t="s">
        <v>4</v>
      </c>
      <c r="C3" s="1">
        <v>1</v>
      </c>
    </row>
    <row r="4" spans="2:3" ht="15">
      <c r="B4" s="1" t="s">
        <v>5</v>
      </c>
      <c r="C4" s="1">
        <v>233</v>
      </c>
    </row>
    <row r="5" spans="2:3" ht="15">
      <c r="B5" s="1" t="s">
        <v>6</v>
      </c>
      <c r="C5" s="5">
        <v>43100</v>
      </c>
    </row>
    <row r="6" spans="2:4" ht="15">
      <c r="B6" s="1" t="s">
        <v>7</v>
      </c>
      <c r="C6" s="1">
        <v>12</v>
      </c>
      <c r="D6" s="1" t="s">
        <v>8</v>
      </c>
    </row>
    <row r="8" spans="1:8" ht="15">
      <c r="A8" s="1" t="s">
        <v>9</v>
      </c>
      <c r="B8" s="224" t="s">
        <v>347</v>
      </c>
      <c r="C8" s="225"/>
      <c r="D8" s="225"/>
      <c r="E8" s="225"/>
      <c r="F8" s="225"/>
      <c r="G8" s="225"/>
      <c r="H8" s="225"/>
    </row>
    <row r="9" spans="3:8" ht="15">
      <c r="C9" s="1">
        <v>2</v>
      </c>
      <c r="D9" s="1">
        <v>3</v>
      </c>
      <c r="E9" s="1">
        <v>8</v>
      </c>
      <c r="F9" s="1">
        <v>11</v>
      </c>
      <c r="G9" s="1">
        <v>12</v>
      </c>
      <c r="H9" s="1">
        <v>16</v>
      </c>
    </row>
    <row r="10" spans="3:8" ht="15.75" thickBot="1">
      <c r="C10" s="1" t="s">
        <v>12</v>
      </c>
      <c r="D10" s="1" t="s">
        <v>13</v>
      </c>
      <c r="E10" s="1" t="s">
        <v>348</v>
      </c>
      <c r="F10" s="1" t="s">
        <v>349</v>
      </c>
      <c r="G10" s="1" t="s">
        <v>350</v>
      </c>
      <c r="H10" s="1" t="s">
        <v>351</v>
      </c>
    </row>
    <row r="11" spans="1:8" ht="15.75" thickBot="1">
      <c r="A11" s="1">
        <v>1</v>
      </c>
      <c r="B11" t="s">
        <v>65</v>
      </c>
      <c r="C11" s="4" t="s">
        <v>54</v>
      </c>
      <c r="D11" s="4" t="s">
        <v>24</v>
      </c>
      <c r="E11" s="4" t="s">
        <v>343</v>
      </c>
      <c r="F11" s="6" t="s">
        <v>24</v>
      </c>
      <c r="G11" s="32">
        <v>1614000000</v>
      </c>
      <c r="H11" s="33" t="s">
        <v>462</v>
      </c>
    </row>
    <row r="12" spans="1:8" ht="15">
      <c r="A12" s="1">
        <v>-1</v>
      </c>
      <c r="C12" s="2" t="s">
        <v>24</v>
      </c>
      <c r="D12" s="2" t="s">
        <v>24</v>
      </c>
      <c r="E12" s="2" t="s">
        <v>24</v>
      </c>
      <c r="F12" s="2" t="s">
        <v>24</v>
      </c>
      <c r="G12" s="2" t="s">
        <v>24</v>
      </c>
      <c r="H12" s="2" t="s">
        <v>24</v>
      </c>
    </row>
    <row r="13" spans="1:8" ht="15">
      <c r="A13" s="1">
        <v>999999</v>
      </c>
      <c r="B13" t="s">
        <v>66</v>
      </c>
      <c r="C13" s="2" t="s">
        <v>24</v>
      </c>
      <c r="D13" s="2" t="s">
        <v>24</v>
      </c>
      <c r="E13" s="2" t="s">
        <v>24</v>
      </c>
      <c r="F13" s="2" t="s">
        <v>24</v>
      </c>
      <c r="H13" s="2" t="s">
        <v>24</v>
      </c>
    </row>
  </sheetData>
  <sheetProtection/>
  <mergeCells count="1">
    <mergeCell ref="B8:H8"/>
  </mergeCells>
  <dataValidations count="6">
    <dataValidation type="list" allowBlank="1" showInputMessage="1" showErrorMessage="1"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qref="C11">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list" allowBlank="1" showInputMessage="1" showErrorMessage="1" promptTitle="Seleccione un elemento de la lista" prompt=" Seleccione de la lista la ENTIDAD VIGILADA POR LA CGR que le transferirá recursos en la vigencia actual." errorTitle="Entrada no válida" error="Por favor seleccione un elemento de la lista" sqref="E11">
      <formula1>#REF!</formula1>
    </dataValidation>
    <dataValidation type="textLength" allowBlank="1" showInputMessage="1" showErrorMessage="1" promptTitle="Cualquier contenido" prompt=" Vigencia del Presupuesto de la Transferencia" errorTitle="Entrada no válida" error="Escriba un texto " sqref="F11">
      <formula1>0</formula1>
      <formula2>4000</formula2>
    </dataValidation>
    <dataValidation type="decimal" allowBlank="1" showInputMessage="1" showErrorMessage="1" promptTitle="Escriba un número en esta casilla" prompt=" Registre EN PESOS el valor de la transferencia aprobada y apropiada para la vigencia actual." errorTitle="Entrada no válida" error="Por favor escriba un número" sqref="G11">
      <formula1>-9223372036854770000</formula1>
      <formula2>9223372036854770000</formula2>
    </dataValidation>
    <dataValidation type="textLength" allowBlank="1" showInputMessage="1" showErrorMessage="1" promptTitle="Cualquier contenido Maximo 390 Caracteres" prompt=" Registre DE MANERA BREVE el fundamento de dicha transferencia (para qué se utilizará dicha transferencia)." errorTitle="Entrada no válida" error="Escriba un texto  Maximo 390 Caracteres" sqref="H11">
      <formula1>0</formula1>
      <formula2>390</formula2>
    </dataValidation>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F14"/>
  <sheetViews>
    <sheetView zoomScalePageLayoutView="0" workbookViewId="0" topLeftCell="B1">
      <selection activeCell="B20" sqref="B20"/>
    </sheetView>
  </sheetViews>
  <sheetFormatPr defaultColWidth="0" defaultRowHeight="15"/>
  <cols>
    <col min="1" max="1" width="8.8515625" style="0" customWidth="1"/>
    <col min="2" max="2" width="76.00390625" style="0" customWidth="1"/>
    <col min="3" max="3" width="28.00390625" style="0" customWidth="1"/>
    <col min="4" max="4" width="34.00390625" style="0" customWidth="1"/>
    <col min="5" max="6" width="26.00390625" style="0" customWidth="1"/>
    <col min="7" max="7" width="8.8515625" style="0" customWidth="1"/>
    <col min="8" max="16384" width="8.00390625" style="0" hidden="1" customWidth="1"/>
  </cols>
  <sheetData>
    <row r="1" spans="2:4" ht="15">
      <c r="B1" s="1" t="s">
        <v>0</v>
      </c>
      <c r="C1" s="1">
        <v>51</v>
      </c>
      <c r="D1" s="1" t="s">
        <v>1</v>
      </c>
    </row>
    <row r="2" spans="2:4" ht="15">
      <c r="B2" s="1" t="s">
        <v>2</v>
      </c>
      <c r="C2" s="1">
        <v>556</v>
      </c>
      <c r="D2" s="1" t="s">
        <v>352</v>
      </c>
    </row>
    <row r="3" spans="2:3" ht="15">
      <c r="B3" s="1" t="s">
        <v>4</v>
      </c>
      <c r="C3" s="1">
        <v>1</v>
      </c>
    </row>
    <row r="4" spans="2:3" ht="15">
      <c r="B4" s="1" t="s">
        <v>5</v>
      </c>
      <c r="C4" s="1">
        <v>233</v>
      </c>
    </row>
    <row r="5" spans="2:3" ht="15">
      <c r="B5" s="1" t="s">
        <v>6</v>
      </c>
      <c r="C5" s="5">
        <v>43100</v>
      </c>
    </row>
    <row r="6" spans="2:4" ht="15">
      <c r="B6" s="1" t="s">
        <v>7</v>
      </c>
      <c r="C6" s="1">
        <v>12</v>
      </c>
      <c r="D6" s="1" t="s">
        <v>8</v>
      </c>
    </row>
    <row r="8" spans="1:6" ht="15">
      <c r="A8" s="1" t="s">
        <v>9</v>
      </c>
      <c r="B8" s="224" t="s">
        <v>353</v>
      </c>
      <c r="C8" s="225"/>
      <c r="D8" s="225"/>
      <c r="E8" s="225"/>
      <c r="F8" s="225"/>
    </row>
    <row r="9" spans="3:6" ht="15">
      <c r="C9" s="1">
        <v>3</v>
      </c>
      <c r="D9" s="1">
        <v>4</v>
      </c>
      <c r="E9" s="1">
        <v>8</v>
      </c>
      <c r="F9" s="1">
        <v>12</v>
      </c>
    </row>
    <row r="10" spans="3:6" ht="15">
      <c r="C10" s="1" t="s">
        <v>354</v>
      </c>
      <c r="D10" s="1" t="s">
        <v>355</v>
      </c>
      <c r="E10" s="1" t="s">
        <v>356</v>
      </c>
      <c r="F10" s="1" t="s">
        <v>357</v>
      </c>
    </row>
    <row r="11" spans="1:6" ht="15">
      <c r="A11" s="1">
        <v>10</v>
      </c>
      <c r="C11" s="6" t="s">
        <v>24</v>
      </c>
      <c r="D11" s="4" t="s">
        <v>54</v>
      </c>
      <c r="E11" s="24" t="s">
        <v>458</v>
      </c>
      <c r="F11" s="24" t="s">
        <v>459</v>
      </c>
    </row>
    <row r="12" spans="1:6" ht="15">
      <c r="A12" s="1">
        <v>30</v>
      </c>
      <c r="B12" t="s">
        <v>358</v>
      </c>
      <c r="C12" s="2" t="s">
        <v>359</v>
      </c>
      <c r="D12" s="2" t="s">
        <v>360</v>
      </c>
      <c r="E12" s="2" t="s">
        <v>361</v>
      </c>
      <c r="F12" s="2" t="s">
        <v>24</v>
      </c>
    </row>
    <row r="13" spans="1:6" ht="15">
      <c r="A13" s="1">
        <v>40</v>
      </c>
      <c r="B13" t="s">
        <v>362</v>
      </c>
      <c r="C13" s="2" t="s">
        <v>363</v>
      </c>
      <c r="D13" s="2" t="s">
        <v>364</v>
      </c>
      <c r="E13" s="2" t="s">
        <v>365</v>
      </c>
      <c r="F13" s="2" t="s">
        <v>24</v>
      </c>
    </row>
    <row r="14" spans="1:6" ht="15">
      <c r="A14" s="1">
        <v>50</v>
      </c>
      <c r="B14" t="s">
        <v>366</v>
      </c>
      <c r="C14" s="2" t="s">
        <v>367</v>
      </c>
      <c r="D14" s="2" t="s">
        <v>368</v>
      </c>
      <c r="E14" s="2" t="s">
        <v>369</v>
      </c>
      <c r="F14" s="2" t="s">
        <v>24</v>
      </c>
    </row>
  </sheetData>
  <sheetProtection/>
  <mergeCells count="1">
    <mergeCell ref="B8:F8"/>
  </mergeCells>
  <dataValidations count="3">
    <dataValidation type="textLength" allowBlank="1" showInputMessage="1" showErrorMessage="1" promptTitle="Cualquier contenido" prompt=" Vigencia Actual" errorTitle="Entrada no válida" error="Escriba un texto " sqref="C11">
      <formula1>0</formula1>
      <formula2>4000</formula2>
    </dataValidation>
    <dataValidation type="list" allowBlank="1" showInputMessage="1" showErrorMessage="1"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qref="D11">
      <formula1>#REF!</formula1>
    </dataValidation>
    <dataValidation type="textLength" allowBlank="1" showInputMessage="1" promptTitle="Cualquier contenido Maximo 150 Caracteres" prompt=" Registre el correo electrónico secundario donde recibirá la copia de la Resolución." error="Escriba un texto  Maximo 150 Caracteres" sqref="E11:F11">
      <formula1>0</formula1>
      <formula2>150</formula2>
    </dataValidation>
  </dataValidations>
  <hyperlinks>
    <hyperlink ref="E11" r:id="rId1" display="FReyes@SUPERSOCIEDADES.GOV.CO"/>
    <hyperlink ref="F11" r:id="rId2" display="Joaquinrg@supersociedades.gov.co"/>
  </hyperlinks>
  <printOptions/>
  <pageMargins left="0.7" right="0.7" top="0.75" bottom="0.75" header="0.3" footer="0.3"/>
  <pageSetup orientation="portrait" paperSize="9"/>
  <drawing r:id="rId3"/>
</worksheet>
</file>

<file path=xl/worksheets/sheet16.xml><?xml version="1.0" encoding="utf-8"?>
<worksheet xmlns="http://schemas.openxmlformats.org/spreadsheetml/2006/main" xmlns:r="http://schemas.openxmlformats.org/officeDocument/2006/relationships">
  <dimension ref="A1:Q21"/>
  <sheetViews>
    <sheetView zoomScalePageLayoutView="0" workbookViewId="0" topLeftCell="B10">
      <selection activeCell="B36" sqref="B36"/>
    </sheetView>
  </sheetViews>
  <sheetFormatPr defaultColWidth="0" defaultRowHeight="15"/>
  <cols>
    <col min="1" max="1" width="8.8515625" style="0" customWidth="1"/>
    <col min="2" max="2" width="16.00390625" style="0" customWidth="1"/>
    <col min="3" max="3" width="32.00390625" style="0" customWidth="1"/>
    <col min="4" max="4" width="19.00390625" style="0" customWidth="1"/>
    <col min="5" max="5" width="48.00390625" style="0" customWidth="1"/>
    <col min="6" max="6" width="50.00390625" style="0" customWidth="1"/>
    <col min="7" max="7" width="58.00390625" style="0" customWidth="1"/>
    <col min="8" max="8" width="51.00390625" style="0" customWidth="1"/>
    <col min="9" max="9" width="44.00390625" style="0" customWidth="1"/>
    <col min="10" max="10" width="65.00390625" style="0" customWidth="1"/>
    <col min="11" max="11" width="82.00390625" style="0" customWidth="1"/>
    <col min="12" max="12" width="86.00390625" style="0" customWidth="1"/>
    <col min="13" max="13" width="88.00390625" style="0" customWidth="1"/>
    <col min="14" max="14" width="93.00390625" style="0" customWidth="1"/>
    <col min="15" max="15" width="86.00390625" style="0" customWidth="1"/>
    <col min="16" max="16" width="79.00390625" style="0" customWidth="1"/>
    <col min="17" max="17" width="19.00390625" style="0" customWidth="1"/>
    <col min="18" max="18" width="8.8515625" style="0" customWidth="1"/>
    <col min="19" max="16384" width="8.00390625" style="0" hidden="1" customWidth="1"/>
  </cols>
  <sheetData>
    <row r="1" spans="2:4" ht="15">
      <c r="B1" s="1" t="s">
        <v>0</v>
      </c>
      <c r="C1" s="1">
        <v>51</v>
      </c>
      <c r="D1" s="1" t="s">
        <v>1</v>
      </c>
    </row>
    <row r="2" spans="2:4" ht="15">
      <c r="B2" s="1" t="s">
        <v>2</v>
      </c>
      <c r="C2" s="1">
        <v>193</v>
      </c>
      <c r="D2" s="1" t="s">
        <v>370</v>
      </c>
    </row>
    <row r="3" spans="2:3" ht="15">
      <c r="B3" s="1" t="s">
        <v>4</v>
      </c>
      <c r="C3" s="1">
        <v>1</v>
      </c>
    </row>
    <row r="4" spans="2:3" ht="15">
      <c r="B4" s="1" t="s">
        <v>5</v>
      </c>
      <c r="C4" s="1">
        <v>233</v>
      </c>
    </row>
    <row r="5" spans="2:3" ht="15">
      <c r="B5" s="1" t="s">
        <v>6</v>
      </c>
      <c r="C5" s="5">
        <v>43100</v>
      </c>
    </row>
    <row r="6" spans="2:4" ht="15">
      <c r="B6" s="1" t="s">
        <v>7</v>
      </c>
      <c r="C6" s="1">
        <v>12</v>
      </c>
      <c r="D6" s="1" t="s">
        <v>8</v>
      </c>
    </row>
    <row r="8" spans="1:17" ht="15">
      <c r="A8" s="1" t="s">
        <v>9</v>
      </c>
      <c r="B8" s="224" t="s">
        <v>371</v>
      </c>
      <c r="C8" s="225"/>
      <c r="D8" s="225"/>
      <c r="E8" s="225"/>
      <c r="F8" s="225"/>
      <c r="G8" s="225"/>
      <c r="H8" s="225"/>
      <c r="I8" s="225"/>
      <c r="J8" s="225"/>
      <c r="K8" s="225"/>
      <c r="L8" s="225"/>
      <c r="M8" s="225"/>
      <c r="N8" s="225"/>
      <c r="O8" s="225"/>
      <c r="P8" s="225"/>
      <c r="Q8" s="225"/>
    </row>
    <row r="9" spans="3:17" ht="15">
      <c r="C9" s="1">
        <v>2</v>
      </c>
      <c r="D9" s="1">
        <v>3</v>
      </c>
      <c r="E9" s="1">
        <v>4</v>
      </c>
      <c r="F9" s="1">
        <v>8</v>
      </c>
      <c r="G9" s="1">
        <v>12</v>
      </c>
      <c r="H9" s="1">
        <v>16</v>
      </c>
      <c r="I9" s="1">
        <v>20</v>
      </c>
      <c r="J9" s="1">
        <v>24</v>
      </c>
      <c r="K9" s="1">
        <v>28</v>
      </c>
      <c r="L9" s="1">
        <v>32</v>
      </c>
      <c r="M9" s="1">
        <v>36</v>
      </c>
      <c r="N9" s="1">
        <v>44</v>
      </c>
      <c r="O9" s="1">
        <v>51</v>
      </c>
      <c r="P9" s="1">
        <v>52</v>
      </c>
      <c r="Q9" s="1">
        <v>56</v>
      </c>
    </row>
    <row r="10" spans="3:17" ht="15">
      <c r="C10" s="1" t="s">
        <v>12</v>
      </c>
      <c r="D10" s="1" t="s">
        <v>13</v>
      </c>
      <c r="E10" s="1" t="s">
        <v>372</v>
      </c>
      <c r="F10" s="1" t="s">
        <v>373</v>
      </c>
      <c r="G10" s="1" t="s">
        <v>374</v>
      </c>
      <c r="H10" s="1" t="s">
        <v>375</v>
      </c>
      <c r="I10" s="1" t="s">
        <v>376</v>
      </c>
      <c r="J10" s="1" t="s">
        <v>377</v>
      </c>
      <c r="K10" s="1" t="s">
        <v>378</v>
      </c>
      <c r="L10" s="1" t="s">
        <v>379</v>
      </c>
      <c r="M10" s="1" t="s">
        <v>380</v>
      </c>
      <c r="N10" s="1" t="s">
        <v>381</v>
      </c>
      <c r="O10" s="1" t="s">
        <v>382</v>
      </c>
      <c r="P10" s="1" t="s">
        <v>383</v>
      </c>
      <c r="Q10" s="1" t="s">
        <v>23</v>
      </c>
    </row>
    <row r="11" spans="1:17" ht="15">
      <c r="A11" s="1">
        <v>1</v>
      </c>
      <c r="B11" t="s">
        <v>65</v>
      </c>
      <c r="C11" s="4" t="s">
        <v>54</v>
      </c>
      <c r="D11" s="4" t="s">
        <v>24</v>
      </c>
      <c r="E11" s="4" t="s">
        <v>386</v>
      </c>
      <c r="F11" s="25">
        <v>111849427325</v>
      </c>
      <c r="G11" s="25">
        <v>115326675333</v>
      </c>
      <c r="H11" s="25">
        <v>111227218082</v>
      </c>
      <c r="I11" s="25">
        <v>109790896731</v>
      </c>
      <c r="J11" s="4">
        <v>3477248008</v>
      </c>
      <c r="K11" s="4" t="s">
        <v>386</v>
      </c>
      <c r="L11" s="4">
        <v>1373533</v>
      </c>
      <c r="M11" s="4">
        <v>1116208</v>
      </c>
      <c r="N11" s="4">
        <v>257324</v>
      </c>
      <c r="O11" s="6"/>
      <c r="P11" s="4">
        <v>1373533</v>
      </c>
      <c r="Q11" s="4" t="s">
        <v>24</v>
      </c>
    </row>
    <row r="13" spans="1:17" ht="15">
      <c r="A13" s="1" t="s">
        <v>67</v>
      </c>
      <c r="B13" s="224" t="s">
        <v>384</v>
      </c>
      <c r="C13" s="225"/>
      <c r="D13" s="225"/>
      <c r="E13" s="225"/>
      <c r="F13" s="225"/>
      <c r="G13" s="225"/>
      <c r="H13" s="225"/>
      <c r="I13" s="225"/>
      <c r="J13" s="225"/>
      <c r="K13" s="225"/>
      <c r="L13" s="225"/>
      <c r="M13" s="225"/>
      <c r="N13" s="225"/>
      <c r="O13" s="225"/>
      <c r="P13" s="225"/>
      <c r="Q13" s="225"/>
    </row>
    <row r="14" spans="3:17" ht="15">
      <c r="C14" s="1">
        <v>2</v>
      </c>
      <c r="D14" s="1">
        <v>3</v>
      </c>
      <c r="E14" s="1">
        <v>4</v>
      </c>
      <c r="F14" s="1">
        <v>8</v>
      </c>
      <c r="G14" s="1">
        <v>12</v>
      </c>
      <c r="H14" s="1">
        <v>16</v>
      </c>
      <c r="I14" s="1">
        <v>20</v>
      </c>
      <c r="J14" s="1">
        <v>24</v>
      </c>
      <c r="K14" s="1">
        <v>28</v>
      </c>
      <c r="L14" s="1">
        <v>32</v>
      </c>
      <c r="M14" s="1">
        <v>36</v>
      </c>
      <c r="N14" s="1">
        <v>44</v>
      </c>
      <c r="O14" s="1">
        <v>51</v>
      </c>
      <c r="P14" s="1">
        <v>52</v>
      </c>
      <c r="Q14" s="1">
        <v>56</v>
      </c>
    </row>
    <row r="15" spans="3:17" ht="15">
      <c r="C15" s="1" t="s">
        <v>12</v>
      </c>
      <c r="D15" s="1" t="s">
        <v>13</v>
      </c>
      <c r="E15" s="1" t="s">
        <v>372</v>
      </c>
      <c r="F15" s="1" t="s">
        <v>373</v>
      </c>
      <c r="G15" s="1" t="s">
        <v>374</v>
      </c>
      <c r="H15" s="1" t="s">
        <v>375</v>
      </c>
      <c r="I15" s="1" t="s">
        <v>376</v>
      </c>
      <c r="J15" s="1" t="s">
        <v>377</v>
      </c>
      <c r="K15" s="1" t="s">
        <v>378</v>
      </c>
      <c r="L15" s="1" t="s">
        <v>379</v>
      </c>
      <c r="M15" s="1" t="s">
        <v>380</v>
      </c>
      <c r="N15" s="1" t="s">
        <v>381</v>
      </c>
      <c r="O15" s="1" t="s">
        <v>382</v>
      </c>
      <c r="P15" s="1" t="s">
        <v>383</v>
      </c>
      <c r="Q15" s="1" t="s">
        <v>23</v>
      </c>
    </row>
    <row r="16" spans="1:17" ht="15">
      <c r="A16" s="1">
        <v>1</v>
      </c>
      <c r="B16" t="s">
        <v>65</v>
      </c>
      <c r="C16" s="2" t="s">
        <v>24</v>
      </c>
      <c r="D16" s="2" t="s">
        <v>24</v>
      </c>
      <c r="E16" s="4" t="s">
        <v>386</v>
      </c>
      <c r="F16" s="25">
        <v>11687647092</v>
      </c>
      <c r="G16" s="25">
        <v>11892998253</v>
      </c>
      <c r="H16" s="25">
        <v>11687647092</v>
      </c>
      <c r="I16" s="25">
        <v>10442282295</v>
      </c>
      <c r="J16" s="25">
        <v>11892998253</v>
      </c>
      <c r="K16" s="4" t="s">
        <v>386</v>
      </c>
      <c r="L16" s="4">
        <v>1016585</v>
      </c>
      <c r="M16" s="4">
        <v>1016585</v>
      </c>
      <c r="N16" s="4">
        <v>0</v>
      </c>
      <c r="O16" s="6"/>
      <c r="P16" s="4">
        <v>1016585</v>
      </c>
      <c r="Q16" s="4" t="s">
        <v>24</v>
      </c>
    </row>
    <row r="18" spans="1:17" ht="15">
      <c r="A18" s="1" t="s">
        <v>69</v>
      </c>
      <c r="B18" s="224" t="s">
        <v>385</v>
      </c>
      <c r="C18" s="225"/>
      <c r="D18" s="225"/>
      <c r="E18" s="225"/>
      <c r="F18" s="225"/>
      <c r="G18" s="225"/>
      <c r="H18" s="225"/>
      <c r="I18" s="225"/>
      <c r="J18" s="225"/>
      <c r="K18" s="225"/>
      <c r="L18" s="225"/>
      <c r="M18" s="225"/>
      <c r="N18" s="225"/>
      <c r="O18" s="225"/>
      <c r="P18" s="225"/>
      <c r="Q18" s="225"/>
    </row>
    <row r="19" spans="3:17" ht="15">
      <c r="C19" s="1">
        <v>2</v>
      </c>
      <c r="D19" s="1">
        <v>3</v>
      </c>
      <c r="E19" s="1">
        <v>4</v>
      </c>
      <c r="F19" s="1">
        <v>8</v>
      </c>
      <c r="G19" s="1">
        <v>12</v>
      </c>
      <c r="H19" s="1">
        <v>16</v>
      </c>
      <c r="I19" s="1">
        <v>20</v>
      </c>
      <c r="J19" s="1">
        <v>24</v>
      </c>
      <c r="K19" s="1">
        <v>28</v>
      </c>
      <c r="L19" s="1">
        <v>32</v>
      </c>
      <c r="M19" s="1">
        <v>36</v>
      </c>
      <c r="N19" s="1">
        <v>44</v>
      </c>
      <c r="O19" s="1">
        <v>51</v>
      </c>
      <c r="P19" s="1">
        <v>52</v>
      </c>
      <c r="Q19" s="1">
        <v>56</v>
      </c>
    </row>
    <row r="20" spans="3:17" ht="15">
      <c r="C20" s="1" t="s">
        <v>12</v>
      </c>
      <c r="D20" s="1" t="s">
        <v>13</v>
      </c>
      <c r="E20" s="1" t="s">
        <v>372</v>
      </c>
      <c r="F20" s="1" t="s">
        <v>373</v>
      </c>
      <c r="G20" s="1" t="s">
        <v>374</v>
      </c>
      <c r="H20" s="1" t="s">
        <v>375</v>
      </c>
      <c r="I20" s="1" t="s">
        <v>376</v>
      </c>
      <c r="J20" s="1" t="s">
        <v>377</v>
      </c>
      <c r="K20" s="1" t="s">
        <v>378</v>
      </c>
      <c r="L20" s="1" t="s">
        <v>379</v>
      </c>
      <c r="M20" s="1" t="s">
        <v>380</v>
      </c>
      <c r="N20" s="1" t="s">
        <v>381</v>
      </c>
      <c r="O20" s="1" t="s">
        <v>382</v>
      </c>
      <c r="P20" s="1" t="s">
        <v>383</v>
      </c>
      <c r="Q20" s="1" t="s">
        <v>23</v>
      </c>
    </row>
    <row r="21" spans="1:17" ht="15">
      <c r="A21" s="1">
        <v>1</v>
      </c>
      <c r="B21" t="s">
        <v>65</v>
      </c>
      <c r="C21" s="2" t="s">
        <v>24</v>
      </c>
      <c r="D21" s="2" t="s">
        <v>24</v>
      </c>
      <c r="E21" s="4" t="s">
        <v>386</v>
      </c>
      <c r="F21" s="4">
        <v>0</v>
      </c>
      <c r="G21" s="4">
        <v>0</v>
      </c>
      <c r="H21" s="4">
        <v>0</v>
      </c>
      <c r="I21" s="4">
        <v>0</v>
      </c>
      <c r="J21" s="4">
        <v>0</v>
      </c>
      <c r="K21" s="4" t="s">
        <v>386</v>
      </c>
      <c r="L21" s="4">
        <v>0</v>
      </c>
      <c r="M21" s="4">
        <v>0</v>
      </c>
      <c r="N21" s="4">
        <v>0</v>
      </c>
      <c r="O21" s="6"/>
      <c r="P21" s="4">
        <v>0</v>
      </c>
      <c r="Q21" s="4" t="s">
        <v>24</v>
      </c>
    </row>
  </sheetData>
  <sheetProtection/>
  <mergeCells count="3">
    <mergeCell ref="B8:Q8"/>
    <mergeCell ref="B13:Q13"/>
    <mergeCell ref="B18:Q18"/>
  </mergeCells>
  <dataValidations count="26">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E11">
      <formula1>#REF!</formula1>
    </dataValidation>
    <dataValidation type="decimal" allowBlank="1" showInputMessage="1" showErrorMessage="1" promptTitle="Escriba un número en esta casilla" prompt=" Registre EN PESOS el valor correspondiente, de acuerdo al concepto seleccionado en la columna anterior." errorTitle="Entrada no válida" error="Por favor escriba un número" sqref="F11 F16">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J11 G11 G16 J16">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H11:I11 L11:N11 P11 H16:I16 L16:N16 P16">
      <formula1>-9223372036854770000</formula1>
      <formula2>9223372036854770000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K11">
      <formula1>#REF!</formula1>
    </dataValidation>
    <dataValidation type="decimal" allowBlank="1" showInputMessage="1" showErrorMessage="1" promptTitle="Escriba un número en esta casilla" prompt=" NO REGISTRE INFORMACIÓN – CELDA CALCULADA." errorTitle="Entrada no válida" error="Por favor escriba un número" sqref="O11">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Q11">
      <formula1>0</formula1>
      <formula2>390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E16">
      <formula1>#REF!</formula1>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K16">
      <formula1>#REF!</formula1>
    </dataValidation>
    <dataValidation type="decimal" allowBlank="1" showInputMessage="1" showErrorMessage="1" promptTitle="Escriba un número en esta casilla" prompt=" NO REGISTRE INFORMACIÓN – CELDA CALCULADA." errorTitle="Entrada no válida" error="Por favor escriba un número" sqref="O16">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Q16">
      <formula1>0</formula1>
      <formula2>390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E21">
      <formula1>#REF!</formula1>
    </dataValidation>
    <dataValidation type="decimal" allowBlank="1" showInputMessage="1" showErrorMessage="1" promptTitle="Escriba un número en esta casilla" prompt=" Registre EN PESOS el valor correspondiente, de acuerdo al concepto seleccionado en la columna anterior." errorTitle="Entrada no válida" error="Por favor escriba un número" sqref="F21">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G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H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I21">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J21">
      <formula1>-9223372036854770000</formula1>
      <formula2>9223372036854770000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K21">
      <formula1>#REF!</formula1>
    </dataValidation>
    <dataValidation type="decimal" allowBlank="1" showInputMessage="1" showErrorMessage="1" promptTitle="Escriba un número en esta casilla" prompt=" Registre EN MILES DE PESOS el valor correspondiente." errorTitle="Entrada no válida" error="Por favor escriba un número" sqref="L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M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N21">
      <formula1>-9223372036854770000</formula1>
      <formula2>9223372036854770000</formula2>
    </dataValidation>
    <dataValidation type="decimal" allowBlank="1" showInputMessage="1" showErrorMessage="1" promptTitle="Escriba un número en esta casilla" prompt=" NO REGISTRE INFORMACIÓN – CELDA CALCULADA." errorTitle="Entrada no válida" error="Por favor escriba un número" sqref="O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P21">
      <formula1>-9223372036854770000</formula1>
      <formula2>9223372036854770000</formula2>
    </dataValidation>
    <dataValidation type="textLength" allowBlank="1" showInputMessage="1" showErrorMessage="1" promptTitle="Cualquier contenido Maximo 390 Caracteres" prompt=" Registre brevemente aspectos relevantes que merezcan su atención." errorTitle="Entrada no válida" error="Escriba un texto  Maximo 390 Caracteres" sqref="Q21">
      <formula1>0</formula1>
      <formula2>390</formula2>
    </dataValidation>
  </dataValidation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J28"/>
  <sheetViews>
    <sheetView zoomScalePageLayoutView="0" workbookViewId="0" topLeftCell="A4">
      <selection activeCell="A28" sqref="A28"/>
    </sheetView>
  </sheetViews>
  <sheetFormatPr defaultColWidth="0" defaultRowHeight="15"/>
  <cols>
    <col min="1" max="1" width="8.8515625" style="0" customWidth="1"/>
    <col min="2" max="2" width="16.00390625" style="0" customWidth="1"/>
    <col min="3" max="3" width="32.00390625" style="0" customWidth="1"/>
    <col min="4" max="4" width="19.00390625" style="0" customWidth="1"/>
    <col min="5" max="5" width="48.140625" style="0" customWidth="1"/>
    <col min="6" max="6" width="33.7109375" style="0" customWidth="1"/>
    <col min="7" max="7" width="22.140625" style="0" customWidth="1"/>
    <col min="8" max="8" width="19.8515625" style="0" customWidth="1"/>
    <col min="9" max="9" width="47.00390625" style="0" customWidth="1"/>
    <col min="10" max="10" width="20.00390625" style="0" customWidth="1"/>
    <col min="11" max="11" width="8.8515625" style="0" customWidth="1"/>
    <col min="12" max="16384" width="8.00390625" style="0" hidden="1" customWidth="1"/>
  </cols>
  <sheetData>
    <row r="1" spans="2:4" ht="15">
      <c r="B1" s="1" t="s">
        <v>0</v>
      </c>
      <c r="C1" s="1">
        <v>51</v>
      </c>
      <c r="D1" s="1" t="s">
        <v>1</v>
      </c>
    </row>
    <row r="2" spans="2:4" ht="15">
      <c r="B2" s="1" t="s">
        <v>2</v>
      </c>
      <c r="C2" s="1">
        <v>197</v>
      </c>
      <c r="D2" s="1" t="s">
        <v>387</v>
      </c>
    </row>
    <row r="3" spans="2:3" ht="15">
      <c r="B3" s="1" t="s">
        <v>4</v>
      </c>
      <c r="C3" s="1">
        <v>1</v>
      </c>
    </row>
    <row r="4" spans="2:3" ht="15">
      <c r="B4" s="1" t="s">
        <v>5</v>
      </c>
      <c r="C4" s="1">
        <v>233</v>
      </c>
    </row>
    <row r="5" spans="2:3" ht="15">
      <c r="B5" s="1" t="s">
        <v>6</v>
      </c>
      <c r="C5" s="5">
        <v>43100</v>
      </c>
    </row>
    <row r="6" spans="2:4" ht="15">
      <c r="B6" s="1" t="s">
        <v>7</v>
      </c>
      <c r="C6" s="1">
        <v>12</v>
      </c>
      <c r="D6" s="1" t="s">
        <v>8</v>
      </c>
    </row>
    <row r="8" spans="1:10" ht="15">
      <c r="A8" s="1" t="s">
        <v>9</v>
      </c>
      <c r="B8" s="224" t="s">
        <v>388</v>
      </c>
      <c r="C8" s="225"/>
      <c r="D8" s="225"/>
      <c r="E8" s="225"/>
      <c r="F8" s="225"/>
      <c r="G8" s="225"/>
      <c r="H8" s="225"/>
      <c r="I8" s="225"/>
      <c r="J8" s="225"/>
    </row>
    <row r="9" spans="3:10" ht="15">
      <c r="C9" s="1">
        <v>2</v>
      </c>
      <c r="D9" s="1">
        <v>3</v>
      </c>
      <c r="E9" s="1">
        <v>4</v>
      </c>
      <c r="F9" s="1">
        <v>8</v>
      </c>
      <c r="G9" s="1">
        <v>12</v>
      </c>
      <c r="H9" s="1">
        <v>16</v>
      </c>
      <c r="I9" s="1">
        <v>20</v>
      </c>
      <c r="J9" s="1">
        <v>24</v>
      </c>
    </row>
    <row r="10" spans="3:10" ht="15">
      <c r="C10" s="36" t="s">
        <v>12</v>
      </c>
      <c r="D10" s="36" t="s">
        <v>13</v>
      </c>
      <c r="E10" s="36" t="s">
        <v>389</v>
      </c>
      <c r="F10" s="36" t="s">
        <v>390</v>
      </c>
      <c r="G10" s="36" t="s">
        <v>391</v>
      </c>
      <c r="H10" s="36" t="s">
        <v>392</v>
      </c>
      <c r="I10" s="36" t="s">
        <v>393</v>
      </c>
      <c r="J10" s="36" t="s">
        <v>394</v>
      </c>
    </row>
    <row r="11" spans="1:10" ht="15">
      <c r="A11" s="1">
        <v>1</v>
      </c>
      <c r="B11" t="s">
        <v>65</v>
      </c>
      <c r="C11" s="39" t="s">
        <v>54</v>
      </c>
      <c r="D11" s="39" t="s">
        <v>24</v>
      </c>
      <c r="E11" s="39" t="s">
        <v>909</v>
      </c>
      <c r="F11" s="39">
        <v>313758</v>
      </c>
      <c r="G11" s="39">
        <v>313758</v>
      </c>
      <c r="H11" s="39">
        <v>0.003475</v>
      </c>
      <c r="I11" s="50"/>
      <c r="J11" s="39" t="s">
        <v>24</v>
      </c>
    </row>
    <row r="12" spans="1:10" s="53" customFormat="1" ht="15">
      <c r="A12" s="1">
        <v>2</v>
      </c>
      <c r="B12" s="96" t="s">
        <v>463</v>
      </c>
      <c r="C12" s="39" t="s">
        <v>54</v>
      </c>
      <c r="D12" s="39"/>
      <c r="E12" s="39" t="s">
        <v>910</v>
      </c>
      <c r="F12" s="39">
        <v>739961</v>
      </c>
      <c r="G12" s="39">
        <v>739961</v>
      </c>
      <c r="H12" s="39">
        <v>0.003475</v>
      </c>
      <c r="I12" s="50"/>
      <c r="J12" s="39"/>
    </row>
    <row r="13" spans="1:10" s="53" customFormat="1" ht="15">
      <c r="A13" s="1">
        <v>3</v>
      </c>
      <c r="B13" s="96" t="s">
        <v>464</v>
      </c>
      <c r="C13" s="39" t="s">
        <v>54</v>
      </c>
      <c r="D13" s="39"/>
      <c r="E13" s="39" t="s">
        <v>911</v>
      </c>
      <c r="F13" s="39">
        <v>15053</v>
      </c>
      <c r="G13" s="39">
        <v>15053</v>
      </c>
      <c r="H13" s="39">
        <v>0.003475</v>
      </c>
      <c r="I13" s="50"/>
      <c r="J13" s="39"/>
    </row>
    <row r="14" spans="1:10" s="53" customFormat="1" ht="15">
      <c r="A14" s="1">
        <v>4</v>
      </c>
      <c r="B14" s="96" t="s">
        <v>480</v>
      </c>
      <c r="C14" s="39" t="s">
        <v>54</v>
      </c>
      <c r="D14" s="39"/>
      <c r="E14" s="39" t="s">
        <v>912</v>
      </c>
      <c r="F14" s="39">
        <v>224</v>
      </c>
      <c r="G14" s="39">
        <v>224</v>
      </c>
      <c r="H14" s="39">
        <v>34</v>
      </c>
      <c r="I14" s="50"/>
      <c r="J14" s="39"/>
    </row>
    <row r="15" spans="1:10" s="53" customFormat="1" ht="15">
      <c r="A15" s="1">
        <v>5</v>
      </c>
      <c r="B15" s="96" t="s">
        <v>481</v>
      </c>
      <c r="C15" s="39" t="s">
        <v>54</v>
      </c>
      <c r="D15" s="39"/>
      <c r="E15" s="39" t="s">
        <v>913</v>
      </c>
      <c r="F15" s="39">
        <v>563</v>
      </c>
      <c r="G15" s="39">
        <v>563</v>
      </c>
      <c r="H15" s="39">
        <v>22</v>
      </c>
      <c r="I15" s="50"/>
      <c r="J15" s="39"/>
    </row>
    <row r="16" spans="1:10" s="53" customFormat="1" ht="15">
      <c r="A16" s="1">
        <v>6</v>
      </c>
      <c r="B16" s="96" t="s">
        <v>482</v>
      </c>
      <c r="C16" s="39" t="s">
        <v>54</v>
      </c>
      <c r="D16" s="39"/>
      <c r="E16" s="39" t="s">
        <v>914</v>
      </c>
      <c r="F16" s="39">
        <v>13</v>
      </c>
      <c r="G16" s="39">
        <v>11</v>
      </c>
      <c r="H16" s="39">
        <v>56</v>
      </c>
      <c r="I16" s="50"/>
      <c r="J16" s="39"/>
    </row>
    <row r="17" spans="1:10" s="53" customFormat="1" ht="15">
      <c r="A17" s="1">
        <v>7</v>
      </c>
      <c r="B17" s="96" t="s">
        <v>483</v>
      </c>
      <c r="C17" s="39" t="s">
        <v>54</v>
      </c>
      <c r="D17" s="39"/>
      <c r="E17" s="39" t="s">
        <v>915</v>
      </c>
      <c r="F17" s="39">
        <v>29</v>
      </c>
      <c r="G17" s="39">
        <v>25</v>
      </c>
      <c r="H17" s="39">
        <v>56</v>
      </c>
      <c r="I17" s="50"/>
      <c r="J17" s="39"/>
    </row>
    <row r="18" spans="1:10" s="53" customFormat="1" ht="15">
      <c r="A18" s="1">
        <v>8</v>
      </c>
      <c r="B18" s="96" t="s">
        <v>484</v>
      </c>
      <c r="C18" s="39" t="s">
        <v>54</v>
      </c>
      <c r="D18" s="39"/>
      <c r="E18" s="39" t="s">
        <v>916</v>
      </c>
      <c r="F18" s="39">
        <v>30000</v>
      </c>
      <c r="G18" s="39">
        <v>30000</v>
      </c>
      <c r="H18" s="39">
        <v>10</v>
      </c>
      <c r="I18" s="50"/>
      <c r="J18" s="39"/>
    </row>
    <row r="19" spans="1:10" s="53" customFormat="1" ht="15">
      <c r="A19" s="1">
        <v>9</v>
      </c>
      <c r="B19" s="96" t="s">
        <v>485</v>
      </c>
      <c r="C19" s="39" t="s">
        <v>54</v>
      </c>
      <c r="D19" s="39"/>
      <c r="E19" s="39" t="s">
        <v>917</v>
      </c>
      <c r="F19" s="39">
        <v>1</v>
      </c>
      <c r="G19" s="39">
        <v>1</v>
      </c>
      <c r="H19" s="39">
        <v>19</v>
      </c>
      <c r="I19" s="50"/>
      <c r="J19" s="39"/>
    </row>
    <row r="20" spans="1:10" s="53" customFormat="1" ht="15">
      <c r="A20" s="1">
        <v>10</v>
      </c>
      <c r="B20" s="96" t="s">
        <v>92</v>
      </c>
      <c r="C20" s="39" t="s">
        <v>54</v>
      </c>
      <c r="D20" s="39"/>
      <c r="E20" s="39" t="s">
        <v>918</v>
      </c>
      <c r="F20" s="39">
        <v>3</v>
      </c>
      <c r="G20" s="39">
        <v>3</v>
      </c>
      <c r="H20" s="39">
        <v>9</v>
      </c>
      <c r="I20" s="50"/>
      <c r="J20" s="39"/>
    </row>
    <row r="21" spans="1:10" s="53" customFormat="1" ht="15">
      <c r="A21" s="1">
        <v>11</v>
      </c>
      <c r="B21" s="96" t="s">
        <v>486</v>
      </c>
      <c r="C21" s="39" t="s">
        <v>54</v>
      </c>
      <c r="D21" s="39"/>
      <c r="E21" s="39" t="s">
        <v>919</v>
      </c>
      <c r="F21" s="39">
        <v>3</v>
      </c>
      <c r="G21" s="39">
        <v>3</v>
      </c>
      <c r="H21" s="39">
        <v>10</v>
      </c>
      <c r="I21" s="50"/>
      <c r="J21" s="39"/>
    </row>
    <row r="22" spans="1:10" s="53" customFormat="1" ht="15">
      <c r="A22" s="1">
        <v>12</v>
      </c>
      <c r="B22" s="96" t="s">
        <v>487</v>
      </c>
      <c r="C22" s="39" t="s">
        <v>54</v>
      </c>
      <c r="D22" s="39"/>
      <c r="E22" s="39" t="s">
        <v>920</v>
      </c>
      <c r="F22" s="39">
        <v>24</v>
      </c>
      <c r="G22" s="39">
        <v>21</v>
      </c>
      <c r="H22" s="39">
        <v>13</v>
      </c>
      <c r="I22" s="50"/>
      <c r="J22" s="39"/>
    </row>
    <row r="23" spans="1:10" s="53" customFormat="1" ht="15">
      <c r="A23" s="1">
        <v>13</v>
      </c>
      <c r="B23" s="96" t="s">
        <v>488</v>
      </c>
      <c r="C23" s="39" t="s">
        <v>54</v>
      </c>
      <c r="D23" s="39"/>
      <c r="E23" s="39" t="s">
        <v>921</v>
      </c>
      <c r="F23" s="39">
        <v>70</v>
      </c>
      <c r="G23" s="39">
        <v>62</v>
      </c>
      <c r="H23" s="39">
        <v>10</v>
      </c>
      <c r="I23" s="50"/>
      <c r="J23" s="39"/>
    </row>
    <row r="24" spans="1:10" s="53" customFormat="1" ht="15">
      <c r="A24" s="1">
        <v>14</v>
      </c>
      <c r="B24" s="96" t="s">
        <v>489</v>
      </c>
      <c r="C24" s="39" t="s">
        <v>54</v>
      </c>
      <c r="D24" s="39"/>
      <c r="E24" s="39" t="s">
        <v>922</v>
      </c>
      <c r="F24" s="39">
        <v>312</v>
      </c>
      <c r="G24" s="39">
        <v>312</v>
      </c>
      <c r="H24" s="39">
        <v>56</v>
      </c>
      <c r="I24" s="50"/>
      <c r="J24" s="39"/>
    </row>
    <row r="25" spans="1:10" s="53" customFormat="1" ht="15">
      <c r="A25" s="1">
        <v>15</v>
      </c>
      <c r="B25" s="96" t="s">
        <v>490</v>
      </c>
      <c r="C25" s="39" t="s">
        <v>54</v>
      </c>
      <c r="D25" s="39"/>
      <c r="E25" s="39" t="s">
        <v>923</v>
      </c>
      <c r="F25" s="39">
        <v>28</v>
      </c>
      <c r="G25" s="39">
        <v>26</v>
      </c>
      <c r="H25" s="39">
        <v>56</v>
      </c>
      <c r="I25" s="50"/>
      <c r="J25" s="39"/>
    </row>
    <row r="26" spans="1:10" s="53" customFormat="1" ht="15">
      <c r="A26" s="1">
        <v>16</v>
      </c>
      <c r="B26" s="96" t="s">
        <v>491</v>
      </c>
      <c r="C26" s="39" t="s">
        <v>54</v>
      </c>
      <c r="D26" s="39"/>
      <c r="E26" s="39" t="s">
        <v>924</v>
      </c>
      <c r="F26" s="39">
        <v>15</v>
      </c>
      <c r="G26" s="39">
        <v>15</v>
      </c>
      <c r="H26" s="39">
        <v>56</v>
      </c>
      <c r="I26" s="50"/>
      <c r="J26" s="39"/>
    </row>
    <row r="27" spans="1:10" s="53" customFormat="1" ht="15">
      <c r="A27" s="1">
        <v>17</v>
      </c>
      <c r="B27" s="96" t="s">
        <v>492</v>
      </c>
      <c r="C27" s="39" t="s">
        <v>54</v>
      </c>
      <c r="D27" s="39"/>
      <c r="E27" s="39" t="s">
        <v>1094</v>
      </c>
      <c r="F27" s="39">
        <v>4</v>
      </c>
      <c r="G27" s="39">
        <v>4</v>
      </c>
      <c r="H27" s="39">
        <v>10</v>
      </c>
      <c r="I27" s="50"/>
      <c r="J27" s="39"/>
    </row>
    <row r="28" spans="1:10" s="53" customFormat="1" ht="15">
      <c r="A28" s="1">
        <v>18</v>
      </c>
      <c r="B28" s="96" t="s">
        <v>493</v>
      </c>
      <c r="C28" s="39" t="s">
        <v>54</v>
      </c>
      <c r="D28" s="39"/>
      <c r="E28" s="39" t="s">
        <v>925</v>
      </c>
      <c r="F28" s="39">
        <v>300</v>
      </c>
      <c r="G28" s="39">
        <v>300</v>
      </c>
      <c r="H28" s="39">
        <v>113</v>
      </c>
      <c r="I28" s="50"/>
      <c r="J28" s="39"/>
    </row>
  </sheetData>
  <sheetProtection/>
  <mergeCells count="1">
    <mergeCell ref="B8:J8"/>
  </mergeCells>
  <dataValidations count="8">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C28">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28">
      <formula1>0</formula1>
      <formula2>290</formula2>
    </dataValidation>
    <dataValidation type="textLength" allowBlank="1" showInputMessage="1" showErrorMessage="1" promptTitle="Cualquier contenido Maximo 390 Caracteres" prompt=" Relacione cada uno de los trámites que presta la Superintendencia conforme a su misión." errorTitle="Entrada no válida" error="Escriba un texto  Maximo 390 Caracteres" sqref="E11:E28">
      <formula1>0</formula1>
      <formula2>390</formula2>
    </dataValidation>
    <dataValidation type="decimal" allowBlank="1" showInputMessage="1" showErrorMessage="1" promptTitle="Escriba un número en esta casilla" prompt=" Relacione EL NÚMERO de solicitudes por cada uno de los trámites requeridos por los usuarios, durante la vigencia fiscal que se está reportando." errorTitle="Entrada no válida" error="Por favor escriba un número" sqref="F11:F28">
      <formula1>-9223372036854770000</formula1>
      <formula2>9223372036854770000</formula2>
    </dataValidation>
    <dataValidation type="decimal" allowBlank="1" showInputMessage="1" showErrorMessage="1" promptTitle="Escriba un número en esta casilla" prompt=" Relacione EL NÚMERO de solicitudes efectivamente atendidas por cada uno de los trámites requeridos por los usuarios, durante la vigencia fiscal que se está informando." errorTitle="Entrada no válida" error="Por favor escriba un número" sqref="G11:G28">
      <formula1>-9223372036854770000</formula1>
      <formula2>9223372036854770000</formula2>
    </dataValidation>
    <dataValidation type="textLength" allowBlank="1" showInputMessage="1" showErrorMessage="1" promptTitle="Cualquier contenido Maximo 390 Caracteres" prompt=" Relacion EN NÚMERO DE DÍAS HÁBILES el promedio de tiempo para cada uno de los trámites." errorTitle="Entrada no válida" error="Escriba un texto  Maximo 390 Caracteres" sqref="H11:H28">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1:I28">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J11:J28">
      <formula1>0</formula1>
      <formula2>390</formula2>
    </dataValidation>
  </dataValidation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N35"/>
  <sheetViews>
    <sheetView zoomScale="80" zoomScaleNormal="80" zoomScalePageLayoutView="0" workbookViewId="0" topLeftCell="L10">
      <selection activeCell="M37" sqref="M37"/>
    </sheetView>
  </sheetViews>
  <sheetFormatPr defaultColWidth="0" defaultRowHeight="15"/>
  <cols>
    <col min="1" max="1" width="8.8515625" style="0" customWidth="1"/>
    <col min="2" max="2" width="16.00390625" style="0" customWidth="1"/>
    <col min="3" max="3" width="32.00390625" style="0" customWidth="1"/>
    <col min="4" max="4" width="19.00390625" style="0" customWidth="1"/>
    <col min="5" max="5" width="85.00390625" style="0" customWidth="1"/>
    <col min="6" max="7" width="33.00390625" style="0" customWidth="1"/>
    <col min="8" max="8" width="31.00390625" style="0" customWidth="1"/>
    <col min="9" max="9" width="60.00390625" style="0" customWidth="1"/>
    <col min="10" max="10" width="32.00390625" style="0" customWidth="1"/>
    <col min="11" max="11" width="42.00390625" style="0" customWidth="1"/>
    <col min="12" max="12" width="59.00390625" style="0" customWidth="1"/>
    <col min="13" max="13" width="34.00390625" style="0" customWidth="1"/>
    <col min="14" max="14" width="52.7109375" style="0" customWidth="1"/>
    <col min="15" max="15" width="8.8515625" style="0" customWidth="1"/>
    <col min="16" max="16384" width="8.00390625" style="0" hidden="1" customWidth="1"/>
  </cols>
  <sheetData>
    <row r="1" spans="2:4" ht="15">
      <c r="B1" s="1" t="s">
        <v>0</v>
      </c>
      <c r="C1" s="1">
        <v>51</v>
      </c>
      <c r="D1" s="1" t="s">
        <v>1</v>
      </c>
    </row>
    <row r="2" spans="2:4" ht="15">
      <c r="B2" s="1" t="s">
        <v>2</v>
      </c>
      <c r="C2" s="1">
        <v>212</v>
      </c>
      <c r="D2" s="1" t="s">
        <v>395</v>
      </c>
    </row>
    <row r="3" spans="2:3" ht="15">
      <c r="B3" s="1" t="s">
        <v>4</v>
      </c>
      <c r="C3" s="1">
        <v>1</v>
      </c>
    </row>
    <row r="4" spans="2:3" ht="15">
      <c r="B4" s="1" t="s">
        <v>5</v>
      </c>
      <c r="C4" s="1">
        <v>233</v>
      </c>
    </row>
    <row r="5" spans="2:3" ht="15">
      <c r="B5" s="1" t="s">
        <v>6</v>
      </c>
      <c r="C5" s="5">
        <v>43100</v>
      </c>
    </row>
    <row r="6" spans="2:4" ht="15">
      <c r="B6" s="1" t="s">
        <v>7</v>
      </c>
      <c r="C6" s="1">
        <v>12</v>
      </c>
      <c r="D6" s="1" t="s">
        <v>8</v>
      </c>
    </row>
    <row r="8" spans="1:14" ht="15">
      <c r="A8" s="1" t="s">
        <v>9</v>
      </c>
      <c r="B8" s="224" t="s">
        <v>396</v>
      </c>
      <c r="C8" s="225"/>
      <c r="D8" s="225"/>
      <c r="E8" s="225"/>
      <c r="F8" s="225"/>
      <c r="G8" s="225"/>
      <c r="H8" s="225"/>
      <c r="I8" s="225"/>
      <c r="J8" s="225"/>
      <c r="K8" s="225"/>
      <c r="L8" s="225"/>
      <c r="M8" s="225"/>
      <c r="N8" s="225"/>
    </row>
    <row r="9" spans="3:14" ht="15">
      <c r="C9" s="1">
        <v>6</v>
      </c>
      <c r="D9" s="1">
        <v>7</v>
      </c>
      <c r="E9" s="1">
        <v>8</v>
      </c>
      <c r="F9" s="1">
        <v>12</v>
      </c>
      <c r="G9" s="1">
        <v>16</v>
      </c>
      <c r="H9" s="1">
        <v>20</v>
      </c>
      <c r="I9" s="1">
        <v>24</v>
      </c>
      <c r="J9" s="1">
        <v>28</v>
      </c>
      <c r="K9" s="1">
        <v>32</v>
      </c>
      <c r="L9" s="1">
        <v>36</v>
      </c>
      <c r="M9" s="1">
        <v>40</v>
      </c>
      <c r="N9" s="1">
        <v>44</v>
      </c>
    </row>
    <row r="10" spans="3:14" ht="15">
      <c r="C10" s="36" t="s">
        <v>12</v>
      </c>
      <c r="D10" s="36" t="s">
        <v>13</v>
      </c>
      <c r="E10" s="36" t="s">
        <v>397</v>
      </c>
      <c r="F10" s="36" t="s">
        <v>398</v>
      </c>
      <c r="G10" s="36" t="s">
        <v>399</v>
      </c>
      <c r="H10" s="36" t="s">
        <v>400</v>
      </c>
      <c r="I10" s="36" t="s">
        <v>401</v>
      </c>
      <c r="J10" s="36" t="s">
        <v>402</v>
      </c>
      <c r="K10" s="36" t="s">
        <v>403</v>
      </c>
      <c r="L10" s="36" t="s">
        <v>404</v>
      </c>
      <c r="M10" s="36" t="s">
        <v>405</v>
      </c>
      <c r="N10" s="36" t="s">
        <v>23</v>
      </c>
    </row>
    <row r="11" spans="1:14" ht="15">
      <c r="A11" s="1">
        <v>1</v>
      </c>
      <c r="B11" t="s">
        <v>65</v>
      </c>
      <c r="C11" s="90" t="s">
        <v>54</v>
      </c>
      <c r="D11" s="90" t="s">
        <v>24</v>
      </c>
      <c r="E11" s="91" t="s">
        <v>873</v>
      </c>
      <c r="F11" s="92">
        <v>0</v>
      </c>
      <c r="G11" s="90">
        <v>300</v>
      </c>
      <c r="H11" s="90">
        <v>0</v>
      </c>
      <c r="I11" s="90">
        <v>300</v>
      </c>
      <c r="J11" s="90">
        <v>300</v>
      </c>
      <c r="K11" s="90">
        <v>0</v>
      </c>
      <c r="L11" s="50"/>
      <c r="M11" s="90">
        <v>0</v>
      </c>
      <c r="N11" s="90"/>
    </row>
    <row r="12" spans="1:14" s="53" customFormat="1" ht="15">
      <c r="A12" s="1">
        <v>2</v>
      </c>
      <c r="B12" s="53" t="s">
        <v>463</v>
      </c>
      <c r="C12" s="90" t="s">
        <v>54</v>
      </c>
      <c r="D12" s="90"/>
      <c r="E12" s="91" t="s">
        <v>874</v>
      </c>
      <c r="F12" s="92">
        <v>1</v>
      </c>
      <c r="G12" s="90">
        <v>810</v>
      </c>
      <c r="H12" s="90">
        <v>0</v>
      </c>
      <c r="I12" s="90">
        <v>224</v>
      </c>
      <c r="J12" s="90">
        <v>224</v>
      </c>
      <c r="K12" s="90">
        <v>59</v>
      </c>
      <c r="L12" s="50"/>
      <c r="M12" s="90">
        <v>18</v>
      </c>
      <c r="N12" s="90" t="s">
        <v>898</v>
      </c>
    </row>
    <row r="13" spans="1:14" s="53" customFormat="1" ht="15">
      <c r="A13" s="1">
        <v>3</v>
      </c>
      <c r="B13" s="53" t="s">
        <v>464</v>
      </c>
      <c r="C13" s="90" t="s">
        <v>54</v>
      </c>
      <c r="D13" s="90"/>
      <c r="E13" s="91" t="s">
        <v>875</v>
      </c>
      <c r="F13" s="92">
        <v>0</v>
      </c>
      <c r="G13" s="90">
        <f>6+50</f>
        <v>56</v>
      </c>
      <c r="H13" s="90">
        <v>0</v>
      </c>
      <c r="I13" s="90">
        <f>6+70</f>
        <v>76</v>
      </c>
      <c r="J13" s="90">
        <f>6+70</f>
        <v>76</v>
      </c>
      <c r="K13" s="90">
        <v>0</v>
      </c>
      <c r="L13" s="50"/>
      <c r="M13" s="90">
        <v>0</v>
      </c>
      <c r="N13" s="90" t="s">
        <v>899</v>
      </c>
    </row>
    <row r="14" spans="1:14" s="53" customFormat="1" ht="15">
      <c r="A14" s="1">
        <v>4</v>
      </c>
      <c r="B14" s="53" t="s">
        <v>480</v>
      </c>
      <c r="C14" s="90" t="s">
        <v>54</v>
      </c>
      <c r="D14" s="90"/>
      <c r="E14" s="93" t="s">
        <v>876</v>
      </c>
      <c r="F14" s="92">
        <v>0</v>
      </c>
      <c r="G14" s="92">
        <f>5+20+33+3+9+1+1+135</f>
        <v>207</v>
      </c>
      <c r="H14" s="92">
        <f>2</f>
        <v>2</v>
      </c>
      <c r="I14" s="92">
        <f>5+20+33+3+42+1+1+207</f>
        <v>312</v>
      </c>
      <c r="J14" s="92">
        <f>5+20+33+3+42+1+1+207</f>
        <v>312</v>
      </c>
      <c r="K14" s="92">
        <v>0</v>
      </c>
      <c r="L14" s="50"/>
      <c r="M14" s="92">
        <v>0</v>
      </c>
      <c r="N14" s="92" t="s">
        <v>900</v>
      </c>
    </row>
    <row r="15" spans="1:14" s="53" customFormat="1" ht="15">
      <c r="A15" s="1">
        <v>5</v>
      </c>
      <c r="B15" s="53" t="s">
        <v>481</v>
      </c>
      <c r="C15" s="90" t="s">
        <v>54</v>
      </c>
      <c r="D15" s="90"/>
      <c r="E15" s="91" t="s">
        <v>877</v>
      </c>
      <c r="F15" s="92">
        <v>0</v>
      </c>
      <c r="G15" s="90">
        <f>1+4+13+4+2+46</f>
        <v>70</v>
      </c>
      <c r="H15" s="90">
        <v>1</v>
      </c>
      <c r="I15" s="90">
        <f>1+4+13+4+2+46</f>
        <v>70</v>
      </c>
      <c r="J15" s="90">
        <f>1+4+11+4+1+41</f>
        <v>62</v>
      </c>
      <c r="K15" s="90">
        <v>0</v>
      </c>
      <c r="L15" s="50"/>
      <c r="M15" s="90">
        <v>0</v>
      </c>
      <c r="N15" s="90" t="s">
        <v>901</v>
      </c>
    </row>
    <row r="16" spans="1:14" s="53" customFormat="1" ht="15">
      <c r="A16" s="1">
        <v>6</v>
      </c>
      <c r="B16" s="53" t="s">
        <v>482</v>
      </c>
      <c r="C16" s="90" t="s">
        <v>54</v>
      </c>
      <c r="D16" s="90"/>
      <c r="E16" s="91" t="s">
        <v>878</v>
      </c>
      <c r="F16" s="92">
        <v>0</v>
      </c>
      <c r="G16" s="90">
        <f>15+2</f>
        <v>17</v>
      </c>
      <c r="H16" s="90">
        <v>2</v>
      </c>
      <c r="I16" s="90">
        <f>15+2</f>
        <v>17</v>
      </c>
      <c r="J16" s="90">
        <f>15+2</f>
        <v>17</v>
      </c>
      <c r="K16" s="90">
        <v>0</v>
      </c>
      <c r="L16" s="50"/>
      <c r="M16" s="90">
        <v>0</v>
      </c>
      <c r="N16" s="90" t="s">
        <v>902</v>
      </c>
    </row>
    <row r="17" spans="1:14" s="53" customFormat="1" ht="15">
      <c r="A17" s="1">
        <v>7</v>
      </c>
      <c r="B17" s="53" t="s">
        <v>483</v>
      </c>
      <c r="C17" s="90" t="s">
        <v>54</v>
      </c>
      <c r="D17" s="90"/>
      <c r="E17" s="91" t="s">
        <v>879</v>
      </c>
      <c r="F17" s="92">
        <v>0</v>
      </c>
      <c r="G17" s="90">
        <v>9</v>
      </c>
      <c r="H17" s="90">
        <v>0</v>
      </c>
      <c r="I17" s="90">
        <v>15</v>
      </c>
      <c r="J17" s="90">
        <v>15</v>
      </c>
      <c r="K17" s="90">
        <v>0</v>
      </c>
      <c r="L17" s="50"/>
      <c r="M17" s="90">
        <v>0</v>
      </c>
      <c r="N17" s="90"/>
    </row>
    <row r="18" spans="1:14" s="53" customFormat="1" ht="15">
      <c r="A18" s="1">
        <v>8</v>
      </c>
      <c r="B18" s="53" t="s">
        <v>484</v>
      </c>
      <c r="C18" s="90" t="s">
        <v>54</v>
      </c>
      <c r="D18" s="90"/>
      <c r="E18" s="91" t="s">
        <v>880</v>
      </c>
      <c r="F18" s="92">
        <v>0</v>
      </c>
      <c r="G18" s="90">
        <f>27</f>
        <v>27</v>
      </c>
      <c r="H18" s="90">
        <v>0</v>
      </c>
      <c r="I18" s="90">
        <f>27</f>
        <v>27</v>
      </c>
      <c r="J18" s="90">
        <f>27</f>
        <v>27</v>
      </c>
      <c r="K18" s="90">
        <v>0</v>
      </c>
      <c r="L18" s="50"/>
      <c r="M18" s="90">
        <v>0</v>
      </c>
      <c r="N18" s="90"/>
    </row>
    <row r="19" spans="1:14" s="53" customFormat="1" ht="15">
      <c r="A19" s="1">
        <v>9</v>
      </c>
      <c r="B19" s="53" t="s">
        <v>485</v>
      </c>
      <c r="C19" s="90" t="s">
        <v>54</v>
      </c>
      <c r="D19" s="90"/>
      <c r="E19" s="91" t="s">
        <v>881</v>
      </c>
      <c r="F19" s="92">
        <v>0</v>
      </c>
      <c r="G19" s="90">
        <v>11</v>
      </c>
      <c r="H19" s="90">
        <v>0</v>
      </c>
      <c r="I19" s="90">
        <v>11</v>
      </c>
      <c r="J19" s="90">
        <v>11</v>
      </c>
      <c r="K19" s="90">
        <v>0</v>
      </c>
      <c r="L19" s="50"/>
      <c r="M19" s="90">
        <v>0</v>
      </c>
      <c r="N19" s="90"/>
    </row>
    <row r="20" spans="1:14" s="53" customFormat="1" ht="15">
      <c r="A20" s="1">
        <v>10</v>
      </c>
      <c r="B20" s="53" t="s">
        <v>92</v>
      </c>
      <c r="C20" s="90" t="s">
        <v>54</v>
      </c>
      <c r="D20" s="90"/>
      <c r="E20" s="91" t="s">
        <v>882</v>
      </c>
      <c r="F20" s="92">
        <v>0</v>
      </c>
      <c r="G20" s="90">
        <f>35+645+19+715+186</f>
        <v>1600</v>
      </c>
      <c r="H20" s="90">
        <v>0</v>
      </c>
      <c r="I20" s="90">
        <f>35+645+19+2159+312</f>
        <v>3170</v>
      </c>
      <c r="J20" s="90">
        <f>35+645+19+2159+312</f>
        <v>3170</v>
      </c>
      <c r="K20" s="90">
        <v>0</v>
      </c>
      <c r="L20" s="50"/>
      <c r="M20" s="90">
        <v>0</v>
      </c>
      <c r="N20" s="90" t="s">
        <v>903</v>
      </c>
    </row>
    <row r="21" spans="1:14" s="53" customFormat="1" ht="15">
      <c r="A21" s="1">
        <v>11</v>
      </c>
      <c r="B21" s="53" t="s">
        <v>486</v>
      </c>
      <c r="C21" s="90" t="s">
        <v>54</v>
      </c>
      <c r="D21" s="90"/>
      <c r="E21" s="91" t="s">
        <v>883</v>
      </c>
      <c r="F21" s="92">
        <v>0</v>
      </c>
      <c r="G21" s="90">
        <v>4</v>
      </c>
      <c r="H21" s="90">
        <v>0</v>
      </c>
      <c r="I21" s="90">
        <v>314</v>
      </c>
      <c r="J21" s="90">
        <v>314</v>
      </c>
      <c r="K21" s="90">
        <v>0</v>
      </c>
      <c r="L21" s="50"/>
      <c r="M21" s="90">
        <v>0</v>
      </c>
      <c r="N21" s="90"/>
    </row>
    <row r="22" spans="1:14" s="53" customFormat="1" ht="15">
      <c r="A22" s="1">
        <v>12</v>
      </c>
      <c r="B22" s="53" t="s">
        <v>487</v>
      </c>
      <c r="C22" s="90" t="s">
        <v>54</v>
      </c>
      <c r="D22" s="90"/>
      <c r="E22" s="91" t="s">
        <v>884</v>
      </c>
      <c r="F22" s="92">
        <v>1</v>
      </c>
      <c r="G22" s="90">
        <f>15+22+2+16+40+7+516+16</f>
        <v>634</v>
      </c>
      <c r="H22" s="90">
        <f>2</f>
        <v>2</v>
      </c>
      <c r="I22" s="90">
        <f>15+22+2+16+42+7+1031+16</f>
        <v>1151</v>
      </c>
      <c r="J22" s="90">
        <f>15+22+2+16+42+7+942+16</f>
        <v>1062</v>
      </c>
      <c r="K22" s="90">
        <v>12</v>
      </c>
      <c r="L22" s="50"/>
      <c r="M22" s="90">
        <f>1+6</f>
        <v>7</v>
      </c>
      <c r="N22" s="90" t="s">
        <v>904</v>
      </c>
    </row>
    <row r="23" spans="1:14" s="53" customFormat="1" ht="15">
      <c r="A23" s="1">
        <v>13</v>
      </c>
      <c r="B23" s="53" t="s">
        <v>488</v>
      </c>
      <c r="C23" s="90" t="s">
        <v>54</v>
      </c>
      <c r="D23" s="90"/>
      <c r="E23" s="91" t="s">
        <v>885</v>
      </c>
      <c r="F23" s="92">
        <v>0</v>
      </c>
      <c r="G23" s="90">
        <v>803</v>
      </c>
      <c r="H23" s="90">
        <v>0</v>
      </c>
      <c r="I23" s="90">
        <v>803</v>
      </c>
      <c r="J23" s="90">
        <v>803</v>
      </c>
      <c r="K23" s="90">
        <v>58</v>
      </c>
      <c r="L23" s="50"/>
      <c r="M23" s="90">
        <v>58</v>
      </c>
      <c r="N23" s="90" t="s">
        <v>905</v>
      </c>
    </row>
    <row r="24" spans="1:14" s="53" customFormat="1" ht="15">
      <c r="A24" s="1">
        <v>14</v>
      </c>
      <c r="B24" s="53" t="s">
        <v>489</v>
      </c>
      <c r="C24" s="90" t="s">
        <v>54</v>
      </c>
      <c r="D24" s="90"/>
      <c r="E24" s="91" t="s">
        <v>886</v>
      </c>
      <c r="F24" s="92">
        <v>2</v>
      </c>
      <c r="G24" s="90">
        <f>19+46+110+10+177+2+21+36+55+37+28+24</f>
        <v>565</v>
      </c>
      <c r="H24" s="90">
        <f>1+3+1</f>
        <v>5</v>
      </c>
      <c r="I24" s="90">
        <f>19+46+110+10+178+2+63+39+57+37+35+28</f>
        <v>624</v>
      </c>
      <c r="J24" s="90">
        <f>19+46+110+10+178+2+62+39+57+37+35+28</f>
        <v>623</v>
      </c>
      <c r="K24" s="90">
        <v>0</v>
      </c>
      <c r="L24" s="50"/>
      <c r="M24" s="90">
        <v>0</v>
      </c>
      <c r="N24" s="90" t="s">
        <v>906</v>
      </c>
    </row>
    <row r="25" spans="1:14" s="53" customFormat="1" ht="15">
      <c r="A25" s="1">
        <v>15</v>
      </c>
      <c r="B25" s="53" t="s">
        <v>490</v>
      </c>
      <c r="C25" s="90" t="s">
        <v>54</v>
      </c>
      <c r="D25" s="90"/>
      <c r="E25" s="91" t="s">
        <v>887</v>
      </c>
      <c r="F25" s="92">
        <v>0</v>
      </c>
      <c r="G25" s="90">
        <f>3+11+8+28+9+2+1+7+13+20</f>
        <v>102</v>
      </c>
      <c r="H25" s="90">
        <v>0</v>
      </c>
      <c r="I25" s="90">
        <f>3+11+8+28+9+2+1+7+13+29</f>
        <v>111</v>
      </c>
      <c r="J25" s="90">
        <f>3+11+8+28+9+2+1+7+13+29</f>
        <v>111</v>
      </c>
      <c r="K25" s="90">
        <v>0</v>
      </c>
      <c r="L25" s="50"/>
      <c r="M25" s="90">
        <v>0</v>
      </c>
      <c r="N25" s="90" t="s">
        <v>907</v>
      </c>
    </row>
    <row r="26" spans="1:14" s="53" customFormat="1" ht="15">
      <c r="A26" s="1">
        <v>16</v>
      </c>
      <c r="B26" s="53" t="s">
        <v>491</v>
      </c>
      <c r="C26" s="90" t="s">
        <v>54</v>
      </c>
      <c r="D26" s="90"/>
      <c r="E26" s="91" t="s">
        <v>888</v>
      </c>
      <c r="F26" s="92">
        <v>0</v>
      </c>
      <c r="G26" s="90">
        <f>30+9+90+23+98+1+13+34</f>
        <v>298</v>
      </c>
      <c r="H26" s="90">
        <f>3+1</f>
        <v>4</v>
      </c>
      <c r="I26" s="90">
        <f>30+9+90+23+101+3+31+37</f>
        <v>324</v>
      </c>
      <c r="J26" s="90">
        <f>30+9+90+23+101+3+31+37</f>
        <v>324</v>
      </c>
      <c r="K26" s="90">
        <v>0</v>
      </c>
      <c r="L26" s="50"/>
      <c r="M26" s="90">
        <v>0</v>
      </c>
      <c r="N26" s="90" t="s">
        <v>906</v>
      </c>
    </row>
    <row r="27" spans="1:14" s="53" customFormat="1" ht="15">
      <c r="A27" s="1">
        <v>17</v>
      </c>
      <c r="B27" s="53" t="s">
        <v>492</v>
      </c>
      <c r="C27" s="90" t="s">
        <v>54</v>
      </c>
      <c r="D27" s="90"/>
      <c r="E27" s="91" t="s">
        <v>889</v>
      </c>
      <c r="F27" s="92">
        <v>0</v>
      </c>
      <c r="G27" s="90">
        <f>13+49+11+21+300</f>
        <v>394</v>
      </c>
      <c r="H27" s="90">
        <f>1</f>
        <v>1</v>
      </c>
      <c r="I27" s="90">
        <f>13+49+11+21+300</f>
        <v>394</v>
      </c>
      <c r="J27" s="90">
        <f>13+47+11+21+300</f>
        <v>392</v>
      </c>
      <c r="K27" s="90">
        <v>0</v>
      </c>
      <c r="L27" s="50"/>
      <c r="M27" s="90">
        <v>0</v>
      </c>
      <c r="N27" s="90"/>
    </row>
    <row r="28" spans="1:14" s="53" customFormat="1" ht="15">
      <c r="A28" s="1">
        <v>18</v>
      </c>
      <c r="B28" s="53" t="s">
        <v>493</v>
      </c>
      <c r="C28" s="90" t="s">
        <v>54</v>
      </c>
      <c r="D28" s="90"/>
      <c r="E28" s="91" t="s">
        <v>890</v>
      </c>
      <c r="F28" s="92">
        <v>0</v>
      </c>
      <c r="G28" s="90">
        <v>11</v>
      </c>
      <c r="H28" s="90">
        <v>0</v>
      </c>
      <c r="I28" s="90">
        <v>24</v>
      </c>
      <c r="J28" s="90">
        <v>21</v>
      </c>
      <c r="K28" s="90">
        <v>0</v>
      </c>
      <c r="L28" s="50"/>
      <c r="M28" s="90">
        <v>0</v>
      </c>
      <c r="N28" s="90"/>
    </row>
    <row r="29" spans="1:14" s="53" customFormat="1" ht="15">
      <c r="A29" s="1">
        <v>19</v>
      </c>
      <c r="B29" s="53" t="s">
        <v>494</v>
      </c>
      <c r="C29" s="90" t="s">
        <v>54</v>
      </c>
      <c r="D29" s="90"/>
      <c r="E29" s="91" t="s">
        <v>891</v>
      </c>
      <c r="F29" s="92">
        <v>0</v>
      </c>
      <c r="G29" s="90">
        <v>43</v>
      </c>
      <c r="H29" s="90">
        <v>0</v>
      </c>
      <c r="I29" s="90">
        <v>165</v>
      </c>
      <c r="J29" s="90">
        <v>163</v>
      </c>
      <c r="K29" s="90">
        <v>0</v>
      </c>
      <c r="L29" s="50"/>
      <c r="M29" s="90">
        <v>0</v>
      </c>
      <c r="N29" s="90"/>
    </row>
    <row r="30" spans="1:14" s="53" customFormat="1" ht="15">
      <c r="A30" s="1">
        <v>20</v>
      </c>
      <c r="B30" s="53" t="s">
        <v>495</v>
      </c>
      <c r="C30" s="90" t="s">
        <v>54</v>
      </c>
      <c r="D30" s="90"/>
      <c r="E30" s="91" t="s">
        <v>892</v>
      </c>
      <c r="F30" s="92">
        <v>0</v>
      </c>
      <c r="G30" s="90">
        <v>10</v>
      </c>
      <c r="H30" s="90">
        <v>0</v>
      </c>
      <c r="I30" s="90">
        <v>71</v>
      </c>
      <c r="J30" s="90">
        <v>71</v>
      </c>
      <c r="K30" s="90">
        <v>0</v>
      </c>
      <c r="L30" s="50"/>
      <c r="M30" s="90">
        <v>0</v>
      </c>
      <c r="N30" s="90"/>
    </row>
    <row r="31" spans="1:14" s="53" customFormat="1" ht="90">
      <c r="A31" s="1">
        <v>21</v>
      </c>
      <c r="B31" s="53" t="s">
        <v>496</v>
      </c>
      <c r="C31" s="90" t="s">
        <v>54</v>
      </c>
      <c r="D31" s="90"/>
      <c r="E31" s="91" t="s">
        <v>893</v>
      </c>
      <c r="F31" s="92">
        <v>0</v>
      </c>
      <c r="G31" s="90">
        <f>3+10+70</f>
        <v>83</v>
      </c>
      <c r="H31" s="90">
        <f>1</f>
        <v>1</v>
      </c>
      <c r="I31" s="90">
        <f>3+39+96</f>
        <v>138</v>
      </c>
      <c r="J31" s="90">
        <f>3+36+135</f>
        <v>174</v>
      </c>
      <c r="K31" s="90">
        <v>0</v>
      </c>
      <c r="L31" s="50"/>
      <c r="M31" s="90">
        <v>0</v>
      </c>
      <c r="N31" s="94" t="s">
        <v>908</v>
      </c>
    </row>
    <row r="32" spans="1:14" s="53" customFormat="1" ht="15">
      <c r="A32" s="1">
        <v>22</v>
      </c>
      <c r="B32" s="53" t="s">
        <v>497</v>
      </c>
      <c r="C32" s="90" t="s">
        <v>54</v>
      </c>
      <c r="D32" s="90"/>
      <c r="E32" s="95" t="s">
        <v>894</v>
      </c>
      <c r="F32" s="92">
        <v>0</v>
      </c>
      <c r="G32" s="90">
        <f>9</f>
        <v>9</v>
      </c>
      <c r="H32" s="90">
        <v>0</v>
      </c>
      <c r="I32" s="90">
        <f>28</f>
        <v>28</v>
      </c>
      <c r="J32" s="90">
        <f>28</f>
        <v>28</v>
      </c>
      <c r="K32" s="90">
        <v>0</v>
      </c>
      <c r="L32" s="50"/>
      <c r="M32" s="90">
        <v>0</v>
      </c>
      <c r="N32" s="90"/>
    </row>
    <row r="33" spans="1:14" s="53" customFormat="1" ht="63.75" customHeight="1">
      <c r="A33" s="1">
        <v>23</v>
      </c>
      <c r="B33" s="53" t="s">
        <v>498</v>
      </c>
      <c r="C33" s="90" t="s">
        <v>54</v>
      </c>
      <c r="D33" s="90"/>
      <c r="E33" s="95" t="s">
        <v>895</v>
      </c>
      <c r="F33" s="92">
        <v>0</v>
      </c>
      <c r="G33" s="90">
        <v>110</v>
      </c>
      <c r="H33" s="90">
        <v>9</v>
      </c>
      <c r="I33" s="90">
        <v>474</v>
      </c>
      <c r="J33" s="90">
        <v>461</v>
      </c>
      <c r="K33" s="90">
        <v>0</v>
      </c>
      <c r="L33" s="50"/>
      <c r="M33" s="90">
        <v>0</v>
      </c>
      <c r="N33" s="90"/>
    </row>
    <row r="34" spans="1:14" s="53" customFormat="1" ht="15">
      <c r="A34" s="1">
        <v>24</v>
      </c>
      <c r="B34" s="53" t="s">
        <v>499</v>
      </c>
      <c r="C34" s="90" t="s">
        <v>54</v>
      </c>
      <c r="D34" s="90"/>
      <c r="E34" s="95" t="s">
        <v>896</v>
      </c>
      <c r="F34" s="92">
        <v>0</v>
      </c>
      <c r="G34" s="90">
        <v>21</v>
      </c>
      <c r="H34" s="90">
        <v>2</v>
      </c>
      <c r="I34" s="90">
        <v>52</v>
      </c>
      <c r="J34" s="90">
        <v>50</v>
      </c>
      <c r="K34" s="90">
        <v>0</v>
      </c>
      <c r="L34" s="50"/>
      <c r="M34" s="90">
        <v>0</v>
      </c>
      <c r="N34" s="90"/>
    </row>
    <row r="35" spans="1:14" s="53" customFormat="1" ht="15">
      <c r="A35" s="1">
        <v>25</v>
      </c>
      <c r="B35" s="53" t="s">
        <v>500</v>
      </c>
      <c r="C35" s="90" t="s">
        <v>54</v>
      </c>
      <c r="D35" s="90"/>
      <c r="E35" s="95" t="s">
        <v>897</v>
      </c>
      <c r="F35" s="92">
        <v>0</v>
      </c>
      <c r="G35" s="90">
        <v>19</v>
      </c>
      <c r="H35" s="90">
        <v>1</v>
      </c>
      <c r="I35" s="90">
        <v>53</v>
      </c>
      <c r="J35" s="90">
        <v>51</v>
      </c>
      <c r="K35" s="90">
        <v>0</v>
      </c>
      <c r="L35" s="50"/>
      <c r="M35" s="90">
        <v>0</v>
      </c>
      <c r="N35" s="90"/>
    </row>
  </sheetData>
  <sheetProtection/>
  <mergeCells count="1">
    <mergeCell ref="B8:N8"/>
  </mergeCells>
  <dataValidations count="12">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C35">
      <formula1>#REF!</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35">
      <formula1>0</formula1>
      <formula2>200</formula2>
    </dataValidation>
    <dataValidation type="decimal" allowBlank="1" showInputMessage="1" showErrorMessage="1" promptTitle="Escriba un número en esta casilla" prompt=" Relacione EL NÚMERO de Entidades PÚBLICAS sujetas a vigilancia, regulación o control de esa Superintendencia, por cada uno de los procedimientos y actividades relacionadas." errorTitle="Entrada no válida" error="Por favor escriba un número" sqref="F11:F31">
      <formula1>-9223372036854770000</formula1>
      <formula2>9223372036854770000</formula2>
    </dataValidation>
    <dataValidation type="decimal" allowBlank="1" showInputMessage="1" showErrorMessage="1" promptTitle="Escriba un número en esta casilla" prompt=" Relacione EL NÚMERO de Entidades PRIVADAS sujetas a vigilancia, regulación o control de esa Superintendencia, por cada uno de los procedimientos y actividades relacionadas." errorTitle="Entrada no válida" error="Por favor escriba un número" sqref="G11:G31">
      <formula1>-9223372036854770000</formula1>
      <formula2>9223372036854770000</formula2>
    </dataValidation>
    <dataValidation type="decimal" allowBlank="1" showInputMessage="1" showErrorMessage="1" promptTitle="Escriba un número en esta casilla" prompt=" Relacione EL NÚMERO de Entidades MIXTAS sujetas a vigilancia, regulación o control de esa Superintendencia, por cada uno de los procedimientos y actividades relacionadas." errorTitle="Entrada no válida" error="Por favor escriba un número" sqref="H11:H31">
      <formula1>-9223372036854770000</formula1>
      <formula2>9223372036854770000</formula2>
    </dataValidation>
    <dataValidation type="decimal" allowBlank="1" showInputMessage="1" showErrorMessage="1" promptTitle="Escriba un número en esta casilla" prompt=" Relacione EL NÚMERO de quejas o requerimientos formulados por los usuarios, por cada uno de los procedimientos y actividades reguladas." errorTitle="Entrada no válida" error="Por favor escriba un número" sqref="I11:I31">
      <formula1>-9223372036854770000</formula1>
      <formula2>9223372036854770000</formula2>
    </dataValidation>
    <dataValidation type="decimal" allowBlank="1" showInputMessage="1" showErrorMessage="1" promptTitle="Escriba un número en esta casilla" prompt=" Relacione EL NÚMERO de procesos de quejas y requerimientos que hayan sido tramitados en la vigencia, por cada procedimiento o actividad regulada." errorTitle="Entrada no válida" error="Por favor escriba un número" sqref="J11:J31">
      <formula1>-9223372036854770000</formula1>
      <formula2>9223372036854770000</formula2>
    </dataValidation>
    <dataValidation type="decimal" allowBlank="1" showInputMessage="1" showErrorMessage="1" promptTitle="Escriba un número en esta casilla" prompt=" Relacione EL NÚMERO de procesos fallados CON SANCIÓN, por cada uno de los procedimientos y actividades reguladas." errorTitle="Entrada no válida" error="Por favor escriba un número" sqref="K11:K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L35">
      <formula1>-9223372036854770000</formula1>
      <formula2>9223372036854770000</formula2>
    </dataValidation>
    <dataValidation type="decimal" allowBlank="1" showInputMessage="1" showErrorMessage="1" promptTitle="Escriba un número en esta casilla" prompt=" Relacione EL NÚMERO de Entidades que hayan sido sancionadas durante la vigencia, por cada uno de los procedimientos o actividades vigiladas." errorTitle="Entrada no válida" error="Por favor escriba un número" sqref="M11:M31">
      <formula1>-9223372036854770000</formula1>
      <formula2>9223372036854770000</formula2>
    </dataValidation>
    <dataValidation type="textLength" allowBlank="1" showInputMessage="1" promptTitle="Cualquier contenido Maximo 390 Caracteres" prompt=" Relacione cada uno de los procesimientos y actividades que vigila, regula y controla la Superintendencia conforme a su misión." error="Escriba un texto  Maximo 390 Caracteres" sqref="E11:E31">
      <formula1>0</formula1>
      <formula2>390</formula2>
    </dataValidation>
    <dataValidation type="textLength" allowBlank="1" showInputMessage="1" promptTitle="Cualquier contenido Maximo 390 Caracteres" prompt=" REGISTRE ASPECTOS IMPORTANTES A CONSIDERAR." error="Escriba un texto  Maximo 390 Caracteres" sqref="N11:N31">
      <formula1>0</formula1>
      <formula2>390</formula2>
    </dataValidation>
  </dataValidations>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F39"/>
  <sheetViews>
    <sheetView zoomScale="70" zoomScaleNormal="70" zoomScalePageLayoutView="0" workbookViewId="0" topLeftCell="C8">
      <selection activeCell="F20" sqref="F20"/>
    </sheetView>
  </sheetViews>
  <sheetFormatPr defaultColWidth="0" defaultRowHeight="15"/>
  <cols>
    <col min="1" max="1" width="8.8515625" style="0" customWidth="1"/>
    <col min="2" max="2" width="244.7109375" style="0" customWidth="1"/>
    <col min="3" max="3" width="38.00390625" style="0" customWidth="1"/>
    <col min="4" max="4" width="46.00390625" style="0" customWidth="1"/>
    <col min="5" max="5" width="40.00390625" style="0" customWidth="1"/>
    <col min="6" max="6" width="52.00390625" style="0" customWidth="1"/>
    <col min="7" max="7" width="8.8515625" style="0" customWidth="1"/>
    <col min="8" max="16384" width="8.00390625" style="0" hidden="1" customWidth="1"/>
  </cols>
  <sheetData>
    <row r="1" spans="2:4" ht="15">
      <c r="B1" s="1" t="s">
        <v>0</v>
      </c>
      <c r="C1" s="1">
        <v>51</v>
      </c>
      <c r="D1" s="1" t="s">
        <v>1</v>
      </c>
    </row>
    <row r="2" spans="2:4" ht="15">
      <c r="B2" s="1" t="s">
        <v>2</v>
      </c>
      <c r="C2" s="1">
        <v>567</v>
      </c>
      <c r="D2" s="1" t="s">
        <v>406</v>
      </c>
    </row>
    <row r="3" spans="2:3" ht="15">
      <c r="B3" s="1" t="s">
        <v>4</v>
      </c>
      <c r="C3" s="1">
        <v>1</v>
      </c>
    </row>
    <row r="4" spans="2:3" ht="15">
      <c r="B4" s="1" t="s">
        <v>5</v>
      </c>
      <c r="C4" s="1">
        <v>233</v>
      </c>
    </row>
    <row r="5" spans="2:3" ht="15">
      <c r="B5" s="1" t="s">
        <v>6</v>
      </c>
      <c r="C5" s="5">
        <v>43100</v>
      </c>
    </row>
    <row r="6" spans="2:4" ht="15">
      <c r="B6" s="1" t="s">
        <v>7</v>
      </c>
      <c r="C6" s="1">
        <v>12</v>
      </c>
      <c r="D6" s="1" t="s">
        <v>8</v>
      </c>
    </row>
    <row r="8" spans="1:6" ht="15">
      <c r="A8" s="1" t="s">
        <v>9</v>
      </c>
      <c r="B8" s="224" t="s">
        <v>407</v>
      </c>
      <c r="C8" s="225"/>
      <c r="D8" s="225"/>
      <c r="E8" s="225"/>
      <c r="F8" s="225"/>
    </row>
    <row r="9" spans="3:6" ht="15">
      <c r="C9" s="1">
        <v>4</v>
      </c>
      <c r="D9" s="1">
        <v>8</v>
      </c>
      <c r="E9" s="1">
        <v>12</v>
      </c>
      <c r="F9" s="1">
        <v>16</v>
      </c>
    </row>
    <row r="10" spans="3:6" ht="15.75" thickBot="1">
      <c r="C10" s="1" t="s">
        <v>408</v>
      </c>
      <c r="D10" s="1" t="s">
        <v>409</v>
      </c>
      <c r="E10" s="1" t="s">
        <v>410</v>
      </c>
      <c r="F10" s="1" t="s">
        <v>411</v>
      </c>
    </row>
    <row r="11" spans="1:6" ht="15.75" thickBot="1">
      <c r="A11" s="1">
        <v>10</v>
      </c>
      <c r="B11" t="s">
        <v>412</v>
      </c>
      <c r="C11" s="98">
        <v>98</v>
      </c>
      <c r="D11" s="98">
        <v>0</v>
      </c>
      <c r="E11" s="98" t="s">
        <v>479</v>
      </c>
      <c r="F11" s="98" t="s">
        <v>1095</v>
      </c>
    </row>
    <row r="12" spans="1:6" ht="15.75" thickBot="1">
      <c r="A12" s="1">
        <v>20</v>
      </c>
      <c r="B12" t="s">
        <v>413</v>
      </c>
      <c r="C12" s="98">
        <v>1</v>
      </c>
      <c r="D12" s="98">
        <v>0</v>
      </c>
      <c r="E12" s="98" t="s">
        <v>479</v>
      </c>
      <c r="F12" s="98" t="s">
        <v>1096</v>
      </c>
    </row>
    <row r="14" spans="1:6" ht="15">
      <c r="A14" s="1" t="s">
        <v>67</v>
      </c>
      <c r="B14" s="224" t="s">
        <v>414</v>
      </c>
      <c r="C14" s="225"/>
      <c r="D14" s="225"/>
      <c r="E14" s="225"/>
      <c r="F14" s="225"/>
    </row>
    <row r="15" spans="3:6" ht="15">
      <c r="C15" s="1">
        <v>4</v>
      </c>
      <c r="D15" s="1">
        <v>8</v>
      </c>
      <c r="E15" s="1">
        <v>12</v>
      </c>
      <c r="F15" s="1">
        <v>16</v>
      </c>
    </row>
    <row r="16" spans="3:6" ht="15.75" thickBot="1">
      <c r="C16" s="1" t="s">
        <v>408</v>
      </c>
      <c r="D16" s="1" t="s">
        <v>409</v>
      </c>
      <c r="E16" s="1" t="s">
        <v>410</v>
      </c>
      <c r="F16" s="1" t="s">
        <v>411</v>
      </c>
    </row>
    <row r="17" spans="1:6" ht="15.75" thickBot="1">
      <c r="A17" s="1">
        <v>10</v>
      </c>
      <c r="B17" t="s">
        <v>415</v>
      </c>
      <c r="C17" s="99">
        <v>70</v>
      </c>
      <c r="D17" s="99">
        <v>0</v>
      </c>
      <c r="E17" s="99" t="s">
        <v>479</v>
      </c>
      <c r="F17" s="99" t="s">
        <v>1097</v>
      </c>
    </row>
    <row r="18" spans="1:6" ht="15.75" thickBot="1">
      <c r="A18" s="1">
        <v>20</v>
      </c>
      <c r="B18" t="s">
        <v>416</v>
      </c>
      <c r="C18" s="99">
        <v>417</v>
      </c>
      <c r="D18" s="99">
        <v>0</v>
      </c>
      <c r="E18" s="99" t="s">
        <v>479</v>
      </c>
      <c r="F18" s="99" t="s">
        <v>1098</v>
      </c>
    </row>
    <row r="19" spans="1:6" ht="15.75" thickBot="1">
      <c r="A19" s="1">
        <v>30</v>
      </c>
      <c r="B19" t="s">
        <v>417</v>
      </c>
      <c r="C19" s="99">
        <v>1</v>
      </c>
      <c r="D19" s="99">
        <v>0</v>
      </c>
      <c r="E19" s="99" t="s">
        <v>479</v>
      </c>
      <c r="F19" s="99" t="s">
        <v>1099</v>
      </c>
    </row>
    <row r="20" spans="1:6" ht="15.75" thickBot="1">
      <c r="A20" s="1">
        <v>40</v>
      </c>
      <c r="B20" t="s">
        <v>418</v>
      </c>
      <c r="C20" s="99">
        <v>7</v>
      </c>
      <c r="D20" s="99">
        <v>0</v>
      </c>
      <c r="E20" s="99" t="s">
        <v>479</v>
      </c>
      <c r="F20" s="99" t="s">
        <v>1100</v>
      </c>
    </row>
    <row r="21" spans="1:6" ht="15.75" thickBot="1">
      <c r="A21" s="1">
        <v>50</v>
      </c>
      <c r="B21" t="s">
        <v>419</v>
      </c>
      <c r="C21" s="99">
        <v>0</v>
      </c>
      <c r="D21" s="99">
        <v>0</v>
      </c>
      <c r="E21" s="99" t="s">
        <v>479</v>
      </c>
      <c r="F21" s="127" t="s">
        <v>479</v>
      </c>
    </row>
    <row r="23" spans="1:6" ht="15">
      <c r="A23" s="1" t="s">
        <v>69</v>
      </c>
      <c r="B23" s="224" t="s">
        <v>420</v>
      </c>
      <c r="C23" s="225"/>
      <c r="D23" s="225"/>
      <c r="E23" s="225"/>
      <c r="F23" s="225"/>
    </row>
    <row r="24" spans="3:6" ht="15">
      <c r="C24" s="1">
        <v>4</v>
      </c>
      <c r="D24" s="1">
        <v>8</v>
      </c>
      <c r="E24" s="1">
        <v>12</v>
      </c>
      <c r="F24" s="1">
        <v>16</v>
      </c>
    </row>
    <row r="25" spans="3:6" ht="15.75" thickBot="1">
      <c r="C25" s="1" t="s">
        <v>408</v>
      </c>
      <c r="D25" s="1" t="s">
        <v>409</v>
      </c>
      <c r="E25" s="1" t="s">
        <v>410</v>
      </c>
      <c r="F25" s="1" t="s">
        <v>411</v>
      </c>
    </row>
    <row r="26" spans="1:6" ht="15.75" thickBot="1">
      <c r="A26" s="1">
        <v>10</v>
      </c>
      <c r="B26" t="s">
        <v>421</v>
      </c>
      <c r="C26" s="101">
        <v>2</v>
      </c>
      <c r="D26" s="101">
        <v>0</v>
      </c>
      <c r="E26" s="109" t="s">
        <v>479</v>
      </c>
      <c r="F26" s="101" t="s">
        <v>1101</v>
      </c>
    </row>
    <row r="27" spans="1:6" ht="15.75" thickBot="1">
      <c r="A27" s="1">
        <v>20</v>
      </c>
      <c r="B27" t="s">
        <v>422</v>
      </c>
      <c r="C27" s="100">
        <v>1</v>
      </c>
      <c r="D27" s="107">
        <v>331000000</v>
      </c>
      <c r="E27" s="106" t="s">
        <v>1102</v>
      </c>
      <c r="F27" s="104" t="s">
        <v>1103</v>
      </c>
    </row>
    <row r="28" spans="1:6" ht="15.75" thickBot="1">
      <c r="A28" s="1">
        <v>30</v>
      </c>
      <c r="B28" t="s">
        <v>423</v>
      </c>
      <c r="C28" s="100">
        <v>2</v>
      </c>
      <c r="D28" s="103">
        <v>460157036</v>
      </c>
      <c r="E28" s="106" t="s">
        <v>1104</v>
      </c>
      <c r="F28" s="104" t="s">
        <v>1105</v>
      </c>
    </row>
    <row r="29" spans="1:6" ht="15.75" thickBot="1">
      <c r="A29" s="1">
        <v>40</v>
      </c>
      <c r="B29" t="s">
        <v>424</v>
      </c>
      <c r="C29" s="100">
        <v>2</v>
      </c>
      <c r="D29" s="100">
        <v>0</v>
      </c>
      <c r="E29" s="105" t="s">
        <v>479</v>
      </c>
      <c r="F29" s="100" t="s">
        <v>1106</v>
      </c>
    </row>
    <row r="30" spans="1:6" ht="15.75" thickBot="1">
      <c r="A30" s="1">
        <v>50</v>
      </c>
      <c r="B30" t="s">
        <v>425</v>
      </c>
      <c r="C30" s="101">
        <v>5</v>
      </c>
      <c r="D30" s="102">
        <v>0</v>
      </c>
      <c r="E30" s="110" t="s">
        <v>479</v>
      </c>
      <c r="F30" s="108" t="s">
        <v>1107</v>
      </c>
    </row>
    <row r="31" spans="3:6" ht="15">
      <c r="C31" s="97"/>
      <c r="D31" s="97"/>
      <c r="E31" s="97"/>
      <c r="F31" s="97"/>
    </row>
    <row r="32" spans="1:6" ht="15">
      <c r="A32" s="1" t="s">
        <v>340</v>
      </c>
      <c r="B32" s="224" t="s">
        <v>426</v>
      </c>
      <c r="C32" s="225"/>
      <c r="D32" s="225"/>
      <c r="E32" s="225"/>
      <c r="F32" s="225"/>
    </row>
    <row r="33" spans="3:6" ht="15">
      <c r="C33" s="1">
        <v>4</v>
      </c>
      <c r="D33" s="1">
        <v>8</v>
      </c>
      <c r="E33" s="1">
        <v>12</v>
      </c>
      <c r="F33" s="1">
        <v>16</v>
      </c>
    </row>
    <row r="34" spans="3:6" ht="15.75" thickBot="1">
      <c r="C34" s="1" t="s">
        <v>408</v>
      </c>
      <c r="D34" s="1" t="s">
        <v>409</v>
      </c>
      <c r="E34" s="1" t="s">
        <v>410</v>
      </c>
      <c r="F34" s="1" t="s">
        <v>411</v>
      </c>
    </row>
    <row r="35" spans="1:6" ht="15.75" thickBot="1">
      <c r="A35" s="1">
        <v>10</v>
      </c>
      <c r="B35" t="s">
        <v>427</v>
      </c>
      <c r="C35" s="111">
        <v>1</v>
      </c>
      <c r="D35" s="112">
        <v>14000000</v>
      </c>
      <c r="E35" s="113" t="s">
        <v>808</v>
      </c>
      <c r="F35" s="111" t="s">
        <v>1108</v>
      </c>
    </row>
    <row r="36" spans="1:6" ht="15.75" thickBot="1">
      <c r="A36" s="1">
        <v>20</v>
      </c>
      <c r="B36" t="s">
        <v>428</v>
      </c>
      <c r="C36" s="114">
        <v>7</v>
      </c>
      <c r="D36" s="112">
        <v>23084819</v>
      </c>
      <c r="E36" s="114" t="s">
        <v>1109</v>
      </c>
      <c r="F36" s="114" t="s">
        <v>1110</v>
      </c>
    </row>
    <row r="37" spans="1:6" ht="15.75" thickBot="1">
      <c r="A37" s="1">
        <v>30</v>
      </c>
      <c r="B37" t="s">
        <v>429</v>
      </c>
      <c r="C37" s="114">
        <v>8</v>
      </c>
      <c r="D37" s="112">
        <v>400000</v>
      </c>
      <c r="E37" s="114" t="s">
        <v>1111</v>
      </c>
      <c r="F37" s="114" t="s">
        <v>1112</v>
      </c>
    </row>
    <row r="38" spans="1:6" ht="15.75" thickBot="1">
      <c r="A38" s="1">
        <v>40</v>
      </c>
      <c r="B38" t="s">
        <v>430</v>
      </c>
      <c r="C38" s="114">
        <v>2</v>
      </c>
      <c r="D38" s="114">
        <v>0</v>
      </c>
      <c r="E38" s="113" t="s">
        <v>479</v>
      </c>
      <c r="F38" s="114" t="s">
        <v>1113</v>
      </c>
    </row>
    <row r="39" spans="1:6" ht="15.75" thickBot="1">
      <c r="A39" s="1">
        <v>50</v>
      </c>
      <c r="B39" t="s">
        <v>431</v>
      </c>
      <c r="C39" s="111">
        <v>7</v>
      </c>
      <c r="D39" s="111">
        <v>0</v>
      </c>
      <c r="E39" s="115" t="s">
        <v>479</v>
      </c>
      <c r="F39" s="111" t="s">
        <v>1114</v>
      </c>
    </row>
  </sheetData>
  <sheetProtection/>
  <mergeCells count="4">
    <mergeCell ref="B8:F8"/>
    <mergeCell ref="B14:F14"/>
    <mergeCell ref="B23:F23"/>
    <mergeCell ref="B32:F32"/>
  </mergeCells>
  <dataValidations count="68">
    <dataValidation type="whole" allowBlank="1" showInputMessage="1" showErrorMessage="1"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qref="C11">
      <formula1>-99999</formula1>
      <formula2>99999</formula2>
    </dataValidation>
    <dataValidation type="whole" allowBlank="1" showInputMessage="1" showErrorMessage="1" promptTitle="Escriba un número entero en esta casilla" prompt=" Registre en pesos el monto de recursos ejecutados para la publicación de información obligatoria" errorTitle="Entrada no válida" error="Por favor escriba un número entero" sqref="D11">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1">
      <formula1>0</formula1>
      <formula2>390</formula2>
    </dataValidation>
    <dataValidation type="textLength" allowBlank="1" showInputMessage="1" showErrorMessage="1"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qref="F11">
      <formula1>0</formula1>
      <formula2>390</formula2>
    </dataValidation>
    <dataValidation type="whole" allowBlank="1" showInputMessage="1" showErrorMessage="1" promptTitle="Escriba un número entero en esta casilla" prompt=" De acuerdo con el Decreto 2482 de 2012, registre el número de actividades de identificación de usuarios según clasificación FURAG" errorTitle="Entrada no válida" error="Por favor escriba un número entero" sqref="C12">
      <formula1>-99999</formula1>
      <formula2>99999</formula2>
    </dataValidation>
    <dataValidation type="whole" allowBlank="1" showInputMessage="1" showErrorMessage="1" promptTitle="Escriba un número entero en esta casilla" prompt=" Registre en pesos el total de recursos ejecutados para la identificación, caracterización y  definición de los grupos poblacionales" errorTitle="Entrada no válida" error="Por favor escriba un número entero" sqref="D12">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12">
      <formula1>0</formula1>
      <formula2>390</formula2>
    </dataValidation>
    <dataValidation type="textLength" allowBlank="1" showInputMessage="1" showErrorMessage="1" promptTitle="Cualquier contenido Maximo 390 Caracteres" prompt=" Siguiendo el FURAG, enuncie las actividades correspondientes a esta acción. Señale si la acción cuenta con más de una fuente de financiación." errorTitle="Entrada no válida" error="Escriba un texto  Maximo 390 Caracteres" sqref="F12">
      <formula1>0</formula1>
      <formula2>390</formula2>
    </dataValidation>
    <dataValidation type="whole" allowBlank="1" showInputMessage="1" showErrorMessage="1"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qref="C17">
      <formula1>-99999</formula1>
      <formula2>99999</formula2>
    </dataValidation>
    <dataValidation type="whole" allowBlank="1" showInputMessage="1" showErrorMessage="1" promptTitle="Escriba un número entero en esta casilla" prompt=" Registre en pesos el total de recursos ejecutados para las actividades de promoción de la participación ciudadana " errorTitle="Entrada no válida" error="Por favor escriba un número entero" sqref="D17">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17">
      <formula1>0</formula1>
      <formula2>390</formula2>
    </dataValidation>
    <dataValidation type="textLength" allowBlank="1" showInputMessage="1" showErrorMessage="1" promptTitle="Cualquier contenido Maximo 390 Caracteres" prompt=" Siguiendo el FURAG (versión 2015 - numeral 42), enuncie las actividades correspondientes a esta actividad. Señale si la actividad cuenta con más de una fuente de financiación. " errorTitle="Entrada no válida" error="Escriba un texto  Maximo 390 Caracteres" sqref="F17">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38 del FURAG versión 2015 " errorTitle="Entrada no válida" error="Por favor escriba un número entero" sqref="C18">
      <formula1>-99999</formula1>
      <formula2>99999</formula2>
    </dataValidation>
    <dataValidation type="whole" allowBlank="1" showInputMessage="1" showErrorMessage="1" promptTitle="Escriba un número entero en esta casilla" prompt=" Registre en pesos el total de recursos ejecutados para las actividades destinadas a involucrar a la ciudadanía en la gestión " errorTitle="Entrada no válida" error="Por favor escriba un número entero" sqref="D18">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18">
      <formula1>0</formula1>
      <formula2>390</formula2>
    </dataValidation>
    <dataValidation type="textLength" allowBlank="1" showInputMessage="1" showErrorMessage="1"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qref="F18">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52 del FURAG versión 2015 " errorTitle="Entrada no válida" error="Por favor escriba un número entero" sqref="C19">
      <formula1>-99999</formula1>
      <formula2>99999</formula2>
    </dataValidation>
    <dataValidation type="whole" allowBlank="1" showInputMessage="1" showErrorMessage="1" promptTitle="Escriba un número entero en esta casilla" prompt=" Registre en pesos el total de recursos ejecutados para las actividades para promover la participación ciudadana en innovación abierta " errorTitle="Entrada no válida" error="Por favor escriba un número entero" sqref="D19">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19">
      <formula1>0</formula1>
      <formula2>390</formula2>
    </dataValidation>
    <dataValidation type="textLength" allowBlank="1" showInputMessage="1" showErrorMessage="1" promptTitle="Cualquier contenido Maximo 390 Caracteres" prompt=" Siguiendo el FURAG (versión 2015 - numeral 52), enuncie las actividades correspondientes a esta acción. Señale si la acción cuenta con más de una fuente de financiación " errorTitle="Entrada no válida" error="Escriba un texto  Maximo 390 Caracteres" sqref="F19">
      <formula1>0</formula1>
      <formula2>390</formula2>
    </dataValidation>
    <dataValidation type="whole" allowBlank="1" showInputMessage="1" showErrorMessage="1"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qref="C20">
      <formula1>-99999</formula1>
      <formula2>99999</formula2>
    </dataValidation>
    <dataValidation type="whole" allowBlank="1" showInputMessage="1" showErrorMessage="1"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qref="D20">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0">
      <formula1>0</formula1>
      <formula2>390</formula2>
    </dataValidation>
    <dataValidation type="textLength" allowBlank="1" showInputMessage="1" showErrorMessage="1"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qref="F20">
      <formula1>0</formula1>
      <formula2>390</formula2>
    </dataValidation>
    <dataValidation type="whole" allowBlank="1" showInputMessage="1" showErrorMessage="1"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qref="C21">
      <formula1>-99999</formula1>
      <formula2>99999</formula2>
    </dataValidation>
    <dataValidation type="whole" allowBlank="1" showInputMessage="1" showErrorMessage="1" promptTitle="Escriba un número entero en esta casilla" prompt=" Registre en pesos el total de recursos ejecutados para los programas de la entidad ejecutados por la comunidad " errorTitle="Entrada no válida" error="Por favor escriba un número entero" sqref="D21">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1">
      <formula1>0</formula1>
      <formula2>390</formula2>
    </dataValidation>
    <dataValidation type="textLength" allowBlank="1" showInputMessage="1" showErrorMessage="1" promptTitle="Cualquier contenido Maximo 390 Caracteres" prompt=" Siguiendo el FURAG (versión 2015 - numeral 59), enuncie las actividades correspondientes a esta acción o si no aplica.  Señale si la acción cuenta con más de una fuente de financiación " errorTitle="Entrada no válida" error="Escriba un texto  Maximo 390 Caracteres" sqref="F21">
      <formula1>0</formula1>
      <formula2>390</formula2>
    </dataValidation>
    <dataValidation type="whole" allowBlank="1" showInputMessage="1" showErrorMessage="1"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qref="C26">
      <formula1>-99999</formula1>
      <formula2>99999</formula2>
    </dataValidation>
    <dataValidation type="whole" allowBlank="1" showInputMessage="1" showErrorMessage="1" promptTitle="Escriba un número entero en esta casilla" prompt=" Registre en pesos el total de recursos ejecutados para las actividades de este tipo durante la vigencia " errorTitle="Entrada no válida" error="Por favor escriba un número entero" sqref="D26">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6">
      <formula1>0</formula1>
      <formula2>390</formula2>
    </dataValidation>
    <dataValidation type="textLength" allowBlank="1" showInputMessage="1" showErrorMessage="1"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qref="F26">
      <formula1>0</formula1>
      <formula2>390</formula2>
    </dataValidation>
    <dataValidation type="whole" allowBlank="1" showInputMessage="1" showErrorMessage="1"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qref="C27">
      <formula1>-99999</formula1>
      <formula2>99999</formula2>
    </dataValidation>
    <dataValidation type="whole" allowBlank="1" showInputMessage="1" showErrorMessage="1"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qref="D27">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7">
      <formula1>0</formula1>
      <formula2>390</formula2>
    </dataValidation>
    <dataValidation type="textLength" allowBlank="1" showInputMessage="1" showErrorMessage="1"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qref="F27">
      <formula1>0</formula1>
      <formula2>390</formula2>
    </dataValidation>
    <dataValidation type="whole" allowBlank="1" showInputMessage="1" showErrorMessage="1"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qref="C28">
      <formula1>-99999</formula1>
      <formula2>99999</formula2>
    </dataValidation>
    <dataValidation type="whole" allowBlank="1" showInputMessage="1" showErrorMessage="1"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qref="D28">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8">
      <formula1>0</formula1>
      <formula2>390</formula2>
    </dataValidation>
    <dataValidation type="textLength" allowBlank="1" showInputMessage="1" showErrorMessage="1"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qref="F28">
      <formula1>0</formula1>
      <formula2>390</formula2>
    </dataValidation>
    <dataValidation type="whole" allowBlank="1" showInputMessage="1" showErrorMessage="1"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qref="C29">
      <formula1>-99999</formula1>
      <formula2>99999</formula2>
    </dataValidation>
    <dataValidation type="whole" allowBlank="1" showInputMessage="1" showErrorMessage="1" promptTitle="Escriba un número entero en esta casilla" prompt=" Registre en pesos el total de recursos ejecutados para las actividades de fortalecimiento del procedimiento de PQRS " errorTitle="Entrada no válida" error="Por favor escriba un número entero" sqref="D29">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29">
      <formula1>0</formula1>
      <formula2>390</formula2>
    </dataValidation>
    <dataValidation type="textLength" allowBlank="1" showInputMessage="1" showErrorMessage="1" promptTitle="Cualquier contenido Maximo 390 Caracteres" prompt=" Siguiendo las Estrategias para la Construcción del PAAC, enuncie las actividades realizadas para el fortalecimiento del procedimiento de PQRS y si la acción cuenta con más de una fuente de financiación " errorTitle="Entrada no válida" error="Escriba un texto  Maximo 390 Caracteres" sqref="F29">
      <formula1>0</formula1>
      <formula2>390</formula2>
    </dataValidation>
    <dataValidation type="whole" allowBlank="1" showInputMessage="1" showErrorMessage="1" promptTitle="Escriba un número entero en esta casilla" prompt=" De acuerdo con los numerales 82 a 85 del FURAG, reporte el total de actividades para definición y publicación de datos abiertos" errorTitle="Entrada no válida" error="Por favor escriba un número entero" sqref="C30">
      <formula1>-99999</formula1>
      <formula2>99999</formula2>
    </dataValidation>
    <dataValidation type="whole" allowBlank="1" showInputMessage="1" showErrorMessage="1" promptTitle="Escriba un número entero en esta casilla" prompt=" Registre en pesos el total de recursos ejecutados para las actividades de definición y publicación de datos abiertos" errorTitle="Entrada no válida" error="Por favor escriba un número entero" sqref="D30">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30">
      <formula1>0</formula1>
      <formula2>390</formula2>
    </dataValidation>
    <dataValidation type="textLength" allowBlank="1" showInputMessage="1" showErrorMessage="1" promptTitle="Cualquier contenido Maximo 390 Caracteres" prompt=" Siguiendo los numerales 82 a 85 del FURAG, reporte el total de actividades y si cuentan con más de una fuente de financiación" errorTitle="Entrada no válida" error="Escriba un texto  Maximo 390 Caracteres" sqref="F30">
      <formula1>0</formula1>
      <formula2>390</formula2>
    </dataValidation>
    <dataValidation type="whole" allowBlank="1" showInputMessage="1" showErrorMessage="1" promptTitle="Escriba un número entero en esta casilla" prompt=" De acuerdo el Decreto 2482 de 2012, registre el número total de actividades del numeral 60 del FURAG versión 2015 " errorTitle="Entrada no válida" error="Por favor escriba un número entero" sqref="C35">
      <formula1>-99999</formula1>
      <formula2>99999</formula2>
    </dataValidation>
    <dataValidation type="whole" allowBlank="1" showInputMessage="1" showErrorMessage="1"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qref="D35">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35">
      <formula1>0</formula1>
      <formula2>390</formula2>
    </dataValidation>
    <dataValidation type="textLength" allowBlank="1" showInputMessage="1" showErrorMessage="1" promptTitle="Cualquier contenido Maximo 390 Caracteres" prompt=" Siguiendo el FURAG (versión 2015 - numeral 60), enuncie las actividades correspondientes a esta acción y si cuenta con más de una fuente de financiación " errorTitle="Entrada no válida" error="Escriba un texto  Maximo 390 Caracteres" sqref="F35">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63 del FURAG versión 2015 " errorTitle="Entrada no válida" error="Por favor escriba un número entero" sqref="C36">
      <formula1>-99999</formula1>
      <formula2>99999</formula2>
    </dataValidation>
    <dataValidation type="whole" allowBlank="1" showInputMessage="1" showErrorMessage="1" promptTitle="Escriba un número entero en esta casilla" prompt=" Registre en pesos el total de recursos ejecutados para las acciones de diálogo realizadas por la entidad. " errorTitle="Entrada no válida" error="Por favor escriba un número entero" sqref="D36">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36">
      <formula1>0</formula1>
      <formula2>390</formula2>
    </dataValidation>
    <dataValidation type="textLength" allowBlank="1" showInputMessage="1" showErrorMessage="1" promptTitle="Cualquier contenido Maximo 390 Caracteres" prompt=" Siguiendo el FURAG (versión 2015 - numeral 63), enuncie las actividades correspondientes a esta acción y si cuenta con más de una fuente de financión. " errorTitle="Entrada no válida" error="Escriba un texto  Maximo 390 Caracteres" sqref="F36">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69 del FURAG versión 2015 " errorTitle="Entrada no válida" error="Por favor escriba un número entero" sqref="C37">
      <formula1>-99999</formula1>
      <formula2>99999</formula2>
    </dataValidation>
    <dataValidation type="whole" allowBlank="1" showInputMessage="1" showErrorMessage="1" promptTitle="Escriba un número entero en esta casilla" prompt=" Registre en pesos el total de recursos ejecutados para divulgación de información en el proceso de rendición de cuentas (consultorías, contratos, pautas publicitarias, publicidad impresa) " errorTitle="Entrada no válida" error="Por favor escriba un número entero" sqref="D37">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37">
      <formula1>0</formula1>
      <formula2>390</formula2>
    </dataValidation>
    <dataValidation type="textLength" allowBlank="1" showInputMessage="1" showErrorMessage="1"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qref="F37">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71 del FURAG versión 2015 " errorTitle="Entrada no válida" error="Por favor escriba un número entero" sqref="C38">
      <formula1>-99999</formula1>
      <formula2>99999</formula2>
    </dataValidation>
    <dataValidation type="whole" allowBlank="1" showInputMessage="1" showErrorMessage="1" promptTitle="Escriba un número entero en esta casilla" prompt=" Registre en pesos el total de recursos ejecutados para financiar incentivos para la rendición - petición de cuentas (numeral 71 - FURAG) " errorTitle="Entrada no válida" error="Por favor escriba un número entero" sqref="D38">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qref="E38">
      <formula1>0</formula1>
      <formula2>390</formula2>
    </dataValidation>
    <dataValidation type="textLength" allowBlank="1" showInputMessage="1" showErrorMessage="1" promptTitle="Cualquier contenido Maximo 390 Caracteres" prompt=" Siguiendo el FURAG (versión 2015 - numeral 71), enuncie las actividades correspondientes a esta acción y si cuenta con más de una fuente de financión. " errorTitle="Entrada no válida" error="Escriba un texto  Maximo 390 Caracteres" sqref="F38">
      <formula1>0</formula1>
      <formula2>390</formula2>
    </dataValidation>
    <dataValidation type="whole" allowBlank="1" showInputMessage="1" showErrorMessage="1"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qref="C39">
      <formula1>-99999</formula1>
      <formula2>99999</formula2>
    </dataValidation>
    <dataValidation type="whole" allowBlank="1" showInputMessage="1" showErrorMessage="1" promptTitle="Escriba un número entero en esta casilla" prompt=" Registre en pesos el total de recursos ejecutados para financiar actividades de análisis de percepción de ciudadanos, usuarios o grupos de interés " errorTitle="Entrada no válida" error="Por favor escriba un número entero" sqref="D39">
      <formula1>-999999999999999</formula1>
      <formula2>999999999999999</formula2>
    </dataValidation>
    <dataValidation type="textLength" allowBlank="1" showInputMessage="1" showError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qref="E39">
      <formula1>0</formula1>
      <formula2>390</formula2>
    </dataValidation>
    <dataValidation type="textLength" allowBlank="1" showInputMessage="1" showErrorMessage="1" promptTitle="Cualquier contenido Maximo 390 Caracteres" prompt=" Siguiendo las Estrategias para la Construcción del PAAC, enuncie las actividades para conocer la percepción y si la acción cuenta con más de una fuente de financiación " errorTitle="Entrada no válida" error="Escriba un texto  Maximo 390 Caracteres" sqref="F39">
      <formula1>0</formula1>
      <formula2>390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B13" sqref="B13"/>
    </sheetView>
  </sheetViews>
  <sheetFormatPr defaultColWidth="0" defaultRowHeight="15"/>
  <cols>
    <col min="1" max="1" width="8.8515625" style="0" customWidth="1"/>
    <col min="2" max="2" width="31.00390625" style="0" customWidth="1"/>
    <col min="3" max="3" width="32.00390625" style="0" customWidth="1"/>
    <col min="4" max="4" width="19.00390625" style="0" customWidth="1"/>
    <col min="5" max="5" width="44.00390625" style="0" customWidth="1"/>
    <col min="6" max="6" width="63.00390625" style="0" customWidth="1"/>
    <col min="7" max="7" width="72.00390625" style="0" customWidth="1"/>
    <col min="8" max="8" width="66.00390625" style="0" customWidth="1"/>
    <col min="9" max="9" width="42.00390625" style="0" customWidth="1"/>
    <col min="10" max="10" width="50.00390625" style="0" customWidth="1"/>
    <col min="11" max="11" width="54.00390625" style="0" customWidth="1"/>
    <col min="12" max="12" width="71.00390625" style="0" customWidth="1"/>
    <col min="13" max="13" width="19.00390625" style="0" customWidth="1"/>
    <col min="14" max="14" width="8.8515625" style="0" customWidth="1"/>
    <col min="15" max="16384" width="8.00390625" style="0" hidden="1" customWidth="1"/>
  </cols>
  <sheetData>
    <row r="1" spans="2:4" ht="15">
      <c r="B1" s="1" t="s">
        <v>0</v>
      </c>
      <c r="C1" s="1">
        <v>51</v>
      </c>
      <c r="D1" s="1" t="s">
        <v>1</v>
      </c>
    </row>
    <row r="2" spans="2:4" ht="15">
      <c r="B2" s="1" t="s">
        <v>2</v>
      </c>
      <c r="C2" s="1">
        <v>51</v>
      </c>
      <c r="D2" s="1" t="s">
        <v>56</v>
      </c>
    </row>
    <row r="3" spans="2:3" ht="15">
      <c r="B3" s="1" t="s">
        <v>4</v>
      </c>
      <c r="C3" s="1">
        <v>1</v>
      </c>
    </row>
    <row r="4" spans="2:3" ht="15">
      <c r="B4" s="1" t="s">
        <v>5</v>
      </c>
      <c r="C4" s="1">
        <v>233</v>
      </c>
    </row>
    <row r="5" spans="2:3" ht="15">
      <c r="B5" s="1" t="s">
        <v>6</v>
      </c>
      <c r="C5" s="5">
        <v>43100</v>
      </c>
    </row>
    <row r="6" spans="2:4" ht="15">
      <c r="B6" s="1" t="s">
        <v>7</v>
      </c>
      <c r="C6" s="1">
        <v>12</v>
      </c>
      <c r="D6" s="1" t="s">
        <v>8</v>
      </c>
    </row>
    <row r="8" spans="1:13" ht="15">
      <c r="A8" s="1" t="s">
        <v>9</v>
      </c>
      <c r="B8" s="224" t="s">
        <v>57</v>
      </c>
      <c r="C8" s="225"/>
      <c r="D8" s="225"/>
      <c r="E8" s="225"/>
      <c r="F8" s="225"/>
      <c r="G8" s="225"/>
      <c r="H8" s="225"/>
      <c r="I8" s="225"/>
      <c r="J8" s="225"/>
      <c r="K8" s="225"/>
      <c r="L8" s="225"/>
      <c r="M8" s="225"/>
    </row>
    <row r="9" spans="3:13" ht="15">
      <c r="C9" s="1">
        <v>2</v>
      </c>
      <c r="D9" s="1">
        <v>3</v>
      </c>
      <c r="E9" s="1">
        <v>4</v>
      </c>
      <c r="F9" s="1">
        <v>7</v>
      </c>
      <c r="G9" s="1">
        <v>8</v>
      </c>
      <c r="H9" s="1">
        <v>12</v>
      </c>
      <c r="I9" s="1">
        <v>16</v>
      </c>
      <c r="J9" s="1">
        <v>20</v>
      </c>
      <c r="K9" s="1">
        <v>24</v>
      </c>
      <c r="L9" s="1">
        <v>28</v>
      </c>
      <c r="M9" s="1">
        <v>32</v>
      </c>
    </row>
    <row r="10" spans="3:13" ht="15.75" thickBot="1">
      <c r="C10" s="1" t="s">
        <v>12</v>
      </c>
      <c r="D10" s="1" t="s">
        <v>13</v>
      </c>
      <c r="E10" s="1" t="s">
        <v>58</v>
      </c>
      <c r="F10" s="1" t="s">
        <v>59</v>
      </c>
      <c r="G10" s="1" t="s">
        <v>60</v>
      </c>
      <c r="H10" s="1" t="s">
        <v>61</v>
      </c>
      <c r="I10" s="1" t="s">
        <v>62</v>
      </c>
      <c r="J10" s="1" t="s">
        <v>63</v>
      </c>
      <c r="K10" s="1" t="s">
        <v>21</v>
      </c>
      <c r="L10" s="1" t="s">
        <v>64</v>
      </c>
      <c r="M10" s="1" t="s">
        <v>23</v>
      </c>
    </row>
    <row r="11" spans="1:13" ht="15.75" thickBot="1">
      <c r="A11" s="1">
        <v>1</v>
      </c>
      <c r="B11" t="s">
        <v>65</v>
      </c>
      <c r="C11" s="4" t="s">
        <v>55</v>
      </c>
      <c r="D11" s="26" t="s">
        <v>460</v>
      </c>
      <c r="E11" s="4">
        <v>0</v>
      </c>
      <c r="F11" s="4">
        <v>0</v>
      </c>
      <c r="G11" s="4"/>
      <c r="H11" s="6"/>
      <c r="I11" s="4">
        <v>0</v>
      </c>
      <c r="J11" s="4">
        <v>0</v>
      </c>
      <c r="K11" s="6"/>
      <c r="L11" s="6"/>
      <c r="M11" s="4" t="s">
        <v>24</v>
      </c>
    </row>
    <row r="12" spans="1:13" ht="15.75" thickBot="1">
      <c r="A12" s="1">
        <v>-1</v>
      </c>
      <c r="C12" s="2" t="s">
        <v>24</v>
      </c>
      <c r="D12" s="2" t="s">
        <v>24</v>
      </c>
      <c r="E12" s="2" t="s">
        <v>24</v>
      </c>
      <c r="F12" s="2" t="s">
        <v>24</v>
      </c>
      <c r="G12" s="2" t="s">
        <v>24</v>
      </c>
      <c r="H12" s="2" t="s">
        <v>24</v>
      </c>
      <c r="I12" s="2" t="s">
        <v>24</v>
      </c>
      <c r="J12" s="2" t="s">
        <v>24</v>
      </c>
      <c r="K12" s="2" t="s">
        <v>24</v>
      </c>
      <c r="L12" s="2" t="s">
        <v>24</v>
      </c>
      <c r="M12" s="2" t="s">
        <v>24</v>
      </c>
    </row>
    <row r="13" spans="1:13" ht="15.75" thickBot="1">
      <c r="A13" s="1">
        <v>999999</v>
      </c>
      <c r="B13" t="s">
        <v>66</v>
      </c>
      <c r="C13" s="2" t="s">
        <v>24</v>
      </c>
      <c r="D13" s="2" t="s">
        <v>24</v>
      </c>
      <c r="E13" s="2" t="s">
        <v>24</v>
      </c>
      <c r="H13" s="6"/>
      <c r="K13" s="6"/>
      <c r="L13" s="6"/>
      <c r="M13" s="2" t="s">
        <v>24</v>
      </c>
    </row>
    <row r="15" spans="1:13" ht="15">
      <c r="A15" s="1" t="s">
        <v>67</v>
      </c>
      <c r="B15" s="224" t="s">
        <v>68</v>
      </c>
      <c r="C15" s="225"/>
      <c r="D15" s="225"/>
      <c r="E15" s="225"/>
      <c r="F15" s="225"/>
      <c r="G15" s="225"/>
      <c r="H15" s="225"/>
      <c r="I15" s="225"/>
      <c r="J15" s="225"/>
      <c r="K15" s="225"/>
      <c r="L15" s="225"/>
      <c r="M15" s="225"/>
    </row>
    <row r="16" spans="3:13" ht="15">
      <c r="C16" s="1">
        <v>2</v>
      </c>
      <c r="D16" s="1">
        <v>3</v>
      </c>
      <c r="E16" s="1">
        <v>4</v>
      </c>
      <c r="F16" s="1">
        <v>7</v>
      </c>
      <c r="G16" s="1">
        <v>8</v>
      </c>
      <c r="H16" s="1">
        <v>12</v>
      </c>
      <c r="I16" s="1">
        <v>16</v>
      </c>
      <c r="J16" s="1">
        <v>20</v>
      </c>
      <c r="K16" s="1">
        <v>24</v>
      </c>
      <c r="L16" s="1">
        <v>28</v>
      </c>
      <c r="M16" s="1">
        <v>32</v>
      </c>
    </row>
    <row r="17" spans="3:13" ht="15.75" thickBot="1">
      <c r="C17" s="1" t="s">
        <v>12</v>
      </c>
      <c r="D17" s="1" t="s">
        <v>13</v>
      </c>
      <c r="E17" s="1" t="s">
        <v>58</v>
      </c>
      <c r="F17" s="1" t="s">
        <v>59</v>
      </c>
      <c r="G17" s="1" t="s">
        <v>60</v>
      </c>
      <c r="H17" s="1" t="s">
        <v>61</v>
      </c>
      <c r="I17" s="1" t="s">
        <v>62</v>
      </c>
      <c r="J17" s="1" t="s">
        <v>63</v>
      </c>
      <c r="K17" s="1" t="s">
        <v>21</v>
      </c>
      <c r="L17" s="1" t="s">
        <v>64</v>
      </c>
      <c r="M17" s="1" t="s">
        <v>23</v>
      </c>
    </row>
    <row r="18" spans="1:13" ht="15.75" thickBot="1">
      <c r="A18" s="1">
        <v>1</v>
      </c>
      <c r="B18" t="s">
        <v>65</v>
      </c>
      <c r="C18" s="4" t="s">
        <v>55</v>
      </c>
      <c r="D18" s="27" t="s">
        <v>460</v>
      </c>
      <c r="E18" s="4">
        <v>0</v>
      </c>
      <c r="F18" s="4">
        <v>0</v>
      </c>
      <c r="G18" s="4"/>
      <c r="H18" s="6"/>
      <c r="I18" s="4">
        <v>0</v>
      </c>
      <c r="J18" s="4">
        <v>0</v>
      </c>
      <c r="K18" s="6"/>
      <c r="L18" s="6"/>
      <c r="M18" s="4" t="s">
        <v>24</v>
      </c>
    </row>
    <row r="19" spans="1:13" ht="15.75" thickBot="1">
      <c r="A19" s="1">
        <v>-1</v>
      </c>
      <c r="C19" s="2" t="s">
        <v>24</v>
      </c>
      <c r="D19" s="2" t="s">
        <v>24</v>
      </c>
      <c r="E19" s="2" t="s">
        <v>24</v>
      </c>
      <c r="F19" s="2" t="s">
        <v>24</v>
      </c>
      <c r="G19" s="2" t="s">
        <v>24</v>
      </c>
      <c r="H19" s="2" t="s">
        <v>24</v>
      </c>
      <c r="I19" s="2" t="s">
        <v>24</v>
      </c>
      <c r="J19" s="2" t="s">
        <v>24</v>
      </c>
      <c r="K19" s="2" t="s">
        <v>24</v>
      </c>
      <c r="L19" s="2" t="s">
        <v>24</v>
      </c>
      <c r="M19" s="2" t="s">
        <v>24</v>
      </c>
    </row>
    <row r="20" spans="1:13" ht="15.75" thickBot="1">
      <c r="A20" s="1">
        <v>999999</v>
      </c>
      <c r="B20" t="s">
        <v>66</v>
      </c>
      <c r="C20" s="2" t="s">
        <v>24</v>
      </c>
      <c r="D20" s="2" t="s">
        <v>24</v>
      </c>
      <c r="E20" s="2" t="s">
        <v>24</v>
      </c>
      <c r="H20" s="6"/>
      <c r="K20" s="6"/>
      <c r="L20" s="6"/>
      <c r="M20" s="2" t="s">
        <v>24</v>
      </c>
    </row>
    <row r="22" spans="1:13" ht="15">
      <c r="A22" s="1" t="s">
        <v>69</v>
      </c>
      <c r="B22" s="224" t="s">
        <v>70</v>
      </c>
      <c r="C22" s="225"/>
      <c r="D22" s="225"/>
      <c r="E22" s="225"/>
      <c r="F22" s="225"/>
      <c r="G22" s="225"/>
      <c r="H22" s="225"/>
      <c r="I22" s="225"/>
      <c r="J22" s="225"/>
      <c r="K22" s="225"/>
      <c r="L22" s="225"/>
      <c r="M22" s="225"/>
    </row>
    <row r="23" spans="3:13" ht="15">
      <c r="C23" s="1">
        <v>2</v>
      </c>
      <c r="D23" s="1">
        <v>3</v>
      </c>
      <c r="E23" s="1">
        <v>4</v>
      </c>
      <c r="F23" s="1">
        <v>7</v>
      </c>
      <c r="G23" s="1">
        <v>8</v>
      </c>
      <c r="H23" s="1">
        <v>12</v>
      </c>
      <c r="I23" s="1">
        <v>16</v>
      </c>
      <c r="J23" s="1">
        <v>20</v>
      </c>
      <c r="K23" s="1">
        <v>24</v>
      </c>
      <c r="L23" s="1">
        <v>28</v>
      </c>
      <c r="M23" s="1">
        <v>32</v>
      </c>
    </row>
    <row r="24" spans="3:13" ht="15">
      <c r="C24" s="1" t="s">
        <v>12</v>
      </c>
      <c r="D24" s="1" t="s">
        <v>13</v>
      </c>
      <c r="E24" s="1" t="s">
        <v>58</v>
      </c>
      <c r="F24" s="1" t="s">
        <v>59</v>
      </c>
      <c r="G24" s="1" t="s">
        <v>60</v>
      </c>
      <c r="H24" s="1" t="s">
        <v>61</v>
      </c>
      <c r="I24" s="1" t="s">
        <v>62</v>
      </c>
      <c r="J24" s="1" t="s">
        <v>63</v>
      </c>
      <c r="K24" s="1" t="s">
        <v>21</v>
      </c>
      <c r="L24" s="1" t="s">
        <v>64</v>
      </c>
      <c r="M24" s="1" t="s">
        <v>23</v>
      </c>
    </row>
    <row r="25" spans="1:13" ht="15">
      <c r="A25" s="1">
        <v>10</v>
      </c>
      <c r="B25" t="s">
        <v>71</v>
      </c>
      <c r="C25" s="2" t="s">
        <v>24</v>
      </c>
      <c r="D25" s="2" t="s">
        <v>24</v>
      </c>
      <c r="E25" s="2" t="s">
        <v>24</v>
      </c>
      <c r="F25" s="6"/>
      <c r="G25" s="6"/>
      <c r="H25" s="6"/>
      <c r="I25" s="6"/>
      <c r="J25" s="6"/>
      <c r="K25" s="6"/>
      <c r="L25" s="6"/>
      <c r="M25" s="2" t="s">
        <v>24</v>
      </c>
    </row>
  </sheetData>
  <sheetProtection/>
  <mergeCells count="3">
    <mergeCell ref="B8:M8"/>
    <mergeCell ref="B15:M15"/>
    <mergeCell ref="B22:M22"/>
  </mergeCells>
  <dataValidations count="35">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textLength" allowBlank="1" showInputMessage="1" showErrorMessage="1" promptTitle="Cualquier contenido Maximo 390 Caracteres" prompt=" Registre el origen de los INGRESOS OPERACIONALES." errorTitle="Entrada no válida" error="Escriba un texto  Maximo 390 Caracteres" sqref="E11">
      <formula1>0</formula1>
      <formula2>390</formula2>
    </dataValidation>
    <dataValidation type="decimal" allowBlank="1" showInputMessage="1" showErrorMessage="1" promptTitle="Escriba un número en esta casilla" prompt=" Registre EN PESOS los valores  presupuestados en cada uno de los conceptos de la vigencia."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Registre EN PESOS los valores  presupuestados en cada uno de los conceptos de la vigencia anterior al período reportado." errorTitle="Entrada no válida" error="Por favor escriba un número" sqref="G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
      <formula1>-9223372036854770000</formula1>
      <formula2>9223372036854770000</formula2>
    </dataValidation>
    <dataValidation type="textLength" allowBlank="1" showInputMessage="1" showErrorMessage="1" promptTitle="Cualquier contenido" prompt=" Registre aspectos importantes a considerar." errorTitle="Entrada no válida" error="Escriba un texto " sqref="M11">
      <formula1>0</formula1>
      <formula2>4000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3">
      <formula1>-9223372036854770000</formula1>
      <formula2>9223372036854770000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8">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8">
      <formula1>0</formula1>
      <formula2>290</formula2>
    </dataValidation>
    <dataValidation type="textLength" allowBlank="1" showInputMessage="1" showErrorMessage="1" promptTitle="Cualquier contenido Maximo 390 Caracteres" prompt=" Registre el origen de los INGRESOS NO OPERACIONALES." errorTitle="Entrada no válida" error="Escriba un texto  Maximo 390 Caracteres" sqref="E18">
      <formula1>0</formula1>
      <formula2>390</formula2>
    </dataValidation>
    <dataValidation type="decimal" allowBlank="1" showInputMessage="1" showErrorMessage="1" promptTitle="Escriba un número en esta casilla" prompt=" Registre EN PESOS los valores  presupuestados en cada uno de los conceptos de la vigencia." errorTitle="Entrada no válida" error="Por favor escriba un número" sqref="F18">
      <formula1>-9223372036854770000</formula1>
      <formula2>9223372036854770000</formula2>
    </dataValidation>
    <dataValidation type="decimal" allowBlank="1" showInputMessage="1" showErrorMessage="1" promptTitle="Escriba un número en esta casilla" prompt=" Registre EN PESOS los valores  presupuestados en cada uno de los conceptos de la vigencia anterior al período reportado." errorTitle="Entrada no válida" error="Por favor escriba un número" sqref="G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I18">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iodo reportado." errorTitle="Entrada no válida" error="Por favor escriba un número" sqref="J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8">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M18">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25">
      <formula1>-9223372036854770000</formula1>
      <formula2>9223372036854770000</formula2>
    </dataValidation>
    <dataValidation type="decimal" allowBlank="1" showInputMessage="1" showErrorMessage="1" promptTitle="Escriba un número en esta casilla" prompt=" NO DILIGENCIAR INFORMACION EN ESTA CELDA - CAMPO FORMULADOCorresponde a la variación presupuestada entre períodos  por cada intem de ingreso." errorTitle="Entrada no válida" error="Por favor escriba un número" sqref="G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25">
      <formula1>-9223372036854770000</formula1>
      <formula2>9223372036854770000</formula2>
    </dataValidation>
  </dataValidation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D24"/>
  <sheetViews>
    <sheetView zoomScale="57" zoomScaleNormal="57" zoomScalePageLayoutView="0" workbookViewId="0" topLeftCell="C1">
      <selection activeCell="IV42" sqref="IV42"/>
    </sheetView>
  </sheetViews>
  <sheetFormatPr defaultColWidth="0" defaultRowHeight="15"/>
  <cols>
    <col min="1" max="1" width="8.8515625" style="0" customWidth="1"/>
    <col min="2" max="2" width="44.7109375" style="0" customWidth="1"/>
    <col min="3" max="3" width="11.00390625" style="0" customWidth="1"/>
    <col min="4" max="4" width="19.00390625" style="0" customWidth="1"/>
    <col min="5" max="5" width="8.8515625" style="0" customWidth="1"/>
    <col min="6" max="16384" width="8.00390625" style="0" hidden="1" customWidth="1"/>
  </cols>
  <sheetData>
    <row r="1" spans="2:4" ht="15">
      <c r="B1" s="1" t="s">
        <v>0</v>
      </c>
      <c r="C1" s="1">
        <v>51</v>
      </c>
      <c r="D1" s="1" t="s">
        <v>1</v>
      </c>
    </row>
    <row r="2" spans="2:4" ht="15">
      <c r="B2" s="1" t="s">
        <v>2</v>
      </c>
      <c r="C2" s="1">
        <v>568</v>
      </c>
      <c r="D2" s="1" t="s">
        <v>432</v>
      </c>
    </row>
    <row r="3" spans="2:3" ht="15">
      <c r="B3" s="1" t="s">
        <v>4</v>
      </c>
      <c r="C3" s="1">
        <v>1</v>
      </c>
    </row>
    <row r="4" spans="2:3" ht="15">
      <c r="B4" s="1" t="s">
        <v>5</v>
      </c>
      <c r="C4" s="1">
        <v>233</v>
      </c>
    </row>
    <row r="5" spans="2:3" ht="15">
      <c r="B5" s="1" t="s">
        <v>6</v>
      </c>
      <c r="C5" s="5">
        <v>43100</v>
      </c>
    </row>
    <row r="6" spans="2:4" ht="15">
      <c r="B6" s="1" t="s">
        <v>7</v>
      </c>
      <c r="C6" s="1">
        <v>12</v>
      </c>
      <c r="D6" s="1" t="s">
        <v>8</v>
      </c>
    </row>
    <row r="8" spans="1:4" ht="15">
      <c r="A8" s="1" t="s">
        <v>9</v>
      </c>
      <c r="B8" s="224" t="s">
        <v>433</v>
      </c>
      <c r="C8" s="225"/>
      <c r="D8" s="225"/>
    </row>
    <row r="9" spans="3:4" ht="15">
      <c r="C9" s="1">
        <v>4</v>
      </c>
      <c r="D9" s="1">
        <v>8</v>
      </c>
    </row>
    <row r="10" spans="3:4" ht="15.75" thickBot="1">
      <c r="C10" s="1" t="s">
        <v>434</v>
      </c>
      <c r="D10" s="1" t="s">
        <v>23</v>
      </c>
    </row>
    <row r="11" spans="1:4" ht="15.75" thickBot="1">
      <c r="A11" s="1">
        <v>10</v>
      </c>
      <c r="B11" t="s">
        <v>435</v>
      </c>
      <c r="C11" s="116">
        <v>8</v>
      </c>
      <c r="D11" s="121" t="s">
        <v>1115</v>
      </c>
    </row>
    <row r="12" spans="1:4" ht="15.75" thickBot="1">
      <c r="A12" s="1">
        <v>20</v>
      </c>
      <c r="B12" t="s">
        <v>436</v>
      </c>
      <c r="C12" s="119">
        <v>22835</v>
      </c>
      <c r="D12" s="120" t="s">
        <v>1116</v>
      </c>
    </row>
    <row r="13" spans="1:4" ht="15.75" thickBot="1">
      <c r="A13" s="1">
        <v>30</v>
      </c>
      <c r="B13" t="s">
        <v>437</v>
      </c>
      <c r="C13" s="119">
        <v>22835</v>
      </c>
      <c r="D13" s="120" t="s">
        <v>1117</v>
      </c>
    </row>
    <row r="14" spans="1:4" ht="15.75" thickBot="1">
      <c r="A14" s="1">
        <v>40</v>
      </c>
      <c r="B14" t="s">
        <v>438</v>
      </c>
      <c r="C14" s="118">
        <v>3</v>
      </c>
      <c r="D14" s="122" t="s">
        <v>1118</v>
      </c>
    </row>
    <row r="15" spans="1:4" ht="15.75" thickBot="1">
      <c r="A15" s="1">
        <v>50</v>
      </c>
      <c r="B15" t="s">
        <v>439</v>
      </c>
      <c r="C15" s="118">
        <v>0</v>
      </c>
      <c r="D15" s="118" t="s">
        <v>24</v>
      </c>
    </row>
    <row r="16" spans="1:4" ht="15.75" thickBot="1">
      <c r="A16" s="1">
        <v>60</v>
      </c>
      <c r="B16" t="s">
        <v>440</v>
      </c>
      <c r="C16" s="118">
        <v>0</v>
      </c>
      <c r="D16" s="118" t="s">
        <v>24</v>
      </c>
    </row>
    <row r="17" spans="1:4" ht="15.75" thickBot="1">
      <c r="A17" s="1">
        <v>70</v>
      </c>
      <c r="B17" t="s">
        <v>441</v>
      </c>
      <c r="C17" s="118">
        <v>1</v>
      </c>
      <c r="D17" s="118" t="s">
        <v>1119</v>
      </c>
    </row>
    <row r="18" spans="1:4" ht="15.75" thickBot="1">
      <c r="A18" s="1">
        <v>80</v>
      </c>
      <c r="B18" t="s">
        <v>442</v>
      </c>
      <c r="C18" s="118">
        <v>6</v>
      </c>
      <c r="D18" s="118" t="s">
        <v>1120</v>
      </c>
    </row>
    <row r="19" spans="1:4" ht="15.75" thickBot="1">
      <c r="A19" s="1">
        <v>90</v>
      </c>
      <c r="B19" t="s">
        <v>443</v>
      </c>
      <c r="C19" s="118">
        <v>0</v>
      </c>
      <c r="D19" s="118" t="s">
        <v>24</v>
      </c>
    </row>
    <row r="20" spans="1:4" ht="15.75" thickBot="1">
      <c r="A20" s="1">
        <v>100</v>
      </c>
      <c r="B20" t="s">
        <v>444</v>
      </c>
      <c r="C20" s="118">
        <v>0</v>
      </c>
      <c r="D20" s="118" t="s">
        <v>24</v>
      </c>
    </row>
    <row r="21" spans="1:4" ht="15.75" thickBot="1">
      <c r="A21" s="1">
        <v>110</v>
      </c>
      <c r="B21" t="s">
        <v>445</v>
      </c>
      <c r="C21" s="117">
        <v>52</v>
      </c>
      <c r="D21" s="117" t="s">
        <v>1121</v>
      </c>
    </row>
    <row r="22" spans="1:4" ht="15.75" thickBot="1">
      <c r="A22" s="1">
        <v>120</v>
      </c>
      <c r="B22" t="s">
        <v>446</v>
      </c>
      <c r="C22" s="116">
        <v>2550</v>
      </c>
      <c r="D22" s="116" t="s">
        <v>1122</v>
      </c>
    </row>
    <row r="23" spans="1:4" ht="15.75" thickBot="1">
      <c r="A23" s="1">
        <v>130</v>
      </c>
      <c r="B23" t="s">
        <v>447</v>
      </c>
      <c r="C23" s="116">
        <v>15</v>
      </c>
      <c r="D23" s="116" t="s">
        <v>1123</v>
      </c>
    </row>
    <row r="24" spans="1:4" ht="15.75" thickBot="1">
      <c r="A24" s="1">
        <v>140</v>
      </c>
      <c r="B24" t="s">
        <v>448</v>
      </c>
      <c r="C24" s="118">
        <v>23094</v>
      </c>
      <c r="D24" s="118" t="s">
        <v>1124</v>
      </c>
    </row>
  </sheetData>
  <sheetProtection/>
  <mergeCells count="1">
    <mergeCell ref="B8:D8"/>
  </mergeCells>
  <dataValidations count="28">
    <dataValidation type="whole" allowBlank="1" showInputMessage="1" showErrorMessage="1" promptTitle="Escriba un número entero en esta casilla" prompt=" Registe el total de organizaciones identificadas para los procesos de participación ciudadana en la entidad " errorTitle="Entrada no válida" error="Por favor escriba un número entero" sqref="C11">
      <formula1>-9999999999</formula1>
      <formula2>9999999999</formula2>
    </dataValidation>
    <dataValidation type="textLength" allowBlank="1" showInputMessage="1" showErrorMessage="1" promptTitle="Cualquier contenido Maximo 390 Caracteres" prompt=" Incluya la relación de los grupos de interés de la entidad " errorTitle="Entrada no válida" error="Escriba un texto  Maximo 390 Caracteres" sqref="D11">
      <formula1>0</formula1>
      <formula2>390</formula2>
    </dataValidation>
    <dataValidation type="whole" allowBlank="1" showInputMessage="1" showErrorMessage="1"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qref="C12">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2">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qref="C13">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3">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según numeral 52 del FURAG versión 2015) " errorTitle="Entrada no válida" error="Por favor escriba un número entero" sqref="C14">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4">
      <formula1>0</formula1>
      <formula2>390</formula2>
    </dataValidation>
    <dataValidation type="whole" allowBlank="1" showInputMessage="1" showErrorMessage="1" promptTitle="Escriba un número entero en esta casilla" prompt=" Registe el total de procesos de contratación en los que se convocó a las veedurías y otras formas de control social " errorTitle="Entrada no válida" error="Por favor escriba un número entero" sqref="C15">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5">
      <formula1>0</formula1>
      <formula2>390</formula2>
    </dataValidation>
    <dataValidation type="whole" allowBlank="1" showInputMessage="1" showErrorMessage="1" promptTitle="Escriba un número entero en esta casilla" prompt=" Registe el total de procesos de contratación en los cuales que fueron objeto de control ciudadano " errorTitle="Entrada no válida" error="Por favor escriba un número entero" sqref="C16">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6">
      <formula1>0</formula1>
      <formula2>390</formula2>
    </dataValidation>
    <dataValidation type="whole" allowBlank="1" showInputMessage="1" showErrorMessage="1" promptTitle="Escriba un número entero en esta casilla" prompt=" De acuerdo con el artículo 35 literal a de la Ley 489 de 1998, registre el total de organizaciones que han elevado peticiones a la entidad " errorTitle="Entrada no válida" error="Por favor escriba un número entero" sqref="C17">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7">
      <formula1>0</formula1>
      <formula2>390</formula2>
    </dataValidation>
    <dataValidation type="whole" allowBlank="1" showInputMessage="1" showErrorMessage="1"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qref="C18">
      <formula1>-9999999999</formula1>
      <formula2>9999999999</formula2>
    </dataValidation>
    <dataValidation type="textLength" allowBlank="1" showInputMessage="1" showErrorMessage="1" promptTitle="Cualquier contenido Maximo 390 Caracteres" prompt=" Desagregue las observaciones presentadas por las veedurías " errorTitle="Entrada no válida" error="Escriba un texto  Maximo 390 Caracteres" sqref="D18">
      <formula1>0</formula1>
      <formula2>390</formula2>
    </dataValidation>
    <dataValidation type="whole" allowBlank="1" showInputMessage="1" showErrorMessage="1"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qref="C19">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19">
      <formula1>0</formula1>
      <formula2>390</formula2>
    </dataValidation>
    <dataValidation type="whole" allowBlank="1" showInputMessage="1" showErrorMessage="1"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qref="C20">
      <formula1>-9999999999</formula1>
      <formula2>9999999999</formula2>
    </dataValidation>
    <dataValidation type="textLength" allowBlank="1" showInputMessage="1" showErrorMessage="1" promptTitle="Cualquier contenido Maximo 390 Caracteres" prompt=" Describa brevemente en observaciones el contenido de las iniciativas acogidas " errorTitle="Entrada no válida" error="Escriba un texto  Maximo 390 Caracteres" sqref="D20">
      <formula1>0</formula1>
      <formula2>390</formula2>
    </dataValidation>
    <dataValidation type="whole" allowBlank="1" showInputMessage="1" showErrorMessage="1"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qref="C21">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1">
      <formula1>0</formula1>
      <formula2>390</formula2>
    </dataValidation>
    <dataValidation type="whole" allowBlank="1" showInputMessage="1" showErrorMessage="1"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qref="C22">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2">
      <formula1>0</formula1>
      <formula2>390</formula2>
    </dataValidation>
    <dataValidation type="whole" allowBlank="1" showInputMessage="1" showErrorMessage="1"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qref="C23">
      <formula1>-9999999999</formula1>
      <formula2>9999999999</formula2>
    </dataValidation>
    <dataValidation type="textLength" allowBlank="1" showInputMessage="1" showErrorMessage="1" promptTitle="Cualquier contenido Maximo 390 Caracteres" prompt=" Añada las aclaraciones que considere pertinentes sobre el ítem correspondiente " errorTitle="Entrada no válida" error="Escriba un texto  Maximo 390 Caracteres" sqref="D23">
      <formula1>0</formula1>
      <formula2>390</formula2>
    </dataValidation>
    <dataValidation type="whole" allowBlank="1" showInputMessage="1" showErrorMessage="1"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qref="C24">
      <formula1>-9999999999</formula1>
      <formula2>9999999999</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D24">
      <formula1>0</formula1>
      <formula2>390</formula2>
    </dataValidation>
  </dataValidation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F16"/>
  <sheetViews>
    <sheetView zoomScale="47" zoomScaleNormal="47" zoomScalePageLayoutView="0" workbookViewId="0" topLeftCell="A10">
      <selection activeCell="B22" sqref="B22"/>
    </sheetView>
  </sheetViews>
  <sheetFormatPr defaultColWidth="0" defaultRowHeight="15"/>
  <cols>
    <col min="1" max="1" width="8.8515625" style="0" customWidth="1"/>
    <col min="2" max="2" width="120.00390625" style="0" customWidth="1"/>
    <col min="3" max="3" width="15.00390625" style="0" customWidth="1"/>
    <col min="4" max="4" width="10.00390625" style="0" customWidth="1"/>
    <col min="5" max="5" width="17.00390625" style="0" customWidth="1"/>
    <col min="6" max="6" width="19.00390625" style="0" customWidth="1"/>
    <col min="7" max="7" width="8.8515625" style="0" customWidth="1"/>
    <col min="8" max="16384" width="8.00390625" style="0" hidden="1" customWidth="1"/>
  </cols>
  <sheetData>
    <row r="1" spans="2:4" ht="15">
      <c r="B1" s="1" t="s">
        <v>0</v>
      </c>
      <c r="C1" s="1">
        <v>51</v>
      </c>
      <c r="D1" s="1" t="s">
        <v>1</v>
      </c>
    </row>
    <row r="2" spans="2:4" ht="15">
      <c r="B2" s="1" t="s">
        <v>2</v>
      </c>
      <c r="C2" s="1">
        <v>569</v>
      </c>
      <c r="D2" s="1" t="s">
        <v>449</v>
      </c>
    </row>
    <row r="3" spans="2:3" ht="15">
      <c r="B3" s="1" t="s">
        <v>4</v>
      </c>
      <c r="C3" s="1">
        <v>1</v>
      </c>
    </row>
    <row r="4" spans="2:3" ht="15">
      <c r="B4" s="1" t="s">
        <v>5</v>
      </c>
      <c r="C4" s="1">
        <v>233</v>
      </c>
    </row>
    <row r="5" spans="2:3" ht="15">
      <c r="B5" s="1" t="s">
        <v>6</v>
      </c>
      <c r="C5" s="5">
        <v>43100</v>
      </c>
    </row>
    <row r="6" spans="2:4" ht="15">
      <c r="B6" s="1" t="s">
        <v>7</v>
      </c>
      <c r="C6" s="1">
        <v>12</v>
      </c>
      <c r="D6" s="1" t="s">
        <v>8</v>
      </c>
    </row>
    <row r="8" spans="1:6" ht="15">
      <c r="A8" s="1" t="s">
        <v>9</v>
      </c>
      <c r="B8" s="224" t="s">
        <v>450</v>
      </c>
      <c r="C8" s="225"/>
      <c r="D8" s="225"/>
      <c r="E8" s="225"/>
      <c r="F8" s="225"/>
    </row>
    <row r="9" spans="3:6" ht="15">
      <c r="C9" s="1">
        <v>4</v>
      </c>
      <c r="D9" s="1">
        <v>8</v>
      </c>
      <c r="E9" s="1">
        <v>12</v>
      </c>
      <c r="F9" s="1">
        <v>16</v>
      </c>
    </row>
    <row r="10" spans="3:6" ht="15.75" thickBot="1">
      <c r="C10" s="1" t="s">
        <v>207</v>
      </c>
      <c r="D10" s="1" t="s">
        <v>451</v>
      </c>
      <c r="E10" s="1" t="s">
        <v>11</v>
      </c>
      <c r="F10" s="1" t="s">
        <v>23</v>
      </c>
    </row>
    <row r="11" spans="1:6" ht="300.75" thickBot="1">
      <c r="A11" s="1">
        <v>10</v>
      </c>
      <c r="B11" t="s">
        <v>452</v>
      </c>
      <c r="C11" s="4" t="s">
        <v>54</v>
      </c>
      <c r="D11" s="4" t="s">
        <v>455</v>
      </c>
      <c r="E11" s="123" t="s">
        <v>1125</v>
      </c>
      <c r="F11" s="123" t="s">
        <v>1126</v>
      </c>
    </row>
    <row r="13" spans="1:6" ht="15">
      <c r="A13" s="1" t="s">
        <v>67</v>
      </c>
      <c r="B13" s="224" t="s">
        <v>453</v>
      </c>
      <c r="C13" s="225"/>
      <c r="D13" s="225"/>
      <c r="E13" s="225"/>
      <c r="F13" s="225"/>
    </row>
    <row r="14" spans="3:6" ht="15">
      <c r="C14" s="1">
        <v>4</v>
      </c>
      <c r="D14" s="1">
        <v>8</v>
      </c>
      <c r="E14" s="1">
        <v>12</v>
      </c>
      <c r="F14" s="1">
        <v>16</v>
      </c>
    </row>
    <row r="15" spans="3:6" ht="15.75" thickBot="1">
      <c r="C15" s="1" t="s">
        <v>207</v>
      </c>
      <c r="D15" s="1" t="s">
        <v>451</v>
      </c>
      <c r="E15" s="1" t="s">
        <v>11</v>
      </c>
      <c r="F15" s="1" t="s">
        <v>23</v>
      </c>
    </row>
    <row r="16" spans="1:6" ht="15.75" thickBot="1">
      <c r="A16" s="1">
        <v>10</v>
      </c>
      <c r="B16" t="s">
        <v>454</v>
      </c>
      <c r="C16" s="4" t="s">
        <v>54</v>
      </c>
      <c r="D16" s="4" t="s">
        <v>455</v>
      </c>
      <c r="E16" s="124" t="s">
        <v>1127</v>
      </c>
      <c r="F16" s="125" t="s">
        <v>1128</v>
      </c>
    </row>
  </sheetData>
  <sheetProtection/>
  <mergeCells count="2">
    <mergeCell ref="B8:F8"/>
    <mergeCell ref="B13:F13"/>
  </mergeCells>
  <dataValidations count="8">
    <dataValidation type="list" allowBlank="1" showInputMessage="1" showErrorMessage="1" promptTitle="Seleccione un elemento de la lista" prompt=" Seleccione la respuesta según corresponda. En caso afirmativo, por favor diligencie los campos adicionales" errorTitle="Entrada no válida" error="Por favor seleccione un elemento de la lista" sqref="C11">
      <formula1>#REF!</formula1>
    </dataValidation>
    <dataValidation type="list" allowBlank="1" showInputMessage="1" showErrorMessage="1" promptTitle="Seleccione un elemento de la lista" prompt=" Seleccione si las experiencias exitosas son presenciales o virtuales" errorTitle="Entrada no válida" error="Por favor seleccione un elemento de la lista" sqref="D11">
      <formula1>#REF!</formula1>
    </dataValidation>
    <dataValidation type="textLength" allowBlank="1" showInputMessage="1" showErrorMessage="1" promptTitle="Cualquier contenido Maximo 390 Caracteres" prompt=" Describa la(s) experiencia(s) enfatizando su funcionamiento y periodicidad" errorTitle="Entrada no válida" error="Escriba un texto  Maximo 390 Caracteres" sqref="E11">
      <formula1>0</formula1>
      <formula2>390</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F11">
      <formula1>0</formula1>
      <formula2>390</formula2>
    </dataValidation>
    <dataValidation type="list" allowBlank="1" showInputMessage="1" showErrorMessage="1" promptTitle="Seleccione un elemento de la lista" prompt=" Seleccione la respuesta según corresponda. En caso afirmativo, por favor diligencie los campos adicionales" errorTitle="Entrada no válida" error="Por favor seleccione un elemento de la lista" sqref="C16">
      <formula1>#REF!</formula1>
    </dataValidation>
    <dataValidation type="list" allowBlank="1" showInputMessage="1" showErrorMessage="1" promptTitle="Seleccione un elemento de la lista" prompt=" Seleccione si las instancias, mecanismos o espacios de participación son presenciales o virtuales" errorTitle="Entrada no válida" error="Por favor seleccione un elemento de la lista" sqref="D16">
      <formula1>#REF!</formula1>
    </dataValidation>
    <dataValidation type="textLength" allowBlank="1" showInputMessage="1" showErrorMessage="1" promptTitle="Cualquier contenido Maximo 390 Caracteres" prompt=" Describa la(s) instancia(s) enfatizando su fundamento legal, funcionamiento y periodicidad" errorTitle="Entrada no válida" error="Escriba un texto  Maximo 390 Caracteres" sqref="E16">
      <formula1>0</formula1>
      <formula2>390</formula2>
    </dataValidation>
    <dataValidation type="textLength" allowBlank="1" showInputMessage="1" showErrorMessage="1" promptTitle="Cualquier contenido Maximo 390 Caracteres" prompt=" Añada las aclaraciones que considere pertinentes sobre el item correspondiente" errorTitle="Entrada no válida" error="Escriba un texto  Maximo 390 Caracteres" sqref="F16">
      <formula1>0</formula1>
      <formula2>390</formula2>
    </dataValidation>
  </dataValidations>
  <hyperlinks>
    <hyperlink ref="F16" r:id="rId1" display="http://www.supersociedades.gov.co/chat/Paginas/TerminosYcondiciones.aspx"/>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U189"/>
  <sheetViews>
    <sheetView zoomScale="44" zoomScaleNormal="44" zoomScalePageLayoutView="0" workbookViewId="0" topLeftCell="D124">
      <selection activeCell="H189" sqref="H189"/>
    </sheetView>
  </sheetViews>
  <sheetFormatPr defaultColWidth="0" defaultRowHeight="15"/>
  <cols>
    <col min="1" max="1" width="8.8515625" style="0" customWidth="1"/>
    <col min="2" max="2" width="17.00390625" style="0" customWidth="1"/>
    <col min="3" max="3" width="32.00390625" style="0" customWidth="1"/>
    <col min="4" max="4" width="19.00390625" style="0" customWidth="1"/>
    <col min="5" max="5" width="39.00390625" style="0" customWidth="1"/>
    <col min="6" max="6" width="43.00390625" style="0" customWidth="1"/>
    <col min="7" max="7" width="54.140625" style="0" customWidth="1"/>
    <col min="8" max="8" width="45.00390625" style="0" customWidth="1"/>
    <col min="9" max="9" width="40.28125" style="0" customWidth="1"/>
    <col min="10" max="10" width="53.57421875" style="0" customWidth="1"/>
    <col min="11" max="11" width="58.28125" style="0" customWidth="1"/>
    <col min="12" max="12" width="79.00390625" style="0" customWidth="1"/>
    <col min="13" max="13" width="33.00390625" style="0" customWidth="1"/>
    <col min="14" max="14" width="56.00390625" style="0" customWidth="1"/>
    <col min="15" max="15" width="66.00390625" style="0" customWidth="1"/>
    <col min="16" max="16" width="65.00390625" style="0" customWidth="1"/>
    <col min="17" max="17" width="61.00390625" style="0" customWidth="1"/>
    <col min="18" max="18" width="58.00390625" style="0" customWidth="1"/>
    <col min="19" max="19" width="39.00390625" style="0" customWidth="1"/>
    <col min="20" max="20" width="25.7109375" style="0" customWidth="1"/>
    <col min="21" max="21" width="8.8515625" style="0" customWidth="1"/>
    <col min="22" max="16384" width="8.00390625" style="0" hidden="1" customWidth="1"/>
  </cols>
  <sheetData>
    <row r="1" spans="2:4" ht="15">
      <c r="B1" s="1" t="s">
        <v>0</v>
      </c>
      <c r="C1" s="1">
        <v>51</v>
      </c>
      <c r="D1" s="1" t="s">
        <v>1</v>
      </c>
    </row>
    <row r="2" spans="2:4" ht="15">
      <c r="B2" s="1" t="s">
        <v>2</v>
      </c>
      <c r="C2" s="1">
        <v>2</v>
      </c>
      <c r="D2" s="1" t="s">
        <v>72</v>
      </c>
    </row>
    <row r="3" spans="2:3" ht="15">
      <c r="B3" s="1" t="s">
        <v>4</v>
      </c>
      <c r="C3" s="1">
        <v>1</v>
      </c>
    </row>
    <row r="4" spans="2:3" ht="15">
      <c r="B4" s="1" t="s">
        <v>5</v>
      </c>
      <c r="C4" s="1">
        <v>233</v>
      </c>
    </row>
    <row r="5" spans="2:3" ht="15">
      <c r="B5" s="1" t="s">
        <v>6</v>
      </c>
      <c r="C5" s="5">
        <v>43100</v>
      </c>
    </row>
    <row r="6" spans="2:4" ht="15">
      <c r="B6" s="1" t="s">
        <v>7</v>
      </c>
      <c r="C6" s="1">
        <v>12</v>
      </c>
      <c r="D6" s="1" t="s">
        <v>8</v>
      </c>
    </row>
    <row r="8" spans="1:20" ht="15">
      <c r="A8" s="1" t="s">
        <v>67</v>
      </c>
      <c r="B8" s="224" t="s">
        <v>73</v>
      </c>
      <c r="C8" s="225"/>
      <c r="D8" s="225"/>
      <c r="E8" s="225"/>
      <c r="F8" s="225"/>
      <c r="G8" s="225"/>
      <c r="H8" s="225"/>
      <c r="I8" s="225"/>
      <c r="J8" s="225"/>
      <c r="K8" s="225"/>
      <c r="L8" s="225"/>
      <c r="M8" s="225"/>
      <c r="N8" s="225"/>
      <c r="O8" s="225"/>
      <c r="P8" s="225"/>
      <c r="Q8" s="225"/>
      <c r="R8" s="225"/>
      <c r="S8" s="225"/>
      <c r="T8" s="225"/>
    </row>
    <row r="9" spans="3:20" ht="1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3:20" ht="15">
      <c r="C10" s="36" t="s">
        <v>74</v>
      </c>
      <c r="D10" s="36" t="s">
        <v>75</v>
      </c>
      <c r="E10" s="36" t="s">
        <v>76</v>
      </c>
      <c r="F10" s="36" t="s">
        <v>77</v>
      </c>
      <c r="G10" s="36" t="s">
        <v>78</v>
      </c>
      <c r="H10" s="36" t="s">
        <v>79</v>
      </c>
      <c r="I10" s="36" t="s">
        <v>80</v>
      </c>
      <c r="J10" s="36" t="s">
        <v>81</v>
      </c>
      <c r="K10" s="36" t="s">
        <v>82</v>
      </c>
      <c r="L10" s="36" t="s">
        <v>83</v>
      </c>
      <c r="M10" s="36" t="s">
        <v>84</v>
      </c>
      <c r="N10" s="36" t="s">
        <v>85</v>
      </c>
      <c r="O10" s="36" t="s">
        <v>86</v>
      </c>
      <c r="P10" s="36" t="s">
        <v>87</v>
      </c>
      <c r="Q10" s="36" t="s">
        <v>88</v>
      </c>
      <c r="R10" s="36" t="s">
        <v>89</v>
      </c>
      <c r="S10" s="36" t="s">
        <v>90</v>
      </c>
      <c r="T10" s="36" t="s">
        <v>23</v>
      </c>
    </row>
    <row r="11" spans="1:21" ht="15">
      <c r="A11" s="1">
        <v>1</v>
      </c>
      <c r="B11" t="s">
        <v>65</v>
      </c>
      <c r="C11" s="39" t="s">
        <v>54</v>
      </c>
      <c r="D11" s="39" t="s">
        <v>24</v>
      </c>
      <c r="E11" s="48" t="s">
        <v>24</v>
      </c>
      <c r="F11" s="39" t="s">
        <v>644</v>
      </c>
      <c r="G11" s="49" t="s">
        <v>94</v>
      </c>
      <c r="H11" s="39" t="s">
        <v>808</v>
      </c>
      <c r="I11" s="39">
        <v>1</v>
      </c>
      <c r="J11" s="39" t="s">
        <v>809</v>
      </c>
      <c r="K11" s="39">
        <v>85085000</v>
      </c>
      <c r="L11" s="50"/>
      <c r="M11" s="51">
        <v>42746</v>
      </c>
      <c r="N11" s="39">
        <v>1</v>
      </c>
      <c r="O11" s="39" t="s">
        <v>809</v>
      </c>
      <c r="P11" s="39">
        <v>85085000</v>
      </c>
      <c r="Q11" s="50"/>
      <c r="R11" s="52">
        <v>3917</v>
      </c>
      <c r="S11" s="51">
        <v>42746</v>
      </c>
      <c r="T11" s="39" t="s">
        <v>840</v>
      </c>
      <c r="U11" s="46"/>
    </row>
    <row r="12" spans="1:20" s="46" customFormat="1" ht="15">
      <c r="A12" s="1">
        <v>2</v>
      </c>
      <c r="B12" s="46" t="s">
        <v>463</v>
      </c>
      <c r="C12" s="39" t="s">
        <v>54</v>
      </c>
      <c r="D12" s="39"/>
      <c r="E12" s="48"/>
      <c r="F12" s="39" t="s">
        <v>645</v>
      </c>
      <c r="G12" s="49" t="s">
        <v>97</v>
      </c>
      <c r="H12" s="39" t="s">
        <v>810</v>
      </c>
      <c r="I12" s="39">
        <v>1</v>
      </c>
      <c r="J12" s="39" t="s">
        <v>809</v>
      </c>
      <c r="K12" s="39">
        <v>3500000</v>
      </c>
      <c r="L12" s="50"/>
      <c r="M12" s="51">
        <v>42746</v>
      </c>
      <c r="N12" s="39">
        <v>1</v>
      </c>
      <c r="O12" s="39" t="s">
        <v>809</v>
      </c>
      <c r="P12" s="39">
        <v>3343840</v>
      </c>
      <c r="Q12" s="50"/>
      <c r="R12" s="52">
        <v>4217</v>
      </c>
      <c r="S12" s="51">
        <v>42746</v>
      </c>
      <c r="T12" s="39" t="s">
        <v>841</v>
      </c>
    </row>
    <row r="13" spans="1:20" s="46" customFormat="1" ht="15">
      <c r="A13" s="1">
        <v>3</v>
      </c>
      <c r="B13" s="46" t="s">
        <v>464</v>
      </c>
      <c r="C13" s="39" t="s">
        <v>54</v>
      </c>
      <c r="D13" s="39"/>
      <c r="E13" s="48"/>
      <c r="F13" s="39" t="s">
        <v>646</v>
      </c>
      <c r="G13" s="49" t="s">
        <v>94</v>
      </c>
      <c r="H13" s="39" t="s">
        <v>811</v>
      </c>
      <c r="I13" s="39">
        <v>1</v>
      </c>
      <c r="J13" s="39" t="s">
        <v>809</v>
      </c>
      <c r="K13" s="39">
        <v>91971734</v>
      </c>
      <c r="L13" s="50"/>
      <c r="M13" s="51">
        <v>42748</v>
      </c>
      <c r="N13" s="39">
        <v>1</v>
      </c>
      <c r="O13" s="39" t="s">
        <v>809</v>
      </c>
      <c r="P13" s="39">
        <v>88485925</v>
      </c>
      <c r="Q13" s="50"/>
      <c r="R13" s="52" t="s">
        <v>842</v>
      </c>
      <c r="S13" s="51">
        <v>42748</v>
      </c>
      <c r="T13" s="39" t="s">
        <v>840</v>
      </c>
    </row>
    <row r="14" spans="1:20" s="46" customFormat="1" ht="15">
      <c r="A14" s="1">
        <v>4</v>
      </c>
      <c r="B14" s="46" t="s">
        <v>480</v>
      </c>
      <c r="C14" s="39" t="s">
        <v>54</v>
      </c>
      <c r="D14" s="39"/>
      <c r="E14" s="48"/>
      <c r="F14" s="39" t="s">
        <v>647</v>
      </c>
      <c r="G14" s="49" t="s">
        <v>94</v>
      </c>
      <c r="H14" s="39" t="s">
        <v>811</v>
      </c>
      <c r="I14" s="39">
        <v>1</v>
      </c>
      <c r="J14" s="39" t="s">
        <v>809</v>
      </c>
      <c r="K14" s="39">
        <v>91971734</v>
      </c>
      <c r="L14" s="50"/>
      <c r="M14" s="51">
        <v>42748</v>
      </c>
      <c r="N14" s="39">
        <v>1</v>
      </c>
      <c r="O14" s="39" t="s">
        <v>809</v>
      </c>
      <c r="P14" s="39">
        <v>91971734</v>
      </c>
      <c r="Q14" s="50"/>
      <c r="R14" s="52" t="s">
        <v>843</v>
      </c>
      <c r="S14" s="51">
        <v>42748</v>
      </c>
      <c r="T14" s="39" t="s">
        <v>840</v>
      </c>
    </row>
    <row r="15" spans="1:20" s="46" customFormat="1" ht="15">
      <c r="A15" s="1">
        <v>5</v>
      </c>
      <c r="B15" s="46" t="s">
        <v>481</v>
      </c>
      <c r="C15" s="39" t="s">
        <v>54</v>
      </c>
      <c r="D15" s="39"/>
      <c r="E15" s="48"/>
      <c r="F15" s="39" t="s">
        <v>648</v>
      </c>
      <c r="G15" s="49" t="s">
        <v>94</v>
      </c>
      <c r="H15" s="39" t="s">
        <v>811</v>
      </c>
      <c r="I15" s="39">
        <v>1</v>
      </c>
      <c r="J15" s="39" t="s">
        <v>809</v>
      </c>
      <c r="K15" s="39">
        <v>36670495</v>
      </c>
      <c r="L15" s="50"/>
      <c r="M15" s="51">
        <v>42748</v>
      </c>
      <c r="N15" s="39">
        <v>1</v>
      </c>
      <c r="O15" s="39" t="s">
        <v>809</v>
      </c>
      <c r="P15" s="39">
        <v>36670495</v>
      </c>
      <c r="Q15" s="50"/>
      <c r="R15" s="52" t="s">
        <v>844</v>
      </c>
      <c r="S15" s="51">
        <v>42748</v>
      </c>
      <c r="T15" s="39" t="s">
        <v>840</v>
      </c>
    </row>
    <row r="16" spans="1:20" s="46" customFormat="1" ht="15">
      <c r="A16" s="1">
        <v>6</v>
      </c>
      <c r="B16" s="46" t="s">
        <v>482</v>
      </c>
      <c r="C16" s="39" t="s">
        <v>54</v>
      </c>
      <c r="D16" s="39"/>
      <c r="E16" s="48"/>
      <c r="F16" s="39" t="s">
        <v>649</v>
      </c>
      <c r="G16" s="49" t="s">
        <v>94</v>
      </c>
      <c r="H16" s="39" t="s">
        <v>811</v>
      </c>
      <c r="I16" s="39">
        <v>1</v>
      </c>
      <c r="J16" s="39" t="s">
        <v>809</v>
      </c>
      <c r="K16" s="39">
        <v>36670495</v>
      </c>
      <c r="L16" s="50"/>
      <c r="M16" s="51">
        <v>42748</v>
      </c>
      <c r="N16" s="39">
        <v>1</v>
      </c>
      <c r="O16" s="39" t="s">
        <v>809</v>
      </c>
      <c r="P16" s="39">
        <v>36670495</v>
      </c>
      <c r="Q16" s="50"/>
      <c r="R16" s="52" t="s">
        <v>845</v>
      </c>
      <c r="S16" s="51">
        <v>42748</v>
      </c>
      <c r="T16" s="39" t="s">
        <v>840</v>
      </c>
    </row>
    <row r="17" spans="1:20" s="46" customFormat="1" ht="15">
      <c r="A17" s="1">
        <v>7</v>
      </c>
      <c r="B17" s="46" t="s">
        <v>483</v>
      </c>
      <c r="C17" s="39" t="s">
        <v>54</v>
      </c>
      <c r="D17" s="39"/>
      <c r="E17" s="48"/>
      <c r="F17" s="39" t="s">
        <v>650</v>
      </c>
      <c r="G17" s="49" t="s">
        <v>97</v>
      </c>
      <c r="H17" s="39" t="s">
        <v>812</v>
      </c>
      <c r="I17" s="39">
        <v>1</v>
      </c>
      <c r="J17" s="39" t="s">
        <v>809</v>
      </c>
      <c r="K17" s="39">
        <v>1800000</v>
      </c>
      <c r="L17" s="50"/>
      <c r="M17" s="51">
        <v>42751</v>
      </c>
      <c r="N17" s="39">
        <v>1</v>
      </c>
      <c r="O17" s="39" t="s">
        <v>809</v>
      </c>
      <c r="P17" s="39">
        <v>1785029</v>
      </c>
      <c r="Q17" s="50"/>
      <c r="R17" s="52">
        <v>11517</v>
      </c>
      <c r="S17" s="51">
        <v>42751</v>
      </c>
      <c r="T17" s="39" t="s">
        <v>841</v>
      </c>
    </row>
    <row r="18" spans="1:20" s="46" customFormat="1" ht="15">
      <c r="A18" s="1">
        <v>8</v>
      </c>
      <c r="B18" s="46" t="s">
        <v>484</v>
      </c>
      <c r="C18" s="39" t="s">
        <v>54</v>
      </c>
      <c r="D18" s="39"/>
      <c r="E18" s="48"/>
      <c r="F18" s="39" t="s">
        <v>651</v>
      </c>
      <c r="G18" s="49" t="s">
        <v>94</v>
      </c>
      <c r="H18" s="39" t="s">
        <v>808</v>
      </c>
      <c r="I18" s="39">
        <v>1</v>
      </c>
      <c r="J18" s="39" t="s">
        <v>809</v>
      </c>
      <c r="K18" s="39">
        <v>122496000</v>
      </c>
      <c r="L18" s="50"/>
      <c r="M18" s="51">
        <v>42752</v>
      </c>
      <c r="N18" s="39">
        <v>1</v>
      </c>
      <c r="O18" s="39" t="s">
        <v>809</v>
      </c>
      <c r="P18" s="39">
        <v>119952000</v>
      </c>
      <c r="Q18" s="50"/>
      <c r="R18" s="52">
        <v>11817</v>
      </c>
      <c r="S18" s="51">
        <v>42752</v>
      </c>
      <c r="T18" s="39" t="s">
        <v>840</v>
      </c>
    </row>
    <row r="19" spans="1:20" s="46" customFormat="1" ht="15">
      <c r="A19" s="1">
        <v>9</v>
      </c>
      <c r="B19" s="46" t="s">
        <v>485</v>
      </c>
      <c r="C19" s="39" t="s">
        <v>54</v>
      </c>
      <c r="D19" s="39"/>
      <c r="E19" s="48"/>
      <c r="F19" s="39" t="s">
        <v>652</v>
      </c>
      <c r="G19" s="49" t="s">
        <v>94</v>
      </c>
      <c r="H19" s="39" t="s">
        <v>811</v>
      </c>
      <c r="I19" s="39">
        <v>1</v>
      </c>
      <c r="J19" s="39" t="s">
        <v>809</v>
      </c>
      <c r="K19" s="39">
        <v>56102946</v>
      </c>
      <c r="L19" s="50"/>
      <c r="M19" s="51">
        <v>42753</v>
      </c>
      <c r="N19" s="39">
        <v>1</v>
      </c>
      <c r="O19" s="39" t="s">
        <v>809</v>
      </c>
      <c r="P19" s="39">
        <v>56102946</v>
      </c>
      <c r="Q19" s="50"/>
      <c r="R19" s="52" t="s">
        <v>846</v>
      </c>
      <c r="S19" s="51">
        <v>42753</v>
      </c>
      <c r="T19" s="39" t="s">
        <v>840</v>
      </c>
    </row>
    <row r="20" spans="1:20" s="46" customFormat="1" ht="15">
      <c r="A20" s="1">
        <v>10</v>
      </c>
      <c r="B20" s="46" t="s">
        <v>92</v>
      </c>
      <c r="C20" s="39" t="s">
        <v>54</v>
      </c>
      <c r="D20" s="39"/>
      <c r="E20" s="48"/>
      <c r="F20" s="39" t="s">
        <v>653</v>
      </c>
      <c r="G20" s="49" t="s">
        <v>96</v>
      </c>
      <c r="H20" s="39" t="s">
        <v>813</v>
      </c>
      <c r="I20" s="39">
        <v>1</v>
      </c>
      <c r="J20" s="39" t="s">
        <v>809</v>
      </c>
      <c r="K20" s="39">
        <v>21319111</v>
      </c>
      <c r="L20" s="50"/>
      <c r="M20" s="51">
        <v>42754</v>
      </c>
      <c r="N20" s="39">
        <v>1</v>
      </c>
      <c r="O20" s="39" t="s">
        <v>809</v>
      </c>
      <c r="P20" s="39">
        <v>14975909</v>
      </c>
      <c r="Q20" s="50"/>
      <c r="R20" s="52">
        <v>3617</v>
      </c>
      <c r="S20" s="51">
        <v>42754</v>
      </c>
      <c r="T20" s="39" t="s">
        <v>847</v>
      </c>
    </row>
    <row r="21" spans="1:20" s="46" customFormat="1" ht="15">
      <c r="A21" s="1">
        <v>11</v>
      </c>
      <c r="B21" s="46" t="s">
        <v>486</v>
      </c>
      <c r="C21" s="39" t="s">
        <v>54</v>
      </c>
      <c r="D21" s="39"/>
      <c r="E21" s="48"/>
      <c r="F21" s="39" t="s">
        <v>654</v>
      </c>
      <c r="G21" s="49" t="s">
        <v>94</v>
      </c>
      <c r="H21" s="39" t="s">
        <v>814</v>
      </c>
      <c r="I21" s="39">
        <v>1</v>
      </c>
      <c r="J21" s="39" t="s">
        <v>809</v>
      </c>
      <c r="K21" s="39">
        <v>40000000</v>
      </c>
      <c r="L21" s="50"/>
      <c r="M21" s="51">
        <v>42758</v>
      </c>
      <c r="N21" s="39">
        <v>1</v>
      </c>
      <c r="O21" s="39" t="s">
        <v>809</v>
      </c>
      <c r="P21" s="39">
        <v>40000000</v>
      </c>
      <c r="Q21" s="50"/>
      <c r="R21" s="52">
        <v>3517</v>
      </c>
      <c r="S21" s="51">
        <v>42758</v>
      </c>
      <c r="T21" s="39" t="s">
        <v>840</v>
      </c>
    </row>
    <row r="22" spans="1:20" s="46" customFormat="1" ht="15">
      <c r="A22" s="1">
        <v>12</v>
      </c>
      <c r="B22" s="46" t="s">
        <v>487</v>
      </c>
      <c r="C22" s="39" t="s">
        <v>54</v>
      </c>
      <c r="D22" s="39"/>
      <c r="E22" s="48"/>
      <c r="F22" s="39" t="s">
        <v>655</v>
      </c>
      <c r="G22" s="49" t="s">
        <v>96</v>
      </c>
      <c r="H22" s="39" t="s">
        <v>815</v>
      </c>
      <c r="I22" s="39">
        <v>1</v>
      </c>
      <c r="J22" s="39" t="s">
        <v>809</v>
      </c>
      <c r="K22" s="39">
        <v>28000000</v>
      </c>
      <c r="L22" s="50"/>
      <c r="M22" s="51">
        <v>42765</v>
      </c>
      <c r="N22" s="39">
        <v>1</v>
      </c>
      <c r="O22" s="39" t="s">
        <v>809</v>
      </c>
      <c r="P22" s="39">
        <v>27999638</v>
      </c>
      <c r="Q22" s="50"/>
      <c r="R22" s="52">
        <v>4117</v>
      </c>
      <c r="S22" s="51">
        <v>42765</v>
      </c>
      <c r="T22" s="39" t="s">
        <v>847</v>
      </c>
    </row>
    <row r="23" spans="1:20" s="46" customFormat="1" ht="15">
      <c r="A23" s="1">
        <v>13</v>
      </c>
      <c r="B23" s="46" t="s">
        <v>488</v>
      </c>
      <c r="C23" s="39" t="s">
        <v>54</v>
      </c>
      <c r="D23" s="39"/>
      <c r="E23" s="48"/>
      <c r="F23" s="39" t="s">
        <v>656</v>
      </c>
      <c r="G23" s="49" t="s">
        <v>96</v>
      </c>
      <c r="H23" s="39" t="s">
        <v>816</v>
      </c>
      <c r="I23" s="39">
        <v>1</v>
      </c>
      <c r="J23" s="39" t="s">
        <v>809</v>
      </c>
      <c r="K23" s="39">
        <v>10000000</v>
      </c>
      <c r="L23" s="50"/>
      <c r="M23" s="51">
        <v>42765</v>
      </c>
      <c r="N23" s="39">
        <v>1</v>
      </c>
      <c r="O23" s="39" t="s">
        <v>809</v>
      </c>
      <c r="P23" s="39">
        <v>10000000</v>
      </c>
      <c r="Q23" s="50"/>
      <c r="R23" s="52">
        <v>11917</v>
      </c>
      <c r="S23" s="51">
        <v>42765</v>
      </c>
      <c r="T23" s="39" t="s">
        <v>847</v>
      </c>
    </row>
    <row r="24" spans="1:20" s="46" customFormat="1" ht="15">
      <c r="A24" s="1">
        <v>14</v>
      </c>
      <c r="B24" s="46" t="s">
        <v>489</v>
      </c>
      <c r="C24" s="39" t="s">
        <v>54</v>
      </c>
      <c r="D24" s="39"/>
      <c r="E24" s="48"/>
      <c r="F24" s="39" t="s">
        <v>657</v>
      </c>
      <c r="G24" s="49" t="s">
        <v>96</v>
      </c>
      <c r="H24" s="39" t="s">
        <v>817</v>
      </c>
      <c r="I24" s="39">
        <v>1</v>
      </c>
      <c r="J24" s="39" t="s">
        <v>809</v>
      </c>
      <c r="K24" s="39">
        <v>11000000</v>
      </c>
      <c r="L24" s="50"/>
      <c r="M24" s="51">
        <v>42765</v>
      </c>
      <c r="N24" s="39">
        <v>1</v>
      </c>
      <c r="O24" s="39" t="s">
        <v>809</v>
      </c>
      <c r="P24" s="39">
        <v>15000000</v>
      </c>
      <c r="Q24" s="50"/>
      <c r="R24" s="52" t="s">
        <v>848</v>
      </c>
      <c r="S24" s="51">
        <v>42765</v>
      </c>
      <c r="T24" s="39" t="s">
        <v>847</v>
      </c>
    </row>
    <row r="25" spans="1:20" s="46" customFormat="1" ht="15">
      <c r="A25" s="1">
        <v>15</v>
      </c>
      <c r="B25" s="46" t="s">
        <v>490</v>
      </c>
      <c r="C25" s="39" t="s">
        <v>54</v>
      </c>
      <c r="D25" s="39"/>
      <c r="E25" s="48"/>
      <c r="F25" s="39" t="s">
        <v>658</v>
      </c>
      <c r="G25" s="49" t="s">
        <v>97</v>
      </c>
      <c r="H25" s="39" t="s">
        <v>818</v>
      </c>
      <c r="I25" s="39">
        <v>1</v>
      </c>
      <c r="J25" s="39" t="s">
        <v>809</v>
      </c>
      <c r="K25" s="39">
        <v>2070000</v>
      </c>
      <c r="L25" s="50"/>
      <c r="M25" s="51">
        <v>42765</v>
      </c>
      <c r="N25" s="39">
        <v>1</v>
      </c>
      <c r="O25" s="39" t="s">
        <v>809</v>
      </c>
      <c r="P25" s="39">
        <v>2062849</v>
      </c>
      <c r="Q25" s="50"/>
      <c r="R25" s="52">
        <v>17117</v>
      </c>
      <c r="S25" s="51">
        <v>42765</v>
      </c>
      <c r="T25" s="39" t="s">
        <v>849</v>
      </c>
    </row>
    <row r="26" spans="1:20" s="46" customFormat="1" ht="15">
      <c r="A26" s="1">
        <v>16</v>
      </c>
      <c r="B26" s="46" t="s">
        <v>491</v>
      </c>
      <c r="C26" s="39" t="s">
        <v>54</v>
      </c>
      <c r="D26" s="39"/>
      <c r="E26" s="48"/>
      <c r="F26" s="39" t="s">
        <v>659</v>
      </c>
      <c r="G26" s="49" t="s">
        <v>97</v>
      </c>
      <c r="H26" s="39" t="s">
        <v>819</v>
      </c>
      <c r="I26" s="39">
        <v>1</v>
      </c>
      <c r="J26" s="39" t="s">
        <v>809</v>
      </c>
      <c r="K26" s="39">
        <v>7500000</v>
      </c>
      <c r="L26" s="50"/>
      <c r="M26" s="51">
        <v>42765</v>
      </c>
      <c r="N26" s="39">
        <v>1</v>
      </c>
      <c r="O26" s="39" t="s">
        <v>809</v>
      </c>
      <c r="P26" s="39">
        <v>5851230</v>
      </c>
      <c r="Q26" s="50"/>
      <c r="R26" s="52">
        <v>15117</v>
      </c>
      <c r="S26" s="51">
        <v>42765</v>
      </c>
      <c r="T26" s="39" t="s">
        <v>850</v>
      </c>
    </row>
    <row r="27" spans="1:20" s="46" customFormat="1" ht="15">
      <c r="A27" s="1">
        <v>17</v>
      </c>
      <c r="B27" s="46" t="s">
        <v>492</v>
      </c>
      <c r="C27" s="39" t="s">
        <v>54</v>
      </c>
      <c r="D27" s="39"/>
      <c r="E27" s="48"/>
      <c r="F27" s="39" t="s">
        <v>660</v>
      </c>
      <c r="G27" s="49" t="s">
        <v>97</v>
      </c>
      <c r="H27" s="39" t="s">
        <v>811</v>
      </c>
      <c r="I27" s="39">
        <v>1</v>
      </c>
      <c r="J27" s="39" t="s">
        <v>809</v>
      </c>
      <c r="K27" s="39">
        <v>335820333</v>
      </c>
      <c r="L27" s="50"/>
      <c r="M27" s="51">
        <v>42765</v>
      </c>
      <c r="N27" s="39">
        <v>1</v>
      </c>
      <c r="O27" s="39" t="s">
        <v>809</v>
      </c>
      <c r="P27" s="39">
        <v>230677223</v>
      </c>
      <c r="Q27" s="50"/>
      <c r="R27" s="52">
        <v>9917</v>
      </c>
      <c r="S27" s="51">
        <v>42765</v>
      </c>
      <c r="T27" s="39" t="s">
        <v>849</v>
      </c>
    </row>
    <row r="28" spans="1:20" s="46" customFormat="1" ht="15">
      <c r="A28" s="1">
        <v>18</v>
      </c>
      <c r="B28" s="46" t="s">
        <v>493</v>
      </c>
      <c r="C28" s="39" t="s">
        <v>54</v>
      </c>
      <c r="D28" s="39"/>
      <c r="E28" s="48"/>
      <c r="F28" s="39" t="s">
        <v>661</v>
      </c>
      <c r="G28" s="49" t="s">
        <v>94</v>
      </c>
      <c r="H28" s="39" t="s">
        <v>820</v>
      </c>
      <c r="I28" s="39">
        <v>1</v>
      </c>
      <c r="J28" s="39" t="s">
        <v>809</v>
      </c>
      <c r="K28" s="39">
        <v>296000000</v>
      </c>
      <c r="L28" s="50"/>
      <c r="M28" s="51">
        <v>42775</v>
      </c>
      <c r="N28" s="39">
        <v>1</v>
      </c>
      <c r="O28" s="39" t="s">
        <v>809</v>
      </c>
      <c r="P28" s="39">
        <v>295923468</v>
      </c>
      <c r="Q28" s="50"/>
      <c r="R28" s="52">
        <v>15017</v>
      </c>
      <c r="S28" s="51">
        <v>42775</v>
      </c>
      <c r="T28" s="39" t="s">
        <v>840</v>
      </c>
    </row>
    <row r="29" spans="1:20" s="46" customFormat="1" ht="15">
      <c r="A29" s="1">
        <v>19</v>
      </c>
      <c r="B29" s="46" t="s">
        <v>494</v>
      </c>
      <c r="C29" s="39" t="s">
        <v>54</v>
      </c>
      <c r="D29" s="39"/>
      <c r="E29" s="48"/>
      <c r="F29" s="39" t="s">
        <v>662</v>
      </c>
      <c r="G29" s="49" t="s">
        <v>96</v>
      </c>
      <c r="H29" s="39" t="s">
        <v>815</v>
      </c>
      <c r="I29" s="39">
        <v>1</v>
      </c>
      <c r="J29" s="39" t="s">
        <v>809</v>
      </c>
      <c r="K29" s="39">
        <v>6500000</v>
      </c>
      <c r="L29" s="50"/>
      <c r="M29" s="51">
        <v>42776</v>
      </c>
      <c r="N29" s="39">
        <v>1</v>
      </c>
      <c r="O29" s="39" t="s">
        <v>809</v>
      </c>
      <c r="P29" s="39">
        <v>5784000</v>
      </c>
      <c r="Q29" s="50"/>
      <c r="R29" s="52">
        <v>5717</v>
      </c>
      <c r="S29" s="51">
        <v>42776</v>
      </c>
      <c r="T29" s="39" t="s">
        <v>847</v>
      </c>
    </row>
    <row r="30" spans="1:20" s="46" customFormat="1" ht="15">
      <c r="A30" s="1">
        <v>20</v>
      </c>
      <c r="B30" s="46" t="s">
        <v>495</v>
      </c>
      <c r="C30" s="39" t="s">
        <v>54</v>
      </c>
      <c r="D30" s="39"/>
      <c r="E30" s="48"/>
      <c r="F30" s="39" t="s">
        <v>663</v>
      </c>
      <c r="G30" s="49" t="s">
        <v>97</v>
      </c>
      <c r="H30" s="39" t="s">
        <v>811</v>
      </c>
      <c r="I30" s="39">
        <v>1</v>
      </c>
      <c r="J30" s="39" t="s">
        <v>809</v>
      </c>
      <c r="K30" s="39">
        <v>300000000</v>
      </c>
      <c r="L30" s="50"/>
      <c r="M30" s="51">
        <v>42779</v>
      </c>
      <c r="N30" s="39">
        <v>1</v>
      </c>
      <c r="O30" s="39" t="s">
        <v>809</v>
      </c>
      <c r="P30" s="39">
        <v>266440148</v>
      </c>
      <c r="Q30" s="50"/>
      <c r="R30" s="52">
        <v>12717</v>
      </c>
      <c r="S30" s="51">
        <v>42779</v>
      </c>
      <c r="T30" s="39" t="s">
        <v>849</v>
      </c>
    </row>
    <row r="31" spans="1:20" s="46" customFormat="1" ht="15">
      <c r="A31" s="1">
        <v>21</v>
      </c>
      <c r="B31" s="46" t="s">
        <v>496</v>
      </c>
      <c r="C31" s="39" t="s">
        <v>54</v>
      </c>
      <c r="D31" s="39"/>
      <c r="E31" s="48"/>
      <c r="F31" s="39" t="s">
        <v>664</v>
      </c>
      <c r="G31" s="49" t="s">
        <v>96</v>
      </c>
      <c r="H31" s="39" t="s">
        <v>821</v>
      </c>
      <c r="I31" s="39">
        <v>1</v>
      </c>
      <c r="J31" s="39" t="s">
        <v>809</v>
      </c>
      <c r="K31" s="39">
        <v>22500000</v>
      </c>
      <c r="L31" s="50"/>
      <c r="M31" s="51">
        <v>42780</v>
      </c>
      <c r="N31" s="39">
        <v>1</v>
      </c>
      <c r="O31" s="39" t="s">
        <v>809</v>
      </c>
      <c r="P31" s="39">
        <v>22500000</v>
      </c>
      <c r="Q31" s="50"/>
      <c r="R31" s="52" t="s">
        <v>851</v>
      </c>
      <c r="S31" s="51">
        <v>42780</v>
      </c>
      <c r="T31" s="39" t="s">
        <v>847</v>
      </c>
    </row>
    <row r="32" spans="1:20" s="46" customFormat="1" ht="15">
      <c r="A32" s="1">
        <v>22</v>
      </c>
      <c r="B32" s="46" t="s">
        <v>497</v>
      </c>
      <c r="C32" s="39" t="s">
        <v>54</v>
      </c>
      <c r="D32" s="39"/>
      <c r="E32" s="48"/>
      <c r="F32" s="39" t="s">
        <v>665</v>
      </c>
      <c r="G32" s="49" t="s">
        <v>97</v>
      </c>
      <c r="H32" s="39" t="s">
        <v>819</v>
      </c>
      <c r="I32" s="39">
        <v>1</v>
      </c>
      <c r="J32" s="39" t="s">
        <v>809</v>
      </c>
      <c r="K32" s="39">
        <v>50000000</v>
      </c>
      <c r="L32" s="50"/>
      <c r="M32" s="51">
        <v>42780</v>
      </c>
      <c r="N32" s="39">
        <v>1</v>
      </c>
      <c r="O32" s="39" t="s">
        <v>809</v>
      </c>
      <c r="P32" s="39">
        <v>43732369</v>
      </c>
      <c r="Q32" s="50"/>
      <c r="R32" s="52">
        <v>21117</v>
      </c>
      <c r="S32" s="51">
        <v>42780</v>
      </c>
      <c r="T32" s="39" t="s">
        <v>849</v>
      </c>
    </row>
    <row r="33" spans="1:20" s="46" customFormat="1" ht="15">
      <c r="A33" s="1">
        <v>23</v>
      </c>
      <c r="B33" s="46" t="s">
        <v>498</v>
      </c>
      <c r="C33" s="39" t="s">
        <v>54</v>
      </c>
      <c r="D33" s="39"/>
      <c r="E33" s="48"/>
      <c r="F33" s="39" t="s">
        <v>666</v>
      </c>
      <c r="G33" s="49" t="s">
        <v>94</v>
      </c>
      <c r="H33" s="39" t="s">
        <v>479</v>
      </c>
      <c r="I33" s="39">
        <v>1</v>
      </c>
      <c r="J33" s="39" t="s">
        <v>809</v>
      </c>
      <c r="K33" s="39">
        <v>0</v>
      </c>
      <c r="L33" s="50"/>
      <c r="M33" s="51">
        <v>42781</v>
      </c>
      <c r="N33" s="39">
        <v>1</v>
      </c>
      <c r="O33" s="39" t="s">
        <v>809</v>
      </c>
      <c r="P33" s="39">
        <v>0</v>
      </c>
      <c r="Q33" s="50"/>
      <c r="R33" s="52" t="s">
        <v>479</v>
      </c>
      <c r="S33" s="51">
        <v>42781</v>
      </c>
      <c r="T33" s="39" t="s">
        <v>852</v>
      </c>
    </row>
    <row r="34" spans="1:20" s="46" customFormat="1" ht="15">
      <c r="A34" s="1">
        <v>24</v>
      </c>
      <c r="B34" s="46" t="s">
        <v>499</v>
      </c>
      <c r="C34" s="39" t="s">
        <v>54</v>
      </c>
      <c r="D34" s="39"/>
      <c r="E34" s="48"/>
      <c r="F34" s="39" t="s">
        <v>667</v>
      </c>
      <c r="G34" s="49" t="s">
        <v>96</v>
      </c>
      <c r="H34" s="39" t="s">
        <v>811</v>
      </c>
      <c r="I34" s="39">
        <v>1</v>
      </c>
      <c r="J34" s="39" t="s">
        <v>809</v>
      </c>
      <c r="K34" s="39">
        <v>11700000</v>
      </c>
      <c r="L34" s="50"/>
      <c r="M34" s="51">
        <v>42783</v>
      </c>
      <c r="N34" s="39">
        <v>1</v>
      </c>
      <c r="O34" s="39" t="s">
        <v>809</v>
      </c>
      <c r="P34" s="39">
        <v>10328000</v>
      </c>
      <c r="Q34" s="50"/>
      <c r="R34" s="52">
        <v>21617</v>
      </c>
      <c r="S34" s="51">
        <v>42783</v>
      </c>
      <c r="T34" s="39" t="s">
        <v>847</v>
      </c>
    </row>
    <row r="35" spans="1:20" s="46" customFormat="1" ht="15">
      <c r="A35" s="1">
        <v>25</v>
      </c>
      <c r="B35" s="46" t="s">
        <v>500</v>
      </c>
      <c r="C35" s="39" t="s">
        <v>54</v>
      </c>
      <c r="D35" s="39"/>
      <c r="E35" s="48"/>
      <c r="F35" s="39" t="s">
        <v>668</v>
      </c>
      <c r="G35" s="49" t="s">
        <v>94</v>
      </c>
      <c r="H35" s="39" t="s">
        <v>808</v>
      </c>
      <c r="I35" s="39">
        <v>1</v>
      </c>
      <c r="J35" s="39" t="s">
        <v>809</v>
      </c>
      <c r="K35" s="39">
        <v>70000000</v>
      </c>
      <c r="L35" s="50"/>
      <c r="M35" s="51">
        <v>42789</v>
      </c>
      <c r="N35" s="39">
        <v>1</v>
      </c>
      <c r="O35" s="39" t="s">
        <v>809</v>
      </c>
      <c r="P35" s="39">
        <v>59774000</v>
      </c>
      <c r="Q35" s="50"/>
      <c r="R35" s="52">
        <v>13017</v>
      </c>
      <c r="S35" s="51">
        <v>42789</v>
      </c>
      <c r="T35" s="39" t="s">
        <v>840</v>
      </c>
    </row>
    <row r="36" spans="1:20" s="46" customFormat="1" ht="15">
      <c r="A36" s="1">
        <v>26</v>
      </c>
      <c r="B36" s="46" t="s">
        <v>501</v>
      </c>
      <c r="C36" s="39" t="s">
        <v>54</v>
      </c>
      <c r="D36" s="39"/>
      <c r="E36" s="48"/>
      <c r="F36" s="39" t="s">
        <v>669</v>
      </c>
      <c r="G36" s="49" t="s">
        <v>96</v>
      </c>
      <c r="H36" s="39" t="s">
        <v>819</v>
      </c>
      <c r="I36" s="39">
        <v>1</v>
      </c>
      <c r="J36" s="39" t="s">
        <v>809</v>
      </c>
      <c r="K36" s="39">
        <v>5000000</v>
      </c>
      <c r="L36" s="50"/>
      <c r="M36" s="51">
        <v>42790</v>
      </c>
      <c r="N36" s="39">
        <v>1</v>
      </c>
      <c r="O36" s="39" t="s">
        <v>809</v>
      </c>
      <c r="P36" s="39">
        <v>2168180</v>
      </c>
      <c r="Q36" s="50"/>
      <c r="R36" s="52">
        <v>15217</v>
      </c>
      <c r="S36" s="51">
        <v>42790</v>
      </c>
      <c r="T36" s="39" t="s">
        <v>847</v>
      </c>
    </row>
    <row r="37" spans="1:20" s="46" customFormat="1" ht="15">
      <c r="A37" s="1">
        <v>27</v>
      </c>
      <c r="B37" s="46" t="s">
        <v>502</v>
      </c>
      <c r="C37" s="39" t="s">
        <v>54</v>
      </c>
      <c r="D37" s="39"/>
      <c r="E37" s="48"/>
      <c r="F37" s="39" t="s">
        <v>670</v>
      </c>
      <c r="G37" s="49" t="s">
        <v>94</v>
      </c>
      <c r="H37" s="39" t="s">
        <v>811</v>
      </c>
      <c r="I37" s="39">
        <v>1</v>
      </c>
      <c r="J37" s="39" t="s">
        <v>809</v>
      </c>
      <c r="K37" s="39">
        <v>54452869</v>
      </c>
      <c r="L37" s="50"/>
      <c r="M37" s="51">
        <v>42790</v>
      </c>
      <c r="N37" s="39">
        <v>1</v>
      </c>
      <c r="O37" s="39" t="s">
        <v>809</v>
      </c>
      <c r="P37" s="39">
        <v>49502600</v>
      </c>
      <c r="Q37" s="50"/>
      <c r="R37" s="52">
        <v>9717</v>
      </c>
      <c r="S37" s="51">
        <v>42790</v>
      </c>
      <c r="T37" s="39" t="s">
        <v>852</v>
      </c>
    </row>
    <row r="38" spans="1:20" s="46" customFormat="1" ht="15">
      <c r="A38" s="1">
        <v>28</v>
      </c>
      <c r="B38" s="46" t="s">
        <v>503</v>
      </c>
      <c r="C38" s="39" t="s">
        <v>54</v>
      </c>
      <c r="D38" s="39"/>
      <c r="E38" s="48"/>
      <c r="F38" s="39" t="s">
        <v>671</v>
      </c>
      <c r="G38" s="49" t="s">
        <v>96</v>
      </c>
      <c r="H38" s="39" t="s">
        <v>815</v>
      </c>
      <c r="I38" s="39">
        <v>1</v>
      </c>
      <c r="J38" s="39" t="s">
        <v>809</v>
      </c>
      <c r="K38" s="39">
        <v>18000000</v>
      </c>
      <c r="L38" s="50"/>
      <c r="M38" s="51">
        <v>42794</v>
      </c>
      <c r="N38" s="39">
        <v>1</v>
      </c>
      <c r="O38" s="39" t="s">
        <v>809</v>
      </c>
      <c r="P38" s="39">
        <v>17200000</v>
      </c>
      <c r="Q38" s="50"/>
      <c r="R38" s="52">
        <v>21317</v>
      </c>
      <c r="S38" s="51">
        <v>42794</v>
      </c>
      <c r="T38" s="39" t="s">
        <v>847</v>
      </c>
    </row>
    <row r="39" spans="1:20" s="46" customFormat="1" ht="15">
      <c r="A39" s="1">
        <v>29</v>
      </c>
      <c r="B39" s="46" t="s">
        <v>504</v>
      </c>
      <c r="C39" s="39" t="s">
        <v>54</v>
      </c>
      <c r="D39" s="39"/>
      <c r="E39" s="48"/>
      <c r="F39" s="39" t="s">
        <v>672</v>
      </c>
      <c r="G39" s="49" t="s">
        <v>94</v>
      </c>
      <c r="H39" s="39" t="s">
        <v>820</v>
      </c>
      <c r="I39" s="39">
        <v>1</v>
      </c>
      <c r="J39" s="39" t="s">
        <v>809</v>
      </c>
      <c r="K39" s="39">
        <v>64000000</v>
      </c>
      <c r="L39" s="50"/>
      <c r="M39" s="51">
        <v>42794</v>
      </c>
      <c r="N39" s="39">
        <v>1</v>
      </c>
      <c r="O39" s="39" t="s">
        <v>809</v>
      </c>
      <c r="P39" s="39">
        <v>59657742</v>
      </c>
      <c r="Q39" s="50"/>
      <c r="R39" s="52">
        <v>17517</v>
      </c>
      <c r="S39" s="51">
        <v>42794</v>
      </c>
      <c r="T39" s="39" t="s">
        <v>840</v>
      </c>
    </row>
    <row r="40" spans="1:20" s="46" customFormat="1" ht="15">
      <c r="A40" s="1">
        <v>30</v>
      </c>
      <c r="B40" s="46" t="s">
        <v>505</v>
      </c>
      <c r="C40" s="39" t="s">
        <v>54</v>
      </c>
      <c r="D40" s="39"/>
      <c r="E40" s="48"/>
      <c r="F40" s="39" t="s">
        <v>673</v>
      </c>
      <c r="G40" s="49" t="s">
        <v>96</v>
      </c>
      <c r="H40" s="39" t="s">
        <v>819</v>
      </c>
      <c r="I40" s="39">
        <v>1</v>
      </c>
      <c r="J40" s="39" t="s">
        <v>809</v>
      </c>
      <c r="K40" s="39">
        <v>10000000</v>
      </c>
      <c r="L40" s="50"/>
      <c r="M40" s="51">
        <v>42795</v>
      </c>
      <c r="N40" s="39">
        <v>1</v>
      </c>
      <c r="O40" s="39" t="s">
        <v>809</v>
      </c>
      <c r="P40" s="39">
        <v>9972470</v>
      </c>
      <c r="Q40" s="50"/>
      <c r="R40" s="52">
        <v>21217</v>
      </c>
      <c r="S40" s="51">
        <v>42795</v>
      </c>
      <c r="T40" s="39" t="s">
        <v>847</v>
      </c>
    </row>
    <row r="41" spans="1:20" s="46" customFormat="1" ht="15">
      <c r="A41" s="1">
        <v>31</v>
      </c>
      <c r="B41" s="46" t="s">
        <v>506</v>
      </c>
      <c r="C41" s="39" t="s">
        <v>54</v>
      </c>
      <c r="D41" s="39"/>
      <c r="E41" s="48"/>
      <c r="F41" s="39" t="s">
        <v>674</v>
      </c>
      <c r="G41" s="49" t="s">
        <v>96</v>
      </c>
      <c r="H41" s="39" t="s">
        <v>811</v>
      </c>
      <c r="I41" s="39">
        <v>1</v>
      </c>
      <c r="J41" s="39" t="s">
        <v>809</v>
      </c>
      <c r="K41" s="39">
        <v>23000000</v>
      </c>
      <c r="L41" s="50"/>
      <c r="M41" s="51">
        <v>42796</v>
      </c>
      <c r="N41" s="39">
        <v>1</v>
      </c>
      <c r="O41" s="39" t="s">
        <v>809</v>
      </c>
      <c r="P41" s="39">
        <v>13650000</v>
      </c>
      <c r="Q41" s="50"/>
      <c r="R41" s="52">
        <v>14317</v>
      </c>
      <c r="S41" s="51">
        <v>42796</v>
      </c>
      <c r="T41" s="39" t="s">
        <v>847</v>
      </c>
    </row>
    <row r="42" spans="1:20" s="46" customFormat="1" ht="15">
      <c r="A42" s="1">
        <v>32</v>
      </c>
      <c r="B42" s="46" t="s">
        <v>507</v>
      </c>
      <c r="C42" s="39" t="s">
        <v>54</v>
      </c>
      <c r="D42" s="39"/>
      <c r="E42" s="48"/>
      <c r="F42" s="39" t="s">
        <v>675</v>
      </c>
      <c r="G42" s="49" t="s">
        <v>96</v>
      </c>
      <c r="H42" s="39" t="s">
        <v>822</v>
      </c>
      <c r="I42" s="39">
        <v>1</v>
      </c>
      <c r="J42" s="39" t="s">
        <v>809</v>
      </c>
      <c r="K42" s="39">
        <v>5500000</v>
      </c>
      <c r="L42" s="50"/>
      <c r="M42" s="51">
        <v>42796</v>
      </c>
      <c r="N42" s="39">
        <v>1</v>
      </c>
      <c r="O42" s="39" t="s">
        <v>809</v>
      </c>
      <c r="P42" s="39">
        <v>4047190</v>
      </c>
      <c r="Q42" s="50"/>
      <c r="R42" s="52">
        <v>5417</v>
      </c>
      <c r="S42" s="51">
        <v>42796</v>
      </c>
      <c r="T42" s="39" t="s">
        <v>847</v>
      </c>
    </row>
    <row r="43" spans="1:20" s="46" customFormat="1" ht="15">
      <c r="A43" s="1">
        <v>33</v>
      </c>
      <c r="B43" s="46" t="s">
        <v>508</v>
      </c>
      <c r="C43" s="39" t="s">
        <v>54</v>
      </c>
      <c r="D43" s="39"/>
      <c r="E43" s="48"/>
      <c r="F43" s="39" t="s">
        <v>676</v>
      </c>
      <c r="G43" s="49" t="s">
        <v>94</v>
      </c>
      <c r="H43" s="39" t="s">
        <v>808</v>
      </c>
      <c r="I43" s="39">
        <v>1</v>
      </c>
      <c r="J43" s="39" t="s">
        <v>809</v>
      </c>
      <c r="K43" s="39">
        <v>90000000</v>
      </c>
      <c r="L43" s="50"/>
      <c r="M43" s="51">
        <v>42800</v>
      </c>
      <c r="N43" s="39">
        <v>1</v>
      </c>
      <c r="O43" s="39" t="s">
        <v>809</v>
      </c>
      <c r="P43" s="39">
        <v>88000000</v>
      </c>
      <c r="Q43" s="50"/>
      <c r="R43" s="52">
        <v>13117</v>
      </c>
      <c r="S43" s="51">
        <v>42800</v>
      </c>
      <c r="T43" s="39" t="s">
        <v>840</v>
      </c>
    </row>
    <row r="44" spans="1:20" s="46" customFormat="1" ht="15">
      <c r="A44" s="1">
        <v>34</v>
      </c>
      <c r="B44" s="46" t="s">
        <v>509</v>
      </c>
      <c r="C44" s="39" t="s">
        <v>54</v>
      </c>
      <c r="D44" s="39"/>
      <c r="E44" s="48"/>
      <c r="F44" s="39" t="s">
        <v>677</v>
      </c>
      <c r="G44" s="49" t="s">
        <v>94</v>
      </c>
      <c r="H44" s="39" t="s">
        <v>818</v>
      </c>
      <c r="I44" s="39">
        <v>1</v>
      </c>
      <c r="J44" s="39" t="s">
        <v>809</v>
      </c>
      <c r="K44" s="39">
        <v>40000000</v>
      </c>
      <c r="L44" s="50"/>
      <c r="M44" s="51">
        <v>42801</v>
      </c>
      <c r="N44" s="39">
        <v>1</v>
      </c>
      <c r="O44" s="39" t="s">
        <v>809</v>
      </c>
      <c r="P44" s="39">
        <v>40000000</v>
      </c>
      <c r="Q44" s="50"/>
      <c r="R44" s="52" t="s">
        <v>853</v>
      </c>
      <c r="S44" s="51">
        <v>42801</v>
      </c>
      <c r="T44" s="39" t="s">
        <v>840</v>
      </c>
    </row>
    <row r="45" spans="1:20" s="46" customFormat="1" ht="15">
      <c r="A45" s="1">
        <v>35</v>
      </c>
      <c r="B45" s="46" t="s">
        <v>510</v>
      </c>
      <c r="C45" s="39" t="s">
        <v>54</v>
      </c>
      <c r="D45" s="39"/>
      <c r="E45" s="48"/>
      <c r="F45" s="39" t="s">
        <v>678</v>
      </c>
      <c r="G45" s="49" t="s">
        <v>96</v>
      </c>
      <c r="H45" s="39" t="s">
        <v>823</v>
      </c>
      <c r="I45" s="39">
        <v>1</v>
      </c>
      <c r="J45" s="39" t="s">
        <v>809</v>
      </c>
      <c r="K45" s="39">
        <v>2500000</v>
      </c>
      <c r="L45" s="50"/>
      <c r="M45" s="51">
        <v>42802</v>
      </c>
      <c r="N45" s="39">
        <v>1</v>
      </c>
      <c r="O45" s="39" t="s">
        <v>809</v>
      </c>
      <c r="P45" s="39">
        <v>1220000</v>
      </c>
      <c r="Q45" s="50"/>
      <c r="R45" s="52">
        <v>5917</v>
      </c>
      <c r="S45" s="51">
        <v>42802</v>
      </c>
      <c r="T45" s="39" t="s">
        <v>847</v>
      </c>
    </row>
    <row r="46" spans="1:20" s="46" customFormat="1" ht="15">
      <c r="A46" s="1">
        <v>36</v>
      </c>
      <c r="B46" s="46" t="s">
        <v>511</v>
      </c>
      <c r="C46" s="39" t="s">
        <v>54</v>
      </c>
      <c r="D46" s="39"/>
      <c r="E46" s="48"/>
      <c r="F46" s="39" t="s">
        <v>679</v>
      </c>
      <c r="G46" s="49" t="s">
        <v>96</v>
      </c>
      <c r="H46" s="39" t="s">
        <v>815</v>
      </c>
      <c r="I46" s="39">
        <v>1</v>
      </c>
      <c r="J46" s="39" t="s">
        <v>809</v>
      </c>
      <c r="K46" s="39">
        <v>10000000</v>
      </c>
      <c r="L46" s="50"/>
      <c r="M46" s="51">
        <v>42807</v>
      </c>
      <c r="N46" s="39">
        <v>1</v>
      </c>
      <c r="O46" s="39" t="s">
        <v>809</v>
      </c>
      <c r="P46" s="39">
        <v>8301250</v>
      </c>
      <c r="Q46" s="50"/>
      <c r="R46" s="52">
        <v>29817</v>
      </c>
      <c r="S46" s="51">
        <v>42807</v>
      </c>
      <c r="T46" s="39" t="s">
        <v>847</v>
      </c>
    </row>
    <row r="47" spans="1:20" s="46" customFormat="1" ht="15">
      <c r="A47" s="1">
        <v>37</v>
      </c>
      <c r="B47" s="46" t="s">
        <v>512</v>
      </c>
      <c r="C47" s="39" t="s">
        <v>54</v>
      </c>
      <c r="D47" s="39"/>
      <c r="E47" s="48"/>
      <c r="F47" s="39" t="s">
        <v>680</v>
      </c>
      <c r="G47" s="49" t="s">
        <v>94</v>
      </c>
      <c r="H47" s="39" t="s">
        <v>820</v>
      </c>
      <c r="I47" s="39">
        <v>1</v>
      </c>
      <c r="J47" s="39" t="s">
        <v>809</v>
      </c>
      <c r="K47" s="39">
        <v>192000000</v>
      </c>
      <c r="L47" s="50"/>
      <c r="M47" s="51">
        <v>42807</v>
      </c>
      <c r="N47" s="39">
        <v>1</v>
      </c>
      <c r="O47" s="39" t="s">
        <v>809</v>
      </c>
      <c r="P47" s="39">
        <v>183023080</v>
      </c>
      <c r="Q47" s="50"/>
      <c r="R47" s="52">
        <v>14417</v>
      </c>
      <c r="S47" s="51">
        <v>42807</v>
      </c>
      <c r="T47" s="39" t="s">
        <v>852</v>
      </c>
    </row>
    <row r="48" spans="1:20" s="46" customFormat="1" ht="15">
      <c r="A48" s="1">
        <v>38</v>
      </c>
      <c r="B48" s="46" t="s">
        <v>513</v>
      </c>
      <c r="C48" s="39" t="s">
        <v>54</v>
      </c>
      <c r="D48" s="39"/>
      <c r="E48" s="48"/>
      <c r="F48" s="39" t="s">
        <v>681</v>
      </c>
      <c r="G48" s="49" t="s">
        <v>96</v>
      </c>
      <c r="H48" s="39" t="s">
        <v>815</v>
      </c>
      <c r="I48" s="39">
        <v>1</v>
      </c>
      <c r="J48" s="39" t="s">
        <v>809</v>
      </c>
      <c r="K48" s="39">
        <v>10000000</v>
      </c>
      <c r="L48" s="50"/>
      <c r="M48" s="51">
        <v>42808</v>
      </c>
      <c r="N48" s="39">
        <v>1</v>
      </c>
      <c r="O48" s="39" t="s">
        <v>809</v>
      </c>
      <c r="P48" s="39">
        <v>8801250</v>
      </c>
      <c r="Q48" s="50"/>
      <c r="R48" s="52">
        <v>29917</v>
      </c>
      <c r="S48" s="51">
        <v>42808</v>
      </c>
      <c r="T48" s="39" t="s">
        <v>847</v>
      </c>
    </row>
    <row r="49" spans="1:20" s="46" customFormat="1" ht="15">
      <c r="A49" s="1">
        <v>39</v>
      </c>
      <c r="B49" s="46" t="s">
        <v>514</v>
      </c>
      <c r="C49" s="39" t="s">
        <v>54</v>
      </c>
      <c r="D49" s="39"/>
      <c r="E49" s="48"/>
      <c r="F49" s="39" t="s">
        <v>682</v>
      </c>
      <c r="G49" s="49" t="s">
        <v>96</v>
      </c>
      <c r="H49" s="39" t="s">
        <v>824</v>
      </c>
      <c r="I49" s="39">
        <v>1</v>
      </c>
      <c r="J49" s="39" t="s">
        <v>809</v>
      </c>
      <c r="K49" s="39">
        <v>537167036</v>
      </c>
      <c r="L49" s="50"/>
      <c r="M49" s="51">
        <v>42808</v>
      </c>
      <c r="N49" s="39">
        <v>1</v>
      </c>
      <c r="O49" s="39" t="s">
        <v>809</v>
      </c>
      <c r="P49" s="39">
        <v>240157036</v>
      </c>
      <c r="Q49" s="50"/>
      <c r="R49" s="52" t="s">
        <v>854</v>
      </c>
      <c r="S49" s="51">
        <v>42808</v>
      </c>
      <c r="T49" s="39" t="s">
        <v>855</v>
      </c>
    </row>
    <row r="50" spans="1:20" s="46" customFormat="1" ht="15">
      <c r="A50" s="1">
        <v>40</v>
      </c>
      <c r="B50" s="46" t="s">
        <v>515</v>
      </c>
      <c r="C50" s="39" t="s">
        <v>54</v>
      </c>
      <c r="D50" s="39"/>
      <c r="E50" s="48"/>
      <c r="F50" s="39" t="s">
        <v>683</v>
      </c>
      <c r="G50" s="49" t="s">
        <v>97</v>
      </c>
      <c r="H50" s="39" t="s">
        <v>819</v>
      </c>
      <c r="I50" s="39">
        <v>1</v>
      </c>
      <c r="J50" s="39" t="s">
        <v>809</v>
      </c>
      <c r="K50" s="39">
        <v>2600000</v>
      </c>
      <c r="L50" s="50"/>
      <c r="M50" s="51">
        <v>42809</v>
      </c>
      <c r="N50" s="39">
        <v>1</v>
      </c>
      <c r="O50" s="39" t="s">
        <v>809</v>
      </c>
      <c r="P50" s="39">
        <v>2597056</v>
      </c>
      <c r="Q50" s="50"/>
      <c r="R50" s="52">
        <v>39817</v>
      </c>
      <c r="S50" s="51">
        <v>42809</v>
      </c>
      <c r="T50" s="39" t="s">
        <v>841</v>
      </c>
    </row>
    <row r="51" spans="1:20" s="46" customFormat="1" ht="15">
      <c r="A51" s="1">
        <v>41</v>
      </c>
      <c r="B51" s="46" t="s">
        <v>516</v>
      </c>
      <c r="C51" s="39" t="s">
        <v>54</v>
      </c>
      <c r="D51" s="39"/>
      <c r="E51" s="48"/>
      <c r="F51" s="39" t="s">
        <v>684</v>
      </c>
      <c r="G51" s="49" t="s">
        <v>94</v>
      </c>
      <c r="H51" s="39" t="s">
        <v>821</v>
      </c>
      <c r="I51" s="39">
        <v>1</v>
      </c>
      <c r="J51" s="39" t="s">
        <v>809</v>
      </c>
      <c r="K51" s="39">
        <v>10000000</v>
      </c>
      <c r="L51" s="50"/>
      <c r="M51" s="51">
        <v>42810</v>
      </c>
      <c r="N51" s="39">
        <v>1</v>
      </c>
      <c r="O51" s="39" t="s">
        <v>809</v>
      </c>
      <c r="P51" s="39">
        <v>10000000</v>
      </c>
      <c r="Q51" s="50"/>
      <c r="R51" s="52">
        <v>13417</v>
      </c>
      <c r="S51" s="51">
        <v>42810</v>
      </c>
      <c r="T51" s="39" t="s">
        <v>852</v>
      </c>
    </row>
    <row r="52" spans="1:20" s="46" customFormat="1" ht="15">
      <c r="A52" s="1">
        <v>42</v>
      </c>
      <c r="B52" s="46" t="s">
        <v>517</v>
      </c>
      <c r="C52" s="39" t="s">
        <v>54</v>
      </c>
      <c r="D52" s="39"/>
      <c r="E52" s="48"/>
      <c r="F52" s="39" t="s">
        <v>685</v>
      </c>
      <c r="G52" s="49" t="s">
        <v>94</v>
      </c>
      <c r="H52" s="39" t="s">
        <v>820</v>
      </c>
      <c r="I52" s="39">
        <v>1</v>
      </c>
      <c r="J52" s="39" t="s">
        <v>809</v>
      </c>
      <c r="K52" s="39">
        <v>65591396</v>
      </c>
      <c r="L52" s="50"/>
      <c r="M52" s="51">
        <v>42818</v>
      </c>
      <c r="N52" s="39">
        <v>1</v>
      </c>
      <c r="O52" s="39" t="s">
        <v>809</v>
      </c>
      <c r="P52" s="39">
        <v>90750000</v>
      </c>
      <c r="Q52" s="50"/>
      <c r="R52" s="52">
        <v>17617</v>
      </c>
      <c r="S52" s="51">
        <v>42818</v>
      </c>
      <c r="T52" s="39" t="s">
        <v>852</v>
      </c>
    </row>
    <row r="53" spans="1:20" s="46" customFormat="1" ht="15">
      <c r="A53" s="1">
        <v>43</v>
      </c>
      <c r="B53" s="46" t="s">
        <v>518</v>
      </c>
      <c r="C53" s="39" t="s">
        <v>54</v>
      </c>
      <c r="D53" s="39"/>
      <c r="E53" s="48"/>
      <c r="F53" s="39" t="s">
        <v>686</v>
      </c>
      <c r="G53" s="49" t="s">
        <v>96</v>
      </c>
      <c r="H53" s="39" t="s">
        <v>479</v>
      </c>
      <c r="I53" s="39">
        <v>1</v>
      </c>
      <c r="J53" s="39" t="s">
        <v>809</v>
      </c>
      <c r="K53" s="39">
        <v>0</v>
      </c>
      <c r="L53" s="50"/>
      <c r="M53" s="51">
        <v>42818</v>
      </c>
      <c r="N53" s="39">
        <v>1</v>
      </c>
      <c r="O53" s="39" t="s">
        <v>809</v>
      </c>
      <c r="P53" s="39">
        <v>13655250</v>
      </c>
      <c r="Q53" s="50"/>
      <c r="R53" s="52" t="s">
        <v>479</v>
      </c>
      <c r="S53" s="51">
        <v>42818</v>
      </c>
      <c r="T53" s="39" t="s">
        <v>847</v>
      </c>
    </row>
    <row r="54" spans="1:20" s="46" customFormat="1" ht="15">
      <c r="A54" s="1">
        <v>44</v>
      </c>
      <c r="B54" s="46" t="s">
        <v>519</v>
      </c>
      <c r="C54" s="39" t="s">
        <v>54</v>
      </c>
      <c r="D54" s="39"/>
      <c r="E54" s="48"/>
      <c r="F54" s="39" t="s">
        <v>687</v>
      </c>
      <c r="G54" s="49" t="s">
        <v>96</v>
      </c>
      <c r="H54" s="39" t="s">
        <v>815</v>
      </c>
      <c r="I54" s="39">
        <v>1</v>
      </c>
      <c r="J54" s="39" t="s">
        <v>809</v>
      </c>
      <c r="K54" s="39">
        <v>8000000</v>
      </c>
      <c r="L54" s="50"/>
      <c r="M54" s="51">
        <v>42821</v>
      </c>
      <c r="N54" s="39">
        <v>1</v>
      </c>
      <c r="O54" s="39" t="s">
        <v>809</v>
      </c>
      <c r="P54" s="39">
        <v>6445177</v>
      </c>
      <c r="Q54" s="50"/>
      <c r="R54" s="52">
        <v>33117</v>
      </c>
      <c r="S54" s="51">
        <v>42821</v>
      </c>
      <c r="T54" s="39" t="s">
        <v>847</v>
      </c>
    </row>
    <row r="55" spans="1:20" s="46" customFormat="1" ht="15">
      <c r="A55" s="1">
        <v>45</v>
      </c>
      <c r="B55" s="46" t="s">
        <v>520</v>
      </c>
      <c r="C55" s="39" t="s">
        <v>54</v>
      </c>
      <c r="D55" s="39"/>
      <c r="E55" s="48"/>
      <c r="F55" s="39" t="s">
        <v>688</v>
      </c>
      <c r="G55" s="49" t="s">
        <v>94</v>
      </c>
      <c r="H55" s="39" t="s">
        <v>825</v>
      </c>
      <c r="I55" s="39">
        <v>1</v>
      </c>
      <c r="J55" s="39" t="s">
        <v>809</v>
      </c>
      <c r="K55" s="39">
        <v>15000000</v>
      </c>
      <c r="L55" s="50"/>
      <c r="M55" s="51">
        <v>42822</v>
      </c>
      <c r="N55" s="39">
        <v>1</v>
      </c>
      <c r="O55" s="39" t="s">
        <v>809</v>
      </c>
      <c r="P55" s="39">
        <v>15000000</v>
      </c>
      <c r="Q55" s="50"/>
      <c r="R55" s="52">
        <v>37717</v>
      </c>
      <c r="S55" s="51">
        <v>42822</v>
      </c>
      <c r="T55" s="39" t="s">
        <v>852</v>
      </c>
    </row>
    <row r="56" spans="1:20" s="46" customFormat="1" ht="15">
      <c r="A56" s="1">
        <v>46</v>
      </c>
      <c r="B56" s="46" t="s">
        <v>521</v>
      </c>
      <c r="C56" s="39" t="s">
        <v>54</v>
      </c>
      <c r="D56" s="39"/>
      <c r="E56" s="48"/>
      <c r="F56" s="39" t="s">
        <v>689</v>
      </c>
      <c r="G56" s="49" t="s">
        <v>96</v>
      </c>
      <c r="H56" s="39" t="s">
        <v>826</v>
      </c>
      <c r="I56" s="39">
        <v>1</v>
      </c>
      <c r="J56" s="39" t="s">
        <v>809</v>
      </c>
      <c r="K56" s="39">
        <v>8000000</v>
      </c>
      <c r="L56" s="50"/>
      <c r="M56" s="51">
        <v>42823</v>
      </c>
      <c r="N56" s="39">
        <v>1</v>
      </c>
      <c r="O56" s="39" t="s">
        <v>809</v>
      </c>
      <c r="P56" s="39">
        <v>8000000</v>
      </c>
      <c r="Q56" s="50"/>
      <c r="R56" s="52">
        <v>33017</v>
      </c>
      <c r="S56" s="51">
        <v>42823</v>
      </c>
      <c r="T56" s="39" t="s">
        <v>847</v>
      </c>
    </row>
    <row r="57" spans="1:20" s="46" customFormat="1" ht="15">
      <c r="A57" s="1">
        <v>47</v>
      </c>
      <c r="B57" s="46" t="s">
        <v>522</v>
      </c>
      <c r="C57" s="39" t="s">
        <v>54</v>
      </c>
      <c r="D57" s="39"/>
      <c r="E57" s="48"/>
      <c r="F57" s="39" t="s">
        <v>690</v>
      </c>
      <c r="G57" s="49" t="s">
        <v>96</v>
      </c>
      <c r="H57" s="39" t="s">
        <v>815</v>
      </c>
      <c r="I57" s="39">
        <v>1</v>
      </c>
      <c r="J57" s="39" t="s">
        <v>809</v>
      </c>
      <c r="K57" s="39">
        <v>10000000</v>
      </c>
      <c r="L57" s="50"/>
      <c r="M57" s="51">
        <v>42823</v>
      </c>
      <c r="N57" s="39">
        <v>1</v>
      </c>
      <c r="O57" s="39" t="s">
        <v>809</v>
      </c>
      <c r="P57" s="39">
        <v>8950000</v>
      </c>
      <c r="Q57" s="50"/>
      <c r="R57" s="52">
        <v>29717</v>
      </c>
      <c r="S57" s="51">
        <v>42823</v>
      </c>
      <c r="T57" s="39" t="s">
        <v>847</v>
      </c>
    </row>
    <row r="58" spans="1:20" s="46" customFormat="1" ht="15">
      <c r="A58" s="1">
        <v>48</v>
      </c>
      <c r="B58" s="46" t="s">
        <v>523</v>
      </c>
      <c r="C58" s="39" t="s">
        <v>54</v>
      </c>
      <c r="D58" s="39"/>
      <c r="E58" s="48"/>
      <c r="F58" s="39" t="s">
        <v>691</v>
      </c>
      <c r="G58" s="49" t="s">
        <v>94</v>
      </c>
      <c r="H58" s="39" t="s">
        <v>811</v>
      </c>
      <c r="I58" s="39">
        <v>1</v>
      </c>
      <c r="J58" s="39" t="s">
        <v>809</v>
      </c>
      <c r="K58" s="39">
        <v>400000000</v>
      </c>
      <c r="L58" s="50"/>
      <c r="M58" s="51">
        <v>42824</v>
      </c>
      <c r="N58" s="39">
        <v>1</v>
      </c>
      <c r="O58" s="39" t="s">
        <v>809</v>
      </c>
      <c r="P58" s="39">
        <v>399781571</v>
      </c>
      <c r="Q58" s="50"/>
      <c r="R58" s="52">
        <v>18817</v>
      </c>
      <c r="S58" s="51">
        <v>42824</v>
      </c>
      <c r="T58" s="39" t="s">
        <v>852</v>
      </c>
    </row>
    <row r="59" spans="1:20" s="46" customFormat="1" ht="15">
      <c r="A59" s="1">
        <v>49</v>
      </c>
      <c r="B59" s="46" t="s">
        <v>524</v>
      </c>
      <c r="C59" s="39" t="s">
        <v>54</v>
      </c>
      <c r="D59" s="39"/>
      <c r="E59" s="48"/>
      <c r="F59" s="39" t="s">
        <v>692</v>
      </c>
      <c r="G59" s="49" t="s">
        <v>96</v>
      </c>
      <c r="H59" s="39" t="s">
        <v>827</v>
      </c>
      <c r="I59" s="39">
        <v>1</v>
      </c>
      <c r="J59" s="39" t="s">
        <v>809</v>
      </c>
      <c r="K59" s="39">
        <v>2040000</v>
      </c>
      <c r="L59" s="50"/>
      <c r="M59" s="51">
        <v>42825</v>
      </c>
      <c r="N59" s="39">
        <v>1</v>
      </c>
      <c r="O59" s="39" t="s">
        <v>809</v>
      </c>
      <c r="P59" s="39">
        <v>1892100</v>
      </c>
      <c r="Q59" s="50"/>
      <c r="R59" s="52">
        <v>33217</v>
      </c>
      <c r="S59" s="51">
        <v>42825</v>
      </c>
      <c r="T59" s="39" t="s">
        <v>847</v>
      </c>
    </row>
    <row r="60" spans="1:20" s="46" customFormat="1" ht="15">
      <c r="A60" s="1">
        <v>50</v>
      </c>
      <c r="B60" s="46" t="s">
        <v>525</v>
      </c>
      <c r="C60" s="39" t="s">
        <v>54</v>
      </c>
      <c r="D60" s="39"/>
      <c r="E60" s="48"/>
      <c r="F60" s="39" t="s">
        <v>693</v>
      </c>
      <c r="G60" s="49" t="s">
        <v>97</v>
      </c>
      <c r="H60" s="39" t="s">
        <v>819</v>
      </c>
      <c r="I60" s="39">
        <v>1</v>
      </c>
      <c r="J60" s="39" t="s">
        <v>809</v>
      </c>
      <c r="K60" s="39">
        <v>30000000</v>
      </c>
      <c r="L60" s="50"/>
      <c r="M60" s="51">
        <v>42825</v>
      </c>
      <c r="N60" s="39">
        <v>1</v>
      </c>
      <c r="O60" s="39" t="s">
        <v>809</v>
      </c>
      <c r="P60" s="39">
        <v>28832316</v>
      </c>
      <c r="Q60" s="50"/>
      <c r="R60" s="52">
        <v>32817</v>
      </c>
      <c r="S60" s="51">
        <v>42825</v>
      </c>
      <c r="T60" s="39" t="s">
        <v>849</v>
      </c>
    </row>
    <row r="61" spans="1:20" s="46" customFormat="1" ht="15">
      <c r="A61" s="1">
        <v>51</v>
      </c>
      <c r="B61" s="46" t="s">
        <v>526</v>
      </c>
      <c r="C61" s="39" t="s">
        <v>54</v>
      </c>
      <c r="D61" s="39"/>
      <c r="E61" s="48"/>
      <c r="F61" s="39" t="s">
        <v>694</v>
      </c>
      <c r="G61" s="49" t="s">
        <v>94</v>
      </c>
      <c r="H61" s="39" t="s">
        <v>828</v>
      </c>
      <c r="I61" s="39">
        <v>1</v>
      </c>
      <c r="J61" s="39" t="s">
        <v>809</v>
      </c>
      <c r="K61" s="39">
        <v>50000000</v>
      </c>
      <c r="L61" s="50"/>
      <c r="M61" s="51">
        <v>42828</v>
      </c>
      <c r="N61" s="39">
        <v>1</v>
      </c>
      <c r="O61" s="39" t="s">
        <v>809</v>
      </c>
      <c r="P61" s="39">
        <v>50000000</v>
      </c>
      <c r="Q61" s="50"/>
      <c r="R61" s="52" t="s">
        <v>856</v>
      </c>
      <c r="S61" s="51">
        <v>42828</v>
      </c>
      <c r="T61" s="39" t="s">
        <v>852</v>
      </c>
    </row>
    <row r="62" spans="1:20" s="46" customFormat="1" ht="15">
      <c r="A62" s="1">
        <v>52</v>
      </c>
      <c r="B62" s="46" t="s">
        <v>527</v>
      </c>
      <c r="C62" s="39" t="s">
        <v>54</v>
      </c>
      <c r="D62" s="39"/>
      <c r="E62" s="48"/>
      <c r="F62" s="39" t="s">
        <v>695</v>
      </c>
      <c r="G62" s="49" t="s">
        <v>96</v>
      </c>
      <c r="H62" s="39" t="s">
        <v>815</v>
      </c>
      <c r="I62" s="39">
        <v>1</v>
      </c>
      <c r="J62" s="39" t="s">
        <v>809</v>
      </c>
      <c r="K62" s="39">
        <v>10000000</v>
      </c>
      <c r="L62" s="50"/>
      <c r="M62" s="51">
        <v>42830</v>
      </c>
      <c r="N62" s="39">
        <v>1</v>
      </c>
      <c r="O62" s="39" t="s">
        <v>809</v>
      </c>
      <c r="P62" s="39">
        <v>6290000</v>
      </c>
      <c r="Q62" s="50"/>
      <c r="R62" s="52">
        <v>33317</v>
      </c>
      <c r="S62" s="51">
        <v>42830</v>
      </c>
      <c r="T62" s="39" t="s">
        <v>847</v>
      </c>
    </row>
    <row r="63" spans="1:20" s="46" customFormat="1" ht="15">
      <c r="A63" s="1">
        <v>53</v>
      </c>
      <c r="B63" s="46" t="s">
        <v>528</v>
      </c>
      <c r="C63" s="39" t="s">
        <v>54</v>
      </c>
      <c r="D63" s="39"/>
      <c r="E63" s="48"/>
      <c r="F63" s="39" t="s">
        <v>696</v>
      </c>
      <c r="G63" s="49" t="s">
        <v>96</v>
      </c>
      <c r="H63" s="39" t="s">
        <v>823</v>
      </c>
      <c r="I63" s="39">
        <v>1</v>
      </c>
      <c r="J63" s="39" t="s">
        <v>809</v>
      </c>
      <c r="K63" s="39">
        <v>4000000</v>
      </c>
      <c r="L63" s="50"/>
      <c r="M63" s="51">
        <v>42830</v>
      </c>
      <c r="N63" s="39">
        <v>1</v>
      </c>
      <c r="O63" s="39" t="s">
        <v>809</v>
      </c>
      <c r="P63" s="39">
        <v>4000000</v>
      </c>
      <c r="Q63" s="50"/>
      <c r="R63" s="52">
        <v>32217</v>
      </c>
      <c r="S63" s="51">
        <v>42830</v>
      </c>
      <c r="T63" s="39" t="s">
        <v>857</v>
      </c>
    </row>
    <row r="64" spans="1:20" s="46" customFormat="1" ht="15">
      <c r="A64" s="1">
        <v>54</v>
      </c>
      <c r="B64" s="46" t="s">
        <v>529</v>
      </c>
      <c r="C64" s="39" t="s">
        <v>54</v>
      </c>
      <c r="D64" s="39"/>
      <c r="E64" s="48"/>
      <c r="F64" s="39" t="s">
        <v>697</v>
      </c>
      <c r="G64" s="49" t="s">
        <v>97</v>
      </c>
      <c r="H64" s="39" t="s">
        <v>829</v>
      </c>
      <c r="I64" s="39">
        <v>1</v>
      </c>
      <c r="J64" s="39" t="s">
        <v>809</v>
      </c>
      <c r="K64" s="39">
        <v>3200000</v>
      </c>
      <c r="L64" s="50"/>
      <c r="M64" s="51">
        <v>42831</v>
      </c>
      <c r="N64" s="39">
        <v>1</v>
      </c>
      <c r="O64" s="39" t="s">
        <v>809</v>
      </c>
      <c r="P64" s="39">
        <v>2774243</v>
      </c>
      <c r="Q64" s="50"/>
      <c r="R64" s="52">
        <v>48417</v>
      </c>
      <c r="S64" s="51">
        <v>42831</v>
      </c>
      <c r="T64" s="39" t="s">
        <v>849</v>
      </c>
    </row>
    <row r="65" spans="1:20" s="46" customFormat="1" ht="15">
      <c r="A65" s="1">
        <v>55</v>
      </c>
      <c r="B65" s="46" t="s">
        <v>530</v>
      </c>
      <c r="C65" s="39" t="s">
        <v>54</v>
      </c>
      <c r="D65" s="39"/>
      <c r="E65" s="48"/>
      <c r="F65" s="39" t="s">
        <v>698</v>
      </c>
      <c r="G65" s="49" t="s">
        <v>96</v>
      </c>
      <c r="H65" s="39" t="s">
        <v>827</v>
      </c>
      <c r="I65" s="39">
        <v>1</v>
      </c>
      <c r="J65" s="39" t="s">
        <v>809</v>
      </c>
      <c r="K65" s="39">
        <v>20000000</v>
      </c>
      <c r="L65" s="50"/>
      <c r="M65" s="51">
        <v>42832</v>
      </c>
      <c r="N65" s="39">
        <v>1</v>
      </c>
      <c r="O65" s="39" t="s">
        <v>809</v>
      </c>
      <c r="P65" s="39">
        <v>20000000</v>
      </c>
      <c r="Q65" s="50"/>
      <c r="R65" s="52" t="s">
        <v>858</v>
      </c>
      <c r="S65" s="51">
        <v>42832</v>
      </c>
      <c r="T65" s="39" t="s">
        <v>857</v>
      </c>
    </row>
    <row r="66" spans="1:20" s="46" customFormat="1" ht="15">
      <c r="A66" s="1">
        <v>56</v>
      </c>
      <c r="B66" s="46" t="s">
        <v>531</v>
      </c>
      <c r="C66" s="39" t="s">
        <v>54</v>
      </c>
      <c r="D66" s="39"/>
      <c r="E66" s="48"/>
      <c r="F66" s="39" t="s">
        <v>699</v>
      </c>
      <c r="G66" s="49" t="s">
        <v>94</v>
      </c>
      <c r="H66" s="39" t="s">
        <v>825</v>
      </c>
      <c r="I66" s="39">
        <v>1</v>
      </c>
      <c r="J66" s="39" t="s">
        <v>809</v>
      </c>
      <c r="K66" s="39">
        <v>350000</v>
      </c>
      <c r="L66" s="50"/>
      <c r="M66" s="51">
        <v>42832</v>
      </c>
      <c r="N66" s="39">
        <v>1</v>
      </c>
      <c r="O66" s="39" t="s">
        <v>809</v>
      </c>
      <c r="P66" s="39">
        <v>268000</v>
      </c>
      <c r="Q66" s="50"/>
      <c r="R66" s="52">
        <v>32917</v>
      </c>
      <c r="S66" s="51">
        <v>42832</v>
      </c>
      <c r="T66" s="39" t="s">
        <v>852</v>
      </c>
    </row>
    <row r="67" spans="1:20" s="46" customFormat="1" ht="15">
      <c r="A67" s="1">
        <v>57</v>
      </c>
      <c r="B67" s="46" t="s">
        <v>532</v>
      </c>
      <c r="C67" s="39" t="s">
        <v>54</v>
      </c>
      <c r="D67" s="39"/>
      <c r="E67" s="48"/>
      <c r="F67" s="39" t="s">
        <v>700</v>
      </c>
      <c r="G67" s="49" t="s">
        <v>96</v>
      </c>
      <c r="H67" s="39" t="s">
        <v>810</v>
      </c>
      <c r="I67" s="39">
        <v>1</v>
      </c>
      <c r="J67" s="39" t="s">
        <v>809</v>
      </c>
      <c r="K67" s="39">
        <v>1000000</v>
      </c>
      <c r="L67" s="50"/>
      <c r="M67" s="51">
        <v>42842</v>
      </c>
      <c r="N67" s="39">
        <v>1</v>
      </c>
      <c r="O67" s="39" t="s">
        <v>809</v>
      </c>
      <c r="P67" s="39">
        <v>860000</v>
      </c>
      <c r="Q67" s="50"/>
      <c r="R67" s="52">
        <v>33517</v>
      </c>
      <c r="S67" s="51">
        <v>42842</v>
      </c>
      <c r="T67" s="39" t="s">
        <v>857</v>
      </c>
    </row>
    <row r="68" spans="1:20" s="46" customFormat="1" ht="15">
      <c r="A68" s="1">
        <v>58</v>
      </c>
      <c r="B68" s="46" t="s">
        <v>533</v>
      </c>
      <c r="C68" s="39" t="s">
        <v>54</v>
      </c>
      <c r="D68" s="39"/>
      <c r="E68" s="48"/>
      <c r="F68" s="39" t="s">
        <v>701</v>
      </c>
      <c r="G68" s="49" t="s">
        <v>96</v>
      </c>
      <c r="H68" s="39" t="s">
        <v>824</v>
      </c>
      <c r="I68" s="39">
        <v>1</v>
      </c>
      <c r="J68" s="39" t="s">
        <v>809</v>
      </c>
      <c r="K68" s="39">
        <v>85000000</v>
      </c>
      <c r="L68" s="50"/>
      <c r="M68" s="51">
        <v>42849</v>
      </c>
      <c r="N68" s="39">
        <v>1</v>
      </c>
      <c r="O68" s="39" t="s">
        <v>809</v>
      </c>
      <c r="P68" s="39">
        <v>64740534</v>
      </c>
      <c r="Q68" s="50"/>
      <c r="R68" s="52">
        <v>22717</v>
      </c>
      <c r="S68" s="51">
        <v>42849</v>
      </c>
      <c r="T68" s="39" t="s">
        <v>859</v>
      </c>
    </row>
    <row r="69" spans="1:20" s="46" customFormat="1" ht="15">
      <c r="A69" s="1">
        <v>59</v>
      </c>
      <c r="B69" s="46" t="s">
        <v>534</v>
      </c>
      <c r="C69" s="39" t="s">
        <v>54</v>
      </c>
      <c r="D69" s="39"/>
      <c r="E69" s="48"/>
      <c r="F69" s="39" t="s">
        <v>702</v>
      </c>
      <c r="G69" s="49" t="s">
        <v>96</v>
      </c>
      <c r="H69" s="39" t="s">
        <v>820</v>
      </c>
      <c r="I69" s="39">
        <v>1</v>
      </c>
      <c r="J69" s="39" t="s">
        <v>809</v>
      </c>
      <c r="K69" s="39">
        <v>200000000</v>
      </c>
      <c r="L69" s="50"/>
      <c r="M69" s="51">
        <v>42852</v>
      </c>
      <c r="N69" s="39">
        <v>1</v>
      </c>
      <c r="O69" s="39" t="s">
        <v>809</v>
      </c>
      <c r="P69" s="39">
        <v>186928000</v>
      </c>
      <c r="Q69" s="50"/>
      <c r="R69" s="52">
        <v>29117</v>
      </c>
      <c r="S69" s="51">
        <v>42852</v>
      </c>
      <c r="T69" s="39" t="s">
        <v>855</v>
      </c>
    </row>
    <row r="70" spans="1:20" s="46" customFormat="1" ht="15">
      <c r="A70" s="1">
        <v>60</v>
      </c>
      <c r="B70" s="46" t="s">
        <v>535</v>
      </c>
      <c r="C70" s="39" t="s">
        <v>54</v>
      </c>
      <c r="D70" s="39"/>
      <c r="E70" s="48"/>
      <c r="F70" s="39" t="s">
        <v>703</v>
      </c>
      <c r="G70" s="49" t="s">
        <v>96</v>
      </c>
      <c r="H70" s="39" t="s">
        <v>815</v>
      </c>
      <c r="I70" s="39">
        <v>1</v>
      </c>
      <c r="J70" s="39" t="s">
        <v>809</v>
      </c>
      <c r="K70" s="39">
        <v>7500000</v>
      </c>
      <c r="L70" s="50"/>
      <c r="M70" s="51">
        <v>42857</v>
      </c>
      <c r="N70" s="39">
        <v>1</v>
      </c>
      <c r="O70" s="39" t="s">
        <v>809</v>
      </c>
      <c r="P70" s="39">
        <v>4254250</v>
      </c>
      <c r="Q70" s="50"/>
      <c r="R70" s="52">
        <v>40117</v>
      </c>
      <c r="S70" s="51">
        <v>42857</v>
      </c>
      <c r="T70" s="39" t="s">
        <v>857</v>
      </c>
    </row>
    <row r="71" spans="1:20" s="46" customFormat="1" ht="15">
      <c r="A71" s="1">
        <v>61</v>
      </c>
      <c r="B71" s="46" t="s">
        <v>536</v>
      </c>
      <c r="C71" s="39" t="s">
        <v>54</v>
      </c>
      <c r="D71" s="39"/>
      <c r="E71" s="48"/>
      <c r="F71" s="39" t="s">
        <v>704</v>
      </c>
      <c r="G71" s="49" t="s">
        <v>97</v>
      </c>
      <c r="H71" s="39" t="s">
        <v>827</v>
      </c>
      <c r="I71" s="39">
        <v>1</v>
      </c>
      <c r="J71" s="39" t="s">
        <v>809</v>
      </c>
      <c r="K71" s="39">
        <v>800000</v>
      </c>
      <c r="L71" s="50"/>
      <c r="M71" s="51">
        <v>42863</v>
      </c>
      <c r="N71" s="39">
        <v>1</v>
      </c>
      <c r="O71" s="39" t="s">
        <v>809</v>
      </c>
      <c r="P71" s="39">
        <v>793016</v>
      </c>
      <c r="Q71" s="50"/>
      <c r="R71" s="52">
        <v>64317</v>
      </c>
      <c r="S71" s="51">
        <v>42863</v>
      </c>
      <c r="T71" s="39" t="s">
        <v>841</v>
      </c>
    </row>
    <row r="72" spans="1:20" s="46" customFormat="1" ht="15">
      <c r="A72" s="1">
        <v>62</v>
      </c>
      <c r="B72" s="46" t="s">
        <v>537</v>
      </c>
      <c r="C72" s="39" t="s">
        <v>54</v>
      </c>
      <c r="D72" s="39"/>
      <c r="E72" s="48"/>
      <c r="F72" s="39" t="s">
        <v>705</v>
      </c>
      <c r="G72" s="49" t="s">
        <v>96</v>
      </c>
      <c r="H72" s="39" t="s">
        <v>808</v>
      </c>
      <c r="I72" s="39">
        <v>1</v>
      </c>
      <c r="J72" s="39" t="s">
        <v>809</v>
      </c>
      <c r="K72" s="39">
        <v>90000000</v>
      </c>
      <c r="L72" s="50"/>
      <c r="M72" s="51">
        <v>42864</v>
      </c>
      <c r="N72" s="39">
        <v>1</v>
      </c>
      <c r="O72" s="39" t="s">
        <v>809</v>
      </c>
      <c r="P72" s="39">
        <v>61012000</v>
      </c>
      <c r="Q72" s="50"/>
      <c r="R72" s="52">
        <v>13217</v>
      </c>
      <c r="S72" s="51">
        <v>42864</v>
      </c>
      <c r="T72" s="39" t="s">
        <v>859</v>
      </c>
    </row>
    <row r="73" spans="1:20" s="46" customFormat="1" ht="15">
      <c r="A73" s="1">
        <v>63</v>
      </c>
      <c r="B73" s="46" t="s">
        <v>538</v>
      </c>
      <c r="C73" s="39" t="s">
        <v>54</v>
      </c>
      <c r="D73" s="39"/>
      <c r="E73" s="48"/>
      <c r="F73" s="39" t="s">
        <v>706</v>
      </c>
      <c r="G73" s="49" t="s">
        <v>96</v>
      </c>
      <c r="H73" s="39" t="s">
        <v>824</v>
      </c>
      <c r="I73" s="39">
        <v>1</v>
      </c>
      <c r="J73" s="39" t="s">
        <v>809</v>
      </c>
      <c r="K73" s="39">
        <v>459750000</v>
      </c>
      <c r="L73" s="50"/>
      <c r="M73" s="51">
        <v>42866</v>
      </c>
      <c r="N73" s="39">
        <v>1</v>
      </c>
      <c r="O73" s="39" t="s">
        <v>809</v>
      </c>
      <c r="P73" s="39">
        <v>450706232</v>
      </c>
      <c r="Q73" s="50"/>
      <c r="R73" s="52" t="s">
        <v>860</v>
      </c>
      <c r="S73" s="51">
        <v>42866</v>
      </c>
      <c r="T73" s="39" t="s">
        <v>855</v>
      </c>
    </row>
    <row r="74" spans="1:20" s="46" customFormat="1" ht="15">
      <c r="A74" s="1">
        <v>64</v>
      </c>
      <c r="B74" s="46" t="s">
        <v>539</v>
      </c>
      <c r="C74" s="39" t="s">
        <v>54</v>
      </c>
      <c r="D74" s="39"/>
      <c r="E74" s="48"/>
      <c r="F74" s="39" t="s">
        <v>707</v>
      </c>
      <c r="G74" s="49" t="s">
        <v>96</v>
      </c>
      <c r="H74" s="39" t="s">
        <v>813</v>
      </c>
      <c r="I74" s="39">
        <v>1</v>
      </c>
      <c r="J74" s="39" t="s">
        <v>809</v>
      </c>
      <c r="K74" s="39">
        <v>400000000</v>
      </c>
      <c r="L74" s="50"/>
      <c r="M74" s="51">
        <v>42866</v>
      </c>
      <c r="N74" s="39">
        <v>1</v>
      </c>
      <c r="O74" s="39" t="s">
        <v>809</v>
      </c>
      <c r="P74" s="39">
        <v>254715600</v>
      </c>
      <c r="Q74" s="50"/>
      <c r="R74" s="52">
        <v>18517</v>
      </c>
      <c r="S74" s="51">
        <v>42866</v>
      </c>
      <c r="T74" s="39" t="s">
        <v>855</v>
      </c>
    </row>
    <row r="75" spans="1:20" s="46" customFormat="1" ht="15">
      <c r="A75" s="1">
        <v>65</v>
      </c>
      <c r="B75" s="46" t="s">
        <v>540</v>
      </c>
      <c r="C75" s="39" t="s">
        <v>54</v>
      </c>
      <c r="D75" s="39"/>
      <c r="E75" s="48"/>
      <c r="F75" s="39" t="s">
        <v>708</v>
      </c>
      <c r="G75" s="49" t="s">
        <v>97</v>
      </c>
      <c r="H75" s="39" t="s">
        <v>824</v>
      </c>
      <c r="I75" s="39">
        <v>1</v>
      </c>
      <c r="J75" s="39" t="s">
        <v>809</v>
      </c>
      <c r="K75" s="39">
        <v>45000000</v>
      </c>
      <c r="L75" s="50"/>
      <c r="M75" s="51">
        <v>42866</v>
      </c>
      <c r="N75" s="39">
        <v>1</v>
      </c>
      <c r="O75" s="39" t="s">
        <v>809</v>
      </c>
      <c r="P75" s="39">
        <v>29134300</v>
      </c>
      <c r="Q75" s="50"/>
      <c r="R75" s="52">
        <v>57917</v>
      </c>
      <c r="S75" s="51">
        <v>42866</v>
      </c>
      <c r="T75" s="39" t="s">
        <v>841</v>
      </c>
    </row>
    <row r="76" spans="1:20" s="46" customFormat="1" ht="15">
      <c r="A76" s="1">
        <v>66</v>
      </c>
      <c r="B76" s="46" t="s">
        <v>541</v>
      </c>
      <c r="C76" s="39" t="s">
        <v>54</v>
      </c>
      <c r="D76" s="39"/>
      <c r="E76" s="48"/>
      <c r="F76" s="39" t="s">
        <v>709</v>
      </c>
      <c r="G76" s="49" t="s">
        <v>96</v>
      </c>
      <c r="H76" s="39" t="s">
        <v>830</v>
      </c>
      <c r="I76" s="39">
        <v>1</v>
      </c>
      <c r="J76" s="39" t="s">
        <v>809</v>
      </c>
      <c r="K76" s="39">
        <v>40000000</v>
      </c>
      <c r="L76" s="50"/>
      <c r="M76" s="51">
        <v>42867</v>
      </c>
      <c r="N76" s="39">
        <v>1</v>
      </c>
      <c r="O76" s="39" t="s">
        <v>809</v>
      </c>
      <c r="P76" s="39">
        <v>14462400</v>
      </c>
      <c r="Q76" s="50"/>
      <c r="R76" s="52">
        <v>58017</v>
      </c>
      <c r="S76" s="51">
        <v>42867</v>
      </c>
      <c r="T76" s="39" t="s">
        <v>857</v>
      </c>
    </row>
    <row r="77" spans="1:20" s="46" customFormat="1" ht="15">
      <c r="A77" s="1">
        <v>67</v>
      </c>
      <c r="B77" s="46" t="s">
        <v>542</v>
      </c>
      <c r="C77" s="39" t="s">
        <v>54</v>
      </c>
      <c r="D77" s="39"/>
      <c r="E77" s="48"/>
      <c r="F77" s="39" t="s">
        <v>710</v>
      </c>
      <c r="G77" s="49" t="s">
        <v>94</v>
      </c>
      <c r="H77" s="39" t="s">
        <v>815</v>
      </c>
      <c r="I77" s="39">
        <v>1</v>
      </c>
      <c r="J77" s="39" t="s">
        <v>809</v>
      </c>
      <c r="K77" s="39">
        <v>15946000</v>
      </c>
      <c r="L77" s="50"/>
      <c r="M77" s="51">
        <v>42870</v>
      </c>
      <c r="N77" s="39">
        <v>1</v>
      </c>
      <c r="O77" s="39" t="s">
        <v>809</v>
      </c>
      <c r="P77" s="39">
        <v>14982100</v>
      </c>
      <c r="Q77" s="50"/>
      <c r="R77" s="52">
        <v>46117</v>
      </c>
      <c r="S77" s="51">
        <v>42870</v>
      </c>
      <c r="T77" s="39" t="s">
        <v>852</v>
      </c>
    </row>
    <row r="78" spans="1:20" s="46" customFormat="1" ht="15">
      <c r="A78" s="1">
        <v>68</v>
      </c>
      <c r="B78" s="46" t="s">
        <v>543</v>
      </c>
      <c r="C78" s="39" t="s">
        <v>54</v>
      </c>
      <c r="D78" s="39"/>
      <c r="E78" s="48"/>
      <c r="F78" s="39" t="s">
        <v>711</v>
      </c>
      <c r="G78" s="49" t="s">
        <v>96</v>
      </c>
      <c r="H78" s="39" t="s">
        <v>812</v>
      </c>
      <c r="I78" s="39">
        <v>1</v>
      </c>
      <c r="J78" s="39" t="s">
        <v>809</v>
      </c>
      <c r="K78" s="39">
        <v>3000000</v>
      </c>
      <c r="L78" s="50"/>
      <c r="M78" s="51">
        <v>42871</v>
      </c>
      <c r="N78" s="39">
        <v>1</v>
      </c>
      <c r="O78" s="39" t="s">
        <v>809</v>
      </c>
      <c r="P78" s="39">
        <v>2102612</v>
      </c>
      <c r="Q78" s="50"/>
      <c r="R78" s="52">
        <v>63117</v>
      </c>
      <c r="S78" s="51">
        <v>42871</v>
      </c>
      <c r="T78" s="39" t="s">
        <v>857</v>
      </c>
    </row>
    <row r="79" spans="1:20" s="46" customFormat="1" ht="15">
      <c r="A79" s="1">
        <v>69</v>
      </c>
      <c r="B79" s="46" t="s">
        <v>544</v>
      </c>
      <c r="C79" s="39" t="s">
        <v>54</v>
      </c>
      <c r="D79" s="39"/>
      <c r="E79" s="48"/>
      <c r="F79" s="39" t="s">
        <v>712</v>
      </c>
      <c r="G79" s="49" t="s">
        <v>96</v>
      </c>
      <c r="H79" s="39" t="s">
        <v>824</v>
      </c>
      <c r="I79" s="39">
        <v>1</v>
      </c>
      <c r="J79" s="39" t="s">
        <v>809</v>
      </c>
      <c r="K79" s="39">
        <v>150000000</v>
      </c>
      <c r="L79" s="50"/>
      <c r="M79" s="51">
        <v>42871</v>
      </c>
      <c r="N79" s="39">
        <v>1</v>
      </c>
      <c r="O79" s="39" t="s">
        <v>809</v>
      </c>
      <c r="P79" s="39">
        <v>124008802</v>
      </c>
      <c r="Q79" s="50"/>
      <c r="R79" s="52">
        <v>21517</v>
      </c>
      <c r="S79" s="51">
        <v>42871</v>
      </c>
      <c r="T79" s="39" t="s">
        <v>859</v>
      </c>
    </row>
    <row r="80" spans="1:20" s="46" customFormat="1" ht="15">
      <c r="A80" s="1">
        <v>70</v>
      </c>
      <c r="B80" s="46" t="s">
        <v>545</v>
      </c>
      <c r="C80" s="39" t="s">
        <v>54</v>
      </c>
      <c r="D80" s="39"/>
      <c r="E80" s="48"/>
      <c r="F80" s="39" t="s">
        <v>713</v>
      </c>
      <c r="G80" s="49" t="s">
        <v>94</v>
      </c>
      <c r="H80" s="39" t="s">
        <v>818</v>
      </c>
      <c r="I80" s="39">
        <v>1</v>
      </c>
      <c r="J80" s="39" t="s">
        <v>809</v>
      </c>
      <c r="K80" s="39">
        <v>5035212</v>
      </c>
      <c r="L80" s="50"/>
      <c r="M80" s="51">
        <v>42873</v>
      </c>
      <c r="N80" s="39">
        <v>1</v>
      </c>
      <c r="O80" s="39" t="s">
        <v>809</v>
      </c>
      <c r="P80" s="39">
        <v>4768092</v>
      </c>
      <c r="Q80" s="50"/>
      <c r="R80" s="52">
        <v>8617</v>
      </c>
      <c r="S80" s="51">
        <v>42873</v>
      </c>
      <c r="T80" s="39" t="s">
        <v>840</v>
      </c>
    </row>
    <row r="81" spans="1:20" s="46" customFormat="1" ht="15">
      <c r="A81" s="1">
        <v>71</v>
      </c>
      <c r="B81" s="46" t="s">
        <v>546</v>
      </c>
      <c r="C81" s="39" t="s">
        <v>54</v>
      </c>
      <c r="D81" s="39"/>
      <c r="E81" s="48"/>
      <c r="F81" s="39" t="s">
        <v>714</v>
      </c>
      <c r="G81" s="49" t="s">
        <v>96</v>
      </c>
      <c r="H81" s="39" t="s">
        <v>812</v>
      </c>
      <c r="I81" s="39">
        <v>1</v>
      </c>
      <c r="J81" s="39" t="s">
        <v>809</v>
      </c>
      <c r="K81" s="39">
        <v>6000000</v>
      </c>
      <c r="L81" s="50"/>
      <c r="M81" s="51">
        <v>42881</v>
      </c>
      <c r="N81" s="39">
        <v>1</v>
      </c>
      <c r="O81" s="39" t="s">
        <v>809</v>
      </c>
      <c r="P81" s="39">
        <v>5575388</v>
      </c>
      <c r="Q81" s="50"/>
      <c r="R81" s="52">
        <v>33417</v>
      </c>
      <c r="S81" s="51">
        <v>42881</v>
      </c>
      <c r="T81" s="39" t="s">
        <v>857</v>
      </c>
    </row>
    <row r="82" spans="1:20" s="46" customFormat="1" ht="15">
      <c r="A82" s="1">
        <v>72</v>
      </c>
      <c r="B82" s="46" t="s">
        <v>547</v>
      </c>
      <c r="C82" s="39" t="s">
        <v>54</v>
      </c>
      <c r="D82" s="39"/>
      <c r="E82" s="48"/>
      <c r="F82" s="39" t="s">
        <v>715</v>
      </c>
      <c r="G82" s="49" t="s">
        <v>96</v>
      </c>
      <c r="H82" s="39" t="s">
        <v>824</v>
      </c>
      <c r="I82" s="39">
        <v>1</v>
      </c>
      <c r="J82" s="39" t="s">
        <v>809</v>
      </c>
      <c r="K82" s="39">
        <v>300000000</v>
      </c>
      <c r="L82" s="50"/>
      <c r="M82" s="51">
        <v>42881</v>
      </c>
      <c r="N82" s="39">
        <v>1</v>
      </c>
      <c r="O82" s="39" t="s">
        <v>809</v>
      </c>
      <c r="P82" s="39">
        <v>319921995</v>
      </c>
      <c r="Q82" s="50"/>
      <c r="R82" s="52">
        <v>10017</v>
      </c>
      <c r="S82" s="51">
        <v>42881</v>
      </c>
      <c r="T82" s="39" t="s">
        <v>855</v>
      </c>
    </row>
    <row r="83" spans="1:20" s="46" customFormat="1" ht="15">
      <c r="A83" s="1">
        <v>73</v>
      </c>
      <c r="B83" s="46" t="s">
        <v>548</v>
      </c>
      <c r="C83" s="39" t="s">
        <v>54</v>
      </c>
      <c r="D83" s="39"/>
      <c r="E83" s="48"/>
      <c r="F83" s="39" t="s">
        <v>716</v>
      </c>
      <c r="G83" s="49" t="s">
        <v>96</v>
      </c>
      <c r="H83" s="39" t="s">
        <v>831</v>
      </c>
      <c r="I83" s="39">
        <v>1</v>
      </c>
      <c r="J83" s="39" t="s">
        <v>809</v>
      </c>
      <c r="K83" s="39">
        <v>3000000</v>
      </c>
      <c r="L83" s="50"/>
      <c r="M83" s="51">
        <v>42891</v>
      </c>
      <c r="N83" s="39">
        <v>1</v>
      </c>
      <c r="O83" s="39" t="s">
        <v>809</v>
      </c>
      <c r="P83" s="39">
        <v>2560000</v>
      </c>
      <c r="Q83" s="50"/>
      <c r="R83" s="52">
        <v>59817</v>
      </c>
      <c r="S83" s="51">
        <v>42891</v>
      </c>
      <c r="T83" s="39" t="s">
        <v>861</v>
      </c>
    </row>
    <row r="84" spans="1:20" s="46" customFormat="1" ht="15">
      <c r="A84" s="1">
        <v>74</v>
      </c>
      <c r="B84" s="46" t="s">
        <v>549</v>
      </c>
      <c r="C84" s="39" t="s">
        <v>54</v>
      </c>
      <c r="D84" s="39"/>
      <c r="E84" s="48"/>
      <c r="F84" s="39" t="s">
        <v>717</v>
      </c>
      <c r="G84" s="49" t="s">
        <v>96</v>
      </c>
      <c r="H84" s="39" t="s">
        <v>824</v>
      </c>
      <c r="I84" s="39">
        <v>1</v>
      </c>
      <c r="J84" s="39" t="s">
        <v>809</v>
      </c>
      <c r="K84" s="39">
        <v>30000000</v>
      </c>
      <c r="L84" s="50"/>
      <c r="M84" s="51">
        <v>42892</v>
      </c>
      <c r="N84" s="39">
        <v>1</v>
      </c>
      <c r="O84" s="39" t="s">
        <v>809</v>
      </c>
      <c r="P84" s="39">
        <v>16911318</v>
      </c>
      <c r="Q84" s="50"/>
      <c r="R84" s="52">
        <v>64117</v>
      </c>
      <c r="S84" s="51">
        <v>42892</v>
      </c>
      <c r="T84" s="39" t="s">
        <v>857</v>
      </c>
    </row>
    <row r="85" spans="1:20" s="46" customFormat="1" ht="15">
      <c r="A85" s="1">
        <v>75</v>
      </c>
      <c r="B85" s="46" t="s">
        <v>550</v>
      </c>
      <c r="C85" s="39" t="s">
        <v>54</v>
      </c>
      <c r="D85" s="39"/>
      <c r="E85" s="48"/>
      <c r="F85" s="39" t="s">
        <v>718</v>
      </c>
      <c r="G85" s="49" t="s">
        <v>94</v>
      </c>
      <c r="H85" s="39" t="s">
        <v>832</v>
      </c>
      <c r="I85" s="39">
        <v>1</v>
      </c>
      <c r="J85" s="39" t="s">
        <v>809</v>
      </c>
      <c r="K85" s="39">
        <v>17325910</v>
      </c>
      <c r="L85" s="50"/>
      <c r="M85" s="51">
        <v>42892</v>
      </c>
      <c r="N85" s="39">
        <v>1</v>
      </c>
      <c r="O85" s="39" t="s">
        <v>809</v>
      </c>
      <c r="P85" s="39">
        <v>17325910</v>
      </c>
      <c r="Q85" s="50"/>
      <c r="R85" s="52">
        <v>78017</v>
      </c>
      <c r="S85" s="51">
        <v>42892</v>
      </c>
      <c r="T85" s="39" t="s">
        <v>852</v>
      </c>
    </row>
    <row r="86" spans="1:20" s="46" customFormat="1" ht="15">
      <c r="A86" s="1">
        <v>76</v>
      </c>
      <c r="B86" s="46" t="s">
        <v>551</v>
      </c>
      <c r="C86" s="39" t="s">
        <v>54</v>
      </c>
      <c r="D86" s="39"/>
      <c r="E86" s="48"/>
      <c r="F86" s="39" t="s">
        <v>719</v>
      </c>
      <c r="G86" s="49" t="s">
        <v>94</v>
      </c>
      <c r="H86" s="39" t="s">
        <v>832</v>
      </c>
      <c r="I86" s="39">
        <v>1</v>
      </c>
      <c r="J86" s="39" t="s">
        <v>809</v>
      </c>
      <c r="K86" s="39">
        <v>44181081</v>
      </c>
      <c r="L86" s="50"/>
      <c r="M86" s="51">
        <v>42892</v>
      </c>
      <c r="N86" s="39">
        <v>1</v>
      </c>
      <c r="O86" s="39" t="s">
        <v>809</v>
      </c>
      <c r="P86" s="39">
        <v>44181081</v>
      </c>
      <c r="Q86" s="50"/>
      <c r="R86" s="52">
        <v>77017</v>
      </c>
      <c r="S86" s="51">
        <v>42892</v>
      </c>
      <c r="T86" s="39" t="s">
        <v>852</v>
      </c>
    </row>
    <row r="87" spans="1:20" s="46" customFormat="1" ht="15">
      <c r="A87" s="1">
        <v>77</v>
      </c>
      <c r="B87" s="46" t="s">
        <v>552</v>
      </c>
      <c r="C87" s="39" t="s">
        <v>54</v>
      </c>
      <c r="D87" s="39"/>
      <c r="E87" s="48"/>
      <c r="F87" s="39" t="s">
        <v>720</v>
      </c>
      <c r="G87" s="49" t="s">
        <v>94</v>
      </c>
      <c r="H87" s="39" t="s">
        <v>832</v>
      </c>
      <c r="I87" s="39">
        <v>1</v>
      </c>
      <c r="J87" s="39" t="s">
        <v>809</v>
      </c>
      <c r="K87" s="39">
        <v>17325910</v>
      </c>
      <c r="L87" s="50"/>
      <c r="M87" s="51">
        <v>42892</v>
      </c>
      <c r="N87" s="39">
        <v>1</v>
      </c>
      <c r="O87" s="39" t="s">
        <v>809</v>
      </c>
      <c r="P87" s="39">
        <v>17325910</v>
      </c>
      <c r="Q87" s="50"/>
      <c r="R87" s="52">
        <v>78117</v>
      </c>
      <c r="S87" s="51">
        <v>42892</v>
      </c>
      <c r="T87" s="39" t="s">
        <v>852</v>
      </c>
    </row>
    <row r="88" spans="1:20" s="46" customFormat="1" ht="15">
      <c r="A88" s="1">
        <v>78</v>
      </c>
      <c r="B88" s="46" t="s">
        <v>553</v>
      </c>
      <c r="C88" s="39" t="s">
        <v>54</v>
      </c>
      <c r="D88" s="39"/>
      <c r="E88" s="48"/>
      <c r="F88" s="39" t="s">
        <v>721</v>
      </c>
      <c r="G88" s="49" t="s">
        <v>94</v>
      </c>
      <c r="H88" s="39" t="s">
        <v>832</v>
      </c>
      <c r="I88" s="39">
        <v>1</v>
      </c>
      <c r="J88" s="39" t="s">
        <v>809</v>
      </c>
      <c r="K88" s="39">
        <v>22451324</v>
      </c>
      <c r="L88" s="50"/>
      <c r="M88" s="51">
        <v>42892</v>
      </c>
      <c r="N88" s="39">
        <v>1</v>
      </c>
      <c r="O88" s="39" t="s">
        <v>809</v>
      </c>
      <c r="P88" s="39">
        <v>22451324</v>
      </c>
      <c r="Q88" s="50"/>
      <c r="R88" s="52">
        <v>79517</v>
      </c>
      <c r="S88" s="51">
        <v>42892</v>
      </c>
      <c r="T88" s="39" t="s">
        <v>852</v>
      </c>
    </row>
    <row r="89" spans="1:20" s="46" customFormat="1" ht="15">
      <c r="A89" s="1">
        <v>79</v>
      </c>
      <c r="B89" s="46" t="s">
        <v>554</v>
      </c>
      <c r="C89" s="39" t="s">
        <v>54</v>
      </c>
      <c r="D89" s="39"/>
      <c r="E89" s="48"/>
      <c r="F89" s="39" t="s">
        <v>722</v>
      </c>
      <c r="G89" s="49" t="s">
        <v>94</v>
      </c>
      <c r="H89" s="39" t="s">
        <v>832</v>
      </c>
      <c r="I89" s="39">
        <v>1</v>
      </c>
      <c r="J89" s="39" t="s">
        <v>809</v>
      </c>
      <c r="K89" s="39">
        <v>17325910</v>
      </c>
      <c r="L89" s="50"/>
      <c r="M89" s="51">
        <v>42894</v>
      </c>
      <c r="N89" s="39">
        <v>1</v>
      </c>
      <c r="O89" s="39" t="s">
        <v>809</v>
      </c>
      <c r="P89" s="39">
        <v>17325910</v>
      </c>
      <c r="Q89" s="50"/>
      <c r="R89" s="52">
        <v>79917</v>
      </c>
      <c r="S89" s="51">
        <v>42894</v>
      </c>
      <c r="T89" s="39" t="s">
        <v>852</v>
      </c>
    </row>
    <row r="90" spans="1:20" s="46" customFormat="1" ht="15">
      <c r="A90" s="1">
        <v>80</v>
      </c>
      <c r="B90" s="46" t="s">
        <v>555</v>
      </c>
      <c r="C90" s="39" t="s">
        <v>54</v>
      </c>
      <c r="D90" s="39"/>
      <c r="E90" s="48"/>
      <c r="F90" s="39" t="s">
        <v>723</v>
      </c>
      <c r="G90" s="49" t="s">
        <v>96</v>
      </c>
      <c r="H90" s="39" t="s">
        <v>823</v>
      </c>
      <c r="I90" s="39">
        <v>1</v>
      </c>
      <c r="J90" s="39" t="s">
        <v>809</v>
      </c>
      <c r="K90" s="39">
        <v>8000000</v>
      </c>
      <c r="L90" s="50"/>
      <c r="M90" s="51">
        <v>42894</v>
      </c>
      <c r="N90" s="39">
        <v>1</v>
      </c>
      <c r="O90" s="39" t="s">
        <v>809</v>
      </c>
      <c r="P90" s="39">
        <v>8000000</v>
      </c>
      <c r="Q90" s="50"/>
      <c r="R90" s="52">
        <v>64817</v>
      </c>
      <c r="S90" s="51">
        <v>42894</v>
      </c>
      <c r="T90" s="39" t="s">
        <v>857</v>
      </c>
    </row>
    <row r="91" spans="1:20" s="46" customFormat="1" ht="15">
      <c r="A91" s="1">
        <v>81</v>
      </c>
      <c r="B91" s="46" t="s">
        <v>556</v>
      </c>
      <c r="C91" s="39" t="s">
        <v>54</v>
      </c>
      <c r="D91" s="39"/>
      <c r="E91" s="48"/>
      <c r="F91" s="39" t="s">
        <v>724</v>
      </c>
      <c r="G91" s="49" t="s">
        <v>94</v>
      </c>
      <c r="H91" s="39" t="s">
        <v>832</v>
      </c>
      <c r="I91" s="39">
        <v>1</v>
      </c>
      <c r="J91" s="39" t="s">
        <v>809</v>
      </c>
      <c r="K91" s="39">
        <v>56309225</v>
      </c>
      <c r="L91" s="50"/>
      <c r="M91" s="51">
        <v>42894</v>
      </c>
      <c r="N91" s="39">
        <v>1</v>
      </c>
      <c r="O91" s="39" t="s">
        <v>809</v>
      </c>
      <c r="P91" s="39">
        <v>44181081</v>
      </c>
      <c r="Q91" s="50"/>
      <c r="R91" s="52">
        <v>76917</v>
      </c>
      <c r="S91" s="51">
        <v>42894</v>
      </c>
      <c r="T91" s="39" t="s">
        <v>852</v>
      </c>
    </row>
    <row r="92" spans="1:20" s="46" customFormat="1" ht="15">
      <c r="A92" s="1">
        <v>82</v>
      </c>
      <c r="B92" s="46" t="s">
        <v>557</v>
      </c>
      <c r="C92" s="39" t="s">
        <v>54</v>
      </c>
      <c r="D92" s="39"/>
      <c r="E92" s="48"/>
      <c r="F92" s="39" t="s">
        <v>725</v>
      </c>
      <c r="G92" s="49" t="s">
        <v>94</v>
      </c>
      <c r="H92" s="39" t="s">
        <v>832</v>
      </c>
      <c r="I92" s="39">
        <v>1</v>
      </c>
      <c r="J92" s="39" t="s">
        <v>809</v>
      </c>
      <c r="K92" s="39">
        <v>17325910</v>
      </c>
      <c r="L92" s="50"/>
      <c r="M92" s="51">
        <v>42894</v>
      </c>
      <c r="N92" s="39">
        <v>1</v>
      </c>
      <c r="O92" s="39" t="s">
        <v>809</v>
      </c>
      <c r="P92" s="39">
        <v>17325910</v>
      </c>
      <c r="Q92" s="50"/>
      <c r="R92" s="52">
        <v>79717</v>
      </c>
      <c r="S92" s="51">
        <v>42894</v>
      </c>
      <c r="T92" s="39" t="s">
        <v>852</v>
      </c>
    </row>
    <row r="93" spans="1:20" s="46" customFormat="1" ht="15">
      <c r="A93" s="1">
        <v>83</v>
      </c>
      <c r="B93" s="46" t="s">
        <v>558</v>
      </c>
      <c r="C93" s="39" t="s">
        <v>54</v>
      </c>
      <c r="D93" s="39"/>
      <c r="E93" s="48"/>
      <c r="F93" s="39" t="s">
        <v>726</v>
      </c>
      <c r="G93" s="49" t="s">
        <v>94</v>
      </c>
      <c r="H93" s="39" t="s">
        <v>832</v>
      </c>
      <c r="I93" s="39">
        <v>1</v>
      </c>
      <c r="J93" s="39" t="s">
        <v>809</v>
      </c>
      <c r="K93" s="39">
        <v>56309225</v>
      </c>
      <c r="L93" s="50"/>
      <c r="M93" s="51">
        <v>42894</v>
      </c>
      <c r="N93" s="39">
        <v>1</v>
      </c>
      <c r="O93" s="39" t="s">
        <v>809</v>
      </c>
      <c r="P93" s="39">
        <v>56309225</v>
      </c>
      <c r="Q93" s="50"/>
      <c r="R93" s="52">
        <v>78417</v>
      </c>
      <c r="S93" s="51">
        <v>42894</v>
      </c>
      <c r="T93" s="39" t="s">
        <v>852</v>
      </c>
    </row>
    <row r="94" spans="1:20" s="46" customFormat="1" ht="15">
      <c r="A94" s="1">
        <v>84</v>
      </c>
      <c r="B94" s="46" t="s">
        <v>559</v>
      </c>
      <c r="C94" s="39" t="s">
        <v>54</v>
      </c>
      <c r="D94" s="39"/>
      <c r="E94" s="48"/>
      <c r="F94" s="39" t="s">
        <v>727</v>
      </c>
      <c r="G94" s="49" t="s">
        <v>94</v>
      </c>
      <c r="H94" s="39" t="s">
        <v>832</v>
      </c>
      <c r="I94" s="39">
        <v>1</v>
      </c>
      <c r="J94" s="39" t="s">
        <v>809</v>
      </c>
      <c r="K94" s="39">
        <v>17325910</v>
      </c>
      <c r="L94" s="50"/>
      <c r="M94" s="51">
        <v>42894</v>
      </c>
      <c r="N94" s="39">
        <v>1</v>
      </c>
      <c r="O94" s="39" t="s">
        <v>809</v>
      </c>
      <c r="P94" s="39">
        <v>17325910</v>
      </c>
      <c r="Q94" s="50"/>
      <c r="R94" s="52">
        <v>80017</v>
      </c>
      <c r="S94" s="51">
        <v>42894</v>
      </c>
      <c r="T94" s="39" t="s">
        <v>852</v>
      </c>
    </row>
    <row r="95" spans="1:20" s="46" customFormat="1" ht="15">
      <c r="A95" s="1">
        <v>85</v>
      </c>
      <c r="B95" s="46" t="s">
        <v>560</v>
      </c>
      <c r="C95" s="39" t="s">
        <v>54</v>
      </c>
      <c r="D95" s="39"/>
      <c r="E95" s="48"/>
      <c r="F95" s="39" t="s">
        <v>728</v>
      </c>
      <c r="G95" s="49" t="s">
        <v>94</v>
      </c>
      <c r="H95" s="39" t="s">
        <v>832</v>
      </c>
      <c r="I95" s="39">
        <v>1</v>
      </c>
      <c r="J95" s="39" t="s">
        <v>809</v>
      </c>
      <c r="K95" s="39">
        <v>22451324</v>
      </c>
      <c r="L95" s="50"/>
      <c r="M95" s="51">
        <v>42894</v>
      </c>
      <c r="N95" s="39">
        <v>1</v>
      </c>
      <c r="O95" s="39" t="s">
        <v>809</v>
      </c>
      <c r="P95" s="39">
        <v>22451324</v>
      </c>
      <c r="Q95" s="50"/>
      <c r="R95" s="52">
        <v>79617</v>
      </c>
      <c r="S95" s="51">
        <v>42894</v>
      </c>
      <c r="T95" s="39" t="s">
        <v>852</v>
      </c>
    </row>
    <row r="96" spans="1:20" s="46" customFormat="1" ht="15">
      <c r="A96" s="1">
        <v>86</v>
      </c>
      <c r="B96" s="46" t="s">
        <v>561</v>
      </c>
      <c r="C96" s="39" t="s">
        <v>54</v>
      </c>
      <c r="D96" s="39"/>
      <c r="E96" s="48"/>
      <c r="F96" s="39" t="s">
        <v>729</v>
      </c>
      <c r="G96" s="49" t="s">
        <v>94</v>
      </c>
      <c r="H96" s="39" t="s">
        <v>832</v>
      </c>
      <c r="I96" s="39">
        <v>1</v>
      </c>
      <c r="J96" s="39" t="s">
        <v>809</v>
      </c>
      <c r="K96" s="39">
        <v>56309225</v>
      </c>
      <c r="L96" s="50"/>
      <c r="M96" s="51">
        <v>42895</v>
      </c>
      <c r="N96" s="39">
        <v>1</v>
      </c>
      <c r="O96" s="39" t="s">
        <v>809</v>
      </c>
      <c r="P96" s="39">
        <v>56309225</v>
      </c>
      <c r="Q96" s="50"/>
      <c r="R96" s="52">
        <v>78217</v>
      </c>
      <c r="S96" s="51">
        <v>42895</v>
      </c>
      <c r="T96" s="39" t="s">
        <v>852</v>
      </c>
    </row>
    <row r="97" spans="1:20" s="46" customFormat="1" ht="15">
      <c r="A97" s="1">
        <v>87</v>
      </c>
      <c r="B97" s="46" t="s">
        <v>562</v>
      </c>
      <c r="C97" s="39" t="s">
        <v>54</v>
      </c>
      <c r="D97" s="39"/>
      <c r="E97" s="48"/>
      <c r="F97" s="39" t="s">
        <v>730</v>
      </c>
      <c r="G97" s="49" t="s">
        <v>94</v>
      </c>
      <c r="H97" s="39" t="s">
        <v>832</v>
      </c>
      <c r="I97" s="39">
        <v>1</v>
      </c>
      <c r="J97" s="39" t="s">
        <v>809</v>
      </c>
      <c r="K97" s="39">
        <v>30320346</v>
      </c>
      <c r="L97" s="50"/>
      <c r="M97" s="51">
        <v>42895</v>
      </c>
      <c r="N97" s="39">
        <v>1</v>
      </c>
      <c r="O97" s="39" t="s">
        <v>809</v>
      </c>
      <c r="P97" s="39">
        <v>30320346</v>
      </c>
      <c r="Q97" s="50"/>
      <c r="R97" s="52">
        <v>78717</v>
      </c>
      <c r="S97" s="51">
        <v>42895</v>
      </c>
      <c r="T97" s="39" t="s">
        <v>852</v>
      </c>
    </row>
    <row r="98" spans="1:20" s="46" customFormat="1" ht="15">
      <c r="A98" s="1">
        <v>88</v>
      </c>
      <c r="B98" s="46" t="s">
        <v>563</v>
      </c>
      <c r="C98" s="39" t="s">
        <v>54</v>
      </c>
      <c r="D98" s="39"/>
      <c r="E98" s="48"/>
      <c r="F98" s="39" t="s">
        <v>731</v>
      </c>
      <c r="G98" s="49" t="s">
        <v>94</v>
      </c>
      <c r="H98" s="39" t="s">
        <v>832</v>
      </c>
      <c r="I98" s="39">
        <v>1</v>
      </c>
      <c r="J98" s="39" t="s">
        <v>809</v>
      </c>
      <c r="K98" s="39">
        <v>56309225</v>
      </c>
      <c r="L98" s="50"/>
      <c r="M98" s="51">
        <v>42895</v>
      </c>
      <c r="N98" s="39">
        <v>1</v>
      </c>
      <c r="O98" s="39" t="s">
        <v>809</v>
      </c>
      <c r="P98" s="39">
        <v>30320346</v>
      </c>
      <c r="Q98" s="50"/>
      <c r="R98" s="52">
        <v>78517</v>
      </c>
      <c r="S98" s="51">
        <v>42895</v>
      </c>
      <c r="T98" s="39" t="s">
        <v>852</v>
      </c>
    </row>
    <row r="99" spans="1:20" s="46" customFormat="1" ht="15">
      <c r="A99" s="1">
        <v>89</v>
      </c>
      <c r="B99" s="46" t="s">
        <v>564</v>
      </c>
      <c r="C99" s="39" t="s">
        <v>54</v>
      </c>
      <c r="D99" s="39"/>
      <c r="E99" s="48"/>
      <c r="F99" s="39" t="s">
        <v>732</v>
      </c>
      <c r="G99" s="49" t="s">
        <v>94</v>
      </c>
      <c r="H99" s="39" t="s">
        <v>832</v>
      </c>
      <c r="I99" s="39">
        <v>1</v>
      </c>
      <c r="J99" s="39" t="s">
        <v>809</v>
      </c>
      <c r="K99" s="39">
        <v>30320346</v>
      </c>
      <c r="L99" s="50"/>
      <c r="M99" s="51">
        <v>42895</v>
      </c>
      <c r="N99" s="39">
        <v>1</v>
      </c>
      <c r="O99" s="39" t="s">
        <v>809</v>
      </c>
      <c r="P99" s="39">
        <v>30320346</v>
      </c>
      <c r="Q99" s="50"/>
      <c r="R99" s="52">
        <v>78617</v>
      </c>
      <c r="S99" s="51">
        <v>42895</v>
      </c>
      <c r="T99" s="39" t="s">
        <v>852</v>
      </c>
    </row>
    <row r="100" spans="1:20" s="46" customFormat="1" ht="15">
      <c r="A100" s="1">
        <v>90</v>
      </c>
      <c r="B100" s="46" t="s">
        <v>565</v>
      </c>
      <c r="C100" s="39" t="s">
        <v>54</v>
      </c>
      <c r="D100" s="39"/>
      <c r="E100" s="48"/>
      <c r="F100" s="39" t="s">
        <v>733</v>
      </c>
      <c r="G100" s="49" t="s">
        <v>94</v>
      </c>
      <c r="H100" s="39" t="s">
        <v>832</v>
      </c>
      <c r="I100" s="39">
        <v>1</v>
      </c>
      <c r="J100" s="39" t="s">
        <v>809</v>
      </c>
      <c r="K100" s="39">
        <v>17325910</v>
      </c>
      <c r="L100" s="50"/>
      <c r="M100" s="51">
        <v>42895</v>
      </c>
      <c r="N100" s="39">
        <v>1</v>
      </c>
      <c r="O100" s="39" t="s">
        <v>809</v>
      </c>
      <c r="P100" s="39">
        <v>17325910</v>
      </c>
      <c r="Q100" s="50"/>
      <c r="R100" s="52">
        <v>80617</v>
      </c>
      <c r="S100" s="51">
        <v>42895</v>
      </c>
      <c r="T100" s="39" t="s">
        <v>852</v>
      </c>
    </row>
    <row r="101" spans="1:20" s="46" customFormat="1" ht="15">
      <c r="A101" s="1">
        <v>91</v>
      </c>
      <c r="B101" s="46" t="s">
        <v>566</v>
      </c>
      <c r="C101" s="39" t="s">
        <v>54</v>
      </c>
      <c r="D101" s="39"/>
      <c r="E101" s="48"/>
      <c r="F101" s="39" t="s">
        <v>734</v>
      </c>
      <c r="G101" s="49" t="s">
        <v>94</v>
      </c>
      <c r="H101" s="39" t="s">
        <v>832</v>
      </c>
      <c r="I101" s="39">
        <v>1</v>
      </c>
      <c r="J101" s="39" t="s">
        <v>809</v>
      </c>
      <c r="K101" s="39">
        <v>30320346</v>
      </c>
      <c r="L101" s="50"/>
      <c r="M101" s="51">
        <v>42895</v>
      </c>
      <c r="N101" s="39">
        <v>1</v>
      </c>
      <c r="O101" s="39" t="s">
        <v>809</v>
      </c>
      <c r="P101" s="39">
        <v>30320346</v>
      </c>
      <c r="Q101" s="50"/>
      <c r="R101" s="52">
        <v>78817</v>
      </c>
      <c r="S101" s="51">
        <v>42895</v>
      </c>
      <c r="T101" s="39" t="s">
        <v>852</v>
      </c>
    </row>
    <row r="102" spans="1:20" s="46" customFormat="1" ht="15">
      <c r="A102" s="1">
        <v>92</v>
      </c>
      <c r="B102" s="46" t="s">
        <v>567</v>
      </c>
      <c r="C102" s="39" t="s">
        <v>54</v>
      </c>
      <c r="D102" s="39"/>
      <c r="E102" s="48"/>
      <c r="F102" s="39" t="s">
        <v>735</v>
      </c>
      <c r="G102" s="49" t="s">
        <v>94</v>
      </c>
      <c r="H102" s="39" t="s">
        <v>832</v>
      </c>
      <c r="I102" s="39">
        <v>1</v>
      </c>
      <c r="J102" s="39" t="s">
        <v>809</v>
      </c>
      <c r="K102" s="39">
        <v>56309225</v>
      </c>
      <c r="L102" s="50"/>
      <c r="M102" s="51">
        <v>42895</v>
      </c>
      <c r="N102" s="39">
        <v>1</v>
      </c>
      <c r="O102" s="39" t="s">
        <v>809</v>
      </c>
      <c r="P102" s="39">
        <v>56309225</v>
      </c>
      <c r="Q102" s="50"/>
      <c r="R102" s="52">
        <v>78317</v>
      </c>
      <c r="S102" s="51">
        <v>42895</v>
      </c>
      <c r="T102" s="39" t="s">
        <v>852</v>
      </c>
    </row>
    <row r="103" spans="1:20" s="46" customFormat="1" ht="15">
      <c r="A103" s="1">
        <v>93</v>
      </c>
      <c r="B103" s="46" t="s">
        <v>568</v>
      </c>
      <c r="C103" s="39" t="s">
        <v>54</v>
      </c>
      <c r="D103" s="39"/>
      <c r="E103" s="48"/>
      <c r="F103" s="39" t="s">
        <v>736</v>
      </c>
      <c r="G103" s="49" t="s">
        <v>94</v>
      </c>
      <c r="H103" s="39" t="s">
        <v>832</v>
      </c>
      <c r="I103" s="39">
        <v>1</v>
      </c>
      <c r="J103" s="39" t="s">
        <v>809</v>
      </c>
      <c r="K103" s="39">
        <v>22451324</v>
      </c>
      <c r="L103" s="50"/>
      <c r="M103" s="51">
        <v>42895</v>
      </c>
      <c r="N103" s="39">
        <v>1</v>
      </c>
      <c r="O103" s="39" t="s">
        <v>809</v>
      </c>
      <c r="P103" s="39">
        <v>22451324</v>
      </c>
      <c r="Q103" s="50"/>
      <c r="R103" s="52">
        <v>79217</v>
      </c>
      <c r="S103" s="51">
        <v>42895</v>
      </c>
      <c r="T103" s="39" t="s">
        <v>852</v>
      </c>
    </row>
    <row r="104" spans="1:20" s="46" customFormat="1" ht="15">
      <c r="A104" s="1">
        <v>94</v>
      </c>
      <c r="B104" s="46" t="s">
        <v>569</v>
      </c>
      <c r="C104" s="39" t="s">
        <v>54</v>
      </c>
      <c r="D104" s="39"/>
      <c r="E104" s="48"/>
      <c r="F104" s="39" t="s">
        <v>737</v>
      </c>
      <c r="G104" s="49" t="s">
        <v>96</v>
      </c>
      <c r="H104" s="39" t="s">
        <v>810</v>
      </c>
      <c r="I104" s="39">
        <v>1</v>
      </c>
      <c r="J104" s="39" t="s">
        <v>809</v>
      </c>
      <c r="K104" s="39">
        <v>22430006</v>
      </c>
      <c r="L104" s="50"/>
      <c r="M104" s="51">
        <v>42899</v>
      </c>
      <c r="N104" s="39">
        <v>1</v>
      </c>
      <c r="O104" s="39" t="s">
        <v>809</v>
      </c>
      <c r="P104" s="39">
        <v>1820000</v>
      </c>
      <c r="Q104" s="50"/>
      <c r="R104" s="52">
        <v>71617</v>
      </c>
      <c r="S104" s="51">
        <v>42899</v>
      </c>
      <c r="T104" s="39" t="s">
        <v>857</v>
      </c>
    </row>
    <row r="105" spans="1:20" s="46" customFormat="1" ht="15">
      <c r="A105" s="1">
        <v>95</v>
      </c>
      <c r="B105" s="46" t="s">
        <v>570</v>
      </c>
      <c r="C105" s="39" t="s">
        <v>54</v>
      </c>
      <c r="D105" s="39"/>
      <c r="E105" s="48"/>
      <c r="F105" s="39" t="s">
        <v>738</v>
      </c>
      <c r="G105" s="49" t="s">
        <v>94</v>
      </c>
      <c r="H105" s="39" t="s">
        <v>832</v>
      </c>
      <c r="I105" s="39">
        <v>1</v>
      </c>
      <c r="J105" s="39" t="s">
        <v>809</v>
      </c>
      <c r="K105" s="39">
        <v>17325910</v>
      </c>
      <c r="L105" s="50"/>
      <c r="M105" s="51">
        <v>42900</v>
      </c>
      <c r="N105" s="39">
        <v>1</v>
      </c>
      <c r="O105" s="39" t="s">
        <v>809</v>
      </c>
      <c r="P105" s="39">
        <v>17325910</v>
      </c>
      <c r="Q105" s="50"/>
      <c r="R105" s="52">
        <v>86417</v>
      </c>
      <c r="S105" s="51">
        <v>42900</v>
      </c>
      <c r="T105" s="39" t="s">
        <v>852</v>
      </c>
    </row>
    <row r="106" spans="1:20" s="46" customFormat="1" ht="15">
      <c r="A106" s="1">
        <v>96</v>
      </c>
      <c r="B106" s="46" t="s">
        <v>571</v>
      </c>
      <c r="C106" s="39" t="s">
        <v>54</v>
      </c>
      <c r="D106" s="39"/>
      <c r="E106" s="48"/>
      <c r="F106" s="39" t="s">
        <v>739</v>
      </c>
      <c r="G106" s="49" t="s">
        <v>94</v>
      </c>
      <c r="H106" s="39" t="s">
        <v>832</v>
      </c>
      <c r="I106" s="39">
        <v>1</v>
      </c>
      <c r="J106" s="39" t="s">
        <v>809</v>
      </c>
      <c r="K106" s="39">
        <v>30320345</v>
      </c>
      <c r="L106" s="50"/>
      <c r="M106" s="51">
        <v>42900</v>
      </c>
      <c r="N106" s="39">
        <v>1</v>
      </c>
      <c r="O106" s="39" t="s">
        <v>809</v>
      </c>
      <c r="P106" s="39">
        <v>30320346</v>
      </c>
      <c r="Q106" s="50"/>
      <c r="R106" s="52">
        <v>86217</v>
      </c>
      <c r="S106" s="51">
        <v>42900</v>
      </c>
      <c r="T106" s="39" t="s">
        <v>852</v>
      </c>
    </row>
    <row r="107" spans="1:20" s="46" customFormat="1" ht="15">
      <c r="A107" s="1">
        <v>97</v>
      </c>
      <c r="B107" s="46" t="s">
        <v>572</v>
      </c>
      <c r="C107" s="39" t="s">
        <v>54</v>
      </c>
      <c r="D107" s="39"/>
      <c r="E107" s="48"/>
      <c r="F107" s="39" t="s">
        <v>740</v>
      </c>
      <c r="G107" s="49" t="s">
        <v>95</v>
      </c>
      <c r="H107" s="39" t="s">
        <v>811</v>
      </c>
      <c r="I107" s="39">
        <v>1</v>
      </c>
      <c r="J107" s="39" t="s">
        <v>809</v>
      </c>
      <c r="K107" s="39">
        <v>500000000</v>
      </c>
      <c r="L107" s="50"/>
      <c r="M107" s="51">
        <v>42901</v>
      </c>
      <c r="N107" s="39">
        <v>1</v>
      </c>
      <c r="O107" s="39" t="s">
        <v>809</v>
      </c>
      <c r="P107" s="39">
        <v>497685908</v>
      </c>
      <c r="Q107" s="50"/>
      <c r="R107" s="52">
        <v>19117</v>
      </c>
      <c r="S107" s="51">
        <v>42901</v>
      </c>
      <c r="T107" s="39" t="s">
        <v>862</v>
      </c>
    </row>
    <row r="108" spans="1:20" s="46" customFormat="1" ht="15">
      <c r="A108" s="1">
        <v>98</v>
      </c>
      <c r="B108" s="46" t="s">
        <v>573</v>
      </c>
      <c r="C108" s="39" t="s">
        <v>54</v>
      </c>
      <c r="D108" s="39"/>
      <c r="E108" s="48"/>
      <c r="F108" s="39" t="s">
        <v>741</v>
      </c>
      <c r="G108" s="49" t="s">
        <v>94</v>
      </c>
      <c r="H108" s="39" t="s">
        <v>832</v>
      </c>
      <c r="I108" s="39">
        <v>1</v>
      </c>
      <c r="J108" s="39" t="s">
        <v>809</v>
      </c>
      <c r="K108" s="39">
        <v>30320346</v>
      </c>
      <c r="L108" s="50"/>
      <c r="M108" s="51">
        <v>42901</v>
      </c>
      <c r="N108" s="39">
        <v>1</v>
      </c>
      <c r="O108" s="39" t="s">
        <v>809</v>
      </c>
      <c r="P108" s="39">
        <v>30320346</v>
      </c>
      <c r="Q108" s="50"/>
      <c r="R108" s="52">
        <v>86017</v>
      </c>
      <c r="S108" s="51">
        <v>42901</v>
      </c>
      <c r="T108" s="39" t="s">
        <v>852</v>
      </c>
    </row>
    <row r="109" spans="1:20" s="46" customFormat="1" ht="15">
      <c r="A109" s="1">
        <v>99</v>
      </c>
      <c r="B109" s="46" t="s">
        <v>574</v>
      </c>
      <c r="C109" s="39" t="s">
        <v>54</v>
      </c>
      <c r="D109" s="39"/>
      <c r="E109" s="48"/>
      <c r="F109" s="39" t="s">
        <v>742</v>
      </c>
      <c r="G109" s="49" t="s">
        <v>94</v>
      </c>
      <c r="H109" s="39" t="s">
        <v>832</v>
      </c>
      <c r="I109" s="39">
        <v>1</v>
      </c>
      <c r="J109" s="39" t="s">
        <v>809</v>
      </c>
      <c r="K109" s="39">
        <v>30320346</v>
      </c>
      <c r="L109" s="50"/>
      <c r="M109" s="51">
        <v>42902</v>
      </c>
      <c r="N109" s="39">
        <v>1</v>
      </c>
      <c r="O109" s="39" t="s">
        <v>809</v>
      </c>
      <c r="P109" s="39">
        <v>30320346</v>
      </c>
      <c r="Q109" s="50"/>
      <c r="R109" s="52">
        <v>86717</v>
      </c>
      <c r="S109" s="51">
        <v>42902</v>
      </c>
      <c r="T109" s="39" t="s">
        <v>852</v>
      </c>
    </row>
    <row r="110" spans="1:20" s="46" customFormat="1" ht="15">
      <c r="A110" s="1">
        <v>100</v>
      </c>
      <c r="B110" s="46" t="s">
        <v>575</v>
      </c>
      <c r="C110" s="39" t="s">
        <v>54</v>
      </c>
      <c r="D110" s="39"/>
      <c r="E110" s="48"/>
      <c r="F110" s="39" t="s">
        <v>743</v>
      </c>
      <c r="G110" s="49" t="s">
        <v>94</v>
      </c>
      <c r="H110" s="39" t="s">
        <v>832</v>
      </c>
      <c r="I110" s="39">
        <v>1</v>
      </c>
      <c r="J110" s="39" t="s">
        <v>809</v>
      </c>
      <c r="K110" s="39">
        <v>22451324</v>
      </c>
      <c r="L110" s="50"/>
      <c r="M110" s="51">
        <v>42902</v>
      </c>
      <c r="N110" s="39">
        <v>1</v>
      </c>
      <c r="O110" s="39" t="s">
        <v>809</v>
      </c>
      <c r="P110" s="39">
        <v>22451324</v>
      </c>
      <c r="Q110" s="50"/>
      <c r="R110" s="52">
        <v>86317</v>
      </c>
      <c r="S110" s="51">
        <v>42902</v>
      </c>
      <c r="T110" s="39" t="s">
        <v>852</v>
      </c>
    </row>
    <row r="111" spans="1:20" s="46" customFormat="1" ht="15">
      <c r="A111" s="1">
        <v>101</v>
      </c>
      <c r="B111" s="46" t="s">
        <v>576</v>
      </c>
      <c r="C111" s="39" t="s">
        <v>54</v>
      </c>
      <c r="D111" s="39"/>
      <c r="E111" s="48"/>
      <c r="F111" s="39" t="s">
        <v>744</v>
      </c>
      <c r="G111" s="49" t="s">
        <v>96</v>
      </c>
      <c r="H111" s="39" t="s">
        <v>824</v>
      </c>
      <c r="I111" s="39">
        <v>1</v>
      </c>
      <c r="J111" s="39" t="s">
        <v>809</v>
      </c>
      <c r="K111" s="39">
        <v>22000000</v>
      </c>
      <c r="L111" s="50"/>
      <c r="M111" s="51">
        <v>42902</v>
      </c>
      <c r="N111" s="39">
        <v>1</v>
      </c>
      <c r="O111" s="39" t="s">
        <v>809</v>
      </c>
      <c r="P111" s="39">
        <v>15849000</v>
      </c>
      <c r="Q111" s="50"/>
      <c r="R111" s="52">
        <v>75817</v>
      </c>
      <c r="S111" s="51">
        <v>42902</v>
      </c>
      <c r="T111" s="39" t="s">
        <v>857</v>
      </c>
    </row>
    <row r="112" spans="1:20" s="46" customFormat="1" ht="15">
      <c r="A112" s="1">
        <v>102</v>
      </c>
      <c r="B112" s="46" t="s">
        <v>577</v>
      </c>
      <c r="C112" s="39" t="s">
        <v>54</v>
      </c>
      <c r="D112" s="39"/>
      <c r="E112" s="48"/>
      <c r="F112" s="39" t="s">
        <v>745</v>
      </c>
      <c r="G112" s="49" t="s">
        <v>94</v>
      </c>
      <c r="H112" s="39" t="s">
        <v>832</v>
      </c>
      <c r="I112" s="39">
        <v>1</v>
      </c>
      <c r="J112" s="39" t="s">
        <v>809</v>
      </c>
      <c r="K112" s="39">
        <v>44181081</v>
      </c>
      <c r="L112" s="50"/>
      <c r="M112" s="51">
        <v>42902</v>
      </c>
      <c r="N112" s="39">
        <v>1</v>
      </c>
      <c r="O112" s="39" t="s">
        <v>809</v>
      </c>
      <c r="P112" s="39">
        <v>44181081</v>
      </c>
      <c r="Q112" s="50"/>
      <c r="R112" s="52">
        <v>85917</v>
      </c>
      <c r="S112" s="51">
        <v>42902</v>
      </c>
      <c r="T112" s="39" t="s">
        <v>852</v>
      </c>
    </row>
    <row r="113" spans="1:20" s="46" customFormat="1" ht="15">
      <c r="A113" s="1">
        <v>103</v>
      </c>
      <c r="B113" s="46" t="s">
        <v>578</v>
      </c>
      <c r="C113" s="39" t="s">
        <v>54</v>
      </c>
      <c r="D113" s="39"/>
      <c r="E113" s="48"/>
      <c r="F113" s="39" t="s">
        <v>746</v>
      </c>
      <c r="G113" s="49" t="s">
        <v>93</v>
      </c>
      <c r="H113" s="39" t="s">
        <v>811</v>
      </c>
      <c r="I113" s="39">
        <v>1</v>
      </c>
      <c r="J113" s="39" t="s">
        <v>809</v>
      </c>
      <c r="K113" s="39">
        <v>250000000</v>
      </c>
      <c r="L113" s="50"/>
      <c r="M113" s="51">
        <v>42913</v>
      </c>
      <c r="N113" s="39">
        <v>1</v>
      </c>
      <c r="O113" s="39" t="s">
        <v>809</v>
      </c>
      <c r="P113" s="39">
        <v>67862620</v>
      </c>
      <c r="Q113" s="50"/>
      <c r="R113" s="52">
        <v>14117</v>
      </c>
      <c r="S113" s="51">
        <v>42913</v>
      </c>
      <c r="T113" s="39" t="s">
        <v>863</v>
      </c>
    </row>
    <row r="114" spans="1:20" s="46" customFormat="1" ht="15">
      <c r="A114" s="1">
        <v>104</v>
      </c>
      <c r="B114" s="46" t="s">
        <v>579</v>
      </c>
      <c r="C114" s="39" t="s">
        <v>54</v>
      </c>
      <c r="D114" s="39"/>
      <c r="E114" s="48"/>
      <c r="F114" s="39" t="s">
        <v>747</v>
      </c>
      <c r="G114" s="49" t="s">
        <v>96</v>
      </c>
      <c r="H114" s="39" t="s">
        <v>811</v>
      </c>
      <c r="I114" s="39">
        <v>1</v>
      </c>
      <c r="J114" s="39" t="s">
        <v>809</v>
      </c>
      <c r="K114" s="39">
        <v>2700000000</v>
      </c>
      <c r="L114" s="50"/>
      <c r="M114" s="51">
        <v>42914</v>
      </c>
      <c r="N114" s="39">
        <v>1</v>
      </c>
      <c r="O114" s="39" t="s">
        <v>809</v>
      </c>
      <c r="P114" s="39">
        <v>1416435218</v>
      </c>
      <c r="Q114" s="50"/>
      <c r="R114" s="52">
        <v>14017</v>
      </c>
      <c r="S114" s="51">
        <v>42914</v>
      </c>
      <c r="T114" s="39" t="s">
        <v>855</v>
      </c>
    </row>
    <row r="115" spans="1:20" s="46" customFormat="1" ht="15">
      <c r="A115" s="1">
        <v>105</v>
      </c>
      <c r="B115" s="46" t="s">
        <v>580</v>
      </c>
      <c r="C115" s="39" t="s">
        <v>54</v>
      </c>
      <c r="D115" s="39"/>
      <c r="E115" s="48"/>
      <c r="F115" s="39" t="s">
        <v>747</v>
      </c>
      <c r="G115" s="49" t="s">
        <v>96</v>
      </c>
      <c r="H115" s="39" t="s">
        <v>811</v>
      </c>
      <c r="I115" s="39">
        <v>1</v>
      </c>
      <c r="J115" s="39" t="s">
        <v>809</v>
      </c>
      <c r="K115" s="39">
        <v>2700000000</v>
      </c>
      <c r="L115" s="50"/>
      <c r="M115" s="51">
        <v>42915</v>
      </c>
      <c r="N115" s="39">
        <v>1</v>
      </c>
      <c r="O115" s="39" t="s">
        <v>809</v>
      </c>
      <c r="P115" s="39">
        <v>200028290</v>
      </c>
      <c r="Q115" s="50"/>
      <c r="R115" s="52">
        <v>14017</v>
      </c>
      <c r="S115" s="51">
        <v>42915</v>
      </c>
      <c r="T115" s="39" t="s">
        <v>855</v>
      </c>
    </row>
    <row r="116" spans="1:20" s="46" customFormat="1" ht="15">
      <c r="A116" s="1">
        <v>106</v>
      </c>
      <c r="B116" s="46" t="s">
        <v>581</v>
      </c>
      <c r="C116" s="39" t="s">
        <v>54</v>
      </c>
      <c r="D116" s="39"/>
      <c r="E116" s="48"/>
      <c r="F116" s="39" t="s">
        <v>747</v>
      </c>
      <c r="G116" s="49" t="s">
        <v>96</v>
      </c>
      <c r="H116" s="39" t="s">
        <v>811</v>
      </c>
      <c r="I116" s="39">
        <v>1</v>
      </c>
      <c r="J116" s="39" t="s">
        <v>809</v>
      </c>
      <c r="K116" s="39">
        <v>2700000000</v>
      </c>
      <c r="L116" s="50"/>
      <c r="M116" s="51">
        <v>42915</v>
      </c>
      <c r="N116" s="39">
        <v>1</v>
      </c>
      <c r="O116" s="39" t="s">
        <v>809</v>
      </c>
      <c r="P116" s="39">
        <v>145554066</v>
      </c>
      <c r="Q116" s="50"/>
      <c r="R116" s="52">
        <v>14017</v>
      </c>
      <c r="S116" s="51">
        <v>42915</v>
      </c>
      <c r="T116" s="39" t="s">
        <v>855</v>
      </c>
    </row>
    <row r="117" spans="1:20" s="46" customFormat="1" ht="15">
      <c r="A117" s="1">
        <v>107</v>
      </c>
      <c r="B117" s="46" t="s">
        <v>582</v>
      </c>
      <c r="C117" s="39" t="s">
        <v>54</v>
      </c>
      <c r="D117" s="39"/>
      <c r="E117" s="48"/>
      <c r="F117" s="39" t="s">
        <v>747</v>
      </c>
      <c r="G117" s="49" t="s">
        <v>96</v>
      </c>
      <c r="H117" s="39" t="s">
        <v>811</v>
      </c>
      <c r="I117" s="39">
        <v>1</v>
      </c>
      <c r="J117" s="39" t="s">
        <v>809</v>
      </c>
      <c r="K117" s="39">
        <v>2700000000</v>
      </c>
      <c r="L117" s="50"/>
      <c r="M117" s="51">
        <v>42915</v>
      </c>
      <c r="N117" s="39">
        <v>1</v>
      </c>
      <c r="O117" s="39" t="s">
        <v>809</v>
      </c>
      <c r="P117" s="39">
        <v>251189960</v>
      </c>
      <c r="Q117" s="50"/>
      <c r="R117" s="52">
        <v>14017</v>
      </c>
      <c r="S117" s="51">
        <v>42915</v>
      </c>
      <c r="T117" s="39" t="s">
        <v>855</v>
      </c>
    </row>
    <row r="118" spans="1:20" s="46" customFormat="1" ht="15">
      <c r="A118" s="1">
        <v>108</v>
      </c>
      <c r="B118" s="46" t="s">
        <v>583</v>
      </c>
      <c r="C118" s="39" t="s">
        <v>54</v>
      </c>
      <c r="D118" s="39"/>
      <c r="E118" s="48"/>
      <c r="F118" s="39" t="s">
        <v>748</v>
      </c>
      <c r="G118" s="49" t="s">
        <v>94</v>
      </c>
      <c r="H118" s="39" t="s">
        <v>832</v>
      </c>
      <c r="I118" s="39">
        <v>1</v>
      </c>
      <c r="J118" s="39" t="s">
        <v>809</v>
      </c>
      <c r="K118" s="39">
        <v>17325910</v>
      </c>
      <c r="L118" s="50"/>
      <c r="M118" s="51">
        <v>42920</v>
      </c>
      <c r="N118" s="39">
        <v>1</v>
      </c>
      <c r="O118" s="39" t="s">
        <v>809</v>
      </c>
      <c r="P118" s="39">
        <v>17325910</v>
      </c>
      <c r="Q118" s="50"/>
      <c r="R118" s="52">
        <v>86517</v>
      </c>
      <c r="S118" s="51">
        <v>42920</v>
      </c>
      <c r="T118" s="39" t="s">
        <v>852</v>
      </c>
    </row>
    <row r="119" spans="1:20" s="46" customFormat="1" ht="15">
      <c r="A119" s="1">
        <v>109</v>
      </c>
      <c r="B119" s="46" t="s">
        <v>584</v>
      </c>
      <c r="C119" s="39" t="s">
        <v>54</v>
      </c>
      <c r="D119" s="39"/>
      <c r="E119" s="48"/>
      <c r="F119" s="39" t="s">
        <v>749</v>
      </c>
      <c r="G119" s="49" t="s">
        <v>94</v>
      </c>
      <c r="H119" s="39" t="s">
        <v>832</v>
      </c>
      <c r="I119" s="39">
        <v>1</v>
      </c>
      <c r="J119" s="39" t="s">
        <v>809</v>
      </c>
      <c r="K119" s="39">
        <v>30320346</v>
      </c>
      <c r="L119" s="50"/>
      <c r="M119" s="51">
        <v>42920</v>
      </c>
      <c r="N119" s="39">
        <v>1</v>
      </c>
      <c r="O119" s="39" t="s">
        <v>809</v>
      </c>
      <c r="P119" s="39">
        <v>30320346</v>
      </c>
      <c r="Q119" s="50"/>
      <c r="R119" s="52">
        <v>86117</v>
      </c>
      <c r="S119" s="51">
        <v>42920</v>
      </c>
      <c r="T119" s="39" t="s">
        <v>852</v>
      </c>
    </row>
    <row r="120" spans="1:20" s="46" customFormat="1" ht="15">
      <c r="A120" s="1">
        <v>110</v>
      </c>
      <c r="B120" s="46" t="s">
        <v>585</v>
      </c>
      <c r="C120" s="39" t="s">
        <v>54</v>
      </c>
      <c r="D120" s="39"/>
      <c r="E120" s="48"/>
      <c r="F120" s="39" t="s">
        <v>750</v>
      </c>
      <c r="G120" s="49" t="s">
        <v>96</v>
      </c>
      <c r="H120" s="39" t="s">
        <v>833</v>
      </c>
      <c r="I120" s="39">
        <v>1</v>
      </c>
      <c r="J120" s="39" t="s">
        <v>809</v>
      </c>
      <c r="K120" s="39">
        <v>230000000</v>
      </c>
      <c r="L120" s="50"/>
      <c r="M120" s="51">
        <v>42920</v>
      </c>
      <c r="N120" s="39">
        <v>1</v>
      </c>
      <c r="O120" s="39" t="s">
        <v>809</v>
      </c>
      <c r="P120" s="39">
        <v>230000000</v>
      </c>
      <c r="Q120" s="50"/>
      <c r="R120" s="52" t="s">
        <v>864</v>
      </c>
      <c r="S120" s="51">
        <v>42920</v>
      </c>
      <c r="T120" s="39" t="s">
        <v>859</v>
      </c>
    </row>
    <row r="121" spans="1:20" s="46" customFormat="1" ht="15">
      <c r="A121" s="1">
        <v>111</v>
      </c>
      <c r="B121" s="46" t="s">
        <v>586</v>
      </c>
      <c r="C121" s="39" t="s">
        <v>54</v>
      </c>
      <c r="D121" s="39"/>
      <c r="E121" s="48"/>
      <c r="F121" s="39" t="s">
        <v>751</v>
      </c>
      <c r="G121" s="49" t="s">
        <v>96</v>
      </c>
      <c r="H121" s="39" t="s">
        <v>815</v>
      </c>
      <c r="I121" s="39">
        <v>1</v>
      </c>
      <c r="J121" s="39" t="s">
        <v>809</v>
      </c>
      <c r="K121" s="39">
        <v>3500000</v>
      </c>
      <c r="L121" s="50"/>
      <c r="M121" s="51">
        <v>42921</v>
      </c>
      <c r="N121" s="39">
        <v>1</v>
      </c>
      <c r="O121" s="39" t="s">
        <v>809</v>
      </c>
      <c r="P121" s="39">
        <v>3069343</v>
      </c>
      <c r="Q121" s="50"/>
      <c r="R121" s="52" t="s">
        <v>865</v>
      </c>
      <c r="S121" s="51">
        <v>42921</v>
      </c>
      <c r="T121" s="39" t="s">
        <v>857</v>
      </c>
    </row>
    <row r="122" spans="1:20" s="46" customFormat="1" ht="15">
      <c r="A122" s="1">
        <v>112</v>
      </c>
      <c r="B122" s="46" t="s">
        <v>587</v>
      </c>
      <c r="C122" s="39" t="s">
        <v>54</v>
      </c>
      <c r="D122" s="39"/>
      <c r="E122" s="48"/>
      <c r="F122" s="39" t="s">
        <v>752</v>
      </c>
      <c r="G122" s="49" t="s">
        <v>94</v>
      </c>
      <c r="H122" s="39" t="s">
        <v>832</v>
      </c>
      <c r="I122" s="39">
        <v>1</v>
      </c>
      <c r="J122" s="39" t="s">
        <v>809</v>
      </c>
      <c r="K122" s="39">
        <v>22451324</v>
      </c>
      <c r="L122" s="50"/>
      <c r="M122" s="51">
        <v>42921</v>
      </c>
      <c r="N122" s="39">
        <v>1</v>
      </c>
      <c r="O122" s="39" t="s">
        <v>809</v>
      </c>
      <c r="P122" s="39">
        <v>22451324</v>
      </c>
      <c r="Q122" s="50"/>
      <c r="R122" s="52">
        <v>86817</v>
      </c>
      <c r="S122" s="51">
        <v>42921</v>
      </c>
      <c r="T122" s="39" t="s">
        <v>852</v>
      </c>
    </row>
    <row r="123" spans="1:20" s="46" customFormat="1" ht="15">
      <c r="A123" s="1">
        <v>113</v>
      </c>
      <c r="B123" s="46" t="s">
        <v>588</v>
      </c>
      <c r="C123" s="39" t="s">
        <v>54</v>
      </c>
      <c r="D123" s="39"/>
      <c r="E123" s="48"/>
      <c r="F123" s="39" t="s">
        <v>753</v>
      </c>
      <c r="G123" s="49" t="s">
        <v>96</v>
      </c>
      <c r="H123" s="39" t="s">
        <v>818</v>
      </c>
      <c r="I123" s="39">
        <v>1</v>
      </c>
      <c r="J123" s="39" t="s">
        <v>809</v>
      </c>
      <c r="K123" s="39">
        <v>194000000</v>
      </c>
      <c r="L123" s="50"/>
      <c r="M123" s="51">
        <v>42923</v>
      </c>
      <c r="N123" s="39">
        <v>1</v>
      </c>
      <c r="O123" s="39" t="s">
        <v>809</v>
      </c>
      <c r="P123" s="39">
        <v>158600000</v>
      </c>
      <c r="Q123" s="50"/>
      <c r="R123" s="52">
        <v>64717</v>
      </c>
      <c r="S123" s="51">
        <v>42923</v>
      </c>
      <c r="T123" s="39" t="s">
        <v>855</v>
      </c>
    </row>
    <row r="124" spans="1:20" s="46" customFormat="1" ht="15">
      <c r="A124" s="1">
        <v>114</v>
      </c>
      <c r="B124" s="46" t="s">
        <v>589</v>
      </c>
      <c r="C124" s="39" t="s">
        <v>54</v>
      </c>
      <c r="D124" s="39"/>
      <c r="E124" s="48"/>
      <c r="F124" s="39" t="s">
        <v>754</v>
      </c>
      <c r="G124" s="49" t="s">
        <v>96</v>
      </c>
      <c r="H124" s="39" t="s">
        <v>808</v>
      </c>
      <c r="I124" s="39">
        <v>1</v>
      </c>
      <c r="J124" s="39" t="s">
        <v>809</v>
      </c>
      <c r="K124" s="39">
        <v>20000000</v>
      </c>
      <c r="L124" s="50"/>
      <c r="M124" s="51">
        <v>42926</v>
      </c>
      <c r="N124" s="39">
        <v>1</v>
      </c>
      <c r="O124" s="39" t="s">
        <v>809</v>
      </c>
      <c r="P124" s="39">
        <v>17683000</v>
      </c>
      <c r="Q124" s="50"/>
      <c r="R124" s="52">
        <v>54017</v>
      </c>
      <c r="S124" s="51">
        <v>42926</v>
      </c>
      <c r="T124" s="39" t="s">
        <v>861</v>
      </c>
    </row>
    <row r="125" spans="1:20" s="46" customFormat="1" ht="15">
      <c r="A125" s="1">
        <v>115</v>
      </c>
      <c r="B125" s="46" t="s">
        <v>590</v>
      </c>
      <c r="C125" s="39" t="s">
        <v>54</v>
      </c>
      <c r="D125" s="39"/>
      <c r="E125" s="48"/>
      <c r="F125" s="39" t="s">
        <v>755</v>
      </c>
      <c r="G125" s="49" t="s">
        <v>94</v>
      </c>
      <c r="H125" s="39" t="s">
        <v>834</v>
      </c>
      <c r="I125" s="39">
        <v>1</v>
      </c>
      <c r="J125" s="39" t="s">
        <v>809</v>
      </c>
      <c r="K125" s="39">
        <v>255961350</v>
      </c>
      <c r="L125" s="50"/>
      <c r="M125" s="51">
        <v>42926</v>
      </c>
      <c r="N125" s="39">
        <v>1</v>
      </c>
      <c r="O125" s="39" t="s">
        <v>809</v>
      </c>
      <c r="P125" s="39">
        <v>254000000</v>
      </c>
      <c r="Q125" s="50"/>
      <c r="R125" s="52">
        <v>37317</v>
      </c>
      <c r="S125" s="51">
        <v>42926</v>
      </c>
      <c r="T125" s="39" t="s">
        <v>852</v>
      </c>
    </row>
    <row r="126" spans="1:20" s="46" customFormat="1" ht="15">
      <c r="A126" s="1">
        <v>116</v>
      </c>
      <c r="B126" s="46" t="s">
        <v>591</v>
      </c>
      <c r="C126" s="39" t="s">
        <v>54</v>
      </c>
      <c r="D126" s="39"/>
      <c r="E126" s="48"/>
      <c r="F126" s="39" t="s">
        <v>756</v>
      </c>
      <c r="G126" s="49" t="s">
        <v>96</v>
      </c>
      <c r="H126" s="39" t="s">
        <v>835</v>
      </c>
      <c r="I126" s="39">
        <v>1</v>
      </c>
      <c r="J126" s="39" t="s">
        <v>809</v>
      </c>
      <c r="K126" s="39">
        <v>220000000</v>
      </c>
      <c r="L126" s="50"/>
      <c r="M126" s="51">
        <v>42927</v>
      </c>
      <c r="N126" s="39">
        <v>1</v>
      </c>
      <c r="O126" s="39" t="s">
        <v>809</v>
      </c>
      <c r="P126" s="39">
        <v>217966933</v>
      </c>
      <c r="Q126" s="50"/>
      <c r="R126" s="52">
        <v>63617</v>
      </c>
      <c r="S126" s="51">
        <v>42927</v>
      </c>
      <c r="T126" s="39" t="s">
        <v>855</v>
      </c>
    </row>
    <row r="127" spans="1:20" s="46" customFormat="1" ht="15">
      <c r="A127" s="1">
        <v>117</v>
      </c>
      <c r="B127" s="46" t="s">
        <v>592</v>
      </c>
      <c r="C127" s="39" t="s">
        <v>54</v>
      </c>
      <c r="D127" s="39"/>
      <c r="E127" s="48"/>
      <c r="F127" s="39" t="s">
        <v>757</v>
      </c>
      <c r="G127" s="49" t="s">
        <v>93</v>
      </c>
      <c r="H127" s="39" t="s">
        <v>811</v>
      </c>
      <c r="I127" s="39">
        <v>1</v>
      </c>
      <c r="J127" s="39" t="s">
        <v>809</v>
      </c>
      <c r="K127" s="39">
        <v>690000000</v>
      </c>
      <c r="L127" s="50"/>
      <c r="M127" s="51">
        <v>42929</v>
      </c>
      <c r="N127" s="39">
        <v>1</v>
      </c>
      <c r="O127" s="39" t="s">
        <v>809</v>
      </c>
      <c r="P127" s="39">
        <v>628049520</v>
      </c>
      <c r="Q127" s="50"/>
      <c r="R127" s="52">
        <v>9817</v>
      </c>
      <c r="S127" s="51">
        <v>42929</v>
      </c>
      <c r="T127" s="39" t="s">
        <v>863</v>
      </c>
    </row>
    <row r="128" spans="1:20" s="46" customFormat="1" ht="15">
      <c r="A128" s="1">
        <v>118</v>
      </c>
      <c r="B128" s="46" t="s">
        <v>593</v>
      </c>
      <c r="C128" s="39" t="s">
        <v>54</v>
      </c>
      <c r="D128" s="39"/>
      <c r="E128" s="48"/>
      <c r="F128" s="39" t="s">
        <v>758</v>
      </c>
      <c r="G128" s="49" t="s">
        <v>96</v>
      </c>
      <c r="H128" s="39" t="s">
        <v>815</v>
      </c>
      <c r="I128" s="39">
        <v>1</v>
      </c>
      <c r="J128" s="39" t="s">
        <v>809</v>
      </c>
      <c r="K128" s="39">
        <v>2000000</v>
      </c>
      <c r="L128" s="50"/>
      <c r="M128" s="51">
        <v>42937</v>
      </c>
      <c r="N128" s="39">
        <v>1</v>
      </c>
      <c r="O128" s="39" t="s">
        <v>809</v>
      </c>
      <c r="P128" s="39">
        <v>500000</v>
      </c>
      <c r="Q128" s="50"/>
      <c r="R128" s="52">
        <v>63217</v>
      </c>
      <c r="S128" s="51">
        <v>42937</v>
      </c>
      <c r="T128" s="39" t="s">
        <v>857</v>
      </c>
    </row>
    <row r="129" spans="1:20" s="46" customFormat="1" ht="15">
      <c r="A129" s="1">
        <v>119</v>
      </c>
      <c r="B129" s="46" t="s">
        <v>594</v>
      </c>
      <c r="C129" s="39" t="s">
        <v>54</v>
      </c>
      <c r="D129" s="39"/>
      <c r="E129" s="48"/>
      <c r="F129" s="39" t="s">
        <v>759</v>
      </c>
      <c r="G129" s="49" t="s">
        <v>97</v>
      </c>
      <c r="H129" s="39" t="s">
        <v>826</v>
      </c>
      <c r="I129" s="39">
        <v>1</v>
      </c>
      <c r="J129" s="39" t="s">
        <v>809</v>
      </c>
      <c r="K129" s="39">
        <v>112103923</v>
      </c>
      <c r="L129" s="50"/>
      <c r="M129" s="51">
        <v>42942</v>
      </c>
      <c r="N129" s="39">
        <v>1</v>
      </c>
      <c r="O129" s="39" t="s">
        <v>809</v>
      </c>
      <c r="P129" s="39">
        <v>41895735</v>
      </c>
      <c r="Q129" s="50"/>
      <c r="R129" s="52">
        <v>89217</v>
      </c>
      <c r="S129" s="51">
        <v>42942</v>
      </c>
      <c r="T129" s="39" t="s">
        <v>849</v>
      </c>
    </row>
    <row r="130" spans="1:20" s="46" customFormat="1" ht="15">
      <c r="A130" s="1">
        <v>120</v>
      </c>
      <c r="B130" s="46" t="s">
        <v>595</v>
      </c>
      <c r="C130" s="39" t="s">
        <v>54</v>
      </c>
      <c r="D130" s="39"/>
      <c r="E130" s="48"/>
      <c r="F130" s="39" t="s">
        <v>760</v>
      </c>
      <c r="G130" s="49" t="s">
        <v>96</v>
      </c>
      <c r="H130" s="39" t="s">
        <v>836</v>
      </c>
      <c r="I130" s="39">
        <v>1</v>
      </c>
      <c r="J130" s="39" t="s">
        <v>809</v>
      </c>
      <c r="K130" s="39">
        <v>89651000</v>
      </c>
      <c r="L130" s="50"/>
      <c r="M130" s="51">
        <v>42955</v>
      </c>
      <c r="N130" s="39">
        <v>1</v>
      </c>
      <c r="O130" s="39" t="s">
        <v>809</v>
      </c>
      <c r="P130" s="39">
        <v>89637068</v>
      </c>
      <c r="Q130" s="50"/>
      <c r="R130" s="52">
        <v>80917</v>
      </c>
      <c r="S130" s="51">
        <v>42955</v>
      </c>
      <c r="T130" s="39" t="s">
        <v>859</v>
      </c>
    </row>
    <row r="131" spans="1:20" s="46" customFormat="1" ht="15">
      <c r="A131" s="1">
        <v>121</v>
      </c>
      <c r="B131" s="46" t="s">
        <v>596</v>
      </c>
      <c r="C131" s="39" t="s">
        <v>54</v>
      </c>
      <c r="D131" s="39"/>
      <c r="E131" s="48"/>
      <c r="F131" s="39" t="s">
        <v>761</v>
      </c>
      <c r="G131" s="49" t="s">
        <v>94</v>
      </c>
      <c r="H131" s="39" t="s">
        <v>815</v>
      </c>
      <c r="I131" s="39">
        <v>1</v>
      </c>
      <c r="J131" s="39" t="s">
        <v>809</v>
      </c>
      <c r="K131" s="39">
        <v>5000000</v>
      </c>
      <c r="L131" s="50"/>
      <c r="M131" s="51">
        <v>42958</v>
      </c>
      <c r="N131" s="39">
        <v>1</v>
      </c>
      <c r="O131" s="39" t="s">
        <v>809</v>
      </c>
      <c r="P131" s="39">
        <v>5000000</v>
      </c>
      <c r="Q131" s="50"/>
      <c r="R131" s="52">
        <v>73817</v>
      </c>
      <c r="S131" s="51">
        <v>42958</v>
      </c>
      <c r="T131" s="39" t="s">
        <v>852</v>
      </c>
    </row>
    <row r="132" spans="1:20" s="46" customFormat="1" ht="15">
      <c r="A132" s="1">
        <v>122</v>
      </c>
      <c r="B132" s="46" t="s">
        <v>597</v>
      </c>
      <c r="C132" s="39" t="s">
        <v>54</v>
      </c>
      <c r="D132" s="39"/>
      <c r="E132" s="48"/>
      <c r="F132" s="39" t="s">
        <v>762</v>
      </c>
      <c r="G132" s="49" t="s">
        <v>96</v>
      </c>
      <c r="H132" s="39" t="s">
        <v>819</v>
      </c>
      <c r="I132" s="39">
        <v>1</v>
      </c>
      <c r="J132" s="39" t="s">
        <v>809</v>
      </c>
      <c r="K132" s="39">
        <v>2000000</v>
      </c>
      <c r="L132" s="50"/>
      <c r="M132" s="51">
        <v>42958</v>
      </c>
      <c r="N132" s="39">
        <v>1</v>
      </c>
      <c r="O132" s="39" t="s">
        <v>809</v>
      </c>
      <c r="P132" s="39">
        <v>1999890</v>
      </c>
      <c r="Q132" s="50"/>
      <c r="R132" s="52">
        <v>98317</v>
      </c>
      <c r="S132" s="51">
        <v>42958</v>
      </c>
      <c r="T132" s="39" t="s">
        <v>857</v>
      </c>
    </row>
    <row r="133" spans="1:20" s="46" customFormat="1" ht="15">
      <c r="A133" s="1">
        <v>123</v>
      </c>
      <c r="B133" s="46" t="s">
        <v>598</v>
      </c>
      <c r="C133" s="39" t="s">
        <v>54</v>
      </c>
      <c r="D133" s="39"/>
      <c r="E133" s="48"/>
      <c r="F133" s="39" t="s">
        <v>763</v>
      </c>
      <c r="G133" s="49" t="s">
        <v>96</v>
      </c>
      <c r="H133" s="39" t="s">
        <v>818</v>
      </c>
      <c r="I133" s="39">
        <v>1</v>
      </c>
      <c r="J133" s="39" t="s">
        <v>809</v>
      </c>
      <c r="K133" s="39">
        <v>160000000</v>
      </c>
      <c r="L133" s="50"/>
      <c r="M133" s="51">
        <v>42963</v>
      </c>
      <c r="N133" s="39">
        <v>1</v>
      </c>
      <c r="O133" s="39" t="s">
        <v>809</v>
      </c>
      <c r="P133" s="39">
        <v>92211000</v>
      </c>
      <c r="Q133" s="50"/>
      <c r="R133" s="52">
        <v>69117</v>
      </c>
      <c r="S133" s="51">
        <v>42963</v>
      </c>
      <c r="T133" s="39" t="s">
        <v>855</v>
      </c>
    </row>
    <row r="134" spans="1:20" s="46" customFormat="1" ht="15">
      <c r="A134" s="1">
        <v>124</v>
      </c>
      <c r="B134" s="46" t="s">
        <v>599</v>
      </c>
      <c r="C134" s="39" t="s">
        <v>54</v>
      </c>
      <c r="D134" s="39"/>
      <c r="E134" s="48"/>
      <c r="F134" s="39" t="s">
        <v>764</v>
      </c>
      <c r="G134" s="49" t="s">
        <v>96</v>
      </c>
      <c r="H134" s="39" t="s">
        <v>811</v>
      </c>
      <c r="I134" s="39">
        <v>1</v>
      </c>
      <c r="J134" s="39" t="s">
        <v>809</v>
      </c>
      <c r="K134" s="39">
        <v>120000000</v>
      </c>
      <c r="L134" s="50"/>
      <c r="M134" s="51">
        <v>42964</v>
      </c>
      <c r="N134" s="39">
        <v>1</v>
      </c>
      <c r="O134" s="39" t="s">
        <v>809</v>
      </c>
      <c r="P134" s="39">
        <v>61700000</v>
      </c>
      <c r="Q134" s="50"/>
      <c r="R134" s="52">
        <v>26517</v>
      </c>
      <c r="S134" s="51">
        <v>42964</v>
      </c>
      <c r="T134" s="39" t="s">
        <v>855</v>
      </c>
    </row>
    <row r="135" spans="1:20" s="46" customFormat="1" ht="15">
      <c r="A135" s="1">
        <v>125</v>
      </c>
      <c r="B135" s="46" t="s">
        <v>600</v>
      </c>
      <c r="C135" s="39" t="s">
        <v>54</v>
      </c>
      <c r="D135" s="39"/>
      <c r="E135" s="48"/>
      <c r="F135" s="39" t="s">
        <v>765</v>
      </c>
      <c r="G135" s="49" t="s">
        <v>96</v>
      </c>
      <c r="H135" s="39" t="s">
        <v>820</v>
      </c>
      <c r="I135" s="39">
        <v>1</v>
      </c>
      <c r="J135" s="39" t="s">
        <v>809</v>
      </c>
      <c r="K135" s="39">
        <v>11498256</v>
      </c>
      <c r="L135" s="50"/>
      <c r="M135" s="51">
        <v>42970</v>
      </c>
      <c r="N135" s="39">
        <v>1</v>
      </c>
      <c r="O135" s="39" t="s">
        <v>809</v>
      </c>
      <c r="P135" s="39">
        <v>10000000</v>
      </c>
      <c r="Q135" s="50"/>
      <c r="R135" s="52">
        <v>71017</v>
      </c>
      <c r="S135" s="51">
        <v>42970</v>
      </c>
      <c r="T135" s="39" t="s">
        <v>857</v>
      </c>
    </row>
    <row r="136" spans="1:20" s="46" customFormat="1" ht="15">
      <c r="A136" s="1">
        <v>126</v>
      </c>
      <c r="B136" s="46" t="s">
        <v>601</v>
      </c>
      <c r="C136" s="39" t="s">
        <v>54</v>
      </c>
      <c r="D136" s="39"/>
      <c r="E136" s="48"/>
      <c r="F136" s="39" t="s">
        <v>766</v>
      </c>
      <c r="G136" s="49" t="s">
        <v>97</v>
      </c>
      <c r="H136" s="39" t="s">
        <v>837</v>
      </c>
      <c r="I136" s="39">
        <v>1</v>
      </c>
      <c r="J136" s="39" t="s">
        <v>809</v>
      </c>
      <c r="K136" s="39">
        <v>376999999</v>
      </c>
      <c r="L136" s="50"/>
      <c r="M136" s="51">
        <v>42976</v>
      </c>
      <c r="N136" s="39">
        <v>1</v>
      </c>
      <c r="O136" s="39" t="s">
        <v>809</v>
      </c>
      <c r="P136" s="39">
        <v>352964872</v>
      </c>
      <c r="Q136" s="50"/>
      <c r="R136" s="52" t="s">
        <v>866</v>
      </c>
      <c r="S136" s="51">
        <v>42976</v>
      </c>
      <c r="T136" s="39" t="s">
        <v>849</v>
      </c>
    </row>
    <row r="137" spans="1:20" s="46" customFormat="1" ht="15">
      <c r="A137" s="1">
        <v>127</v>
      </c>
      <c r="B137" s="46" t="s">
        <v>602</v>
      </c>
      <c r="C137" s="39" t="s">
        <v>54</v>
      </c>
      <c r="D137" s="39"/>
      <c r="E137" s="48"/>
      <c r="F137" s="39" t="s">
        <v>767</v>
      </c>
      <c r="G137" s="49" t="s">
        <v>96</v>
      </c>
      <c r="H137" s="39" t="s">
        <v>808</v>
      </c>
      <c r="I137" s="39">
        <v>1</v>
      </c>
      <c r="J137" s="39" t="s">
        <v>809</v>
      </c>
      <c r="K137" s="39">
        <v>33000000</v>
      </c>
      <c r="L137" s="50"/>
      <c r="M137" s="51">
        <v>42977</v>
      </c>
      <c r="N137" s="39">
        <v>1</v>
      </c>
      <c r="O137" s="39" t="s">
        <v>809</v>
      </c>
      <c r="P137" s="39">
        <v>19040000</v>
      </c>
      <c r="Q137" s="50"/>
      <c r="R137" s="52">
        <v>80117</v>
      </c>
      <c r="S137" s="51">
        <v>42977</v>
      </c>
      <c r="T137" s="39" t="s">
        <v>857</v>
      </c>
    </row>
    <row r="138" spans="1:20" s="46" customFormat="1" ht="15">
      <c r="A138" s="1">
        <v>128</v>
      </c>
      <c r="B138" s="46" t="s">
        <v>603</v>
      </c>
      <c r="C138" s="39" t="s">
        <v>54</v>
      </c>
      <c r="D138" s="39"/>
      <c r="E138" s="48"/>
      <c r="F138" s="39" t="s">
        <v>768</v>
      </c>
      <c r="G138" s="49" t="s">
        <v>96</v>
      </c>
      <c r="H138" s="39" t="s">
        <v>811</v>
      </c>
      <c r="I138" s="39">
        <v>1</v>
      </c>
      <c r="J138" s="39" t="s">
        <v>809</v>
      </c>
      <c r="K138" s="39">
        <v>400000000</v>
      </c>
      <c r="L138" s="50"/>
      <c r="M138" s="51">
        <v>42977</v>
      </c>
      <c r="N138" s="39">
        <v>1</v>
      </c>
      <c r="O138" s="39" t="s">
        <v>809</v>
      </c>
      <c r="P138" s="39">
        <v>358389327</v>
      </c>
      <c r="Q138" s="50"/>
      <c r="R138" s="52">
        <v>18617</v>
      </c>
      <c r="S138" s="51">
        <v>42977</v>
      </c>
      <c r="T138" s="39" t="s">
        <v>855</v>
      </c>
    </row>
    <row r="139" spans="1:20" s="46" customFormat="1" ht="15">
      <c r="A139" s="1">
        <v>129</v>
      </c>
      <c r="B139" s="46" t="s">
        <v>604</v>
      </c>
      <c r="C139" s="39" t="s">
        <v>54</v>
      </c>
      <c r="D139" s="39"/>
      <c r="E139" s="48"/>
      <c r="F139" s="39" t="s">
        <v>769</v>
      </c>
      <c r="G139" s="49" t="s">
        <v>93</v>
      </c>
      <c r="H139" s="39" t="s">
        <v>811</v>
      </c>
      <c r="I139" s="39">
        <v>1</v>
      </c>
      <c r="J139" s="39" t="s">
        <v>809</v>
      </c>
      <c r="K139" s="39">
        <v>330000000</v>
      </c>
      <c r="L139" s="50"/>
      <c r="M139" s="51">
        <v>42977</v>
      </c>
      <c r="N139" s="39">
        <v>1</v>
      </c>
      <c r="O139" s="39" t="s">
        <v>809</v>
      </c>
      <c r="P139" s="39">
        <v>329379499</v>
      </c>
      <c r="Q139" s="50"/>
      <c r="R139" s="52">
        <v>19017</v>
      </c>
      <c r="S139" s="51">
        <v>42977</v>
      </c>
      <c r="T139" s="39" t="s">
        <v>863</v>
      </c>
    </row>
    <row r="140" spans="1:20" s="46" customFormat="1" ht="15">
      <c r="A140" s="1">
        <v>130</v>
      </c>
      <c r="B140" s="46" t="s">
        <v>605</v>
      </c>
      <c r="C140" s="39" t="s">
        <v>54</v>
      </c>
      <c r="D140" s="39"/>
      <c r="E140" s="48"/>
      <c r="F140" s="39" t="s">
        <v>770</v>
      </c>
      <c r="G140" s="49" t="s">
        <v>96</v>
      </c>
      <c r="H140" s="39" t="s">
        <v>821</v>
      </c>
      <c r="I140" s="39">
        <v>1</v>
      </c>
      <c r="J140" s="39" t="s">
        <v>809</v>
      </c>
      <c r="K140" s="39">
        <v>15000000</v>
      </c>
      <c r="L140" s="50"/>
      <c r="M140" s="51">
        <v>42978</v>
      </c>
      <c r="N140" s="39">
        <v>1</v>
      </c>
      <c r="O140" s="39" t="s">
        <v>809</v>
      </c>
      <c r="P140" s="39">
        <v>15000000</v>
      </c>
      <c r="Q140" s="50"/>
      <c r="R140" s="52">
        <v>92517</v>
      </c>
      <c r="S140" s="51">
        <v>42978</v>
      </c>
      <c r="T140" s="39" t="s">
        <v>857</v>
      </c>
    </row>
    <row r="141" spans="1:20" s="46" customFormat="1" ht="15">
      <c r="A141" s="1">
        <v>131</v>
      </c>
      <c r="B141" s="46" t="s">
        <v>606</v>
      </c>
      <c r="C141" s="39" t="s">
        <v>54</v>
      </c>
      <c r="D141" s="39"/>
      <c r="E141" s="48"/>
      <c r="F141" s="39" t="s">
        <v>771</v>
      </c>
      <c r="G141" s="49" t="s">
        <v>94</v>
      </c>
      <c r="H141" s="39" t="s">
        <v>826</v>
      </c>
      <c r="I141" s="39">
        <v>1</v>
      </c>
      <c r="J141" s="39" t="s">
        <v>809</v>
      </c>
      <c r="K141" s="39">
        <v>23084819</v>
      </c>
      <c r="L141" s="50"/>
      <c r="M141" s="51">
        <v>42982</v>
      </c>
      <c r="N141" s="39">
        <v>1</v>
      </c>
      <c r="O141" s="39" t="s">
        <v>809</v>
      </c>
      <c r="P141" s="39">
        <v>23084819</v>
      </c>
      <c r="Q141" s="50"/>
      <c r="R141" s="52">
        <v>88117</v>
      </c>
      <c r="S141" s="51">
        <v>42982</v>
      </c>
      <c r="T141" s="39" t="s">
        <v>852</v>
      </c>
    </row>
    <row r="142" spans="1:20" s="46" customFormat="1" ht="15">
      <c r="A142" s="1">
        <v>132</v>
      </c>
      <c r="B142" s="46" t="s">
        <v>607</v>
      </c>
      <c r="C142" s="39" t="s">
        <v>54</v>
      </c>
      <c r="D142" s="39"/>
      <c r="E142" s="48"/>
      <c r="F142" s="39" t="s">
        <v>772</v>
      </c>
      <c r="G142" s="49" t="s">
        <v>96</v>
      </c>
      <c r="H142" s="39" t="s">
        <v>827</v>
      </c>
      <c r="I142" s="39">
        <v>1</v>
      </c>
      <c r="J142" s="39" t="s">
        <v>809</v>
      </c>
      <c r="K142" s="39">
        <v>12500000</v>
      </c>
      <c r="L142" s="50"/>
      <c r="M142" s="51">
        <v>42986</v>
      </c>
      <c r="N142" s="39">
        <v>1</v>
      </c>
      <c r="O142" s="39" t="s">
        <v>809</v>
      </c>
      <c r="P142" s="39">
        <v>12500000</v>
      </c>
      <c r="Q142" s="50"/>
      <c r="R142" s="52">
        <v>26317</v>
      </c>
      <c r="S142" s="51">
        <v>42986</v>
      </c>
      <c r="T142" s="39" t="s">
        <v>857</v>
      </c>
    </row>
    <row r="143" spans="1:20" s="46" customFormat="1" ht="15">
      <c r="A143" s="1">
        <v>133</v>
      </c>
      <c r="B143" s="46" t="s">
        <v>608</v>
      </c>
      <c r="C143" s="39" t="s">
        <v>54</v>
      </c>
      <c r="D143" s="39"/>
      <c r="E143" s="48"/>
      <c r="F143" s="39" t="s">
        <v>773</v>
      </c>
      <c r="G143" s="49" t="s">
        <v>94</v>
      </c>
      <c r="H143" s="39" t="s">
        <v>825</v>
      </c>
      <c r="I143" s="39">
        <v>1</v>
      </c>
      <c r="J143" s="39" t="s">
        <v>809</v>
      </c>
      <c r="K143" s="39">
        <v>300000</v>
      </c>
      <c r="L143" s="50"/>
      <c r="M143" s="51">
        <v>42986</v>
      </c>
      <c r="N143" s="39">
        <v>1</v>
      </c>
      <c r="O143" s="39" t="s">
        <v>809</v>
      </c>
      <c r="P143" s="39">
        <v>289900</v>
      </c>
      <c r="Q143" s="50"/>
      <c r="R143" s="52">
        <v>113617</v>
      </c>
      <c r="S143" s="51">
        <v>42986</v>
      </c>
      <c r="T143" s="39" t="s">
        <v>852</v>
      </c>
    </row>
    <row r="144" spans="1:20" s="46" customFormat="1" ht="15">
      <c r="A144" s="1">
        <v>134</v>
      </c>
      <c r="B144" s="46" t="s">
        <v>609</v>
      </c>
      <c r="C144" s="39" t="s">
        <v>54</v>
      </c>
      <c r="D144" s="39"/>
      <c r="E144" s="48"/>
      <c r="F144" s="39" t="s">
        <v>774</v>
      </c>
      <c r="G144" s="49" t="s">
        <v>94</v>
      </c>
      <c r="H144" s="39" t="s">
        <v>808</v>
      </c>
      <c r="I144" s="39">
        <v>1</v>
      </c>
      <c r="J144" s="39" t="s">
        <v>809</v>
      </c>
      <c r="K144" s="39">
        <v>11900000</v>
      </c>
      <c r="L144" s="50"/>
      <c r="M144" s="51">
        <v>42989</v>
      </c>
      <c r="N144" s="39">
        <v>1</v>
      </c>
      <c r="O144" s="39" t="s">
        <v>809</v>
      </c>
      <c r="P144" s="39">
        <v>11900000</v>
      </c>
      <c r="Q144" s="50"/>
      <c r="R144" s="52">
        <v>124617</v>
      </c>
      <c r="S144" s="51">
        <v>42989</v>
      </c>
      <c r="T144" s="39" t="s">
        <v>852</v>
      </c>
    </row>
    <row r="145" spans="1:20" s="46" customFormat="1" ht="15">
      <c r="A145" s="1">
        <v>135</v>
      </c>
      <c r="B145" s="46" t="s">
        <v>610</v>
      </c>
      <c r="C145" s="39" t="s">
        <v>54</v>
      </c>
      <c r="D145" s="39"/>
      <c r="E145" s="48"/>
      <c r="F145" s="39" t="s">
        <v>775</v>
      </c>
      <c r="G145" s="49" t="s">
        <v>94</v>
      </c>
      <c r="H145" s="39" t="s">
        <v>811</v>
      </c>
      <c r="I145" s="39">
        <v>1</v>
      </c>
      <c r="J145" s="39" t="s">
        <v>809</v>
      </c>
      <c r="K145" s="39">
        <v>580000000</v>
      </c>
      <c r="L145" s="50"/>
      <c r="M145" s="51">
        <v>42991</v>
      </c>
      <c r="N145" s="39">
        <v>1</v>
      </c>
      <c r="O145" s="39" t="s">
        <v>809</v>
      </c>
      <c r="P145" s="39">
        <v>299292585</v>
      </c>
      <c r="Q145" s="50"/>
      <c r="R145" s="52">
        <v>100717</v>
      </c>
      <c r="S145" s="51">
        <v>42991</v>
      </c>
      <c r="T145" s="39" t="s">
        <v>852</v>
      </c>
    </row>
    <row r="146" spans="1:20" s="46" customFormat="1" ht="15">
      <c r="A146" s="1">
        <v>136</v>
      </c>
      <c r="B146" s="46" t="s">
        <v>611</v>
      </c>
      <c r="C146" s="39" t="s">
        <v>54</v>
      </c>
      <c r="D146" s="39"/>
      <c r="E146" s="48"/>
      <c r="F146" s="39" t="s">
        <v>776</v>
      </c>
      <c r="G146" s="49" t="s">
        <v>94</v>
      </c>
      <c r="H146" s="39" t="s">
        <v>825</v>
      </c>
      <c r="I146" s="39">
        <v>1</v>
      </c>
      <c r="J146" s="39" t="s">
        <v>809</v>
      </c>
      <c r="K146" s="39">
        <v>800000</v>
      </c>
      <c r="L146" s="50"/>
      <c r="M146" s="51">
        <v>42993</v>
      </c>
      <c r="N146" s="39">
        <v>1</v>
      </c>
      <c r="O146" s="39" t="s">
        <v>809</v>
      </c>
      <c r="P146" s="39">
        <v>459900</v>
      </c>
      <c r="Q146" s="50"/>
      <c r="R146" s="52">
        <v>114117</v>
      </c>
      <c r="S146" s="51">
        <v>42993</v>
      </c>
      <c r="T146" s="39" t="s">
        <v>852</v>
      </c>
    </row>
    <row r="147" spans="1:20" s="46" customFormat="1" ht="15">
      <c r="A147" s="1">
        <v>137</v>
      </c>
      <c r="B147" s="46" t="s">
        <v>612</v>
      </c>
      <c r="C147" s="39" t="s">
        <v>54</v>
      </c>
      <c r="D147" s="39"/>
      <c r="E147" s="48"/>
      <c r="F147" s="39" t="s">
        <v>777</v>
      </c>
      <c r="G147" s="49" t="s">
        <v>96</v>
      </c>
      <c r="H147" s="39" t="s">
        <v>823</v>
      </c>
      <c r="I147" s="39">
        <v>1</v>
      </c>
      <c r="J147" s="39" t="s">
        <v>809</v>
      </c>
      <c r="K147" s="39">
        <v>8000000</v>
      </c>
      <c r="L147" s="50"/>
      <c r="M147" s="51">
        <v>42996</v>
      </c>
      <c r="N147" s="39">
        <v>1</v>
      </c>
      <c r="O147" s="39" t="s">
        <v>809</v>
      </c>
      <c r="P147" s="39">
        <v>8000000</v>
      </c>
      <c r="Q147" s="50"/>
      <c r="R147" s="52">
        <v>109917</v>
      </c>
      <c r="S147" s="51">
        <v>42996</v>
      </c>
      <c r="T147" s="39" t="s">
        <v>857</v>
      </c>
    </row>
    <row r="148" spans="1:20" s="46" customFormat="1" ht="15">
      <c r="A148" s="1">
        <v>138</v>
      </c>
      <c r="B148" s="46" t="s">
        <v>613</v>
      </c>
      <c r="C148" s="39" t="s">
        <v>54</v>
      </c>
      <c r="D148" s="39"/>
      <c r="E148" s="48"/>
      <c r="F148" s="39" t="s">
        <v>778</v>
      </c>
      <c r="G148" s="49" t="s">
        <v>96</v>
      </c>
      <c r="H148" s="39" t="s">
        <v>815</v>
      </c>
      <c r="I148" s="39">
        <v>1</v>
      </c>
      <c r="J148" s="39" t="s">
        <v>809</v>
      </c>
      <c r="K148" s="39">
        <v>7500000</v>
      </c>
      <c r="L148" s="50"/>
      <c r="M148" s="51">
        <v>42997</v>
      </c>
      <c r="N148" s="39">
        <v>1</v>
      </c>
      <c r="O148" s="39" t="s">
        <v>809</v>
      </c>
      <c r="P148" s="39">
        <v>7500000</v>
      </c>
      <c r="Q148" s="50"/>
      <c r="R148" s="52">
        <v>98417</v>
      </c>
      <c r="S148" s="51">
        <v>42997</v>
      </c>
      <c r="T148" s="39" t="s">
        <v>857</v>
      </c>
    </row>
    <row r="149" spans="1:20" s="46" customFormat="1" ht="15">
      <c r="A149" s="1">
        <v>139</v>
      </c>
      <c r="B149" s="46" t="s">
        <v>614</v>
      </c>
      <c r="C149" s="39" t="s">
        <v>54</v>
      </c>
      <c r="D149" s="39"/>
      <c r="E149" s="48"/>
      <c r="F149" s="39" t="s">
        <v>779</v>
      </c>
      <c r="G149" s="49" t="s">
        <v>95</v>
      </c>
      <c r="H149" s="39" t="s">
        <v>811</v>
      </c>
      <c r="I149" s="39">
        <v>1</v>
      </c>
      <c r="J149" s="39" t="s">
        <v>809</v>
      </c>
      <c r="K149" s="39">
        <v>500000000</v>
      </c>
      <c r="L149" s="50"/>
      <c r="M149" s="51">
        <v>42998</v>
      </c>
      <c r="N149" s="39">
        <v>1</v>
      </c>
      <c r="O149" s="39" t="s">
        <v>809</v>
      </c>
      <c r="P149" s="39">
        <v>426020000</v>
      </c>
      <c r="Q149" s="50"/>
      <c r="R149" s="52">
        <v>18917</v>
      </c>
      <c r="S149" s="51">
        <v>42998</v>
      </c>
      <c r="T149" s="39" t="s">
        <v>862</v>
      </c>
    </row>
    <row r="150" spans="1:20" s="46" customFormat="1" ht="15">
      <c r="A150" s="1">
        <v>140</v>
      </c>
      <c r="B150" s="46" t="s">
        <v>615</v>
      </c>
      <c r="C150" s="39" t="s">
        <v>54</v>
      </c>
      <c r="D150" s="39"/>
      <c r="E150" s="48"/>
      <c r="F150" s="39" t="s">
        <v>780</v>
      </c>
      <c r="G150" s="49" t="s">
        <v>97</v>
      </c>
      <c r="H150" s="39" t="s">
        <v>811</v>
      </c>
      <c r="I150" s="39">
        <v>1</v>
      </c>
      <c r="J150" s="39" t="s">
        <v>809</v>
      </c>
      <c r="K150" s="39">
        <v>60000000</v>
      </c>
      <c r="L150" s="50"/>
      <c r="M150" s="51">
        <v>42998</v>
      </c>
      <c r="N150" s="39">
        <v>1</v>
      </c>
      <c r="O150" s="39" t="s">
        <v>809</v>
      </c>
      <c r="P150" s="39">
        <v>37711157</v>
      </c>
      <c r="Q150" s="50"/>
      <c r="R150" s="52">
        <v>109517</v>
      </c>
      <c r="S150" s="51">
        <v>42998</v>
      </c>
      <c r="T150" s="39" t="s">
        <v>849</v>
      </c>
    </row>
    <row r="151" spans="1:20" s="46" customFormat="1" ht="15">
      <c r="A151" s="1">
        <v>141</v>
      </c>
      <c r="B151" s="46" t="s">
        <v>616</v>
      </c>
      <c r="C151" s="39" t="s">
        <v>54</v>
      </c>
      <c r="D151" s="39"/>
      <c r="E151" s="48"/>
      <c r="F151" s="39" t="s">
        <v>781</v>
      </c>
      <c r="G151" s="49" t="s">
        <v>96</v>
      </c>
      <c r="H151" s="39" t="s">
        <v>479</v>
      </c>
      <c r="I151" s="39">
        <v>1</v>
      </c>
      <c r="J151" s="39" t="s">
        <v>809</v>
      </c>
      <c r="K151" s="39">
        <v>0</v>
      </c>
      <c r="L151" s="50"/>
      <c r="M151" s="51">
        <v>43000</v>
      </c>
      <c r="N151" s="39">
        <v>1</v>
      </c>
      <c r="O151" s="39" t="s">
        <v>809</v>
      </c>
      <c r="P151" s="39">
        <v>0</v>
      </c>
      <c r="Q151" s="50"/>
      <c r="R151" s="52" t="s">
        <v>479</v>
      </c>
      <c r="S151" s="51">
        <v>43000</v>
      </c>
      <c r="T151" s="39" t="s">
        <v>857</v>
      </c>
    </row>
    <row r="152" spans="1:20" s="46" customFormat="1" ht="15">
      <c r="A152" s="1">
        <v>142</v>
      </c>
      <c r="B152" s="46" t="s">
        <v>617</v>
      </c>
      <c r="C152" s="39" t="s">
        <v>54</v>
      </c>
      <c r="D152" s="39"/>
      <c r="E152" s="48"/>
      <c r="F152" s="39" t="s">
        <v>782</v>
      </c>
      <c r="G152" s="49" t="s">
        <v>97</v>
      </c>
      <c r="H152" s="39" t="s">
        <v>811</v>
      </c>
      <c r="I152" s="39">
        <v>1</v>
      </c>
      <c r="J152" s="39" t="s">
        <v>809</v>
      </c>
      <c r="K152" s="39">
        <v>350000000</v>
      </c>
      <c r="L152" s="50"/>
      <c r="M152" s="51">
        <v>43006</v>
      </c>
      <c r="N152" s="39">
        <v>1</v>
      </c>
      <c r="O152" s="39" t="s">
        <v>809</v>
      </c>
      <c r="P152" s="39">
        <v>304240181</v>
      </c>
      <c r="Q152" s="50"/>
      <c r="R152" s="52">
        <v>26417</v>
      </c>
      <c r="S152" s="51">
        <v>43006</v>
      </c>
      <c r="T152" s="39" t="s">
        <v>849</v>
      </c>
    </row>
    <row r="153" spans="1:20" s="46" customFormat="1" ht="15">
      <c r="A153" s="1">
        <v>143</v>
      </c>
      <c r="B153" s="46" t="s">
        <v>618</v>
      </c>
      <c r="C153" s="39" t="s">
        <v>54</v>
      </c>
      <c r="D153" s="39"/>
      <c r="E153" s="48"/>
      <c r="F153" s="39" t="s">
        <v>783</v>
      </c>
      <c r="G153" s="49" t="s">
        <v>97</v>
      </c>
      <c r="H153" s="39" t="s">
        <v>811</v>
      </c>
      <c r="I153" s="39">
        <v>1</v>
      </c>
      <c r="J153" s="39" t="s">
        <v>809</v>
      </c>
      <c r="K153" s="39">
        <v>350000000</v>
      </c>
      <c r="L153" s="50"/>
      <c r="M153" s="51">
        <v>43006</v>
      </c>
      <c r="N153" s="39">
        <v>1</v>
      </c>
      <c r="O153" s="39" t="s">
        <v>809</v>
      </c>
      <c r="P153" s="39">
        <v>35899920</v>
      </c>
      <c r="Q153" s="50"/>
      <c r="R153" s="52">
        <v>26417</v>
      </c>
      <c r="S153" s="51">
        <v>43006</v>
      </c>
      <c r="T153" s="39" t="s">
        <v>849</v>
      </c>
    </row>
    <row r="154" spans="1:20" s="46" customFormat="1" ht="15">
      <c r="A154" s="1">
        <v>144</v>
      </c>
      <c r="B154" s="46" t="s">
        <v>619</v>
      </c>
      <c r="C154" s="39" t="s">
        <v>54</v>
      </c>
      <c r="D154" s="39"/>
      <c r="E154" s="48"/>
      <c r="F154" s="39" t="s">
        <v>784</v>
      </c>
      <c r="G154" s="49" t="s">
        <v>96</v>
      </c>
      <c r="H154" s="39" t="s">
        <v>808</v>
      </c>
      <c r="I154" s="39">
        <v>1</v>
      </c>
      <c r="J154" s="39" t="s">
        <v>809</v>
      </c>
      <c r="K154" s="39">
        <v>35000000</v>
      </c>
      <c r="L154" s="50"/>
      <c r="M154" s="51">
        <v>43006</v>
      </c>
      <c r="N154" s="39">
        <v>1</v>
      </c>
      <c r="O154" s="39" t="s">
        <v>809</v>
      </c>
      <c r="P154" s="39">
        <v>21134000</v>
      </c>
      <c r="Q154" s="50"/>
      <c r="R154" s="52">
        <v>98917</v>
      </c>
      <c r="S154" s="51">
        <v>43006</v>
      </c>
      <c r="T154" s="39" t="s">
        <v>857</v>
      </c>
    </row>
    <row r="155" spans="1:20" s="46" customFormat="1" ht="15">
      <c r="A155" s="1">
        <v>145</v>
      </c>
      <c r="B155" s="46" t="s">
        <v>620</v>
      </c>
      <c r="C155" s="39" t="s">
        <v>54</v>
      </c>
      <c r="D155" s="39"/>
      <c r="E155" s="48"/>
      <c r="F155" s="39" t="s">
        <v>785</v>
      </c>
      <c r="G155" s="49" t="s">
        <v>96</v>
      </c>
      <c r="H155" s="39" t="s">
        <v>819</v>
      </c>
      <c r="I155" s="39">
        <v>1</v>
      </c>
      <c r="J155" s="39" t="s">
        <v>809</v>
      </c>
      <c r="K155" s="39">
        <v>2000000</v>
      </c>
      <c r="L155" s="50"/>
      <c r="M155" s="51">
        <v>43006</v>
      </c>
      <c r="N155" s="39">
        <v>1</v>
      </c>
      <c r="O155" s="39" t="s">
        <v>809</v>
      </c>
      <c r="P155" s="39">
        <v>1998080</v>
      </c>
      <c r="Q155" s="50"/>
      <c r="R155" s="52">
        <v>124917</v>
      </c>
      <c r="S155" s="51">
        <v>43006</v>
      </c>
      <c r="T155" s="39" t="s">
        <v>857</v>
      </c>
    </row>
    <row r="156" spans="1:20" s="46" customFormat="1" ht="15">
      <c r="A156" s="1">
        <v>146</v>
      </c>
      <c r="B156" s="46" t="s">
        <v>621</v>
      </c>
      <c r="C156" s="39" t="s">
        <v>54</v>
      </c>
      <c r="D156" s="39"/>
      <c r="E156" s="48"/>
      <c r="F156" s="39" t="s">
        <v>784</v>
      </c>
      <c r="G156" s="49" t="s">
        <v>96</v>
      </c>
      <c r="H156" s="39" t="s">
        <v>808</v>
      </c>
      <c r="I156" s="39">
        <v>1</v>
      </c>
      <c r="J156" s="39" t="s">
        <v>809</v>
      </c>
      <c r="K156" s="39">
        <v>35000000</v>
      </c>
      <c r="L156" s="50"/>
      <c r="M156" s="51">
        <v>43006</v>
      </c>
      <c r="N156" s="39">
        <v>1</v>
      </c>
      <c r="O156" s="39" t="s">
        <v>809</v>
      </c>
      <c r="P156" s="39">
        <v>3150549</v>
      </c>
      <c r="Q156" s="50"/>
      <c r="R156" s="52">
        <v>98917</v>
      </c>
      <c r="S156" s="51">
        <v>43006</v>
      </c>
      <c r="T156" s="39" t="s">
        <v>857</v>
      </c>
    </row>
    <row r="157" spans="1:20" s="46" customFormat="1" ht="15">
      <c r="A157" s="1">
        <v>147</v>
      </c>
      <c r="B157" s="46" t="s">
        <v>622</v>
      </c>
      <c r="C157" s="39" t="s">
        <v>54</v>
      </c>
      <c r="D157" s="39"/>
      <c r="E157" s="48"/>
      <c r="F157" s="39" t="s">
        <v>786</v>
      </c>
      <c r="G157" s="49" t="s">
        <v>96</v>
      </c>
      <c r="H157" s="39" t="s">
        <v>811</v>
      </c>
      <c r="I157" s="39">
        <v>1</v>
      </c>
      <c r="J157" s="39" t="s">
        <v>809</v>
      </c>
      <c r="K157" s="39">
        <v>354000000</v>
      </c>
      <c r="L157" s="50"/>
      <c r="M157" s="51">
        <v>43006</v>
      </c>
      <c r="N157" s="39">
        <v>1</v>
      </c>
      <c r="O157" s="39" t="s">
        <v>809</v>
      </c>
      <c r="P157" s="39">
        <v>308537250</v>
      </c>
      <c r="Q157" s="50"/>
      <c r="R157" s="52">
        <v>99517</v>
      </c>
      <c r="S157" s="51">
        <v>43006</v>
      </c>
      <c r="T157" s="39" t="s">
        <v>855</v>
      </c>
    </row>
    <row r="158" spans="1:20" s="46" customFormat="1" ht="15">
      <c r="A158" s="1">
        <v>148</v>
      </c>
      <c r="B158" s="46" t="s">
        <v>623</v>
      </c>
      <c r="C158" s="39" t="s">
        <v>54</v>
      </c>
      <c r="D158" s="39"/>
      <c r="E158" s="48"/>
      <c r="F158" s="39" t="s">
        <v>787</v>
      </c>
      <c r="G158" s="49" t="s">
        <v>94</v>
      </c>
      <c r="H158" s="39" t="s">
        <v>820</v>
      </c>
      <c r="I158" s="39">
        <v>1</v>
      </c>
      <c r="J158" s="39" t="s">
        <v>809</v>
      </c>
      <c r="K158" s="39">
        <v>15621586</v>
      </c>
      <c r="L158" s="50"/>
      <c r="M158" s="51">
        <v>43006</v>
      </c>
      <c r="N158" s="39">
        <v>1</v>
      </c>
      <c r="O158" s="39" t="s">
        <v>809</v>
      </c>
      <c r="P158" s="39">
        <v>13326597</v>
      </c>
      <c r="Q158" s="50"/>
      <c r="R158" s="52">
        <v>30717</v>
      </c>
      <c r="S158" s="51">
        <v>43006</v>
      </c>
      <c r="T158" s="39" t="s">
        <v>852</v>
      </c>
    </row>
    <row r="159" spans="1:20" s="46" customFormat="1" ht="15">
      <c r="A159" s="1">
        <v>149</v>
      </c>
      <c r="B159" s="46" t="s">
        <v>624</v>
      </c>
      <c r="C159" s="39" t="s">
        <v>54</v>
      </c>
      <c r="D159" s="39"/>
      <c r="E159" s="48"/>
      <c r="F159" s="39" t="s">
        <v>788</v>
      </c>
      <c r="G159" s="49" t="s">
        <v>96</v>
      </c>
      <c r="H159" s="39" t="s">
        <v>811</v>
      </c>
      <c r="I159" s="39">
        <v>1</v>
      </c>
      <c r="J159" s="39" t="s">
        <v>809</v>
      </c>
      <c r="K159" s="39">
        <v>135000000</v>
      </c>
      <c r="L159" s="50"/>
      <c r="M159" s="51">
        <v>43007</v>
      </c>
      <c r="N159" s="39">
        <v>1</v>
      </c>
      <c r="O159" s="39" t="s">
        <v>809</v>
      </c>
      <c r="P159" s="39">
        <v>132107850</v>
      </c>
      <c r="Q159" s="50"/>
      <c r="R159" s="52">
        <v>109317</v>
      </c>
      <c r="S159" s="51">
        <v>43007</v>
      </c>
      <c r="T159" s="39" t="s">
        <v>855</v>
      </c>
    </row>
    <row r="160" spans="1:20" s="46" customFormat="1" ht="15">
      <c r="A160" s="1">
        <v>150</v>
      </c>
      <c r="B160" s="46" t="s">
        <v>625</v>
      </c>
      <c r="C160" s="39" t="s">
        <v>54</v>
      </c>
      <c r="D160" s="39"/>
      <c r="E160" s="48"/>
      <c r="F160" s="39" t="s">
        <v>789</v>
      </c>
      <c r="G160" s="49" t="s">
        <v>96</v>
      </c>
      <c r="H160" s="39" t="s">
        <v>811</v>
      </c>
      <c r="I160" s="39">
        <v>1</v>
      </c>
      <c r="J160" s="39" t="s">
        <v>809</v>
      </c>
      <c r="K160" s="39">
        <v>170000000</v>
      </c>
      <c r="L160" s="50"/>
      <c r="M160" s="51">
        <v>43007</v>
      </c>
      <c r="N160" s="39">
        <v>1</v>
      </c>
      <c r="O160" s="39" t="s">
        <v>809</v>
      </c>
      <c r="P160" s="39">
        <v>100000000</v>
      </c>
      <c r="Q160" s="50"/>
      <c r="R160" s="52">
        <v>14217</v>
      </c>
      <c r="S160" s="51">
        <v>43007</v>
      </c>
      <c r="T160" s="39" t="s">
        <v>855</v>
      </c>
    </row>
    <row r="161" spans="1:20" s="46" customFormat="1" ht="15">
      <c r="A161" s="1">
        <v>151</v>
      </c>
      <c r="B161" s="46" t="s">
        <v>626</v>
      </c>
      <c r="C161" s="39" t="s">
        <v>54</v>
      </c>
      <c r="D161" s="39"/>
      <c r="E161" s="48"/>
      <c r="F161" s="39" t="s">
        <v>790</v>
      </c>
      <c r="G161" s="49" t="s">
        <v>96</v>
      </c>
      <c r="H161" s="39" t="s">
        <v>820</v>
      </c>
      <c r="I161" s="39">
        <v>1</v>
      </c>
      <c r="J161" s="39" t="s">
        <v>809</v>
      </c>
      <c r="K161" s="39">
        <v>50000000</v>
      </c>
      <c r="L161" s="50"/>
      <c r="M161" s="51">
        <v>43012</v>
      </c>
      <c r="N161" s="39">
        <v>1</v>
      </c>
      <c r="O161" s="39" t="s">
        <v>809</v>
      </c>
      <c r="P161" s="39">
        <v>33200000</v>
      </c>
      <c r="Q161" s="50"/>
      <c r="R161" s="52">
        <v>101317</v>
      </c>
      <c r="S161" s="51">
        <v>43012</v>
      </c>
      <c r="T161" s="39" t="s">
        <v>859</v>
      </c>
    </row>
    <row r="162" spans="1:20" s="46" customFormat="1" ht="15">
      <c r="A162" s="1">
        <v>152</v>
      </c>
      <c r="B162" s="46" t="s">
        <v>627</v>
      </c>
      <c r="C162" s="39" t="s">
        <v>54</v>
      </c>
      <c r="D162" s="39"/>
      <c r="E162" s="48"/>
      <c r="F162" s="39" t="s">
        <v>791</v>
      </c>
      <c r="G162" s="49" t="s">
        <v>96</v>
      </c>
      <c r="H162" s="39" t="s">
        <v>823</v>
      </c>
      <c r="I162" s="39">
        <v>1</v>
      </c>
      <c r="J162" s="39" t="s">
        <v>809</v>
      </c>
      <c r="K162" s="39">
        <v>8000000</v>
      </c>
      <c r="L162" s="50"/>
      <c r="M162" s="51">
        <v>43017</v>
      </c>
      <c r="N162" s="39">
        <v>1</v>
      </c>
      <c r="O162" s="39" t="s">
        <v>809</v>
      </c>
      <c r="P162" s="39">
        <v>7566360</v>
      </c>
      <c r="Q162" s="50"/>
      <c r="R162" s="52">
        <v>5817</v>
      </c>
      <c r="S162" s="51">
        <v>43017</v>
      </c>
      <c r="T162" s="39" t="s">
        <v>857</v>
      </c>
    </row>
    <row r="163" spans="1:20" s="46" customFormat="1" ht="15">
      <c r="A163" s="1">
        <v>153</v>
      </c>
      <c r="B163" s="46" t="s">
        <v>628</v>
      </c>
      <c r="C163" s="39" t="s">
        <v>54</v>
      </c>
      <c r="D163" s="39"/>
      <c r="E163" s="48"/>
      <c r="F163" s="39" t="s">
        <v>792</v>
      </c>
      <c r="G163" s="49" t="s">
        <v>94</v>
      </c>
      <c r="H163" s="39" t="s">
        <v>825</v>
      </c>
      <c r="I163" s="39">
        <v>1</v>
      </c>
      <c r="J163" s="39" t="s">
        <v>809</v>
      </c>
      <c r="K163" s="39">
        <v>400000</v>
      </c>
      <c r="L163" s="50"/>
      <c r="M163" s="51">
        <v>43020</v>
      </c>
      <c r="N163" s="39">
        <v>1</v>
      </c>
      <c r="O163" s="39" t="s">
        <v>809</v>
      </c>
      <c r="P163" s="39">
        <v>395000</v>
      </c>
      <c r="Q163" s="50"/>
      <c r="R163" s="52">
        <v>124817</v>
      </c>
      <c r="S163" s="51">
        <v>43020</v>
      </c>
      <c r="T163" s="39" t="s">
        <v>852</v>
      </c>
    </row>
    <row r="164" spans="1:20" s="46" customFormat="1" ht="15">
      <c r="A164" s="1">
        <v>154</v>
      </c>
      <c r="B164" s="46" t="s">
        <v>629</v>
      </c>
      <c r="C164" s="39" t="s">
        <v>54</v>
      </c>
      <c r="D164" s="39"/>
      <c r="E164" s="48"/>
      <c r="F164" s="39" t="s">
        <v>793</v>
      </c>
      <c r="G164" s="49" t="s">
        <v>94</v>
      </c>
      <c r="H164" s="39" t="s">
        <v>479</v>
      </c>
      <c r="I164" s="39">
        <v>1</v>
      </c>
      <c r="J164" s="39" t="s">
        <v>809</v>
      </c>
      <c r="K164" s="39">
        <v>0</v>
      </c>
      <c r="L164" s="50"/>
      <c r="M164" s="51">
        <v>43021</v>
      </c>
      <c r="N164" s="39">
        <v>1</v>
      </c>
      <c r="O164" s="39" t="s">
        <v>809</v>
      </c>
      <c r="P164" s="39">
        <v>0</v>
      </c>
      <c r="Q164" s="50"/>
      <c r="R164" s="52" t="s">
        <v>479</v>
      </c>
      <c r="S164" s="51">
        <v>43021</v>
      </c>
      <c r="T164" s="39" t="s">
        <v>867</v>
      </c>
    </row>
    <row r="165" spans="1:20" s="46" customFormat="1" ht="15">
      <c r="A165" s="1">
        <v>155</v>
      </c>
      <c r="B165" s="46" t="s">
        <v>630</v>
      </c>
      <c r="C165" s="39" t="s">
        <v>54</v>
      </c>
      <c r="D165" s="39"/>
      <c r="E165" s="48"/>
      <c r="F165" s="39" t="s">
        <v>794</v>
      </c>
      <c r="G165" s="49" t="s">
        <v>96</v>
      </c>
      <c r="H165" s="39" t="s">
        <v>811</v>
      </c>
      <c r="I165" s="39">
        <v>1</v>
      </c>
      <c r="J165" s="39" t="s">
        <v>809</v>
      </c>
      <c r="K165" s="39">
        <v>70000000</v>
      </c>
      <c r="L165" s="50"/>
      <c r="M165" s="51">
        <v>43028</v>
      </c>
      <c r="N165" s="39">
        <v>1</v>
      </c>
      <c r="O165" s="39" t="s">
        <v>809</v>
      </c>
      <c r="P165" s="39">
        <v>66649096</v>
      </c>
      <c r="Q165" s="50"/>
      <c r="R165" s="52">
        <v>109417</v>
      </c>
      <c r="S165" s="51">
        <v>43028</v>
      </c>
      <c r="T165" s="39" t="s">
        <v>855</v>
      </c>
    </row>
    <row r="166" spans="1:20" s="46" customFormat="1" ht="15">
      <c r="A166" s="1">
        <v>156</v>
      </c>
      <c r="B166" s="46" t="s">
        <v>631</v>
      </c>
      <c r="C166" s="39" t="s">
        <v>54</v>
      </c>
      <c r="D166" s="39"/>
      <c r="E166" s="48"/>
      <c r="F166" s="39" t="s">
        <v>795</v>
      </c>
      <c r="G166" s="49" t="s">
        <v>96</v>
      </c>
      <c r="H166" s="39" t="s">
        <v>811</v>
      </c>
      <c r="I166" s="39">
        <v>1</v>
      </c>
      <c r="J166" s="39" t="s">
        <v>809</v>
      </c>
      <c r="K166" s="39">
        <v>243999999</v>
      </c>
      <c r="L166" s="50"/>
      <c r="M166" s="51">
        <v>43028</v>
      </c>
      <c r="N166" s="39">
        <v>1</v>
      </c>
      <c r="O166" s="39" t="s">
        <v>809</v>
      </c>
      <c r="P166" s="39">
        <v>208250000</v>
      </c>
      <c r="Q166" s="50"/>
      <c r="R166" s="52">
        <v>76217</v>
      </c>
      <c r="S166" s="51">
        <v>43028</v>
      </c>
      <c r="T166" s="39" t="s">
        <v>859</v>
      </c>
    </row>
    <row r="167" spans="1:20" s="46" customFormat="1" ht="15">
      <c r="A167" s="1">
        <v>157</v>
      </c>
      <c r="B167" s="46" t="s">
        <v>632</v>
      </c>
      <c r="C167" s="39" t="s">
        <v>54</v>
      </c>
      <c r="D167" s="39"/>
      <c r="E167" s="48"/>
      <c r="F167" s="39" t="s">
        <v>796</v>
      </c>
      <c r="G167" s="49" t="s">
        <v>94</v>
      </c>
      <c r="H167" s="39" t="s">
        <v>825</v>
      </c>
      <c r="I167" s="39">
        <v>1</v>
      </c>
      <c r="J167" s="39" t="s">
        <v>809</v>
      </c>
      <c r="K167" s="39">
        <v>350000</v>
      </c>
      <c r="L167" s="50"/>
      <c r="M167" s="51">
        <v>43028</v>
      </c>
      <c r="N167" s="39">
        <v>1</v>
      </c>
      <c r="O167" s="39" t="s">
        <v>809</v>
      </c>
      <c r="P167" s="39">
        <v>279000</v>
      </c>
      <c r="Q167" s="50"/>
      <c r="R167" s="52">
        <v>113817</v>
      </c>
      <c r="S167" s="51">
        <v>43028</v>
      </c>
      <c r="T167" s="39" t="s">
        <v>852</v>
      </c>
    </row>
    <row r="168" spans="1:20" s="46" customFormat="1" ht="15">
      <c r="A168" s="1">
        <v>158</v>
      </c>
      <c r="B168" s="46" t="s">
        <v>633</v>
      </c>
      <c r="C168" s="39" t="s">
        <v>54</v>
      </c>
      <c r="D168" s="39"/>
      <c r="E168" s="48"/>
      <c r="F168" s="39" t="s">
        <v>797</v>
      </c>
      <c r="G168" s="49" t="s">
        <v>94</v>
      </c>
      <c r="H168" s="39" t="s">
        <v>825</v>
      </c>
      <c r="I168" s="39">
        <v>1</v>
      </c>
      <c r="J168" s="39" t="s">
        <v>809</v>
      </c>
      <c r="K168" s="39">
        <v>8800000</v>
      </c>
      <c r="L168" s="50"/>
      <c r="M168" s="51">
        <v>43031</v>
      </c>
      <c r="N168" s="39">
        <v>1</v>
      </c>
      <c r="O168" s="39" t="s">
        <v>809</v>
      </c>
      <c r="P168" s="39">
        <v>8800000</v>
      </c>
      <c r="Q168" s="50"/>
      <c r="R168" s="52">
        <v>132417</v>
      </c>
      <c r="S168" s="51">
        <v>43031</v>
      </c>
      <c r="T168" s="39" t="s">
        <v>852</v>
      </c>
    </row>
    <row r="169" spans="1:20" s="46" customFormat="1" ht="15">
      <c r="A169" s="1">
        <v>159</v>
      </c>
      <c r="B169" s="46" t="s">
        <v>634</v>
      </c>
      <c r="C169" s="39" t="s">
        <v>54</v>
      </c>
      <c r="D169" s="39"/>
      <c r="E169" s="48"/>
      <c r="F169" s="39" t="s">
        <v>798</v>
      </c>
      <c r="G169" s="49" t="s">
        <v>93</v>
      </c>
      <c r="H169" s="39" t="s">
        <v>811</v>
      </c>
      <c r="I169" s="39">
        <v>1</v>
      </c>
      <c r="J169" s="39" t="s">
        <v>809</v>
      </c>
      <c r="K169" s="39">
        <v>200000000</v>
      </c>
      <c r="L169" s="50"/>
      <c r="M169" s="51">
        <v>43034</v>
      </c>
      <c r="N169" s="39">
        <v>1</v>
      </c>
      <c r="O169" s="39" t="s">
        <v>809</v>
      </c>
      <c r="P169" s="39">
        <v>199991400</v>
      </c>
      <c r="Q169" s="50"/>
      <c r="R169" s="52">
        <v>217317</v>
      </c>
      <c r="S169" s="51">
        <v>43034</v>
      </c>
      <c r="T169" s="39" t="s">
        <v>863</v>
      </c>
    </row>
    <row r="170" spans="1:20" s="46" customFormat="1" ht="15">
      <c r="A170" s="1">
        <v>160</v>
      </c>
      <c r="B170" s="46" t="s">
        <v>635</v>
      </c>
      <c r="C170" s="39" t="s">
        <v>54</v>
      </c>
      <c r="D170" s="39"/>
      <c r="E170" s="48"/>
      <c r="F170" s="39" t="s">
        <v>799</v>
      </c>
      <c r="G170" s="49" t="s">
        <v>96</v>
      </c>
      <c r="H170" s="39" t="s">
        <v>811</v>
      </c>
      <c r="I170" s="39">
        <v>1</v>
      </c>
      <c r="J170" s="39" t="s">
        <v>809</v>
      </c>
      <c r="K170" s="39">
        <v>899999999</v>
      </c>
      <c r="L170" s="50"/>
      <c r="M170" s="51">
        <v>43039</v>
      </c>
      <c r="N170" s="39">
        <v>1</v>
      </c>
      <c r="O170" s="39" t="s">
        <v>809</v>
      </c>
      <c r="P170" s="39">
        <v>881999644</v>
      </c>
      <c r="Q170" s="50"/>
      <c r="R170" s="52" t="s">
        <v>868</v>
      </c>
      <c r="S170" s="51">
        <v>43039</v>
      </c>
      <c r="T170" s="39" t="s">
        <v>855</v>
      </c>
    </row>
    <row r="171" spans="1:20" s="46" customFormat="1" ht="15">
      <c r="A171" s="1">
        <v>161</v>
      </c>
      <c r="B171" s="46" t="s">
        <v>636</v>
      </c>
      <c r="C171" s="39" t="s">
        <v>54</v>
      </c>
      <c r="D171" s="39"/>
      <c r="E171" s="48"/>
      <c r="F171" s="39" t="s">
        <v>800</v>
      </c>
      <c r="G171" s="49" t="s">
        <v>94</v>
      </c>
      <c r="H171" s="39" t="s">
        <v>479</v>
      </c>
      <c r="I171" s="39">
        <v>1</v>
      </c>
      <c r="J171" s="39" t="s">
        <v>809</v>
      </c>
      <c r="K171" s="39">
        <v>0</v>
      </c>
      <c r="L171" s="50"/>
      <c r="M171" s="51">
        <v>43049</v>
      </c>
      <c r="N171" s="39">
        <v>1</v>
      </c>
      <c r="O171" s="39" t="s">
        <v>809</v>
      </c>
      <c r="P171" s="39">
        <v>0</v>
      </c>
      <c r="Q171" s="50"/>
      <c r="R171" s="52" t="s">
        <v>479</v>
      </c>
      <c r="S171" s="51">
        <v>43049</v>
      </c>
      <c r="T171" s="39" t="s">
        <v>869</v>
      </c>
    </row>
    <row r="172" spans="1:20" s="46" customFormat="1" ht="15">
      <c r="A172" s="1">
        <v>162</v>
      </c>
      <c r="B172" s="46" t="s">
        <v>637</v>
      </c>
      <c r="C172" s="39" t="s">
        <v>54</v>
      </c>
      <c r="D172" s="39"/>
      <c r="E172" s="48"/>
      <c r="F172" s="39" t="s">
        <v>801</v>
      </c>
      <c r="G172" s="49" t="s">
        <v>94</v>
      </c>
      <c r="H172" s="39" t="s">
        <v>820</v>
      </c>
      <c r="I172" s="39">
        <v>1</v>
      </c>
      <c r="J172" s="39" t="s">
        <v>809</v>
      </c>
      <c r="K172" s="39">
        <v>3012624</v>
      </c>
      <c r="L172" s="50"/>
      <c r="M172" s="51">
        <v>43054</v>
      </c>
      <c r="N172" s="39">
        <v>1</v>
      </c>
      <c r="O172" s="39" t="s">
        <v>809</v>
      </c>
      <c r="P172" s="39">
        <v>3012624</v>
      </c>
      <c r="Q172" s="50"/>
      <c r="R172" s="52">
        <v>30817</v>
      </c>
      <c r="S172" s="51">
        <v>43054</v>
      </c>
      <c r="T172" s="39" t="s">
        <v>852</v>
      </c>
    </row>
    <row r="173" spans="1:20" s="46" customFormat="1" ht="15">
      <c r="A173" s="1">
        <v>163</v>
      </c>
      <c r="B173" s="46" t="s">
        <v>638</v>
      </c>
      <c r="C173" s="39" t="s">
        <v>54</v>
      </c>
      <c r="D173" s="39"/>
      <c r="E173" s="48"/>
      <c r="F173" s="39" t="s">
        <v>802</v>
      </c>
      <c r="G173" s="49" t="s">
        <v>96</v>
      </c>
      <c r="H173" s="39" t="s">
        <v>824</v>
      </c>
      <c r="I173" s="39">
        <v>1</v>
      </c>
      <c r="J173" s="39" t="s">
        <v>809</v>
      </c>
      <c r="K173" s="39">
        <v>15000000</v>
      </c>
      <c r="L173" s="50"/>
      <c r="M173" s="51">
        <v>43059</v>
      </c>
      <c r="N173" s="39">
        <v>1</v>
      </c>
      <c r="O173" s="39" t="s">
        <v>809</v>
      </c>
      <c r="P173" s="39">
        <v>13326133</v>
      </c>
      <c r="Q173" s="50"/>
      <c r="R173" s="52">
        <v>135917</v>
      </c>
      <c r="S173" s="51">
        <v>43059</v>
      </c>
      <c r="T173" s="39" t="s">
        <v>857</v>
      </c>
    </row>
    <row r="174" spans="1:20" s="46" customFormat="1" ht="15">
      <c r="A174" s="1">
        <v>164</v>
      </c>
      <c r="B174" s="46" t="s">
        <v>639</v>
      </c>
      <c r="C174" s="39" t="s">
        <v>54</v>
      </c>
      <c r="D174" s="39"/>
      <c r="E174" s="48"/>
      <c r="F174" s="39" t="s">
        <v>803</v>
      </c>
      <c r="G174" s="49" t="s">
        <v>97</v>
      </c>
      <c r="H174" s="39" t="s">
        <v>838</v>
      </c>
      <c r="I174" s="39">
        <v>1</v>
      </c>
      <c r="J174" s="39" t="s">
        <v>809</v>
      </c>
      <c r="K174" s="39">
        <v>6000000</v>
      </c>
      <c r="L174" s="50"/>
      <c r="M174" s="51">
        <v>43059</v>
      </c>
      <c r="N174" s="39">
        <v>1</v>
      </c>
      <c r="O174" s="39" t="s">
        <v>809</v>
      </c>
      <c r="P174" s="39">
        <v>127697376</v>
      </c>
      <c r="Q174" s="50"/>
      <c r="R174" s="52" t="s">
        <v>870</v>
      </c>
      <c r="S174" s="51">
        <v>43059</v>
      </c>
      <c r="T174" s="39" t="s">
        <v>849</v>
      </c>
    </row>
    <row r="175" spans="1:20" s="46" customFormat="1" ht="15">
      <c r="A175" s="1">
        <v>165</v>
      </c>
      <c r="B175" s="46" t="s">
        <v>640</v>
      </c>
      <c r="C175" s="39" t="s">
        <v>54</v>
      </c>
      <c r="D175" s="39"/>
      <c r="E175" s="48"/>
      <c r="F175" s="39" t="s">
        <v>804</v>
      </c>
      <c r="G175" s="49" t="s">
        <v>94</v>
      </c>
      <c r="H175" s="39" t="s">
        <v>825</v>
      </c>
      <c r="I175" s="39">
        <v>1</v>
      </c>
      <c r="J175" s="39" t="s">
        <v>809</v>
      </c>
      <c r="K175" s="39">
        <v>350000</v>
      </c>
      <c r="L175" s="50"/>
      <c r="M175" s="51">
        <v>43062</v>
      </c>
      <c r="N175" s="39">
        <v>1</v>
      </c>
      <c r="O175" s="39" t="s">
        <v>809</v>
      </c>
      <c r="P175" s="39">
        <v>159200</v>
      </c>
      <c r="Q175" s="50"/>
      <c r="R175" s="52">
        <v>114017</v>
      </c>
      <c r="S175" s="51">
        <v>43062</v>
      </c>
      <c r="T175" s="39" t="s">
        <v>852</v>
      </c>
    </row>
    <row r="176" spans="1:20" s="46" customFormat="1" ht="15">
      <c r="A176" s="1">
        <v>166</v>
      </c>
      <c r="B176" s="46" t="s">
        <v>641</v>
      </c>
      <c r="C176" s="39" t="s">
        <v>54</v>
      </c>
      <c r="D176" s="39"/>
      <c r="E176" s="48"/>
      <c r="F176" s="39" t="s">
        <v>805</v>
      </c>
      <c r="G176" s="49" t="s">
        <v>96</v>
      </c>
      <c r="H176" s="39" t="s">
        <v>824</v>
      </c>
      <c r="I176" s="39">
        <v>1</v>
      </c>
      <c r="J176" s="39" t="s">
        <v>809</v>
      </c>
      <c r="K176" s="39">
        <v>20000000</v>
      </c>
      <c r="L176" s="50"/>
      <c r="M176" s="51">
        <v>43068</v>
      </c>
      <c r="N176" s="39">
        <v>1</v>
      </c>
      <c r="O176" s="39" t="s">
        <v>809</v>
      </c>
      <c r="P176" s="39">
        <v>14383180</v>
      </c>
      <c r="Q176" s="50"/>
      <c r="R176" s="52" t="s">
        <v>871</v>
      </c>
      <c r="S176" s="51">
        <v>43068</v>
      </c>
      <c r="T176" s="39" t="s">
        <v>857</v>
      </c>
    </row>
    <row r="177" spans="1:20" s="46" customFormat="1" ht="15">
      <c r="A177" s="1">
        <v>167</v>
      </c>
      <c r="B177" s="46" t="s">
        <v>642</v>
      </c>
      <c r="C177" s="39" t="s">
        <v>54</v>
      </c>
      <c r="D177" s="39"/>
      <c r="E177" s="48"/>
      <c r="F177" s="39" t="s">
        <v>806</v>
      </c>
      <c r="G177" s="49" t="s">
        <v>96</v>
      </c>
      <c r="H177" s="39" t="s">
        <v>839</v>
      </c>
      <c r="I177" s="39">
        <v>1</v>
      </c>
      <c r="J177" s="39" t="s">
        <v>809</v>
      </c>
      <c r="K177" s="39">
        <v>33200000</v>
      </c>
      <c r="L177" s="50"/>
      <c r="M177" s="51">
        <v>43075</v>
      </c>
      <c r="N177" s="39">
        <v>1</v>
      </c>
      <c r="O177" s="39" t="s">
        <v>809</v>
      </c>
      <c r="P177" s="39">
        <v>18278400</v>
      </c>
      <c r="Q177" s="50"/>
      <c r="R177" s="52">
        <v>141817</v>
      </c>
      <c r="S177" s="51">
        <v>43075</v>
      </c>
      <c r="T177" s="39" t="s">
        <v>857</v>
      </c>
    </row>
    <row r="178" spans="1:20" s="46" customFormat="1" ht="15">
      <c r="A178" s="1">
        <v>168</v>
      </c>
      <c r="B178" s="46" t="s">
        <v>643</v>
      </c>
      <c r="C178" s="39" t="s">
        <v>54</v>
      </c>
      <c r="D178" s="39"/>
      <c r="E178" s="48"/>
      <c r="F178" s="39" t="s">
        <v>807</v>
      </c>
      <c r="G178" s="49" t="s">
        <v>94</v>
      </c>
      <c r="H178" s="39" t="s">
        <v>826</v>
      </c>
      <c r="I178" s="39">
        <v>1</v>
      </c>
      <c r="J178" s="39" t="s">
        <v>809</v>
      </c>
      <c r="K178" s="39">
        <v>3300000</v>
      </c>
      <c r="L178" s="50"/>
      <c r="M178" s="51">
        <v>43090</v>
      </c>
      <c r="N178" s="39">
        <v>1</v>
      </c>
      <c r="O178" s="39" t="s">
        <v>809</v>
      </c>
      <c r="P178" s="39">
        <v>3296016</v>
      </c>
      <c r="Q178" s="50"/>
      <c r="R178" s="52">
        <v>145617</v>
      </c>
      <c r="S178" s="51">
        <v>43090</v>
      </c>
      <c r="T178" s="39" t="s">
        <v>852</v>
      </c>
    </row>
    <row r="179" spans="1:20" ht="15">
      <c r="A179" s="1">
        <v>-1</v>
      </c>
      <c r="C179" s="2" t="s">
        <v>24</v>
      </c>
      <c r="D179" s="2" t="s">
        <v>24</v>
      </c>
      <c r="E179" s="2" t="s">
        <v>24</v>
      </c>
      <c r="F179" s="2" t="s">
        <v>24</v>
      </c>
      <c r="G179" s="2" t="s">
        <v>24</v>
      </c>
      <c r="H179" s="2" t="s">
        <v>24</v>
      </c>
      <c r="I179" s="2" t="s">
        <v>24</v>
      </c>
      <c r="J179" s="2" t="s">
        <v>24</v>
      </c>
      <c r="K179" s="2" t="s">
        <v>24</v>
      </c>
      <c r="L179" s="2" t="s">
        <v>24</v>
      </c>
      <c r="M179" s="2" t="s">
        <v>24</v>
      </c>
      <c r="N179" s="2" t="s">
        <v>24</v>
      </c>
      <c r="O179" s="2" t="s">
        <v>24</v>
      </c>
      <c r="P179" s="2" t="s">
        <v>24</v>
      </c>
      <c r="Q179" s="2" t="s">
        <v>24</v>
      </c>
      <c r="R179" s="2" t="s">
        <v>24</v>
      </c>
      <c r="S179" s="2" t="s">
        <v>24</v>
      </c>
      <c r="T179" s="2" t="s">
        <v>24</v>
      </c>
    </row>
    <row r="180" spans="1:20" ht="15">
      <c r="A180" s="1">
        <v>999999</v>
      </c>
      <c r="B180" t="s">
        <v>66</v>
      </c>
      <c r="C180" s="2" t="s">
        <v>24</v>
      </c>
      <c r="D180" s="2" t="s">
        <v>24</v>
      </c>
      <c r="E180" s="2" t="s">
        <v>24</v>
      </c>
      <c r="F180" s="2" t="s">
        <v>24</v>
      </c>
      <c r="G180" s="2" t="s">
        <v>24</v>
      </c>
      <c r="H180" s="2" t="s">
        <v>24</v>
      </c>
      <c r="I180" s="2" t="s">
        <v>24</v>
      </c>
      <c r="J180" s="2" t="s">
        <v>24</v>
      </c>
      <c r="K180" s="2" t="s">
        <v>24</v>
      </c>
      <c r="M180" s="2" t="s">
        <v>24</v>
      </c>
      <c r="N180" s="2" t="s">
        <v>24</v>
      </c>
      <c r="O180" s="2" t="s">
        <v>24</v>
      </c>
      <c r="P180" s="2" t="s">
        <v>24</v>
      </c>
      <c r="R180" s="2" t="s">
        <v>24</v>
      </c>
      <c r="S180" s="2" t="s">
        <v>24</v>
      </c>
      <c r="T180" s="2" t="s">
        <v>24</v>
      </c>
    </row>
    <row r="182" spans="1:20" ht="15">
      <c r="A182" s="1" t="s">
        <v>69</v>
      </c>
      <c r="B182" s="224" t="s">
        <v>91</v>
      </c>
      <c r="C182" s="225"/>
      <c r="D182" s="225"/>
      <c r="E182" s="225"/>
      <c r="F182" s="225"/>
      <c r="G182" s="225"/>
      <c r="H182" s="225"/>
      <c r="I182" s="225"/>
      <c r="J182" s="225"/>
      <c r="K182" s="225"/>
      <c r="L182" s="225"/>
      <c r="M182" s="225"/>
      <c r="N182" s="225"/>
      <c r="O182" s="225"/>
      <c r="P182" s="225"/>
      <c r="Q182" s="225"/>
      <c r="R182" s="225"/>
      <c r="S182" s="225"/>
      <c r="T182" s="225"/>
    </row>
    <row r="183" spans="3:20" ht="15">
      <c r="C183" s="1">
        <v>2</v>
      </c>
      <c r="D183" s="1">
        <v>3</v>
      </c>
      <c r="E183" s="1">
        <v>4</v>
      </c>
      <c r="F183" s="1">
        <v>8</v>
      </c>
      <c r="G183" s="1">
        <v>12</v>
      </c>
      <c r="H183" s="1">
        <v>16</v>
      </c>
      <c r="I183" s="1">
        <v>20</v>
      </c>
      <c r="J183" s="1">
        <v>24</v>
      </c>
      <c r="K183" s="1">
        <v>28</v>
      </c>
      <c r="L183" s="1">
        <v>32</v>
      </c>
      <c r="M183" s="1">
        <v>36</v>
      </c>
      <c r="N183" s="1">
        <v>40</v>
      </c>
      <c r="O183" s="1">
        <v>44</v>
      </c>
      <c r="P183" s="1">
        <v>48</v>
      </c>
      <c r="Q183" s="1">
        <v>52</v>
      </c>
      <c r="R183" s="1">
        <v>55</v>
      </c>
      <c r="S183" s="1">
        <v>56</v>
      </c>
      <c r="T183" s="1">
        <v>60</v>
      </c>
    </row>
    <row r="184" spans="3:20" ht="15.75" thickBot="1">
      <c r="C184" s="36" t="s">
        <v>74</v>
      </c>
      <c r="D184" s="36" t="s">
        <v>75</v>
      </c>
      <c r="E184" s="36" t="s">
        <v>76</v>
      </c>
      <c r="F184" s="36" t="s">
        <v>77</v>
      </c>
      <c r="G184" s="36" t="s">
        <v>78</v>
      </c>
      <c r="H184" s="36" t="s">
        <v>79</v>
      </c>
      <c r="I184" s="36" t="s">
        <v>80</v>
      </c>
      <c r="J184" s="36" t="s">
        <v>81</v>
      </c>
      <c r="K184" s="36" t="s">
        <v>82</v>
      </c>
      <c r="L184" s="36" t="s">
        <v>83</v>
      </c>
      <c r="M184" s="36" t="s">
        <v>84</v>
      </c>
      <c r="N184" s="36" t="s">
        <v>85</v>
      </c>
      <c r="O184" s="36" t="s">
        <v>86</v>
      </c>
      <c r="P184" s="36" t="s">
        <v>87</v>
      </c>
      <c r="Q184" s="36" t="s">
        <v>88</v>
      </c>
      <c r="R184" s="36" t="s">
        <v>89</v>
      </c>
      <c r="S184" s="36" t="s">
        <v>90</v>
      </c>
      <c r="T184" s="36" t="s">
        <v>23</v>
      </c>
    </row>
    <row r="185" spans="1:20" ht="15.75" thickBot="1">
      <c r="A185" s="1">
        <v>10</v>
      </c>
      <c r="B185" t="s">
        <v>92</v>
      </c>
      <c r="C185" s="48" t="s">
        <v>24</v>
      </c>
      <c r="D185" s="48" t="s">
        <v>24</v>
      </c>
      <c r="E185" s="4" t="s">
        <v>872</v>
      </c>
      <c r="F185" s="48" t="s">
        <v>24</v>
      </c>
      <c r="G185" s="48" t="s">
        <v>24</v>
      </c>
      <c r="H185" s="48" t="s">
        <v>24</v>
      </c>
      <c r="I185" s="48" t="s">
        <v>24</v>
      </c>
      <c r="J185" s="48" t="s">
        <v>24</v>
      </c>
      <c r="K185" s="48" t="s">
        <v>24</v>
      </c>
      <c r="L185" s="48" t="s">
        <v>24</v>
      </c>
      <c r="M185" s="48" t="s">
        <v>24</v>
      </c>
      <c r="N185" s="48" t="s">
        <v>24</v>
      </c>
      <c r="O185" s="48" t="s">
        <v>24</v>
      </c>
      <c r="P185" s="48" t="s">
        <v>24</v>
      </c>
      <c r="Q185" s="48" t="s">
        <v>24</v>
      </c>
      <c r="R185" s="48" t="s">
        <v>24</v>
      </c>
      <c r="S185" s="48" t="s">
        <v>24</v>
      </c>
      <c r="T185" s="48" t="s">
        <v>24</v>
      </c>
    </row>
    <row r="189" ht="15">
      <c r="E189" s="47"/>
    </row>
  </sheetData>
  <sheetProtection/>
  <mergeCells count="2">
    <mergeCell ref="B8:T8"/>
    <mergeCell ref="B182:T182"/>
  </mergeCells>
  <dataValidations count="14">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78">
      <formula1>#REF!</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178">
      <formula1>0</formula1>
      <formula2>200</formula2>
    </dataValidation>
    <dataValidation type="textLength" allowBlank="1" showInputMessage="1" showErrorMessage="1" promptTitle="Cualquier contenido Maximo 390 Caracteres" prompt=" Registre el nombre de los bienes o servicios a adquirir, de acuerdo al plan de compras inicial. Ej.: PAPEL, LAPICES, COMPUTADORES,  ETC." errorTitle="Entrada no válida" error="Escriba un texto  Maximo 390 Caracteres" sqref="F11:F178">
      <formula1>0</formula1>
      <formula2>390</formula2>
    </dataValidation>
    <dataValidation type="textLength" allowBlank="1" showInputMessage="1" showErrorMessage="1"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qref="H11:H178">
      <formula1>0</formula1>
      <formula2>390</formula2>
    </dataValidation>
    <dataValidation type="decimal" allowBlank="1" showInputMessage="1" showErrorMessage="1" promptTitle="Escriba un número en esta casilla" prompt=" Registre EN NÚMERO la cantidad del bien o servicio a adquirir." errorTitle="Entrada no válida" error="Por favor escriba un número" sqref="I11:I178 N11:N178">
      <formula1>-9223372036854770000</formula1>
      <formula2>9223372036854770000</formula2>
    </dataValidation>
    <dataValidation type="textLength" allowBlank="1" showInputMessage="1" showErrorMessage="1" promptTitle="Cualquier contenido Maximo 390 Caracteres" prompt=" Registre la unidad de medida del bien o servicio a adquirir. Ej.: LITROS, METROS, KILOMETROS, UNIDADES, PACAS, BULTOS, TURNOS, VOLTIOS, LITROS, ETC." errorTitle="Entrada no válida" error="Escriba un texto  Maximo 390 Caracteres" sqref="J11:J178 O11:O178">
      <formula1>0</formula1>
      <formula2>390</formula2>
    </dataValidation>
    <dataValidation type="decimal" allowBlank="1" showInputMessage="1" showErrorMessage="1" promptTitle="Escriba un número en esta casilla" prompt=" Registre EN PESOS el valor estimado por unidad del bien o servicio a adquirir." errorTitle="Entrada no válida" error="Por favor escriba un número" sqref="K11:K17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L178 Q11:Q178">
      <formula1>-9223372036854770000</formula1>
      <formula2>9223372036854770000</formula2>
    </dataValidation>
    <dataValidation type="decimal" allowBlank="1" showInputMessage="1" showErrorMessage="1" promptTitle="Escriba un número en esta casilla" prompt=" Registre EN PESOS el precio de compra por unidad del bien o servicio adquirido." errorTitle="Entrada no válida" error="Por favor escriba un número" sqref="P11:P178">
      <formula1>-9223372036854770000</formula1>
      <formula2>9223372036854770000</formula2>
    </dataValidation>
    <dataValidation type="textLength" allowBlank="1" showInputMessage="1" showErrorMessage="1" promptTitle="Cualquier contenido Maximo 390 Caracteres" prompt=" Registre el número del CDP soporte de la compra." errorTitle="Entrada no válida" error="Escriba un texto  Maximo 390 Caracteres" sqref="R11:R178">
      <formula1>0</formula1>
      <formula2>390</formula2>
    </dataValidation>
    <dataValidation type="date" allowBlank="1" showInputMessage="1" promptTitle="Ingrese una fecha (AAAA/MM/DD)" prompt=" Registre la fecha en la que se realizó la compra. (Formato AAAA/MM/DD)" errorTitle="Entrada no válida" error="Por favor escriba una fecha válida (AAAA/MM/DD)" sqref="M11:M178 S11:S178">
      <formula1>1</formula1>
      <formula2>401769</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T11:T178">
      <formula1>0</formula1>
      <formula2>390</formula2>
    </dataValidation>
    <dataValidation type="textLength" allowBlank="1" showInputMessage="1" showErrorMessage="1" promptTitle="Cualquier contenido Maximo 390 Caracteres" prompt=" Registre el Acto Administrativo de Aprobación del Plan Anual de Compras." errorTitle="Entrada no válida" error="Escriba un texto  Maximo 390 Caracteres" sqref="E185">
      <formula1>0</formula1>
      <formula2>390</formula2>
    </dataValidation>
    <dataValidation type="list" allowBlank="1" showInputMessage="1" showErrorMessage="1" promptTitle="Seleccione un elemento de la lista" prompt=" Seleccione de la lista la modalidad de compra para cada bien o servicio." errorTitle="Entrada no válida" error="Por favor seleccione un elemento de la lista" sqref="G11:G178">
      <formula1>#REF!</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S49"/>
  <sheetViews>
    <sheetView zoomScale="63" zoomScaleNormal="63" zoomScalePageLayoutView="0" workbookViewId="0" topLeftCell="H37">
      <selection activeCell="L51" sqref="L51"/>
    </sheetView>
  </sheetViews>
  <sheetFormatPr defaultColWidth="0" defaultRowHeight="15"/>
  <cols>
    <col min="1" max="1" width="8.8515625" style="0" customWidth="1"/>
    <col min="2" max="2" width="16.00390625" style="0" customWidth="1"/>
    <col min="3" max="3" width="21.00390625" style="0" customWidth="1"/>
    <col min="4" max="4" width="19.00390625" style="0" customWidth="1"/>
    <col min="5" max="5" width="39.00390625" style="0" customWidth="1"/>
    <col min="6" max="6" width="34.28125" style="0" customWidth="1"/>
    <col min="7" max="7" width="39.00390625" style="0" customWidth="1"/>
    <col min="8" max="8" width="26.7109375" style="0" customWidth="1"/>
    <col min="9" max="9" width="31.28125" style="0" customWidth="1"/>
    <col min="10" max="10" width="44.57421875" style="0" customWidth="1"/>
    <col min="11" max="11" width="35.00390625" style="0" customWidth="1"/>
    <col min="12" max="12" width="38.00390625" style="0" customWidth="1"/>
    <col min="13" max="13" width="30.140625" style="0" customWidth="1"/>
    <col min="14" max="14" width="23.00390625" style="0" customWidth="1"/>
    <col min="15" max="15" width="34.00390625" style="0" customWidth="1"/>
    <col min="16" max="16" width="54.00390625" style="0" customWidth="1"/>
    <col min="17" max="17" width="66.00390625" style="0" customWidth="1"/>
    <col min="18" max="18" width="25.00390625" style="0" customWidth="1"/>
    <col min="19" max="19" width="19.00390625" style="0" customWidth="1"/>
    <col min="20" max="20" width="8.8515625" style="0" customWidth="1"/>
    <col min="21" max="16384" width="8.00390625" style="0" hidden="1" customWidth="1"/>
  </cols>
  <sheetData>
    <row r="1" spans="2:4" ht="15">
      <c r="B1" s="1" t="s">
        <v>0</v>
      </c>
      <c r="C1" s="1">
        <v>51</v>
      </c>
      <c r="D1" s="1" t="s">
        <v>1</v>
      </c>
    </row>
    <row r="2" spans="2:4" ht="15">
      <c r="B2" s="1" t="s">
        <v>2</v>
      </c>
      <c r="C2" s="1">
        <v>68</v>
      </c>
      <c r="D2" s="1" t="s">
        <v>98</v>
      </c>
    </row>
    <row r="3" spans="2:3" ht="15">
      <c r="B3" s="1" t="s">
        <v>4</v>
      </c>
      <c r="C3" s="1">
        <v>1</v>
      </c>
    </row>
    <row r="4" spans="2:3" ht="15">
      <c r="B4" s="1" t="s">
        <v>5</v>
      </c>
      <c r="C4" s="1">
        <v>233</v>
      </c>
    </row>
    <row r="5" spans="2:3" ht="15">
      <c r="B5" s="1" t="s">
        <v>6</v>
      </c>
      <c r="C5" s="5">
        <v>43100</v>
      </c>
    </row>
    <row r="6" spans="2:4" ht="15">
      <c r="B6" s="1" t="s">
        <v>7</v>
      </c>
      <c r="C6" s="1">
        <v>12</v>
      </c>
      <c r="D6" s="1" t="s">
        <v>8</v>
      </c>
    </row>
    <row r="8" spans="1:19" ht="15">
      <c r="A8" s="1" t="s">
        <v>9</v>
      </c>
      <c r="B8" s="224" t="s">
        <v>99</v>
      </c>
      <c r="C8" s="225"/>
      <c r="D8" s="225"/>
      <c r="E8" s="225"/>
      <c r="F8" s="225"/>
      <c r="G8" s="225"/>
      <c r="H8" s="225"/>
      <c r="I8" s="225"/>
      <c r="J8" s="225"/>
      <c r="K8" s="225"/>
      <c r="L8" s="225"/>
      <c r="M8" s="225"/>
      <c r="N8" s="225"/>
      <c r="O8" s="225"/>
      <c r="P8" s="225"/>
      <c r="Q8" s="225"/>
      <c r="R8" s="225"/>
      <c r="S8" s="225"/>
    </row>
    <row r="9" spans="3:19" ht="1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3:19" ht="15">
      <c r="C10" s="36" t="s">
        <v>100</v>
      </c>
      <c r="D10" s="36" t="s">
        <v>13</v>
      </c>
      <c r="E10" s="36" t="s">
        <v>76</v>
      </c>
      <c r="F10" s="36" t="s">
        <v>101</v>
      </c>
      <c r="G10" s="36" t="s">
        <v>102</v>
      </c>
      <c r="H10" s="36" t="s">
        <v>103</v>
      </c>
      <c r="I10" s="36" t="s">
        <v>104</v>
      </c>
      <c r="J10" s="36" t="s">
        <v>105</v>
      </c>
      <c r="K10" s="36" t="s">
        <v>106</v>
      </c>
      <c r="L10" s="36" t="s">
        <v>107</v>
      </c>
      <c r="M10" s="36" t="s">
        <v>108</v>
      </c>
      <c r="N10" s="36" t="s">
        <v>109</v>
      </c>
      <c r="O10" s="36" t="s">
        <v>110</v>
      </c>
      <c r="P10" s="36" t="s">
        <v>111</v>
      </c>
      <c r="Q10" s="36" t="s">
        <v>112</v>
      </c>
      <c r="R10" s="36" t="s">
        <v>113</v>
      </c>
      <c r="S10" s="36" t="s">
        <v>23</v>
      </c>
    </row>
    <row r="11" spans="1:19" ht="30">
      <c r="A11" s="1">
        <v>1</v>
      </c>
      <c r="B11" t="s">
        <v>65</v>
      </c>
      <c r="C11" s="39" t="s">
        <v>54</v>
      </c>
      <c r="D11" s="39" t="s">
        <v>24</v>
      </c>
      <c r="E11" s="56" t="s">
        <v>926</v>
      </c>
      <c r="F11" s="57" t="s">
        <v>927</v>
      </c>
      <c r="G11" s="58" t="s">
        <v>926</v>
      </c>
      <c r="H11" s="57" t="s">
        <v>928</v>
      </c>
      <c r="I11" s="57" t="s">
        <v>929</v>
      </c>
      <c r="J11" s="57" t="s">
        <v>930</v>
      </c>
      <c r="K11" s="57" t="s">
        <v>811</v>
      </c>
      <c r="L11" s="59">
        <v>2013207535</v>
      </c>
      <c r="M11" s="60" t="s">
        <v>931</v>
      </c>
      <c r="N11" s="58">
        <v>363</v>
      </c>
      <c r="O11" s="59">
        <v>2013207535</v>
      </c>
      <c r="P11" s="58">
        <v>1</v>
      </c>
      <c r="Q11" s="58">
        <v>1</v>
      </c>
      <c r="R11" s="56" t="s">
        <v>932</v>
      </c>
      <c r="S11" s="56" t="s">
        <v>24</v>
      </c>
    </row>
    <row r="12" spans="1:19" s="54" customFormat="1" ht="15">
      <c r="A12" s="1">
        <v>2</v>
      </c>
      <c r="B12" s="54" t="s">
        <v>463</v>
      </c>
      <c r="C12" s="39" t="s">
        <v>54</v>
      </c>
      <c r="D12" s="39"/>
      <c r="E12" s="61" t="s">
        <v>926</v>
      </c>
      <c r="F12" s="62" t="s">
        <v>927</v>
      </c>
      <c r="G12" s="63" t="s">
        <v>926</v>
      </c>
      <c r="H12" s="62" t="s">
        <v>928</v>
      </c>
      <c r="I12" s="62" t="s">
        <v>933</v>
      </c>
      <c r="J12" s="62" t="s">
        <v>934</v>
      </c>
      <c r="K12" s="62" t="s">
        <v>935</v>
      </c>
      <c r="L12" s="64">
        <v>0</v>
      </c>
      <c r="M12" s="63" t="s">
        <v>936</v>
      </c>
      <c r="N12" s="63">
        <v>333</v>
      </c>
      <c r="O12" s="65">
        <v>0</v>
      </c>
      <c r="P12" s="63">
        <v>1</v>
      </c>
      <c r="Q12" s="63">
        <v>1</v>
      </c>
      <c r="R12" s="61" t="s">
        <v>932</v>
      </c>
      <c r="S12" s="61" t="s">
        <v>24</v>
      </c>
    </row>
    <row r="13" spans="1:19" s="54" customFormat="1" ht="15">
      <c r="A13" s="1">
        <v>3</v>
      </c>
      <c r="B13" s="54" t="s">
        <v>464</v>
      </c>
      <c r="C13" s="39" t="s">
        <v>54</v>
      </c>
      <c r="D13" s="39"/>
      <c r="E13" s="56" t="s">
        <v>926</v>
      </c>
      <c r="F13" s="57" t="s">
        <v>927</v>
      </c>
      <c r="G13" s="58" t="s">
        <v>926</v>
      </c>
      <c r="H13" s="57" t="s">
        <v>937</v>
      </c>
      <c r="I13" s="57" t="s">
        <v>938</v>
      </c>
      <c r="J13" s="57" t="s">
        <v>939</v>
      </c>
      <c r="K13" s="57" t="s">
        <v>935</v>
      </c>
      <c r="L13" s="66">
        <v>0</v>
      </c>
      <c r="M13" s="58" t="s">
        <v>936</v>
      </c>
      <c r="N13" s="58">
        <v>304</v>
      </c>
      <c r="O13" s="59">
        <v>0</v>
      </c>
      <c r="P13" s="58">
        <v>1</v>
      </c>
      <c r="Q13" s="58">
        <v>1</v>
      </c>
      <c r="R13" s="56" t="s">
        <v>932</v>
      </c>
      <c r="S13" s="56" t="s">
        <v>24</v>
      </c>
    </row>
    <row r="14" spans="1:19" s="54" customFormat="1" ht="15">
      <c r="A14" s="1">
        <v>4</v>
      </c>
      <c r="B14" s="54" t="s">
        <v>480</v>
      </c>
      <c r="C14" s="39" t="s">
        <v>54</v>
      </c>
      <c r="D14" s="39"/>
      <c r="E14" s="56" t="s">
        <v>926</v>
      </c>
      <c r="F14" s="57" t="s">
        <v>927</v>
      </c>
      <c r="G14" s="58" t="s">
        <v>926</v>
      </c>
      <c r="H14" s="57" t="s">
        <v>937</v>
      </c>
      <c r="I14" s="57" t="s">
        <v>940</v>
      </c>
      <c r="J14" s="57" t="s">
        <v>941</v>
      </c>
      <c r="K14" s="57" t="s">
        <v>935</v>
      </c>
      <c r="L14" s="66">
        <v>0</v>
      </c>
      <c r="M14" s="58" t="s">
        <v>936</v>
      </c>
      <c r="N14" s="58">
        <v>218</v>
      </c>
      <c r="O14" s="59">
        <v>0</v>
      </c>
      <c r="P14" s="58">
        <v>1</v>
      </c>
      <c r="Q14" s="58">
        <v>1</v>
      </c>
      <c r="R14" s="56" t="s">
        <v>932</v>
      </c>
      <c r="S14" s="56" t="s">
        <v>24</v>
      </c>
    </row>
    <row r="15" spans="1:19" s="54" customFormat="1" ht="15">
      <c r="A15" s="1">
        <v>5</v>
      </c>
      <c r="B15" s="54" t="s">
        <v>481</v>
      </c>
      <c r="C15" s="39" t="s">
        <v>54</v>
      </c>
      <c r="D15" s="39"/>
      <c r="E15" s="56" t="s">
        <v>926</v>
      </c>
      <c r="F15" s="57" t="s">
        <v>942</v>
      </c>
      <c r="G15" s="58" t="s">
        <v>926</v>
      </c>
      <c r="H15" s="57" t="s">
        <v>928</v>
      </c>
      <c r="I15" s="57" t="s">
        <v>943</v>
      </c>
      <c r="J15" s="57" t="s">
        <v>944</v>
      </c>
      <c r="K15" s="57" t="s">
        <v>935</v>
      </c>
      <c r="L15" s="66">
        <v>0</v>
      </c>
      <c r="M15" s="58" t="s">
        <v>936</v>
      </c>
      <c r="N15" s="58">
        <v>171</v>
      </c>
      <c r="O15" s="59">
        <v>0</v>
      </c>
      <c r="P15" s="58">
        <v>1</v>
      </c>
      <c r="Q15" s="58">
        <v>1</v>
      </c>
      <c r="R15" s="56" t="s">
        <v>932</v>
      </c>
      <c r="S15" s="56" t="s">
        <v>24</v>
      </c>
    </row>
    <row r="16" spans="1:19" s="54" customFormat="1" ht="15">
      <c r="A16" s="1">
        <v>6</v>
      </c>
      <c r="B16" s="54" t="s">
        <v>482</v>
      </c>
      <c r="C16" s="39" t="s">
        <v>54</v>
      </c>
      <c r="D16" s="39"/>
      <c r="E16" s="56" t="s">
        <v>926</v>
      </c>
      <c r="F16" s="57" t="s">
        <v>942</v>
      </c>
      <c r="G16" s="58" t="s">
        <v>926</v>
      </c>
      <c r="H16" s="57" t="s">
        <v>928</v>
      </c>
      <c r="I16" s="57" t="s">
        <v>945</v>
      </c>
      <c r="J16" s="57" t="s">
        <v>946</v>
      </c>
      <c r="K16" s="57" t="s">
        <v>935</v>
      </c>
      <c r="L16" s="66">
        <v>0</v>
      </c>
      <c r="M16" s="58" t="s">
        <v>936</v>
      </c>
      <c r="N16" s="58">
        <v>233</v>
      </c>
      <c r="O16" s="59">
        <v>0</v>
      </c>
      <c r="P16" s="58">
        <v>1</v>
      </c>
      <c r="Q16" s="58">
        <v>1</v>
      </c>
      <c r="R16" s="56" t="s">
        <v>932</v>
      </c>
      <c r="S16" s="56" t="s">
        <v>24</v>
      </c>
    </row>
    <row r="17" spans="1:19" s="54" customFormat="1" ht="15">
      <c r="A17" s="1">
        <v>7</v>
      </c>
      <c r="B17" s="54" t="s">
        <v>483</v>
      </c>
      <c r="C17" s="39" t="s">
        <v>54</v>
      </c>
      <c r="D17" s="39"/>
      <c r="E17" s="67" t="s">
        <v>926</v>
      </c>
      <c r="F17" s="68" t="s">
        <v>947</v>
      </c>
      <c r="G17" s="69" t="s">
        <v>926</v>
      </c>
      <c r="H17" s="68" t="s">
        <v>948</v>
      </c>
      <c r="I17" s="68" t="s">
        <v>949</v>
      </c>
      <c r="J17" s="68" t="s">
        <v>950</v>
      </c>
      <c r="K17" s="70" t="s">
        <v>811</v>
      </c>
      <c r="L17" s="66">
        <v>24421297</v>
      </c>
      <c r="M17" s="58" t="s">
        <v>951</v>
      </c>
      <c r="N17" s="58">
        <v>332</v>
      </c>
      <c r="O17" s="59">
        <v>24421297</v>
      </c>
      <c r="P17" s="58">
        <v>1</v>
      </c>
      <c r="Q17" s="58">
        <v>1</v>
      </c>
      <c r="R17" s="56" t="s">
        <v>932</v>
      </c>
      <c r="S17" s="67" t="s">
        <v>24</v>
      </c>
    </row>
    <row r="18" spans="1:19" s="54" customFormat="1" ht="30">
      <c r="A18" s="1">
        <v>8</v>
      </c>
      <c r="B18" s="54" t="s">
        <v>484</v>
      </c>
      <c r="C18" s="39" t="s">
        <v>54</v>
      </c>
      <c r="D18" s="39"/>
      <c r="E18" s="67" t="s">
        <v>926</v>
      </c>
      <c r="F18" s="68" t="s">
        <v>947</v>
      </c>
      <c r="G18" s="69" t="s">
        <v>926</v>
      </c>
      <c r="H18" s="68" t="s">
        <v>948</v>
      </c>
      <c r="I18" s="68" t="s">
        <v>952</v>
      </c>
      <c r="J18" s="68" t="s">
        <v>953</v>
      </c>
      <c r="K18" s="70" t="s">
        <v>811</v>
      </c>
      <c r="L18" s="66">
        <v>199991400</v>
      </c>
      <c r="M18" s="60" t="s">
        <v>954</v>
      </c>
      <c r="N18" s="58">
        <v>331</v>
      </c>
      <c r="O18" s="59">
        <v>199991400</v>
      </c>
      <c r="P18" s="69">
        <v>1</v>
      </c>
      <c r="Q18" s="69">
        <v>1</v>
      </c>
      <c r="R18" s="56" t="s">
        <v>932</v>
      </c>
      <c r="S18" s="67" t="s">
        <v>24</v>
      </c>
    </row>
    <row r="19" spans="1:19" s="54" customFormat="1" ht="15">
      <c r="A19" s="1">
        <v>9</v>
      </c>
      <c r="B19" s="54" t="s">
        <v>485</v>
      </c>
      <c r="C19" s="39" t="s">
        <v>54</v>
      </c>
      <c r="D19" s="39"/>
      <c r="E19" s="56" t="s">
        <v>926</v>
      </c>
      <c r="F19" s="57" t="s">
        <v>955</v>
      </c>
      <c r="G19" s="58" t="s">
        <v>926</v>
      </c>
      <c r="H19" s="57" t="s">
        <v>956</v>
      </c>
      <c r="I19" s="57" t="s">
        <v>957</v>
      </c>
      <c r="J19" s="57" t="s">
        <v>958</v>
      </c>
      <c r="K19" s="57" t="s">
        <v>935</v>
      </c>
      <c r="L19" s="66">
        <v>0</v>
      </c>
      <c r="M19" s="58" t="s">
        <v>959</v>
      </c>
      <c r="N19" s="58">
        <v>345</v>
      </c>
      <c r="O19" s="59">
        <v>0</v>
      </c>
      <c r="P19" s="58">
        <v>1</v>
      </c>
      <c r="Q19" s="58">
        <v>1</v>
      </c>
      <c r="R19" s="56" t="s">
        <v>932</v>
      </c>
      <c r="S19" s="56" t="s">
        <v>24</v>
      </c>
    </row>
    <row r="20" spans="1:19" s="54" customFormat="1" ht="15">
      <c r="A20" s="1">
        <v>10</v>
      </c>
      <c r="B20" s="54" t="s">
        <v>92</v>
      </c>
      <c r="C20" s="39" t="s">
        <v>54</v>
      </c>
      <c r="D20" s="39"/>
      <c r="E20" s="67" t="s">
        <v>926</v>
      </c>
      <c r="F20" s="68" t="s">
        <v>947</v>
      </c>
      <c r="G20" s="69" t="s">
        <v>926</v>
      </c>
      <c r="H20" s="68" t="s">
        <v>948</v>
      </c>
      <c r="I20" s="68" t="s">
        <v>960</v>
      </c>
      <c r="J20" s="68" t="s">
        <v>961</v>
      </c>
      <c r="K20" s="57" t="s">
        <v>811</v>
      </c>
      <c r="L20" s="66">
        <v>136670000</v>
      </c>
      <c r="M20" s="58" t="s">
        <v>959</v>
      </c>
      <c r="N20" s="58">
        <v>323</v>
      </c>
      <c r="O20" s="59">
        <v>136670000</v>
      </c>
      <c r="P20" s="69">
        <v>1</v>
      </c>
      <c r="Q20" s="69">
        <v>1</v>
      </c>
      <c r="R20" s="56" t="s">
        <v>932</v>
      </c>
      <c r="S20" s="67" t="s">
        <v>24</v>
      </c>
    </row>
    <row r="21" spans="1:19" s="54" customFormat="1" ht="15">
      <c r="A21" s="1">
        <v>11</v>
      </c>
      <c r="B21" s="54" t="s">
        <v>486</v>
      </c>
      <c r="C21" s="39" t="s">
        <v>54</v>
      </c>
      <c r="D21" s="39"/>
      <c r="E21" s="56" t="s">
        <v>926</v>
      </c>
      <c r="F21" s="57" t="s">
        <v>962</v>
      </c>
      <c r="G21" s="58" t="s">
        <v>926</v>
      </c>
      <c r="H21" s="57" t="s">
        <v>928</v>
      </c>
      <c r="I21" s="57" t="s">
        <v>963</v>
      </c>
      <c r="J21" s="57" t="s">
        <v>964</v>
      </c>
      <c r="K21" s="57" t="s">
        <v>935</v>
      </c>
      <c r="L21" s="66">
        <v>0</v>
      </c>
      <c r="M21" s="58" t="s">
        <v>965</v>
      </c>
      <c r="N21" s="58">
        <v>303</v>
      </c>
      <c r="O21" s="59">
        <v>0</v>
      </c>
      <c r="P21" s="58">
        <v>1</v>
      </c>
      <c r="Q21" s="58">
        <v>1</v>
      </c>
      <c r="R21" s="56" t="s">
        <v>932</v>
      </c>
      <c r="S21" s="56" t="s">
        <v>24</v>
      </c>
    </row>
    <row r="22" spans="1:19" s="54" customFormat="1" ht="15">
      <c r="A22" s="1">
        <v>12</v>
      </c>
      <c r="B22" s="54" t="s">
        <v>487</v>
      </c>
      <c r="C22" s="39" t="s">
        <v>54</v>
      </c>
      <c r="D22" s="39"/>
      <c r="E22" s="56" t="s">
        <v>926</v>
      </c>
      <c r="F22" s="57" t="s">
        <v>966</v>
      </c>
      <c r="G22" s="58" t="s">
        <v>926</v>
      </c>
      <c r="H22" s="57" t="s">
        <v>967</v>
      </c>
      <c r="I22" s="57" t="s">
        <v>968</v>
      </c>
      <c r="J22" s="57" t="s">
        <v>969</v>
      </c>
      <c r="K22" s="57" t="s">
        <v>839</v>
      </c>
      <c r="L22" s="59">
        <v>9139200</v>
      </c>
      <c r="M22" s="58" t="s">
        <v>970</v>
      </c>
      <c r="N22" s="58">
        <v>268</v>
      </c>
      <c r="O22" s="71">
        <v>9139200</v>
      </c>
      <c r="P22" s="58">
        <v>1</v>
      </c>
      <c r="Q22" s="58">
        <v>1</v>
      </c>
      <c r="R22" s="56" t="s">
        <v>932</v>
      </c>
      <c r="S22" s="56" t="s">
        <v>24</v>
      </c>
    </row>
    <row r="23" spans="1:19" s="54" customFormat="1" ht="15">
      <c r="A23" s="1">
        <v>13</v>
      </c>
      <c r="B23" s="54" t="s">
        <v>488</v>
      </c>
      <c r="C23" s="39" t="s">
        <v>54</v>
      </c>
      <c r="D23" s="39"/>
      <c r="E23" s="56" t="s">
        <v>926</v>
      </c>
      <c r="F23" s="57" t="s">
        <v>971</v>
      </c>
      <c r="G23" s="58" t="s">
        <v>926</v>
      </c>
      <c r="H23" s="57" t="s">
        <v>972</v>
      </c>
      <c r="I23" s="57" t="s">
        <v>973</v>
      </c>
      <c r="J23" s="57" t="s">
        <v>974</v>
      </c>
      <c r="K23" s="57" t="s">
        <v>935</v>
      </c>
      <c r="L23" s="66">
        <v>0</v>
      </c>
      <c r="M23" s="58" t="s">
        <v>975</v>
      </c>
      <c r="N23" s="58">
        <v>299</v>
      </c>
      <c r="O23" s="59">
        <v>0</v>
      </c>
      <c r="P23" s="58">
        <v>1</v>
      </c>
      <c r="Q23" s="58">
        <v>1</v>
      </c>
      <c r="R23" s="56" t="s">
        <v>932</v>
      </c>
      <c r="S23" s="56" t="s">
        <v>24</v>
      </c>
    </row>
    <row r="24" spans="1:19" s="54" customFormat="1" ht="15">
      <c r="A24" s="1">
        <v>14</v>
      </c>
      <c r="B24" s="54" t="s">
        <v>489</v>
      </c>
      <c r="C24" s="39" t="s">
        <v>54</v>
      </c>
      <c r="D24" s="39"/>
      <c r="E24" s="56" t="s">
        <v>926</v>
      </c>
      <c r="F24" s="57" t="s">
        <v>962</v>
      </c>
      <c r="G24" s="58" t="s">
        <v>926</v>
      </c>
      <c r="H24" s="57" t="s">
        <v>967</v>
      </c>
      <c r="I24" s="57" t="s">
        <v>976</v>
      </c>
      <c r="J24" s="57" t="s">
        <v>977</v>
      </c>
      <c r="K24" s="57" t="s">
        <v>935</v>
      </c>
      <c r="L24" s="66">
        <v>0</v>
      </c>
      <c r="M24" s="58" t="s">
        <v>975</v>
      </c>
      <c r="N24" s="58">
        <v>270</v>
      </c>
      <c r="O24" s="59">
        <v>0</v>
      </c>
      <c r="P24" s="58">
        <v>1</v>
      </c>
      <c r="Q24" s="58">
        <v>1</v>
      </c>
      <c r="R24" s="56" t="s">
        <v>932</v>
      </c>
      <c r="S24" s="56" t="s">
        <v>24</v>
      </c>
    </row>
    <row r="25" spans="1:19" s="54" customFormat="1" ht="15">
      <c r="A25" s="1">
        <v>15</v>
      </c>
      <c r="B25" s="54" t="s">
        <v>490</v>
      </c>
      <c r="C25" s="39" t="s">
        <v>54</v>
      </c>
      <c r="D25" s="39"/>
      <c r="E25" s="56" t="s">
        <v>926</v>
      </c>
      <c r="F25" s="57" t="s">
        <v>971</v>
      </c>
      <c r="G25" s="58" t="s">
        <v>926</v>
      </c>
      <c r="H25" s="57" t="s">
        <v>928</v>
      </c>
      <c r="I25" s="57" t="s">
        <v>978</v>
      </c>
      <c r="J25" s="57" t="s">
        <v>979</v>
      </c>
      <c r="K25" s="57" t="s">
        <v>935</v>
      </c>
      <c r="L25" s="66">
        <v>0</v>
      </c>
      <c r="M25" s="58" t="s">
        <v>980</v>
      </c>
      <c r="N25" s="58">
        <v>275</v>
      </c>
      <c r="O25" s="59">
        <v>0</v>
      </c>
      <c r="P25" s="58">
        <v>1</v>
      </c>
      <c r="Q25" s="58">
        <v>1</v>
      </c>
      <c r="R25" s="56" t="s">
        <v>932</v>
      </c>
      <c r="S25" s="56" t="s">
        <v>24</v>
      </c>
    </row>
    <row r="26" spans="1:19" s="54" customFormat="1" ht="15">
      <c r="A26" s="1">
        <v>16</v>
      </c>
      <c r="B26" s="54" t="s">
        <v>491</v>
      </c>
      <c r="C26" s="39" t="s">
        <v>54</v>
      </c>
      <c r="D26" s="39"/>
      <c r="E26" s="67" t="s">
        <v>926</v>
      </c>
      <c r="F26" s="68" t="s">
        <v>981</v>
      </c>
      <c r="G26" s="69" t="s">
        <v>926</v>
      </c>
      <c r="H26" s="68" t="s">
        <v>982</v>
      </c>
      <c r="I26" s="68" t="s">
        <v>983</v>
      </c>
      <c r="J26" s="68" t="s">
        <v>984</v>
      </c>
      <c r="K26" s="57" t="s">
        <v>811</v>
      </c>
      <c r="L26" s="59">
        <v>230677223</v>
      </c>
      <c r="M26" s="69" t="s">
        <v>985</v>
      </c>
      <c r="N26" s="69">
        <v>210</v>
      </c>
      <c r="O26" s="59">
        <v>214964213</v>
      </c>
      <c r="P26" s="69">
        <v>1</v>
      </c>
      <c r="Q26" s="69">
        <v>1</v>
      </c>
      <c r="R26" s="56" t="s">
        <v>932</v>
      </c>
      <c r="S26" s="67" t="s">
        <v>24</v>
      </c>
    </row>
    <row r="27" spans="1:19" s="54" customFormat="1" ht="15">
      <c r="A27" s="1">
        <v>17</v>
      </c>
      <c r="B27" s="54" t="s">
        <v>492</v>
      </c>
      <c r="C27" s="39" t="s">
        <v>54</v>
      </c>
      <c r="D27" s="39"/>
      <c r="E27" s="67" t="s">
        <v>926</v>
      </c>
      <c r="F27" s="72" t="s">
        <v>986</v>
      </c>
      <c r="G27" s="69" t="s">
        <v>926</v>
      </c>
      <c r="H27" s="68" t="s">
        <v>987</v>
      </c>
      <c r="I27" s="68" t="s">
        <v>988</v>
      </c>
      <c r="J27" s="68" t="s">
        <v>989</v>
      </c>
      <c r="K27" s="57" t="s">
        <v>828</v>
      </c>
      <c r="L27" s="59">
        <v>17000000</v>
      </c>
      <c r="M27" s="69" t="s">
        <v>990</v>
      </c>
      <c r="N27" s="69">
        <v>182</v>
      </c>
      <c r="O27" s="66">
        <v>17000000</v>
      </c>
      <c r="P27" s="69">
        <v>1</v>
      </c>
      <c r="Q27" s="69">
        <v>1</v>
      </c>
      <c r="R27" s="56" t="s">
        <v>932</v>
      </c>
      <c r="S27" s="67" t="s">
        <v>24</v>
      </c>
    </row>
    <row r="28" spans="1:19" s="54" customFormat="1" ht="15">
      <c r="A28" s="1">
        <v>18</v>
      </c>
      <c r="B28" s="54" t="s">
        <v>493</v>
      </c>
      <c r="C28" s="39" t="s">
        <v>54</v>
      </c>
      <c r="D28" s="39"/>
      <c r="E28" s="56" t="s">
        <v>926</v>
      </c>
      <c r="F28" s="56" t="s">
        <v>991</v>
      </c>
      <c r="G28" s="73" t="s">
        <v>926</v>
      </c>
      <c r="H28" s="56" t="s">
        <v>992</v>
      </c>
      <c r="I28" s="56" t="s">
        <v>993</v>
      </c>
      <c r="J28" s="56" t="s">
        <v>994</v>
      </c>
      <c r="K28" s="56" t="s">
        <v>935</v>
      </c>
      <c r="L28" s="74">
        <v>0</v>
      </c>
      <c r="M28" s="73" t="s">
        <v>995</v>
      </c>
      <c r="N28" s="73">
        <v>197</v>
      </c>
      <c r="O28" s="75">
        <v>0</v>
      </c>
      <c r="P28" s="73">
        <v>1</v>
      </c>
      <c r="Q28" s="73">
        <v>1</v>
      </c>
      <c r="R28" s="56" t="s">
        <v>932</v>
      </c>
      <c r="S28" s="56" t="s">
        <v>24</v>
      </c>
    </row>
    <row r="29" spans="1:19" s="54" customFormat="1" ht="15">
      <c r="A29" s="1">
        <v>19</v>
      </c>
      <c r="B29" s="54" t="s">
        <v>494</v>
      </c>
      <c r="C29" s="39" t="s">
        <v>54</v>
      </c>
      <c r="D29" s="39"/>
      <c r="E29" s="56" t="s">
        <v>926</v>
      </c>
      <c r="F29" s="56" t="s">
        <v>947</v>
      </c>
      <c r="G29" s="73" t="s">
        <v>926</v>
      </c>
      <c r="H29" s="56" t="s">
        <v>948</v>
      </c>
      <c r="I29" s="56" t="s">
        <v>996</v>
      </c>
      <c r="J29" s="56" t="s">
        <v>997</v>
      </c>
      <c r="K29" s="56" t="s">
        <v>935</v>
      </c>
      <c r="L29" s="74">
        <v>0</v>
      </c>
      <c r="M29" s="73" t="s">
        <v>995</v>
      </c>
      <c r="N29" s="73">
        <v>291</v>
      </c>
      <c r="O29" s="75">
        <v>0</v>
      </c>
      <c r="P29" s="73">
        <v>1</v>
      </c>
      <c r="Q29" s="73">
        <v>1</v>
      </c>
      <c r="R29" s="56" t="s">
        <v>932</v>
      </c>
      <c r="S29" s="56" t="s">
        <v>24</v>
      </c>
    </row>
    <row r="30" spans="1:19" s="54" customFormat="1" ht="102" customHeight="1">
      <c r="A30" s="1">
        <v>20</v>
      </c>
      <c r="B30" s="54" t="s">
        <v>495</v>
      </c>
      <c r="C30" s="39" t="s">
        <v>54</v>
      </c>
      <c r="D30" s="39"/>
      <c r="E30" s="56" t="s">
        <v>926</v>
      </c>
      <c r="F30" s="57" t="s">
        <v>927</v>
      </c>
      <c r="G30" s="58" t="s">
        <v>926</v>
      </c>
      <c r="H30" s="57" t="s">
        <v>967</v>
      </c>
      <c r="I30" s="56" t="s">
        <v>998</v>
      </c>
      <c r="J30" s="76" t="s">
        <v>999</v>
      </c>
      <c r="K30" s="56" t="s">
        <v>935</v>
      </c>
      <c r="L30" s="75">
        <v>0</v>
      </c>
      <c r="M30" s="73" t="s">
        <v>995</v>
      </c>
      <c r="N30" s="73">
        <v>363</v>
      </c>
      <c r="O30" s="75">
        <v>0</v>
      </c>
      <c r="P30" s="73">
        <v>1</v>
      </c>
      <c r="Q30" s="73">
        <v>1</v>
      </c>
      <c r="R30" s="56" t="s">
        <v>932</v>
      </c>
      <c r="S30" s="56"/>
    </row>
    <row r="31" spans="1:19" s="54" customFormat="1" ht="15">
      <c r="A31" s="1">
        <v>21</v>
      </c>
      <c r="B31" s="54" t="s">
        <v>496</v>
      </c>
      <c r="C31" s="39" t="s">
        <v>54</v>
      </c>
      <c r="D31" s="39"/>
      <c r="E31" s="67" t="s">
        <v>926</v>
      </c>
      <c r="F31" s="67" t="s">
        <v>1000</v>
      </c>
      <c r="G31" s="77" t="s">
        <v>926</v>
      </c>
      <c r="H31" s="67" t="s">
        <v>1001</v>
      </c>
      <c r="I31" s="67" t="s">
        <v>1002</v>
      </c>
      <c r="J31" s="67" t="s">
        <v>1003</v>
      </c>
      <c r="K31" s="56" t="s">
        <v>811</v>
      </c>
      <c r="L31" s="78">
        <v>500000</v>
      </c>
      <c r="M31" s="77" t="s">
        <v>1004</v>
      </c>
      <c r="N31" s="77">
        <v>284</v>
      </c>
      <c r="O31" s="75">
        <v>497685908</v>
      </c>
      <c r="P31" s="77">
        <v>1</v>
      </c>
      <c r="Q31" s="77">
        <v>1</v>
      </c>
      <c r="R31" s="56" t="s">
        <v>932</v>
      </c>
      <c r="S31" s="67" t="s">
        <v>24</v>
      </c>
    </row>
    <row r="32" spans="1:19" s="54" customFormat="1" ht="15">
      <c r="A32" s="1">
        <v>22</v>
      </c>
      <c r="B32" s="54" t="s">
        <v>497</v>
      </c>
      <c r="C32" s="39" t="s">
        <v>54</v>
      </c>
      <c r="D32" s="39"/>
      <c r="E32" s="67" t="s">
        <v>926</v>
      </c>
      <c r="F32" s="67" t="s">
        <v>955</v>
      </c>
      <c r="G32" s="77" t="s">
        <v>926</v>
      </c>
      <c r="H32" s="67" t="s">
        <v>1005</v>
      </c>
      <c r="I32" s="67" t="s">
        <v>1006</v>
      </c>
      <c r="J32" s="67" t="s">
        <v>1007</v>
      </c>
      <c r="K32" s="56" t="s">
        <v>811</v>
      </c>
      <c r="L32" s="78">
        <v>690000000</v>
      </c>
      <c r="M32" s="77" t="s">
        <v>1008</v>
      </c>
      <c r="N32" s="77">
        <v>303</v>
      </c>
      <c r="O32" s="75">
        <v>628049520</v>
      </c>
      <c r="P32" s="77">
        <v>1</v>
      </c>
      <c r="Q32" s="77">
        <v>1</v>
      </c>
      <c r="R32" s="56" t="s">
        <v>932</v>
      </c>
      <c r="S32" s="67" t="s">
        <v>24</v>
      </c>
    </row>
    <row r="33" spans="1:19" s="54" customFormat="1" ht="30">
      <c r="A33" s="1">
        <v>23</v>
      </c>
      <c r="B33" s="54" t="s">
        <v>498</v>
      </c>
      <c r="C33" s="39" t="s">
        <v>54</v>
      </c>
      <c r="D33" s="39"/>
      <c r="E33" s="67" t="s">
        <v>926</v>
      </c>
      <c r="F33" s="67" t="s">
        <v>1009</v>
      </c>
      <c r="G33" s="77" t="s">
        <v>926</v>
      </c>
      <c r="H33" s="67" t="s">
        <v>1010</v>
      </c>
      <c r="I33" s="67" t="s">
        <v>1011</v>
      </c>
      <c r="J33" s="67" t="s">
        <v>1012</v>
      </c>
      <c r="K33" s="56" t="s">
        <v>935</v>
      </c>
      <c r="L33" s="74">
        <v>0</v>
      </c>
      <c r="M33" s="79" t="s">
        <v>1013</v>
      </c>
      <c r="N33" s="77">
        <v>179</v>
      </c>
      <c r="O33" s="75">
        <v>0</v>
      </c>
      <c r="P33" s="77">
        <v>1</v>
      </c>
      <c r="Q33" s="77">
        <v>1</v>
      </c>
      <c r="R33" s="56" t="s">
        <v>932</v>
      </c>
      <c r="S33" s="67" t="s">
        <v>24</v>
      </c>
    </row>
    <row r="34" spans="1:19" s="54" customFormat="1" ht="36" customHeight="1">
      <c r="A34" s="1">
        <v>24</v>
      </c>
      <c r="B34" s="54" t="s">
        <v>499</v>
      </c>
      <c r="C34" s="39" t="s">
        <v>54</v>
      </c>
      <c r="D34" s="39"/>
      <c r="E34" s="67" t="s">
        <v>926</v>
      </c>
      <c r="F34" s="67" t="s">
        <v>1009</v>
      </c>
      <c r="G34" s="77" t="s">
        <v>926</v>
      </c>
      <c r="H34" s="67" t="s">
        <v>967</v>
      </c>
      <c r="I34" s="67" t="s">
        <v>1014</v>
      </c>
      <c r="J34" s="67" t="s">
        <v>1015</v>
      </c>
      <c r="K34" s="56" t="s">
        <v>935</v>
      </c>
      <c r="L34" s="74">
        <v>0</v>
      </c>
      <c r="M34" s="77" t="s">
        <v>1016</v>
      </c>
      <c r="N34" s="77">
        <v>73</v>
      </c>
      <c r="O34" s="75">
        <v>0</v>
      </c>
      <c r="P34" s="77">
        <v>1</v>
      </c>
      <c r="Q34" s="77">
        <v>1</v>
      </c>
      <c r="R34" s="56" t="s">
        <v>932</v>
      </c>
      <c r="S34" s="67" t="s">
        <v>24</v>
      </c>
    </row>
    <row r="35" spans="1:19" s="54" customFormat="1" ht="32.25" customHeight="1">
      <c r="A35" s="1">
        <v>25</v>
      </c>
      <c r="B35" s="54" t="s">
        <v>500</v>
      </c>
      <c r="C35" s="39" t="s">
        <v>54</v>
      </c>
      <c r="D35" s="39"/>
      <c r="E35" s="67" t="s">
        <v>926</v>
      </c>
      <c r="F35" s="67" t="s">
        <v>1009</v>
      </c>
      <c r="G35" s="77" t="s">
        <v>926</v>
      </c>
      <c r="H35" s="67" t="s">
        <v>1017</v>
      </c>
      <c r="I35" s="67" t="s">
        <v>1018</v>
      </c>
      <c r="J35" s="67" t="s">
        <v>1019</v>
      </c>
      <c r="K35" s="56" t="s">
        <v>935</v>
      </c>
      <c r="L35" s="74">
        <v>0</v>
      </c>
      <c r="M35" s="77" t="s">
        <v>1020</v>
      </c>
      <c r="N35" s="77">
        <v>39</v>
      </c>
      <c r="O35" s="75">
        <v>0</v>
      </c>
      <c r="P35" s="77">
        <v>1</v>
      </c>
      <c r="Q35" s="77">
        <v>1</v>
      </c>
      <c r="R35" s="56" t="s">
        <v>932</v>
      </c>
      <c r="S35" s="67" t="s">
        <v>24</v>
      </c>
    </row>
    <row r="36" spans="1:19" s="54" customFormat="1" ht="30">
      <c r="A36" s="1">
        <v>26</v>
      </c>
      <c r="B36" s="54" t="s">
        <v>501</v>
      </c>
      <c r="C36" s="39" t="s">
        <v>54</v>
      </c>
      <c r="D36" s="39"/>
      <c r="E36" s="67" t="s">
        <v>926</v>
      </c>
      <c r="F36" s="67" t="s">
        <v>1009</v>
      </c>
      <c r="G36" s="77" t="s">
        <v>926</v>
      </c>
      <c r="H36" s="67" t="s">
        <v>1021</v>
      </c>
      <c r="I36" s="67" t="s">
        <v>1022</v>
      </c>
      <c r="J36" s="67" t="s">
        <v>1023</v>
      </c>
      <c r="K36" s="56" t="s">
        <v>935</v>
      </c>
      <c r="L36" s="74">
        <v>0</v>
      </c>
      <c r="M36" s="79" t="s">
        <v>1024</v>
      </c>
      <c r="N36" s="77">
        <v>75</v>
      </c>
      <c r="O36" s="75">
        <v>0</v>
      </c>
      <c r="P36" s="77">
        <v>1</v>
      </c>
      <c r="Q36" s="77">
        <v>1</v>
      </c>
      <c r="R36" s="56" t="s">
        <v>932</v>
      </c>
      <c r="S36" s="67" t="s">
        <v>24</v>
      </c>
    </row>
    <row r="37" spans="1:19" s="54" customFormat="1" ht="30">
      <c r="A37" s="1">
        <v>27</v>
      </c>
      <c r="B37" s="54" t="s">
        <v>502</v>
      </c>
      <c r="C37" s="39" t="s">
        <v>54</v>
      </c>
      <c r="D37" s="39"/>
      <c r="E37" s="67" t="s">
        <v>926</v>
      </c>
      <c r="F37" s="67" t="s">
        <v>1009</v>
      </c>
      <c r="G37" s="77" t="s">
        <v>926</v>
      </c>
      <c r="H37" s="67" t="s">
        <v>1010</v>
      </c>
      <c r="I37" s="67" t="s">
        <v>1025</v>
      </c>
      <c r="J37" s="67" t="s">
        <v>1026</v>
      </c>
      <c r="K37" s="56" t="s">
        <v>935</v>
      </c>
      <c r="L37" s="74">
        <v>0</v>
      </c>
      <c r="M37" s="79" t="s">
        <v>1027</v>
      </c>
      <c r="N37" s="77">
        <v>352</v>
      </c>
      <c r="O37" s="75">
        <v>0</v>
      </c>
      <c r="P37" s="77">
        <v>1</v>
      </c>
      <c r="Q37" s="77">
        <v>1</v>
      </c>
      <c r="R37" s="56" t="s">
        <v>932</v>
      </c>
      <c r="S37" s="67" t="s">
        <v>24</v>
      </c>
    </row>
    <row r="38" spans="1:19" s="54" customFormat="1" ht="15">
      <c r="A38" s="1">
        <v>28</v>
      </c>
      <c r="B38" s="54" t="s">
        <v>503</v>
      </c>
      <c r="C38" s="39" t="s">
        <v>54</v>
      </c>
      <c r="D38" s="39"/>
      <c r="E38" s="56" t="s">
        <v>926</v>
      </c>
      <c r="F38" s="56" t="s">
        <v>947</v>
      </c>
      <c r="G38" s="73" t="s">
        <v>926</v>
      </c>
      <c r="H38" s="56" t="s">
        <v>948</v>
      </c>
      <c r="I38" s="56" t="s">
        <v>1028</v>
      </c>
      <c r="J38" s="56" t="s">
        <v>1029</v>
      </c>
      <c r="K38" s="56" t="s">
        <v>811</v>
      </c>
      <c r="L38" s="74">
        <v>299292585</v>
      </c>
      <c r="M38" s="73" t="s">
        <v>1030</v>
      </c>
      <c r="N38" s="73">
        <v>321</v>
      </c>
      <c r="O38" s="75">
        <v>299292585</v>
      </c>
      <c r="P38" s="73">
        <v>1</v>
      </c>
      <c r="Q38" s="73">
        <v>1</v>
      </c>
      <c r="R38" s="56" t="s">
        <v>932</v>
      </c>
      <c r="S38" s="56" t="s">
        <v>24</v>
      </c>
    </row>
    <row r="39" spans="1:19" s="54" customFormat="1" ht="30">
      <c r="A39" s="1">
        <v>29</v>
      </c>
      <c r="B39" s="54" t="s">
        <v>504</v>
      </c>
      <c r="C39" s="39" t="s">
        <v>54</v>
      </c>
      <c r="D39" s="39"/>
      <c r="E39" s="67" t="s">
        <v>926</v>
      </c>
      <c r="F39" s="67" t="s">
        <v>955</v>
      </c>
      <c r="G39" s="77" t="s">
        <v>926</v>
      </c>
      <c r="H39" s="67" t="s">
        <v>956</v>
      </c>
      <c r="I39" s="67" t="s">
        <v>1031</v>
      </c>
      <c r="J39" s="67" t="s">
        <v>1032</v>
      </c>
      <c r="K39" s="56" t="s">
        <v>811</v>
      </c>
      <c r="L39" s="78">
        <v>26947986</v>
      </c>
      <c r="M39" s="79" t="s">
        <v>1033</v>
      </c>
      <c r="N39" s="77">
        <v>256</v>
      </c>
      <c r="O39" s="75">
        <v>26947986</v>
      </c>
      <c r="P39" s="77">
        <v>1</v>
      </c>
      <c r="Q39" s="77">
        <v>1</v>
      </c>
      <c r="R39" s="56" t="s">
        <v>932</v>
      </c>
      <c r="S39" s="67" t="s">
        <v>24</v>
      </c>
    </row>
    <row r="40" spans="1:19" s="54" customFormat="1" ht="15">
      <c r="A40" s="1">
        <v>30</v>
      </c>
      <c r="B40" s="54" t="s">
        <v>505</v>
      </c>
      <c r="C40" s="39" t="s">
        <v>54</v>
      </c>
      <c r="D40" s="39"/>
      <c r="E40" s="56" t="s">
        <v>926</v>
      </c>
      <c r="F40" s="56" t="s">
        <v>1034</v>
      </c>
      <c r="G40" s="73" t="s">
        <v>926</v>
      </c>
      <c r="H40" s="56" t="s">
        <v>1035</v>
      </c>
      <c r="I40" s="56" t="s">
        <v>1036</v>
      </c>
      <c r="J40" s="56" t="s">
        <v>1037</v>
      </c>
      <c r="K40" s="56" t="s">
        <v>935</v>
      </c>
      <c r="L40" s="75">
        <v>0</v>
      </c>
      <c r="M40" s="73" t="s">
        <v>1038</v>
      </c>
      <c r="N40" s="73">
        <v>340</v>
      </c>
      <c r="O40" s="75">
        <v>0</v>
      </c>
      <c r="P40" s="73">
        <v>1</v>
      </c>
      <c r="Q40" s="73">
        <v>1</v>
      </c>
      <c r="R40" s="56" t="s">
        <v>932</v>
      </c>
      <c r="S40" s="56" t="s">
        <v>24</v>
      </c>
    </row>
    <row r="41" spans="1:19" s="54" customFormat="1" ht="15">
      <c r="A41" s="1">
        <v>31</v>
      </c>
      <c r="B41" s="54" t="s">
        <v>506</v>
      </c>
      <c r="C41" s="39" t="s">
        <v>54</v>
      </c>
      <c r="D41" s="39"/>
      <c r="E41" s="56" t="s">
        <v>926</v>
      </c>
      <c r="F41" s="56" t="s">
        <v>1039</v>
      </c>
      <c r="G41" s="73" t="s">
        <v>926</v>
      </c>
      <c r="H41" s="56" t="s">
        <v>967</v>
      </c>
      <c r="I41" s="56" t="s">
        <v>1040</v>
      </c>
      <c r="J41" s="56" t="s">
        <v>1041</v>
      </c>
      <c r="K41" s="56" t="s">
        <v>935</v>
      </c>
      <c r="L41" s="74">
        <v>0</v>
      </c>
      <c r="M41" s="73" t="s">
        <v>1042</v>
      </c>
      <c r="N41" s="73">
        <v>235</v>
      </c>
      <c r="O41" s="75">
        <v>0</v>
      </c>
      <c r="P41" s="73">
        <v>1</v>
      </c>
      <c r="Q41" s="73">
        <v>1</v>
      </c>
      <c r="R41" s="56" t="s">
        <v>932</v>
      </c>
      <c r="S41" s="56" t="s">
        <v>24</v>
      </c>
    </row>
    <row r="42" spans="1:19" s="54" customFormat="1" ht="15">
      <c r="A42" s="1">
        <v>32</v>
      </c>
      <c r="B42" s="54" t="s">
        <v>507</v>
      </c>
      <c r="C42" s="39" t="s">
        <v>54</v>
      </c>
      <c r="D42" s="39"/>
      <c r="E42" s="56" t="s">
        <v>926</v>
      </c>
      <c r="F42" s="56" t="s">
        <v>1034</v>
      </c>
      <c r="G42" s="73" t="s">
        <v>926</v>
      </c>
      <c r="H42" s="56" t="s">
        <v>1043</v>
      </c>
      <c r="I42" s="56" t="s">
        <v>1044</v>
      </c>
      <c r="J42" s="56" t="s">
        <v>1045</v>
      </c>
      <c r="K42" s="56" t="s">
        <v>935</v>
      </c>
      <c r="L42" s="74">
        <v>0</v>
      </c>
      <c r="M42" s="73" t="s">
        <v>1046</v>
      </c>
      <c r="N42" s="73">
        <v>304</v>
      </c>
      <c r="O42" s="75">
        <v>0</v>
      </c>
      <c r="P42" s="73">
        <v>1</v>
      </c>
      <c r="Q42" s="73">
        <v>1</v>
      </c>
      <c r="R42" s="56" t="s">
        <v>932</v>
      </c>
      <c r="S42" s="56" t="s">
        <v>24</v>
      </c>
    </row>
    <row r="43" spans="1:19" s="54" customFormat="1" ht="15">
      <c r="A43" s="1">
        <v>33</v>
      </c>
      <c r="B43" s="54" t="s">
        <v>508</v>
      </c>
      <c r="C43" s="39" t="s">
        <v>54</v>
      </c>
      <c r="D43" s="39"/>
      <c r="E43" s="56" t="s">
        <v>926</v>
      </c>
      <c r="F43" s="56" t="s">
        <v>1034</v>
      </c>
      <c r="G43" s="73" t="s">
        <v>926</v>
      </c>
      <c r="H43" s="56" t="s">
        <v>1043</v>
      </c>
      <c r="I43" s="56" t="s">
        <v>1047</v>
      </c>
      <c r="J43" s="56" t="s">
        <v>1048</v>
      </c>
      <c r="K43" s="56" t="s">
        <v>839</v>
      </c>
      <c r="L43" s="75">
        <v>9139200</v>
      </c>
      <c r="M43" s="73" t="s">
        <v>1049</v>
      </c>
      <c r="N43" s="73">
        <v>360</v>
      </c>
      <c r="O43" s="75">
        <v>9139200</v>
      </c>
      <c r="P43" s="73">
        <v>1</v>
      </c>
      <c r="Q43" s="73">
        <v>1</v>
      </c>
      <c r="R43" s="56" t="s">
        <v>932</v>
      </c>
      <c r="S43" s="56" t="s">
        <v>24</v>
      </c>
    </row>
    <row r="44" spans="1:19" s="54" customFormat="1" ht="30">
      <c r="A44" s="1">
        <v>34</v>
      </c>
      <c r="B44" s="54" t="s">
        <v>509</v>
      </c>
      <c r="C44" s="39" t="s">
        <v>54</v>
      </c>
      <c r="D44" s="39"/>
      <c r="E44" s="56" t="s">
        <v>926</v>
      </c>
      <c r="F44" s="56" t="s">
        <v>1050</v>
      </c>
      <c r="G44" s="73" t="s">
        <v>926</v>
      </c>
      <c r="H44" s="56" t="s">
        <v>1051</v>
      </c>
      <c r="I44" s="56" t="s">
        <v>1052</v>
      </c>
      <c r="J44" s="56" t="s">
        <v>1053</v>
      </c>
      <c r="K44" s="56" t="s">
        <v>935</v>
      </c>
      <c r="L44" s="75">
        <v>0</v>
      </c>
      <c r="M44" s="80" t="s">
        <v>1054</v>
      </c>
      <c r="N44" s="73">
        <v>158</v>
      </c>
      <c r="O44" s="75">
        <v>0</v>
      </c>
      <c r="P44" s="73">
        <v>1</v>
      </c>
      <c r="Q44" s="73">
        <v>1</v>
      </c>
      <c r="R44" s="56" t="s">
        <v>932</v>
      </c>
      <c r="S44" s="56" t="s">
        <v>24</v>
      </c>
    </row>
    <row r="45" spans="1:19" s="54" customFormat="1" ht="15">
      <c r="A45" s="1">
        <v>35</v>
      </c>
      <c r="B45" s="54" t="s">
        <v>510</v>
      </c>
      <c r="C45" s="39" t="s">
        <v>54</v>
      </c>
      <c r="D45" s="39"/>
      <c r="E45" s="56" t="s">
        <v>926</v>
      </c>
      <c r="F45" s="56" t="s">
        <v>1055</v>
      </c>
      <c r="G45" s="73" t="s">
        <v>926</v>
      </c>
      <c r="H45" s="56" t="s">
        <v>1056</v>
      </c>
      <c r="I45" s="56" t="s">
        <v>1057</v>
      </c>
      <c r="J45" s="56" t="s">
        <v>1058</v>
      </c>
      <c r="K45" s="56" t="s">
        <v>935</v>
      </c>
      <c r="L45" s="74">
        <v>0</v>
      </c>
      <c r="M45" s="73" t="s">
        <v>1059</v>
      </c>
      <c r="N45" s="73">
        <v>333</v>
      </c>
      <c r="O45" s="75">
        <v>0</v>
      </c>
      <c r="P45" s="73">
        <v>1</v>
      </c>
      <c r="Q45" s="73">
        <v>1</v>
      </c>
      <c r="R45" s="56" t="s">
        <v>932</v>
      </c>
      <c r="S45" s="56" t="s">
        <v>24</v>
      </c>
    </row>
    <row r="46" spans="1:19" s="54" customFormat="1" ht="15">
      <c r="A46" s="1">
        <v>36</v>
      </c>
      <c r="B46" s="54" t="s">
        <v>511</v>
      </c>
      <c r="C46" s="39" t="s">
        <v>54</v>
      </c>
      <c r="D46" s="39"/>
      <c r="E46" s="67" t="s">
        <v>926</v>
      </c>
      <c r="F46" s="67" t="s">
        <v>1050</v>
      </c>
      <c r="G46" s="77" t="s">
        <v>926</v>
      </c>
      <c r="H46" s="67" t="s">
        <v>1060</v>
      </c>
      <c r="I46" s="67" t="s">
        <v>1061</v>
      </c>
      <c r="J46" s="67" t="s">
        <v>1062</v>
      </c>
      <c r="K46" s="76" t="s">
        <v>824</v>
      </c>
      <c r="L46" s="75">
        <v>1500000000</v>
      </c>
      <c r="M46" s="73" t="s">
        <v>1063</v>
      </c>
      <c r="N46" s="73">
        <v>361</v>
      </c>
      <c r="O46" s="75">
        <v>1486868182</v>
      </c>
      <c r="P46" s="77">
        <v>1</v>
      </c>
      <c r="Q46" s="77">
        <v>1</v>
      </c>
      <c r="R46" s="56" t="s">
        <v>932</v>
      </c>
      <c r="S46" s="67" t="s">
        <v>24</v>
      </c>
    </row>
    <row r="47" spans="1:19" s="54" customFormat="1" ht="15">
      <c r="A47" s="1">
        <v>37</v>
      </c>
      <c r="B47" s="54" t="s">
        <v>512</v>
      </c>
      <c r="C47" s="39" t="s">
        <v>54</v>
      </c>
      <c r="D47" s="39"/>
      <c r="E47" s="67" t="s">
        <v>926</v>
      </c>
      <c r="F47" s="67" t="s">
        <v>955</v>
      </c>
      <c r="G47" s="77" t="s">
        <v>926</v>
      </c>
      <c r="H47" s="67" t="s">
        <v>982</v>
      </c>
      <c r="I47" s="67" t="s">
        <v>1064</v>
      </c>
      <c r="J47" s="67" t="s">
        <v>1065</v>
      </c>
      <c r="K47" s="56" t="s">
        <v>835</v>
      </c>
      <c r="L47" s="81">
        <v>220000000</v>
      </c>
      <c r="M47" s="77" t="s">
        <v>1063</v>
      </c>
      <c r="N47" s="77">
        <v>342</v>
      </c>
      <c r="O47" s="75">
        <v>217996933</v>
      </c>
      <c r="P47" s="77">
        <v>1</v>
      </c>
      <c r="Q47" s="77">
        <v>1</v>
      </c>
      <c r="R47" s="56" t="s">
        <v>932</v>
      </c>
      <c r="S47" s="67" t="s">
        <v>24</v>
      </c>
    </row>
    <row r="48" spans="1:19" s="54" customFormat="1" ht="15">
      <c r="A48" s="1">
        <v>38</v>
      </c>
      <c r="B48" s="54" t="s">
        <v>513</v>
      </c>
      <c r="C48" s="39" t="s">
        <v>54</v>
      </c>
      <c r="D48" s="39"/>
      <c r="E48" s="67" t="s">
        <v>926</v>
      </c>
      <c r="F48" s="67" t="s">
        <v>1066</v>
      </c>
      <c r="G48" s="77" t="s">
        <v>926</v>
      </c>
      <c r="H48" s="67" t="s">
        <v>967</v>
      </c>
      <c r="I48" s="67" t="s">
        <v>1067</v>
      </c>
      <c r="J48" s="67" t="s">
        <v>1068</v>
      </c>
      <c r="K48" s="56" t="s">
        <v>811</v>
      </c>
      <c r="L48" s="74">
        <v>208250000</v>
      </c>
      <c r="M48" s="77" t="s">
        <v>1069</v>
      </c>
      <c r="N48" s="77">
        <v>331</v>
      </c>
      <c r="O48" s="75">
        <v>208250000</v>
      </c>
      <c r="P48" s="77">
        <v>1</v>
      </c>
      <c r="Q48" s="77">
        <v>1</v>
      </c>
      <c r="R48" s="56" t="s">
        <v>932</v>
      </c>
      <c r="S48" s="67" t="s">
        <v>24</v>
      </c>
    </row>
    <row r="49" spans="1:19" s="54" customFormat="1" ht="30">
      <c r="A49" s="1">
        <v>39</v>
      </c>
      <c r="B49" s="54" t="s">
        <v>514</v>
      </c>
      <c r="C49" s="39" t="s">
        <v>54</v>
      </c>
      <c r="D49" s="39"/>
      <c r="E49" s="67" t="s">
        <v>926</v>
      </c>
      <c r="F49" s="67" t="s">
        <v>1050</v>
      </c>
      <c r="G49" s="77" t="s">
        <v>926</v>
      </c>
      <c r="H49" s="67" t="s">
        <v>1070</v>
      </c>
      <c r="I49" s="67" t="s">
        <v>1071</v>
      </c>
      <c r="J49" s="67" t="s">
        <v>1072</v>
      </c>
      <c r="K49" s="82" t="s">
        <v>820</v>
      </c>
      <c r="L49" s="78">
        <v>33200000</v>
      </c>
      <c r="M49" s="79" t="s">
        <v>1073</v>
      </c>
      <c r="N49" s="77">
        <v>361</v>
      </c>
      <c r="O49" s="75">
        <v>33200000</v>
      </c>
      <c r="P49" s="77">
        <v>1</v>
      </c>
      <c r="Q49" s="77">
        <v>1</v>
      </c>
      <c r="R49" s="56" t="s">
        <v>932</v>
      </c>
      <c r="S49" s="67" t="s">
        <v>24</v>
      </c>
    </row>
  </sheetData>
  <sheetProtection/>
  <mergeCells count="1">
    <mergeCell ref="B8:S8"/>
  </mergeCells>
  <dataValidations count="17">
    <dataValidation type="list" allowBlank="1" showInputMessage="1" showErrorMessage="1" promptTitle="Seleccione un elemento de la lista" prompt=" Únicamente seleccione NO, cuando NO disponga" errorTitle="Entrada no válida" error="Por favor seleccione un elemento de la lista" sqref="C11:C49">
      <formula1>#REF!</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D49">
      <formula1>0</formula1>
      <formula2>200</formula2>
    </dataValidation>
    <dataValidation type="textLength" allowBlank="1" showInputMessage="1" showErrorMessage="1" promptTitle="Cualquier contenido Maximo 200 Caracteres" prompt=" Registre COMPLETO el Acto Administrativo de Aprobación del Plan de Acción." errorTitle="Entrada no válida" error="Escriba un texto  Maximo 200 Caracteres" sqref="E11:E49">
      <formula1>0</formula1>
      <formula2>200</formula2>
    </dataValidation>
    <dataValidation type="textLength" allowBlank="1" showInputMessage="1" showErrorMessage="1" promptTitle="Cualquier contenido Maximo 390 Caracteres" prompt=" Registre el nombre del Objetivo Estratégico que afecta el programa." errorTitle="Entrada no válida" error="Escriba un texto  Maximo 390 Caracteres" sqref="F11:F49">
      <formula1>0</formula1>
      <formula2>390</formula2>
    </dataValidation>
    <dataValidation type="textLength" allowBlank="1" showInputMessage="1" showErrorMessage="1" promptTitle="Cualquier contenido Maximo 390 Caracteres" prompt=" Registre el nombre del Objetivo Táctico cuando aplique" errorTitle="Entrada no válida" error="Escriba un texto  Maximo 390 Caracteres" sqref="G11:G49">
      <formula1>0</formula1>
      <formula2>390</formula2>
    </dataValidation>
    <dataValidation type="textLength" allowBlank="1" showInputMessage="1" showErrorMessage="1" promptTitle="Cualquier contenido Maximo 390 Caracteres" prompt=" Relacione el nombre de los programas  a ejecutar dentro del plan de acción que se está reportando." errorTitle="Entrada no válida" error="Escriba un texto  Maximo 390 Caracteres" sqref="H11:H49">
      <formula1>0</formula1>
      <formula2>390</formula2>
    </dataValidation>
    <dataValidation type="textLength" allowBlank="1" showInputMessage="1" showErrorMessage="1" promptTitle="Cualquier contenido Maximo 390 Caracteres" prompt=" Relacione el nombre de los proyectos que componen cada uno de los programas que se están reportando." errorTitle="Entrada no válida" error="Escriba un texto  Maximo 390 Caracteres" sqref="I11:I49">
      <formula1>0</formula1>
      <formula2>390</formula2>
    </dataValidation>
    <dataValidation type="textLength" allowBlank="1" showInputMessage="1" showErrorMessage="1" promptTitle="Cualquier contenido Maximo 390 Caracteres" prompt=" Relacione el resultado esperado del proyecto." errorTitle="Entrada no válida" error="Escriba un texto  Maximo 390 Caracteres" sqref="J11:J49">
      <formula1>0</formula1>
      <formula2>390</formula2>
    </dataValidation>
    <dataValidation type="textLength" allowBlank="1" showInputMessage="1" showErrorMessage="1" promptTitle="Cualquier contenido Maximo 390 Caracteres" prompt=" Relacione el o los códigos de los rubros presupuestales del PROYECTO o, en su defecto, el dígito definido por la Entidad." errorTitle="Entrada no válida" error="Escriba un texto  Maximo 390 Caracteres" sqref="K11:K49">
      <formula1>0</formula1>
      <formula2>390</formula2>
    </dataValidation>
    <dataValidation type="whole" allowBlank="1" showInputMessage="1" showErrorMessage="1" promptTitle="Escriba un número entero en esta casilla" prompt=" Relacione EN PESOS el  valor total de los recursos programados para cada proyecto." errorTitle="Entrada no válida" error="Por favor escriba un número entero" sqref="L11:L49">
      <formula1>-9223372036854770000</formula1>
      <formula2>9223372036854770000</formula2>
    </dataValidation>
    <dataValidation type="textLength" allowBlank="1" showInputMessage="1" showErrorMessage="1" promptTitle="Cualquier contenido Maximo 390 Caracteres" prompt=" Relacione el nombre del funcionario responsable del desarrollo del proyecto." errorTitle="Entrada no válida" error="Escriba un texto  Maximo 390 Caracteres" sqref="M11:M49">
      <formula1>0</formula1>
      <formula2>390</formula2>
    </dataValidation>
    <dataValidation type="whole" allowBlank="1" showInputMessage="1" showErrorMessage="1" promptTitle="Escriba un número entero en esta casilla" prompt=" Registre EN NÚMERO la cantidad de dias programados" errorTitle="Entrada no válida" error="Por favor escriba un número entero" sqref="N11:N49">
      <formula1>-9223372036854770000</formula1>
      <formula2>9223372036854770000</formula2>
    </dataValidation>
    <dataValidation type="whole" allowBlank="1" showInputMessage="1" showErrorMessage="1" promptTitle="Escriba un número entero en esta casilla" prompt=" Registre EN PESOS el valor ejecutado por cada proyecto." errorTitle="Entrada no válida" error="Por favor escriba un número entero" sqref="O11:O49">
      <formula1>-9223372036854770000</formula1>
      <formula2>9223372036854770000</formula2>
    </dataValidation>
    <dataValidation type="decimal" allowBlank="1" showInputMessage="1" showErrorMessage="1" promptTitle="Escriba un número en esta casilla" prompt=" Registre EN NÚMERO el porcentaje (%) del tiempo transcurrido a la fecha del informe del poyecto, respecto al tiempo total programado." errorTitle="Entrada no válida" error="Por favor escriba un número" sqref="P11:P49">
      <formula1>-9223372036854770000</formula1>
      <formula2>9223372036854770000</formula2>
    </dataValidation>
    <dataValidation type="decimal" allowBlank="1" showInputMessage="1" showErrorMessage="1" promptTitle="Escriba un número en esta casilla" prompt=" Registre EN NÚMERO el % de cumplimiento de acuerdo a la meta " errorTitle="Entrada no válida" error="Por favor escriba un número" sqref="Q11:Q49">
      <formula1>-9223372036854770000</formula1>
      <formula2>9223372036854770000</formula2>
    </dataValidation>
    <dataValidation type="textLength" allowBlank="1" showInputMessage="1" showErrorMessage="1" promptTitle="Cualquier contenido Maximo 390 Caracteres" prompt=" En caso de ajustes describa los cambios realizados " errorTitle="Entrada no válida" error="Escriba un texto  Maximo 390 Caracteres" sqref="R11:R49">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S11:S49">
      <formula1>0</formula1>
      <formula2>390</formula2>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M90"/>
  <sheetViews>
    <sheetView zoomScalePageLayoutView="0" workbookViewId="0" topLeftCell="G1">
      <selection activeCell="K83" sqref="K83"/>
    </sheetView>
  </sheetViews>
  <sheetFormatPr defaultColWidth="0" defaultRowHeight="15"/>
  <cols>
    <col min="1" max="1" width="8.8515625" style="0" customWidth="1"/>
    <col min="2" max="2" width="16.00390625" style="0" customWidth="1"/>
    <col min="3" max="3" width="32.00390625" style="0" customWidth="1"/>
    <col min="4" max="4" width="19.00390625" style="0" customWidth="1"/>
    <col min="5" max="5" width="25.00390625" style="0" customWidth="1"/>
    <col min="6" max="6" width="23.00390625" style="0" customWidth="1"/>
    <col min="7" max="7" width="15.00390625" style="0" customWidth="1"/>
    <col min="8" max="8" width="31.00390625" style="0" customWidth="1"/>
    <col min="9" max="9" width="10.00390625" style="0" customWidth="1"/>
    <col min="10" max="10" width="15.00390625" style="0" customWidth="1"/>
    <col min="11" max="11" width="29.00390625" style="0" customWidth="1"/>
    <col min="12" max="12" width="14.00390625" style="0" customWidth="1"/>
    <col min="13" max="13" width="19.00390625" style="0" customWidth="1"/>
    <col min="14" max="14" width="8.8515625" style="0" customWidth="1"/>
    <col min="15" max="16384" width="8.00390625" style="0" hidden="1" customWidth="1"/>
  </cols>
  <sheetData>
    <row r="1" spans="2:4" ht="15">
      <c r="B1" s="1" t="s">
        <v>0</v>
      </c>
      <c r="C1" s="1">
        <v>51</v>
      </c>
      <c r="D1" s="1" t="s">
        <v>1</v>
      </c>
    </row>
    <row r="2" spans="2:4" ht="15">
      <c r="B2" s="1" t="s">
        <v>2</v>
      </c>
      <c r="C2" s="1">
        <v>105</v>
      </c>
      <c r="D2" s="1" t="s">
        <v>114</v>
      </c>
    </row>
    <row r="3" spans="2:3" ht="15">
      <c r="B3" s="1" t="s">
        <v>4</v>
      </c>
      <c r="C3" s="1">
        <v>1</v>
      </c>
    </row>
    <row r="4" spans="2:3" ht="15">
      <c r="B4" s="1" t="s">
        <v>5</v>
      </c>
      <c r="C4" s="1">
        <v>233</v>
      </c>
    </row>
    <row r="5" spans="2:3" ht="15">
      <c r="B5" s="1" t="s">
        <v>6</v>
      </c>
      <c r="C5" s="5">
        <v>43100</v>
      </c>
    </row>
    <row r="6" spans="2:4" ht="15">
      <c r="B6" s="1" t="s">
        <v>7</v>
      </c>
      <c r="C6" s="1">
        <v>12</v>
      </c>
      <c r="D6" s="1" t="s">
        <v>8</v>
      </c>
    </row>
    <row r="8" spans="1:13" ht="15">
      <c r="A8" s="1" t="s">
        <v>9</v>
      </c>
      <c r="B8" s="224" t="s">
        <v>115</v>
      </c>
      <c r="C8" s="225"/>
      <c r="D8" s="225"/>
      <c r="E8" s="225"/>
      <c r="F8" s="225"/>
      <c r="G8" s="225"/>
      <c r="H8" s="225"/>
      <c r="I8" s="225"/>
      <c r="J8" s="225"/>
      <c r="K8" s="225"/>
      <c r="L8" s="225"/>
      <c r="M8" s="225"/>
    </row>
    <row r="9" spans="3:13" ht="15">
      <c r="C9" s="1">
        <v>2</v>
      </c>
      <c r="D9" s="1">
        <v>3</v>
      </c>
      <c r="E9" s="1">
        <v>4</v>
      </c>
      <c r="F9" s="1">
        <v>8</v>
      </c>
      <c r="G9" s="1">
        <v>12</v>
      </c>
      <c r="H9" s="1">
        <v>16</v>
      </c>
      <c r="I9" s="1">
        <v>20</v>
      </c>
      <c r="J9" s="1">
        <v>24</v>
      </c>
      <c r="K9" s="1">
        <v>28</v>
      </c>
      <c r="L9" s="1">
        <v>32</v>
      </c>
      <c r="M9" s="1">
        <v>36</v>
      </c>
    </row>
    <row r="10" spans="3:13" ht="15.75" thickBot="1">
      <c r="C10" s="1" t="s">
        <v>12</v>
      </c>
      <c r="D10" s="1" t="s">
        <v>13</v>
      </c>
      <c r="E10" s="1" t="s">
        <v>116</v>
      </c>
      <c r="F10" s="1" t="s">
        <v>117</v>
      </c>
      <c r="G10" s="1" t="s">
        <v>118</v>
      </c>
      <c r="H10" s="1" t="s">
        <v>119</v>
      </c>
      <c r="I10" s="1" t="s">
        <v>105</v>
      </c>
      <c r="J10" s="1" t="s">
        <v>120</v>
      </c>
      <c r="K10" s="1" t="s">
        <v>121</v>
      </c>
      <c r="L10" s="1" t="s">
        <v>122</v>
      </c>
      <c r="M10" s="1" t="s">
        <v>23</v>
      </c>
    </row>
    <row r="11" spans="1:13" ht="15.75" thickBot="1">
      <c r="A11" s="1">
        <v>1</v>
      </c>
      <c r="B11" t="s">
        <v>65</v>
      </c>
      <c r="C11" s="4" t="s">
        <v>54</v>
      </c>
      <c r="D11" s="4" t="s">
        <v>24</v>
      </c>
      <c r="E11" s="130" t="s">
        <v>1129</v>
      </c>
      <c r="F11" s="4" t="s">
        <v>125</v>
      </c>
      <c r="G11" s="4" t="s">
        <v>128</v>
      </c>
      <c r="H11" s="131" t="s">
        <v>1151</v>
      </c>
      <c r="I11" s="131">
        <v>0.8</v>
      </c>
      <c r="J11" s="131" t="s">
        <v>1152</v>
      </c>
      <c r="K11" s="131">
        <v>0.93</v>
      </c>
      <c r="L11" s="131" t="s">
        <v>1153</v>
      </c>
      <c r="M11" s="4" t="s">
        <v>24</v>
      </c>
    </row>
    <row r="12" spans="1:13" s="126" customFormat="1" ht="15.75" thickBot="1">
      <c r="A12" s="1">
        <v>2</v>
      </c>
      <c r="B12" s="126" t="s">
        <v>463</v>
      </c>
      <c r="C12" s="129" t="s">
        <v>54</v>
      </c>
      <c r="D12" s="129"/>
      <c r="E12" s="130" t="s">
        <v>1129</v>
      </c>
      <c r="F12" s="129" t="s">
        <v>123</v>
      </c>
      <c r="G12" s="129" t="s">
        <v>128</v>
      </c>
      <c r="H12" s="131" t="s">
        <v>1154</v>
      </c>
      <c r="I12" s="131">
        <v>0.8</v>
      </c>
      <c r="J12" s="131" t="s">
        <v>1155</v>
      </c>
      <c r="K12" s="131">
        <v>0.84</v>
      </c>
      <c r="L12" s="131" t="s">
        <v>1156</v>
      </c>
      <c r="M12" s="129"/>
    </row>
    <row r="13" spans="1:13" s="126" customFormat="1" ht="15.75" thickBot="1">
      <c r="A13" s="1">
        <v>3</v>
      </c>
      <c r="B13" s="126" t="s">
        <v>464</v>
      </c>
      <c r="C13" s="129" t="s">
        <v>54</v>
      </c>
      <c r="D13" s="129"/>
      <c r="E13" s="130" t="s">
        <v>1129</v>
      </c>
      <c r="F13" s="129" t="s">
        <v>123</v>
      </c>
      <c r="G13" s="129" t="s">
        <v>130</v>
      </c>
      <c r="H13" s="131" t="s">
        <v>1157</v>
      </c>
      <c r="I13" s="131">
        <v>0.8</v>
      </c>
      <c r="J13" s="131" t="s">
        <v>1158</v>
      </c>
      <c r="K13" s="131">
        <v>0.96</v>
      </c>
      <c r="L13" s="131" t="s">
        <v>1159</v>
      </c>
      <c r="M13" s="129"/>
    </row>
    <row r="14" spans="1:13" s="126" customFormat="1" ht="15.75" thickBot="1">
      <c r="A14" s="1">
        <v>4</v>
      </c>
      <c r="B14" s="126" t="s">
        <v>480</v>
      </c>
      <c r="C14" s="129" t="s">
        <v>54</v>
      </c>
      <c r="D14" s="129"/>
      <c r="E14" s="130" t="s">
        <v>1129</v>
      </c>
      <c r="F14" s="129" t="s">
        <v>123</v>
      </c>
      <c r="G14" s="129" t="s">
        <v>130</v>
      </c>
      <c r="H14" s="131" t="s">
        <v>1160</v>
      </c>
      <c r="I14" s="131">
        <v>0.8</v>
      </c>
      <c r="J14" s="131" t="s">
        <v>1161</v>
      </c>
      <c r="K14" s="131">
        <v>1</v>
      </c>
      <c r="L14" s="131" t="s">
        <v>1162</v>
      </c>
      <c r="M14" s="129"/>
    </row>
    <row r="15" spans="1:13" s="126" customFormat="1" ht="15.75" thickBot="1">
      <c r="A15" s="1">
        <v>5</v>
      </c>
      <c r="B15" s="126" t="s">
        <v>481</v>
      </c>
      <c r="C15" s="129" t="s">
        <v>54</v>
      </c>
      <c r="D15" s="129"/>
      <c r="E15" s="130" t="s">
        <v>1130</v>
      </c>
      <c r="F15" s="129" t="s">
        <v>125</v>
      </c>
      <c r="G15" s="129" t="s">
        <v>130</v>
      </c>
      <c r="H15" s="131" t="s">
        <v>1163</v>
      </c>
      <c r="I15" s="131">
        <v>0.85</v>
      </c>
      <c r="J15" s="131" t="s">
        <v>1164</v>
      </c>
      <c r="K15" s="131">
        <v>1</v>
      </c>
      <c r="L15" s="131" t="s">
        <v>1165</v>
      </c>
      <c r="M15" s="129"/>
    </row>
    <row r="16" spans="1:13" s="126" customFormat="1" ht="15.75" thickBot="1">
      <c r="A16" s="1">
        <v>6</v>
      </c>
      <c r="B16" s="126" t="s">
        <v>482</v>
      </c>
      <c r="C16" s="129" t="s">
        <v>54</v>
      </c>
      <c r="D16" s="129"/>
      <c r="E16" s="130" t="s">
        <v>1130</v>
      </c>
      <c r="F16" s="129" t="s">
        <v>125</v>
      </c>
      <c r="G16" s="129" t="s">
        <v>124</v>
      </c>
      <c r="H16" s="131" t="s">
        <v>1166</v>
      </c>
      <c r="I16" s="131">
        <v>0.85</v>
      </c>
      <c r="J16" s="131" t="s">
        <v>1167</v>
      </c>
      <c r="K16" s="131">
        <v>1</v>
      </c>
      <c r="L16" s="131" t="s">
        <v>1168</v>
      </c>
      <c r="M16" s="129"/>
    </row>
    <row r="17" spans="1:13" s="126" customFormat="1" ht="15.75" thickBot="1">
      <c r="A17" s="1">
        <v>7</v>
      </c>
      <c r="B17" s="126" t="s">
        <v>483</v>
      </c>
      <c r="C17" s="129" t="s">
        <v>54</v>
      </c>
      <c r="D17" s="129"/>
      <c r="E17" s="130" t="s">
        <v>1130</v>
      </c>
      <c r="F17" s="129" t="s">
        <v>123</v>
      </c>
      <c r="G17" s="129" t="s">
        <v>126</v>
      </c>
      <c r="H17" s="131" t="s">
        <v>1169</v>
      </c>
      <c r="I17" s="131">
        <v>0.7</v>
      </c>
      <c r="J17" s="131" t="s">
        <v>1170</v>
      </c>
      <c r="K17" s="131">
        <v>1</v>
      </c>
      <c r="L17" s="131" t="s">
        <v>1171</v>
      </c>
      <c r="M17" s="129"/>
    </row>
    <row r="18" spans="1:13" s="126" customFormat="1" ht="15.75" thickBot="1">
      <c r="A18" s="1">
        <v>8</v>
      </c>
      <c r="B18" s="126" t="s">
        <v>484</v>
      </c>
      <c r="C18" s="129" t="s">
        <v>54</v>
      </c>
      <c r="D18" s="129"/>
      <c r="E18" s="130" t="s">
        <v>1131</v>
      </c>
      <c r="F18" s="129" t="s">
        <v>125</v>
      </c>
      <c r="G18" s="129" t="s">
        <v>124</v>
      </c>
      <c r="H18" s="131" t="s">
        <v>1172</v>
      </c>
      <c r="I18" s="131">
        <v>0.9</v>
      </c>
      <c r="J18" s="131" t="s">
        <v>1173</v>
      </c>
      <c r="K18" s="131">
        <v>1</v>
      </c>
      <c r="L18" s="131" t="s">
        <v>1174</v>
      </c>
      <c r="M18" s="129"/>
    </row>
    <row r="19" spans="1:13" s="126" customFormat="1" ht="15.75" thickBot="1">
      <c r="A19" s="1">
        <v>9</v>
      </c>
      <c r="B19" s="126" t="s">
        <v>485</v>
      </c>
      <c r="C19" s="129" t="s">
        <v>54</v>
      </c>
      <c r="D19" s="129"/>
      <c r="E19" s="130" t="s">
        <v>1131</v>
      </c>
      <c r="F19" s="129" t="s">
        <v>123</v>
      </c>
      <c r="G19" s="129" t="s">
        <v>130</v>
      </c>
      <c r="H19" s="131" t="s">
        <v>1175</v>
      </c>
      <c r="I19" s="131">
        <v>0.8</v>
      </c>
      <c r="J19" s="131" t="s">
        <v>1176</v>
      </c>
      <c r="K19" s="131">
        <v>1</v>
      </c>
      <c r="L19" s="131" t="s">
        <v>1177</v>
      </c>
      <c r="M19" s="129"/>
    </row>
    <row r="20" spans="1:13" s="126" customFormat="1" ht="15.75" thickBot="1">
      <c r="A20" s="1">
        <v>10</v>
      </c>
      <c r="B20" s="126" t="s">
        <v>92</v>
      </c>
      <c r="C20" s="129" t="s">
        <v>54</v>
      </c>
      <c r="D20" s="129"/>
      <c r="E20" s="130" t="s">
        <v>1131</v>
      </c>
      <c r="F20" s="129" t="s">
        <v>123</v>
      </c>
      <c r="G20" s="129" t="s">
        <v>130</v>
      </c>
      <c r="H20" s="131" t="s">
        <v>1178</v>
      </c>
      <c r="I20" s="131">
        <v>0.8</v>
      </c>
      <c r="J20" s="131" t="s">
        <v>1179</v>
      </c>
      <c r="K20" s="131">
        <v>1</v>
      </c>
      <c r="L20" s="131" t="s">
        <v>1180</v>
      </c>
      <c r="M20" s="129"/>
    </row>
    <row r="21" spans="1:13" s="126" customFormat="1" ht="15.75" thickBot="1">
      <c r="A21" s="1">
        <v>11</v>
      </c>
      <c r="B21" s="126" t="s">
        <v>486</v>
      </c>
      <c r="C21" s="129" t="s">
        <v>54</v>
      </c>
      <c r="D21" s="129"/>
      <c r="E21" s="130" t="s">
        <v>1131</v>
      </c>
      <c r="F21" s="129" t="s">
        <v>129</v>
      </c>
      <c r="G21" s="129" t="s">
        <v>126</v>
      </c>
      <c r="H21" s="131" t="s">
        <v>1181</v>
      </c>
      <c r="I21" s="131">
        <v>0.8</v>
      </c>
      <c r="J21" s="131" t="s">
        <v>1182</v>
      </c>
      <c r="K21" s="131">
        <v>0.82</v>
      </c>
      <c r="L21" s="131" t="s">
        <v>1183</v>
      </c>
      <c r="M21" s="129"/>
    </row>
    <row r="22" spans="1:13" s="126" customFormat="1" ht="15.75" thickBot="1">
      <c r="A22" s="1">
        <v>12</v>
      </c>
      <c r="B22" s="126" t="s">
        <v>487</v>
      </c>
      <c r="C22" s="129" t="s">
        <v>54</v>
      </c>
      <c r="D22" s="129"/>
      <c r="E22" s="130" t="s">
        <v>1132</v>
      </c>
      <c r="F22" s="129" t="s">
        <v>123</v>
      </c>
      <c r="G22" s="129" t="s">
        <v>128</v>
      </c>
      <c r="H22" s="131" t="s">
        <v>1184</v>
      </c>
      <c r="I22" s="131">
        <v>0.8</v>
      </c>
      <c r="J22" s="131" t="s">
        <v>1185</v>
      </c>
      <c r="K22" s="131">
        <v>0.99</v>
      </c>
      <c r="L22" s="131" t="s">
        <v>1186</v>
      </c>
      <c r="M22" s="129"/>
    </row>
    <row r="23" spans="1:13" s="126" customFormat="1" ht="15.75" thickBot="1">
      <c r="A23" s="1">
        <v>13</v>
      </c>
      <c r="B23" s="126" t="s">
        <v>488</v>
      </c>
      <c r="C23" s="129" t="s">
        <v>54</v>
      </c>
      <c r="D23" s="129"/>
      <c r="E23" s="130" t="s">
        <v>1132</v>
      </c>
      <c r="F23" s="129" t="s">
        <v>125</v>
      </c>
      <c r="G23" s="129" t="s">
        <v>128</v>
      </c>
      <c r="H23" s="131" t="s">
        <v>1187</v>
      </c>
      <c r="I23" s="131">
        <v>0.7</v>
      </c>
      <c r="J23" s="131" t="s">
        <v>1188</v>
      </c>
      <c r="K23" s="131">
        <v>0.87</v>
      </c>
      <c r="L23" s="131" t="s">
        <v>1189</v>
      </c>
      <c r="M23" s="129"/>
    </row>
    <row r="24" spans="1:13" s="126" customFormat="1" ht="15.75" thickBot="1">
      <c r="A24" s="1">
        <v>14</v>
      </c>
      <c r="B24" s="126" t="s">
        <v>489</v>
      </c>
      <c r="C24" s="129" t="s">
        <v>54</v>
      </c>
      <c r="D24" s="129"/>
      <c r="E24" s="130" t="s">
        <v>1132</v>
      </c>
      <c r="F24" s="129" t="s">
        <v>129</v>
      </c>
      <c r="G24" s="129" t="s">
        <v>131</v>
      </c>
      <c r="H24" s="131" t="s">
        <v>1190</v>
      </c>
      <c r="I24" s="131">
        <v>0.8</v>
      </c>
      <c r="J24" s="131" t="s">
        <v>1191</v>
      </c>
      <c r="K24" s="131">
        <v>0.98</v>
      </c>
      <c r="L24" s="131" t="s">
        <v>1192</v>
      </c>
      <c r="M24" s="129"/>
    </row>
    <row r="25" spans="1:13" s="126" customFormat="1" ht="15.75" thickBot="1">
      <c r="A25" s="1">
        <v>15</v>
      </c>
      <c r="B25" s="126" t="s">
        <v>490</v>
      </c>
      <c r="C25" s="129" t="s">
        <v>54</v>
      </c>
      <c r="D25" s="129"/>
      <c r="E25" s="130" t="s">
        <v>1132</v>
      </c>
      <c r="F25" s="129" t="s">
        <v>123</v>
      </c>
      <c r="G25" s="129" t="s">
        <v>128</v>
      </c>
      <c r="H25" s="131" t="s">
        <v>1193</v>
      </c>
      <c r="I25" s="131">
        <v>0.8</v>
      </c>
      <c r="J25" s="131" t="s">
        <v>1194</v>
      </c>
      <c r="K25" s="131">
        <v>0.95</v>
      </c>
      <c r="L25" s="131" t="s">
        <v>1195</v>
      </c>
      <c r="M25" s="129"/>
    </row>
    <row r="26" spans="1:13" s="126" customFormat="1" ht="15.75" thickBot="1">
      <c r="A26" s="1">
        <v>16</v>
      </c>
      <c r="B26" s="126" t="s">
        <v>491</v>
      </c>
      <c r="C26" s="129" t="s">
        <v>54</v>
      </c>
      <c r="D26" s="129"/>
      <c r="E26" s="130" t="s">
        <v>1132</v>
      </c>
      <c r="F26" s="129" t="s">
        <v>123</v>
      </c>
      <c r="G26" s="129" t="s">
        <v>128</v>
      </c>
      <c r="H26" s="131" t="s">
        <v>1196</v>
      </c>
      <c r="I26" s="131">
        <v>0.75</v>
      </c>
      <c r="J26" s="131" t="s">
        <v>1197</v>
      </c>
      <c r="K26" s="131">
        <v>0.91</v>
      </c>
      <c r="L26" s="131" t="s">
        <v>1198</v>
      </c>
      <c r="M26" s="129"/>
    </row>
    <row r="27" spans="1:13" s="126" customFormat="1" ht="15.75" thickBot="1">
      <c r="A27" s="1">
        <v>17</v>
      </c>
      <c r="B27" s="126" t="s">
        <v>492</v>
      </c>
      <c r="C27" s="129" t="s">
        <v>54</v>
      </c>
      <c r="D27" s="129"/>
      <c r="E27" s="130" t="s">
        <v>1133</v>
      </c>
      <c r="F27" s="129" t="s">
        <v>125</v>
      </c>
      <c r="G27" s="129" t="s">
        <v>131</v>
      </c>
      <c r="H27" s="136" t="s">
        <v>1199</v>
      </c>
      <c r="I27" s="136">
        <v>0.6</v>
      </c>
      <c r="J27" s="136" t="s">
        <v>1200</v>
      </c>
      <c r="K27" s="141">
        <v>0.95</v>
      </c>
      <c r="L27" s="141" t="s">
        <v>1201</v>
      </c>
      <c r="M27" s="129"/>
    </row>
    <row r="28" spans="1:13" s="126" customFormat="1" ht="15.75" thickBot="1">
      <c r="A28" s="1">
        <v>18</v>
      </c>
      <c r="B28" s="126" t="s">
        <v>493</v>
      </c>
      <c r="C28" s="129" t="s">
        <v>54</v>
      </c>
      <c r="D28" s="129"/>
      <c r="E28" s="130" t="s">
        <v>1133</v>
      </c>
      <c r="F28" s="129" t="s">
        <v>129</v>
      </c>
      <c r="G28" s="129" t="s">
        <v>128</v>
      </c>
      <c r="H28" s="138" t="s">
        <v>1202</v>
      </c>
      <c r="I28" s="138">
        <v>0.3</v>
      </c>
      <c r="J28" s="138" t="s">
        <v>1203</v>
      </c>
      <c r="K28" s="139">
        <v>0.073</v>
      </c>
      <c r="L28" s="138" t="s">
        <v>1204</v>
      </c>
      <c r="M28" s="129" t="s">
        <v>1389</v>
      </c>
    </row>
    <row r="29" spans="1:13" s="126" customFormat="1" ht="15.75" thickBot="1">
      <c r="A29" s="1">
        <v>19</v>
      </c>
      <c r="B29" s="126" t="s">
        <v>494</v>
      </c>
      <c r="C29" s="129" t="s">
        <v>54</v>
      </c>
      <c r="D29" s="129"/>
      <c r="E29" s="130" t="s">
        <v>1133</v>
      </c>
      <c r="F29" s="129" t="s">
        <v>125</v>
      </c>
      <c r="G29" s="129" t="s">
        <v>97</v>
      </c>
      <c r="H29" s="131" t="s">
        <v>1205</v>
      </c>
      <c r="I29" s="131">
        <v>0.5</v>
      </c>
      <c r="J29" s="131" t="s">
        <v>1206</v>
      </c>
      <c r="K29" s="132">
        <v>0.865</v>
      </c>
      <c r="L29" s="131" t="s">
        <v>1207</v>
      </c>
      <c r="M29" s="129"/>
    </row>
    <row r="30" spans="1:13" s="126" customFormat="1" ht="15.75" thickBot="1">
      <c r="A30" s="1">
        <v>20</v>
      </c>
      <c r="B30" s="126" t="s">
        <v>495</v>
      </c>
      <c r="C30" s="129" t="s">
        <v>54</v>
      </c>
      <c r="D30" s="129"/>
      <c r="E30" s="130" t="s">
        <v>1134</v>
      </c>
      <c r="F30" s="129" t="s">
        <v>123</v>
      </c>
      <c r="G30" s="129" t="s">
        <v>128</v>
      </c>
      <c r="H30" s="136" t="s">
        <v>1208</v>
      </c>
      <c r="I30" s="136">
        <v>1</v>
      </c>
      <c r="J30" s="136" t="s">
        <v>1209</v>
      </c>
      <c r="K30" s="136">
        <v>0.97</v>
      </c>
      <c r="L30" s="136" t="s">
        <v>1210</v>
      </c>
      <c r="M30" s="129" t="s">
        <v>1389</v>
      </c>
    </row>
    <row r="31" spans="1:13" s="126" customFormat="1" ht="15.75" thickBot="1">
      <c r="A31" s="1">
        <v>21</v>
      </c>
      <c r="B31" s="126" t="s">
        <v>496</v>
      </c>
      <c r="C31" s="129" t="s">
        <v>54</v>
      </c>
      <c r="D31" s="129"/>
      <c r="E31" s="130" t="s">
        <v>1134</v>
      </c>
      <c r="F31" s="129" t="s">
        <v>123</v>
      </c>
      <c r="G31" s="129" t="s">
        <v>128</v>
      </c>
      <c r="H31" s="131" t="s">
        <v>1211</v>
      </c>
      <c r="I31" s="131">
        <v>0.9</v>
      </c>
      <c r="J31" s="131" t="s">
        <v>1212</v>
      </c>
      <c r="K31" s="131">
        <v>1.01</v>
      </c>
      <c r="L31" s="133" t="s">
        <v>1213</v>
      </c>
      <c r="M31" s="129"/>
    </row>
    <row r="32" spans="1:13" s="126" customFormat="1" ht="15.75" thickBot="1">
      <c r="A32" s="1">
        <v>22</v>
      </c>
      <c r="B32" s="126" t="s">
        <v>497</v>
      </c>
      <c r="C32" s="129" t="s">
        <v>54</v>
      </c>
      <c r="D32" s="129"/>
      <c r="E32" s="130" t="s">
        <v>1134</v>
      </c>
      <c r="F32" s="129" t="s">
        <v>129</v>
      </c>
      <c r="G32" s="129" t="s">
        <v>128</v>
      </c>
      <c r="H32" s="131" t="s">
        <v>1214</v>
      </c>
      <c r="I32" s="134">
        <v>0.9</v>
      </c>
      <c r="J32" s="131" t="s">
        <v>1215</v>
      </c>
      <c r="K32" s="135">
        <v>1</v>
      </c>
      <c r="L32" s="134" t="s">
        <v>1216</v>
      </c>
      <c r="M32" s="129"/>
    </row>
    <row r="33" spans="1:13" s="126" customFormat="1" ht="15.75" thickBot="1">
      <c r="A33" s="1">
        <v>23</v>
      </c>
      <c r="B33" s="126" t="s">
        <v>498</v>
      </c>
      <c r="C33" s="129" t="s">
        <v>54</v>
      </c>
      <c r="D33" s="129"/>
      <c r="E33" s="130" t="s">
        <v>1135</v>
      </c>
      <c r="F33" s="129" t="s">
        <v>125</v>
      </c>
      <c r="G33" s="129" t="s">
        <v>128</v>
      </c>
      <c r="H33" s="136" t="s">
        <v>1217</v>
      </c>
      <c r="I33" s="136">
        <v>1</v>
      </c>
      <c r="J33" s="136" t="s">
        <v>1218</v>
      </c>
      <c r="K33" s="137">
        <v>0.94</v>
      </c>
      <c r="L33" s="136" t="s">
        <v>1219</v>
      </c>
      <c r="M33" s="129" t="s">
        <v>1389</v>
      </c>
    </row>
    <row r="34" spans="1:13" s="126" customFormat="1" ht="15.75" thickBot="1">
      <c r="A34" s="1">
        <v>24</v>
      </c>
      <c r="B34" s="126" t="s">
        <v>499</v>
      </c>
      <c r="C34" s="129" t="s">
        <v>54</v>
      </c>
      <c r="D34" s="129"/>
      <c r="E34" s="130" t="s">
        <v>1135</v>
      </c>
      <c r="F34" s="129" t="s">
        <v>123</v>
      </c>
      <c r="G34" s="129" t="s">
        <v>128</v>
      </c>
      <c r="H34" s="136" t="s">
        <v>1220</v>
      </c>
      <c r="I34" s="136">
        <v>1</v>
      </c>
      <c r="J34" s="136" t="s">
        <v>1221</v>
      </c>
      <c r="K34" s="137">
        <v>1</v>
      </c>
      <c r="L34" s="136" t="s">
        <v>1222</v>
      </c>
      <c r="M34" s="129"/>
    </row>
    <row r="35" spans="1:13" s="126" customFormat="1" ht="15.75" thickBot="1">
      <c r="A35" s="1">
        <v>25</v>
      </c>
      <c r="B35" s="126" t="s">
        <v>500</v>
      </c>
      <c r="C35" s="129" t="s">
        <v>54</v>
      </c>
      <c r="D35" s="129"/>
      <c r="E35" s="130" t="s">
        <v>1136</v>
      </c>
      <c r="F35" s="129" t="s">
        <v>129</v>
      </c>
      <c r="G35" s="129" t="s">
        <v>128</v>
      </c>
      <c r="H35" s="131" t="s">
        <v>1223</v>
      </c>
      <c r="I35" s="131">
        <v>0.05</v>
      </c>
      <c r="J35" s="131" t="s">
        <v>1224</v>
      </c>
      <c r="K35" s="131">
        <v>0.05</v>
      </c>
      <c r="L35" s="131" t="s">
        <v>1225</v>
      </c>
      <c r="M35" s="129"/>
    </row>
    <row r="36" spans="1:13" s="126" customFormat="1" ht="15.75" thickBot="1">
      <c r="A36" s="1">
        <v>26</v>
      </c>
      <c r="B36" s="126" t="s">
        <v>501</v>
      </c>
      <c r="C36" s="129" t="s">
        <v>54</v>
      </c>
      <c r="D36" s="129"/>
      <c r="E36" s="130" t="s">
        <v>1136</v>
      </c>
      <c r="F36" s="129" t="s">
        <v>123</v>
      </c>
      <c r="G36" s="129" t="s">
        <v>130</v>
      </c>
      <c r="H36" s="131" t="s">
        <v>1226</v>
      </c>
      <c r="I36" s="131">
        <v>0.95</v>
      </c>
      <c r="J36" s="131" t="s">
        <v>1227</v>
      </c>
      <c r="K36" s="131">
        <v>0.99</v>
      </c>
      <c r="L36" s="131" t="s">
        <v>1228</v>
      </c>
      <c r="M36" s="129"/>
    </row>
    <row r="37" spans="1:13" s="126" customFormat="1" ht="15.75" thickBot="1">
      <c r="A37" s="1">
        <v>27</v>
      </c>
      <c r="B37" s="126" t="s">
        <v>502</v>
      </c>
      <c r="C37" s="129" t="s">
        <v>54</v>
      </c>
      <c r="D37" s="129"/>
      <c r="E37" s="130" t="s">
        <v>1136</v>
      </c>
      <c r="F37" s="129" t="s">
        <v>125</v>
      </c>
      <c r="G37" s="129" t="s">
        <v>130</v>
      </c>
      <c r="H37" s="131" t="s">
        <v>1229</v>
      </c>
      <c r="I37" s="131">
        <v>0.95</v>
      </c>
      <c r="J37" s="131" t="s">
        <v>1230</v>
      </c>
      <c r="K37" s="131">
        <v>0.95</v>
      </c>
      <c r="L37" s="131" t="s">
        <v>1231</v>
      </c>
      <c r="M37" s="129"/>
    </row>
    <row r="38" spans="1:13" s="126" customFormat="1" ht="15.75" thickBot="1">
      <c r="A38" s="1">
        <v>28</v>
      </c>
      <c r="B38" s="126" t="s">
        <v>503</v>
      </c>
      <c r="C38" s="129" t="s">
        <v>54</v>
      </c>
      <c r="D38" s="129"/>
      <c r="E38" s="130" t="s">
        <v>1137</v>
      </c>
      <c r="F38" s="129" t="s">
        <v>129</v>
      </c>
      <c r="G38" s="129" t="s">
        <v>131</v>
      </c>
      <c r="H38" s="131" t="s">
        <v>1232</v>
      </c>
      <c r="I38" s="131">
        <v>0.7</v>
      </c>
      <c r="J38" s="131" t="s">
        <v>1233</v>
      </c>
      <c r="K38" s="133">
        <v>0.96</v>
      </c>
      <c r="L38" s="133" t="s">
        <v>1234</v>
      </c>
      <c r="M38" s="129"/>
    </row>
    <row r="39" spans="1:13" s="126" customFormat="1" ht="15.75" thickBot="1">
      <c r="A39" s="1">
        <v>29</v>
      </c>
      <c r="B39" s="126" t="s">
        <v>504</v>
      </c>
      <c r="C39" s="129" t="s">
        <v>54</v>
      </c>
      <c r="D39" s="129"/>
      <c r="E39" s="130" t="s">
        <v>1137</v>
      </c>
      <c r="F39" s="129" t="s">
        <v>125</v>
      </c>
      <c r="G39" s="129" t="s">
        <v>128</v>
      </c>
      <c r="H39" s="142" t="s">
        <v>1386</v>
      </c>
      <c r="I39" s="136">
        <v>0.7</v>
      </c>
      <c r="J39" s="136" t="s">
        <v>1235</v>
      </c>
      <c r="K39" s="136">
        <v>1.15</v>
      </c>
      <c r="L39" s="136" t="s">
        <v>1236</v>
      </c>
      <c r="M39" s="129"/>
    </row>
    <row r="40" spans="1:13" s="126" customFormat="1" ht="15.75" thickBot="1">
      <c r="A40" s="1">
        <v>30</v>
      </c>
      <c r="B40" s="126" t="s">
        <v>505</v>
      </c>
      <c r="C40" s="129" t="s">
        <v>54</v>
      </c>
      <c r="D40" s="129"/>
      <c r="E40" s="130" t="s">
        <v>1138</v>
      </c>
      <c r="F40" s="129" t="s">
        <v>125</v>
      </c>
      <c r="G40" s="129" t="s">
        <v>128</v>
      </c>
      <c r="H40" s="136" t="s">
        <v>1237</v>
      </c>
      <c r="I40" s="136">
        <v>0.95</v>
      </c>
      <c r="J40" s="136" t="s">
        <v>1238</v>
      </c>
      <c r="K40" s="136">
        <v>1</v>
      </c>
      <c r="L40" s="136" t="s">
        <v>1239</v>
      </c>
      <c r="M40" s="129"/>
    </row>
    <row r="41" spans="1:13" s="126" customFormat="1" ht="15.75" thickBot="1">
      <c r="A41" s="1">
        <v>31</v>
      </c>
      <c r="B41" s="126" t="s">
        <v>506</v>
      </c>
      <c r="C41" s="129" t="s">
        <v>54</v>
      </c>
      <c r="D41" s="129"/>
      <c r="E41" s="130" t="s">
        <v>1138</v>
      </c>
      <c r="F41" s="129" t="s">
        <v>129</v>
      </c>
      <c r="G41" s="129" t="s">
        <v>126</v>
      </c>
      <c r="H41" s="136" t="s">
        <v>1240</v>
      </c>
      <c r="I41" s="136">
        <v>0.02</v>
      </c>
      <c r="J41" s="136" t="s">
        <v>1241</v>
      </c>
      <c r="K41" s="143">
        <v>0.0014</v>
      </c>
      <c r="L41" s="136" t="s">
        <v>1242</v>
      </c>
      <c r="M41" s="129"/>
    </row>
    <row r="42" spans="1:13" s="126" customFormat="1" ht="15.75" thickBot="1">
      <c r="A42" s="1">
        <v>32</v>
      </c>
      <c r="B42" s="126" t="s">
        <v>507</v>
      </c>
      <c r="C42" s="129" t="s">
        <v>54</v>
      </c>
      <c r="D42" s="129"/>
      <c r="E42" s="130" t="s">
        <v>1138</v>
      </c>
      <c r="F42" s="129" t="s">
        <v>129</v>
      </c>
      <c r="G42" s="129" t="s">
        <v>97</v>
      </c>
      <c r="H42" s="136" t="s">
        <v>1243</v>
      </c>
      <c r="I42" s="136">
        <v>0.1</v>
      </c>
      <c r="J42" s="136" t="s">
        <v>1244</v>
      </c>
      <c r="K42" s="144">
        <v>0.0029</v>
      </c>
      <c r="L42" s="136" t="s">
        <v>1245</v>
      </c>
      <c r="M42" s="129"/>
    </row>
    <row r="43" spans="1:13" s="126" customFormat="1" ht="15.75" thickBot="1">
      <c r="A43" s="1">
        <v>33</v>
      </c>
      <c r="B43" s="126" t="s">
        <v>508</v>
      </c>
      <c r="C43" s="129" t="s">
        <v>54</v>
      </c>
      <c r="D43" s="129"/>
      <c r="E43" s="130" t="s">
        <v>1138</v>
      </c>
      <c r="F43" s="129" t="s">
        <v>123</v>
      </c>
      <c r="G43" s="129" t="s">
        <v>128</v>
      </c>
      <c r="H43" s="131" t="s">
        <v>1246</v>
      </c>
      <c r="I43" s="131">
        <v>0.95</v>
      </c>
      <c r="J43" s="131" t="s">
        <v>1247</v>
      </c>
      <c r="K43" s="131">
        <v>1.63</v>
      </c>
      <c r="L43" s="131" t="s">
        <v>1248</v>
      </c>
      <c r="M43" s="129"/>
    </row>
    <row r="44" spans="1:13" s="126" customFormat="1" ht="15.75" thickBot="1">
      <c r="A44" s="1">
        <v>34</v>
      </c>
      <c r="B44" s="126" t="s">
        <v>509</v>
      </c>
      <c r="C44" s="129" t="s">
        <v>54</v>
      </c>
      <c r="D44" s="129"/>
      <c r="E44" s="130" t="s">
        <v>1139</v>
      </c>
      <c r="F44" s="129" t="s">
        <v>129</v>
      </c>
      <c r="G44" s="129" t="s">
        <v>131</v>
      </c>
      <c r="H44" s="131" t="s">
        <v>1249</v>
      </c>
      <c r="I44" s="131">
        <v>0.9</v>
      </c>
      <c r="J44" s="131" t="s">
        <v>1250</v>
      </c>
      <c r="K44" s="133">
        <v>0.999</v>
      </c>
      <c r="L44" s="131" t="s">
        <v>1251</v>
      </c>
      <c r="M44" s="129"/>
    </row>
    <row r="45" spans="1:13" s="126" customFormat="1" ht="15.75" thickBot="1">
      <c r="A45" s="1">
        <v>35</v>
      </c>
      <c r="B45" s="126" t="s">
        <v>510</v>
      </c>
      <c r="C45" s="129" t="s">
        <v>54</v>
      </c>
      <c r="D45" s="129"/>
      <c r="E45" s="130" t="s">
        <v>1139</v>
      </c>
      <c r="F45" s="129" t="s">
        <v>123</v>
      </c>
      <c r="G45" s="129" t="s">
        <v>130</v>
      </c>
      <c r="H45" s="131" t="s">
        <v>1252</v>
      </c>
      <c r="I45" s="131">
        <v>0.9</v>
      </c>
      <c r="J45" s="131" t="s">
        <v>1253</v>
      </c>
      <c r="K45" s="131">
        <v>1</v>
      </c>
      <c r="L45" s="131" t="s">
        <v>1254</v>
      </c>
      <c r="M45" s="129"/>
    </row>
    <row r="46" spans="1:13" s="126" customFormat="1" ht="15.75" thickBot="1">
      <c r="A46" s="1">
        <v>36</v>
      </c>
      <c r="B46" s="126" t="s">
        <v>511</v>
      </c>
      <c r="C46" s="129" t="s">
        <v>54</v>
      </c>
      <c r="D46" s="129"/>
      <c r="E46" s="130" t="s">
        <v>1139</v>
      </c>
      <c r="F46" s="129" t="s">
        <v>125</v>
      </c>
      <c r="G46" s="129" t="s">
        <v>128</v>
      </c>
      <c r="H46" s="131" t="s">
        <v>1255</v>
      </c>
      <c r="I46" s="131">
        <v>0.9</v>
      </c>
      <c r="J46" s="131" t="s">
        <v>1256</v>
      </c>
      <c r="K46" s="131">
        <v>0.97</v>
      </c>
      <c r="L46" s="131" t="s">
        <v>1257</v>
      </c>
      <c r="M46" s="129"/>
    </row>
    <row r="47" spans="1:13" s="126" customFormat="1" ht="15.75" thickBot="1">
      <c r="A47" s="1">
        <v>37</v>
      </c>
      <c r="B47" s="126" t="s">
        <v>512</v>
      </c>
      <c r="C47" s="129" t="s">
        <v>54</v>
      </c>
      <c r="D47" s="129"/>
      <c r="E47" s="130" t="s">
        <v>1139</v>
      </c>
      <c r="F47" s="129" t="s">
        <v>123</v>
      </c>
      <c r="G47" s="129" t="s">
        <v>130</v>
      </c>
      <c r="H47" s="131" t="s">
        <v>1258</v>
      </c>
      <c r="I47" s="131">
        <v>0.95</v>
      </c>
      <c r="J47" s="131" t="s">
        <v>1259</v>
      </c>
      <c r="K47" s="131">
        <v>0.98</v>
      </c>
      <c r="L47" s="133" t="s">
        <v>1260</v>
      </c>
      <c r="M47" s="129"/>
    </row>
    <row r="48" spans="1:13" s="126" customFormat="1" ht="15.75" thickBot="1">
      <c r="A48" s="1">
        <v>38</v>
      </c>
      <c r="B48" s="126" t="s">
        <v>513</v>
      </c>
      <c r="C48" s="129" t="s">
        <v>54</v>
      </c>
      <c r="D48" s="129"/>
      <c r="E48" s="130" t="s">
        <v>1139</v>
      </c>
      <c r="F48" s="129" t="s">
        <v>123</v>
      </c>
      <c r="G48" s="129" t="s">
        <v>128</v>
      </c>
      <c r="H48" s="138" t="s">
        <v>1261</v>
      </c>
      <c r="I48" s="138">
        <v>0.05</v>
      </c>
      <c r="J48" s="138" t="s">
        <v>1262</v>
      </c>
      <c r="K48" s="138">
        <v>0.084</v>
      </c>
      <c r="L48" s="138" t="s">
        <v>1263</v>
      </c>
      <c r="M48" s="129"/>
    </row>
    <row r="49" spans="1:13" s="126" customFormat="1" ht="15.75" thickBot="1">
      <c r="A49" s="1">
        <v>39</v>
      </c>
      <c r="B49" s="126" t="s">
        <v>514</v>
      </c>
      <c r="C49" s="129" t="s">
        <v>54</v>
      </c>
      <c r="D49" s="129"/>
      <c r="E49" s="130" t="s">
        <v>1139</v>
      </c>
      <c r="F49" s="129" t="s">
        <v>123</v>
      </c>
      <c r="G49" s="129" t="s">
        <v>128</v>
      </c>
      <c r="H49" s="136" t="s">
        <v>1264</v>
      </c>
      <c r="I49" s="136">
        <v>0.03</v>
      </c>
      <c r="J49" s="136" t="s">
        <v>1265</v>
      </c>
      <c r="K49" s="145">
        <v>0.0558</v>
      </c>
      <c r="L49" s="142" t="s">
        <v>1387</v>
      </c>
      <c r="M49" s="129"/>
    </row>
    <row r="50" spans="1:13" s="126" customFormat="1" ht="15.75" thickBot="1">
      <c r="A50" s="1">
        <v>40</v>
      </c>
      <c r="B50" s="126" t="s">
        <v>515</v>
      </c>
      <c r="C50" s="129" t="s">
        <v>54</v>
      </c>
      <c r="D50" s="129"/>
      <c r="E50" s="130" t="s">
        <v>1139</v>
      </c>
      <c r="F50" s="129" t="s">
        <v>123</v>
      </c>
      <c r="G50" s="129" t="s">
        <v>128</v>
      </c>
      <c r="H50" s="138" t="s">
        <v>1266</v>
      </c>
      <c r="I50" s="138">
        <v>0.15</v>
      </c>
      <c r="J50" s="138" t="s">
        <v>1267</v>
      </c>
      <c r="K50" s="138">
        <v>0.09</v>
      </c>
      <c r="L50" s="138" t="s">
        <v>1268</v>
      </c>
      <c r="M50" s="129" t="s">
        <v>1389</v>
      </c>
    </row>
    <row r="51" spans="1:13" s="126" customFormat="1" ht="15.75" thickBot="1">
      <c r="A51" s="1">
        <v>41</v>
      </c>
      <c r="B51" s="126" t="s">
        <v>516</v>
      </c>
      <c r="C51" s="129" t="s">
        <v>54</v>
      </c>
      <c r="D51" s="129"/>
      <c r="E51" s="130" t="s">
        <v>1140</v>
      </c>
      <c r="F51" s="129" t="s">
        <v>123</v>
      </c>
      <c r="G51" s="129" t="s">
        <v>126</v>
      </c>
      <c r="H51" s="131" t="s">
        <v>1269</v>
      </c>
      <c r="I51" s="131">
        <v>0.8</v>
      </c>
      <c r="J51" s="131" t="s">
        <v>1270</v>
      </c>
      <c r="K51" s="131">
        <v>1</v>
      </c>
      <c r="L51" s="131" t="s">
        <v>1271</v>
      </c>
      <c r="M51" s="129"/>
    </row>
    <row r="52" spans="1:13" s="126" customFormat="1" ht="15.75" thickBot="1">
      <c r="A52" s="1">
        <v>42</v>
      </c>
      <c r="B52" s="126" t="s">
        <v>517</v>
      </c>
      <c r="C52" s="129" t="s">
        <v>54</v>
      </c>
      <c r="D52" s="129"/>
      <c r="E52" s="130" t="s">
        <v>1140</v>
      </c>
      <c r="F52" s="129" t="s">
        <v>123</v>
      </c>
      <c r="G52" s="129" t="s">
        <v>126</v>
      </c>
      <c r="H52" s="131" t="s">
        <v>1272</v>
      </c>
      <c r="I52" s="131">
        <v>0.95</v>
      </c>
      <c r="J52" s="131" t="s">
        <v>1273</v>
      </c>
      <c r="K52" s="131">
        <v>0.99</v>
      </c>
      <c r="L52" s="131" t="s">
        <v>1274</v>
      </c>
      <c r="M52" s="129"/>
    </row>
    <row r="53" spans="1:13" s="126" customFormat="1" ht="15.75" thickBot="1">
      <c r="A53" s="1">
        <v>43</v>
      </c>
      <c r="B53" s="126" t="s">
        <v>518</v>
      </c>
      <c r="C53" s="129" t="s">
        <v>54</v>
      </c>
      <c r="D53" s="129"/>
      <c r="E53" s="130" t="s">
        <v>1140</v>
      </c>
      <c r="F53" s="129" t="s">
        <v>125</v>
      </c>
      <c r="G53" s="129" t="s">
        <v>128</v>
      </c>
      <c r="H53" s="131" t="s">
        <v>1275</v>
      </c>
      <c r="I53" s="131">
        <v>0.9</v>
      </c>
      <c r="J53" s="131" t="s">
        <v>1276</v>
      </c>
      <c r="K53" s="131">
        <v>1</v>
      </c>
      <c r="L53" s="131" t="s">
        <v>1277</v>
      </c>
      <c r="M53" s="129"/>
    </row>
    <row r="54" spans="1:13" s="126" customFormat="1" ht="15.75" thickBot="1">
      <c r="A54" s="1">
        <v>44</v>
      </c>
      <c r="B54" s="126" t="s">
        <v>519</v>
      </c>
      <c r="C54" s="129" t="s">
        <v>54</v>
      </c>
      <c r="D54" s="129"/>
      <c r="E54" s="130" t="s">
        <v>1140</v>
      </c>
      <c r="F54" s="129" t="s">
        <v>125</v>
      </c>
      <c r="G54" s="129" t="s">
        <v>130</v>
      </c>
      <c r="H54" s="131" t="s">
        <v>1278</v>
      </c>
      <c r="I54" s="131">
        <v>0.7</v>
      </c>
      <c r="J54" s="131" t="s">
        <v>1279</v>
      </c>
      <c r="K54" s="131">
        <v>1</v>
      </c>
      <c r="L54" s="131" t="s">
        <v>1280</v>
      </c>
      <c r="M54" s="129"/>
    </row>
    <row r="55" spans="1:13" s="126" customFormat="1" ht="15.75" thickBot="1">
      <c r="A55" s="1">
        <v>45</v>
      </c>
      <c r="B55" s="126" t="s">
        <v>520</v>
      </c>
      <c r="C55" s="129" t="s">
        <v>54</v>
      </c>
      <c r="D55" s="129"/>
      <c r="E55" s="130" t="s">
        <v>1141</v>
      </c>
      <c r="F55" s="129" t="s">
        <v>125</v>
      </c>
      <c r="G55" s="129" t="s">
        <v>124</v>
      </c>
      <c r="H55" s="131" t="s">
        <v>1281</v>
      </c>
      <c r="I55" s="131">
        <v>0.9</v>
      </c>
      <c r="J55" s="131" t="s">
        <v>1282</v>
      </c>
      <c r="K55" s="131">
        <v>0.92</v>
      </c>
      <c r="L55" s="131" t="s">
        <v>1283</v>
      </c>
      <c r="M55" s="129"/>
    </row>
    <row r="56" spans="1:13" s="126" customFormat="1" ht="15.75" thickBot="1">
      <c r="A56" s="1">
        <v>46</v>
      </c>
      <c r="B56" s="126" t="s">
        <v>521</v>
      </c>
      <c r="C56" s="129" t="s">
        <v>54</v>
      </c>
      <c r="D56" s="129"/>
      <c r="E56" s="130" t="s">
        <v>1141</v>
      </c>
      <c r="F56" s="129" t="s">
        <v>125</v>
      </c>
      <c r="G56" s="129" t="s">
        <v>128</v>
      </c>
      <c r="H56" s="131" t="s">
        <v>1284</v>
      </c>
      <c r="I56" s="131">
        <v>0.95</v>
      </c>
      <c r="J56" s="131" t="s">
        <v>1285</v>
      </c>
      <c r="K56" s="131">
        <v>1</v>
      </c>
      <c r="L56" s="131" t="s">
        <v>1286</v>
      </c>
      <c r="M56" s="129"/>
    </row>
    <row r="57" spans="1:13" s="126" customFormat="1" ht="15.75" thickBot="1">
      <c r="A57" s="1">
        <v>47</v>
      </c>
      <c r="B57" s="126" t="s">
        <v>522</v>
      </c>
      <c r="C57" s="129" t="s">
        <v>54</v>
      </c>
      <c r="D57" s="129"/>
      <c r="E57" s="130" t="s">
        <v>1141</v>
      </c>
      <c r="F57" s="129" t="s">
        <v>125</v>
      </c>
      <c r="G57" s="129" t="s">
        <v>128</v>
      </c>
      <c r="H57" s="131" t="s">
        <v>1287</v>
      </c>
      <c r="I57" s="131">
        <v>0.95</v>
      </c>
      <c r="J57" s="131" t="s">
        <v>1288</v>
      </c>
      <c r="K57" s="131">
        <v>0.95</v>
      </c>
      <c r="L57" s="131" t="s">
        <v>1289</v>
      </c>
      <c r="M57" s="129"/>
    </row>
    <row r="58" spans="1:13" s="126" customFormat="1" ht="15.75" thickBot="1">
      <c r="A58" s="1">
        <v>48</v>
      </c>
      <c r="B58" s="126" t="s">
        <v>523</v>
      </c>
      <c r="C58" s="129" t="s">
        <v>54</v>
      </c>
      <c r="D58" s="129"/>
      <c r="E58" s="130" t="s">
        <v>1141</v>
      </c>
      <c r="F58" s="129" t="s">
        <v>125</v>
      </c>
      <c r="G58" s="129" t="s">
        <v>124</v>
      </c>
      <c r="H58" s="131" t="s">
        <v>1290</v>
      </c>
      <c r="I58" s="131">
        <v>0.95</v>
      </c>
      <c r="J58" s="131" t="s">
        <v>1291</v>
      </c>
      <c r="K58" s="131">
        <v>0.97</v>
      </c>
      <c r="L58" s="131" t="s">
        <v>1292</v>
      </c>
      <c r="M58" s="129"/>
    </row>
    <row r="59" spans="1:13" s="126" customFormat="1" ht="15.75" thickBot="1">
      <c r="A59" s="1">
        <v>49</v>
      </c>
      <c r="B59" s="126" t="s">
        <v>524</v>
      </c>
      <c r="C59" s="129" t="s">
        <v>54</v>
      </c>
      <c r="D59" s="129"/>
      <c r="E59" s="130" t="s">
        <v>1141</v>
      </c>
      <c r="F59" s="129" t="s">
        <v>123</v>
      </c>
      <c r="G59" s="129" t="s">
        <v>128</v>
      </c>
      <c r="H59" s="131" t="s">
        <v>1293</v>
      </c>
      <c r="I59" s="131">
        <v>0.9</v>
      </c>
      <c r="J59" s="131" t="s">
        <v>1294</v>
      </c>
      <c r="K59" s="131">
        <v>0.93</v>
      </c>
      <c r="L59" s="131" t="s">
        <v>1295</v>
      </c>
      <c r="M59" s="129"/>
    </row>
    <row r="60" spans="1:13" s="126" customFormat="1" ht="15.75" thickBot="1">
      <c r="A60" s="1">
        <v>50</v>
      </c>
      <c r="B60" s="126" t="s">
        <v>525</v>
      </c>
      <c r="C60" s="129" t="s">
        <v>54</v>
      </c>
      <c r="D60" s="129"/>
      <c r="E60" s="130" t="s">
        <v>1141</v>
      </c>
      <c r="F60" s="129" t="s">
        <v>129</v>
      </c>
      <c r="G60" s="129" t="s">
        <v>124</v>
      </c>
      <c r="H60" s="131" t="s">
        <v>1296</v>
      </c>
      <c r="I60" s="131">
        <v>0.9</v>
      </c>
      <c r="J60" s="131" t="s">
        <v>1297</v>
      </c>
      <c r="K60" s="131">
        <v>1</v>
      </c>
      <c r="L60" s="131" t="s">
        <v>1298</v>
      </c>
      <c r="M60" s="129"/>
    </row>
    <row r="61" spans="1:13" s="126" customFormat="1" ht="15.75" thickBot="1">
      <c r="A61" s="1">
        <v>51</v>
      </c>
      <c r="B61" s="126" t="s">
        <v>526</v>
      </c>
      <c r="C61" s="129" t="s">
        <v>54</v>
      </c>
      <c r="D61" s="129"/>
      <c r="E61" s="130" t="s">
        <v>1142</v>
      </c>
      <c r="F61" s="129" t="s">
        <v>123</v>
      </c>
      <c r="G61" s="129" t="s">
        <v>127</v>
      </c>
      <c r="H61" s="138" t="s">
        <v>1299</v>
      </c>
      <c r="I61" s="138">
        <v>700</v>
      </c>
      <c r="J61" s="138" t="s">
        <v>1300</v>
      </c>
      <c r="K61" s="138">
        <v>508</v>
      </c>
      <c r="L61" s="138" t="s">
        <v>1301</v>
      </c>
      <c r="M61" s="129"/>
    </row>
    <row r="62" spans="1:13" s="126" customFormat="1" ht="15.75" thickBot="1">
      <c r="A62" s="1">
        <v>52</v>
      </c>
      <c r="B62" s="126" t="s">
        <v>527</v>
      </c>
      <c r="C62" s="129" t="s">
        <v>54</v>
      </c>
      <c r="D62" s="129"/>
      <c r="E62" s="130" t="s">
        <v>1142</v>
      </c>
      <c r="F62" s="129" t="s">
        <v>129</v>
      </c>
      <c r="G62" s="129" t="s">
        <v>128</v>
      </c>
      <c r="H62" s="131" t="s">
        <v>1302</v>
      </c>
      <c r="I62" s="131">
        <v>0.8</v>
      </c>
      <c r="J62" s="131" t="s">
        <v>1303</v>
      </c>
      <c r="K62" s="131">
        <v>0.99</v>
      </c>
      <c r="L62" s="131" t="s">
        <v>1304</v>
      </c>
      <c r="M62" s="129"/>
    </row>
    <row r="63" spans="1:13" s="126" customFormat="1" ht="15.75" thickBot="1">
      <c r="A63" s="1">
        <v>53</v>
      </c>
      <c r="B63" s="126" t="s">
        <v>528</v>
      </c>
      <c r="C63" s="129" t="s">
        <v>54</v>
      </c>
      <c r="D63" s="129"/>
      <c r="E63" s="130" t="s">
        <v>1142</v>
      </c>
      <c r="F63" s="129" t="s">
        <v>129</v>
      </c>
      <c r="G63" s="129" t="s">
        <v>128</v>
      </c>
      <c r="H63" s="131" t="s">
        <v>1305</v>
      </c>
      <c r="I63" s="131">
        <v>0.8</v>
      </c>
      <c r="J63" s="131" t="s">
        <v>1306</v>
      </c>
      <c r="K63" s="131">
        <v>1</v>
      </c>
      <c r="L63" s="131" t="s">
        <v>1307</v>
      </c>
      <c r="M63" s="129"/>
    </row>
    <row r="64" spans="1:13" s="126" customFormat="1" ht="15.75" thickBot="1">
      <c r="A64" s="1">
        <v>54</v>
      </c>
      <c r="B64" s="126" t="s">
        <v>529</v>
      </c>
      <c r="C64" s="129" t="s">
        <v>54</v>
      </c>
      <c r="D64" s="129"/>
      <c r="E64" s="130" t="s">
        <v>1142</v>
      </c>
      <c r="F64" s="129" t="s">
        <v>129</v>
      </c>
      <c r="G64" s="129" t="s">
        <v>128</v>
      </c>
      <c r="H64" s="131" t="s">
        <v>1308</v>
      </c>
      <c r="I64" s="131">
        <v>0.8</v>
      </c>
      <c r="J64" s="131" t="s">
        <v>1309</v>
      </c>
      <c r="K64" s="131">
        <v>0.99</v>
      </c>
      <c r="L64" s="131" t="s">
        <v>1310</v>
      </c>
      <c r="M64" s="129"/>
    </row>
    <row r="65" spans="1:13" s="126" customFormat="1" ht="15.75" thickBot="1">
      <c r="A65" s="1">
        <v>55</v>
      </c>
      <c r="B65" s="126" t="s">
        <v>530</v>
      </c>
      <c r="C65" s="129" t="s">
        <v>54</v>
      </c>
      <c r="D65" s="129"/>
      <c r="E65" s="130" t="s">
        <v>1143</v>
      </c>
      <c r="F65" s="129" t="s">
        <v>125</v>
      </c>
      <c r="G65" s="129" t="s">
        <v>126</v>
      </c>
      <c r="H65" s="131" t="s">
        <v>1311</v>
      </c>
      <c r="I65" s="131">
        <v>0.9</v>
      </c>
      <c r="J65" s="131" t="s">
        <v>1312</v>
      </c>
      <c r="K65" s="133">
        <v>1</v>
      </c>
      <c r="L65" s="133" t="s">
        <v>1313</v>
      </c>
      <c r="M65" s="129"/>
    </row>
    <row r="66" spans="1:13" s="126" customFormat="1" ht="15.75" thickBot="1">
      <c r="A66" s="1">
        <v>56</v>
      </c>
      <c r="B66" s="126" t="s">
        <v>531</v>
      </c>
      <c r="C66" s="129" t="s">
        <v>54</v>
      </c>
      <c r="D66" s="129"/>
      <c r="E66" s="130" t="s">
        <v>1143</v>
      </c>
      <c r="F66" s="129" t="s">
        <v>125</v>
      </c>
      <c r="G66" s="129" t="s">
        <v>128</v>
      </c>
      <c r="H66" s="131" t="s">
        <v>1314</v>
      </c>
      <c r="I66" s="131">
        <v>0.8</v>
      </c>
      <c r="J66" s="131" t="s">
        <v>1315</v>
      </c>
      <c r="K66" s="133">
        <v>1</v>
      </c>
      <c r="L66" s="133" t="s">
        <v>1316</v>
      </c>
      <c r="M66" s="129"/>
    </row>
    <row r="67" spans="1:13" s="126" customFormat="1" ht="15.75" thickBot="1">
      <c r="A67" s="1">
        <v>57</v>
      </c>
      <c r="B67" s="126" t="s">
        <v>532</v>
      </c>
      <c r="C67" s="129" t="s">
        <v>54</v>
      </c>
      <c r="D67" s="129"/>
      <c r="E67" s="130" t="s">
        <v>1143</v>
      </c>
      <c r="F67" s="129" t="s">
        <v>125</v>
      </c>
      <c r="G67" s="129" t="s">
        <v>126</v>
      </c>
      <c r="H67" s="131" t="s">
        <v>1317</v>
      </c>
      <c r="I67" s="131">
        <v>0</v>
      </c>
      <c r="J67" s="131" t="s">
        <v>1318</v>
      </c>
      <c r="K67" s="133">
        <v>0</v>
      </c>
      <c r="L67" s="133" t="s">
        <v>1319</v>
      </c>
      <c r="M67" s="129"/>
    </row>
    <row r="68" spans="1:13" s="126" customFormat="1" ht="15.75" thickBot="1">
      <c r="A68" s="1">
        <v>58</v>
      </c>
      <c r="B68" s="126" t="s">
        <v>533</v>
      </c>
      <c r="C68" s="129" t="s">
        <v>54</v>
      </c>
      <c r="D68" s="129"/>
      <c r="E68" s="130" t="s">
        <v>1144</v>
      </c>
      <c r="F68" s="129" t="s">
        <v>129</v>
      </c>
      <c r="G68" s="129" t="s">
        <v>128</v>
      </c>
      <c r="H68" s="138" t="s">
        <v>1320</v>
      </c>
      <c r="I68" s="138">
        <v>1.07</v>
      </c>
      <c r="J68" s="138" t="s">
        <v>1321</v>
      </c>
      <c r="K68" s="138">
        <v>1.03</v>
      </c>
      <c r="L68" s="138" t="s">
        <v>1322</v>
      </c>
      <c r="M68" s="129" t="s">
        <v>1389</v>
      </c>
    </row>
    <row r="69" spans="1:13" s="126" customFormat="1" ht="15.75" thickBot="1">
      <c r="A69" s="1">
        <v>59</v>
      </c>
      <c r="B69" s="126" t="s">
        <v>534</v>
      </c>
      <c r="C69" s="129" t="s">
        <v>54</v>
      </c>
      <c r="D69" s="129"/>
      <c r="E69" s="130" t="s">
        <v>1144</v>
      </c>
      <c r="F69" s="129" t="s">
        <v>125</v>
      </c>
      <c r="G69" s="129" t="s">
        <v>128</v>
      </c>
      <c r="H69" s="131" t="s">
        <v>1323</v>
      </c>
      <c r="I69" s="131">
        <v>0.98</v>
      </c>
      <c r="J69" s="131" t="s">
        <v>1324</v>
      </c>
      <c r="K69" s="131">
        <v>1.02</v>
      </c>
      <c r="L69" s="133" t="s">
        <v>1325</v>
      </c>
      <c r="M69" s="129"/>
    </row>
    <row r="70" spans="1:13" s="126" customFormat="1" ht="15.75" thickBot="1">
      <c r="A70" s="1">
        <v>60</v>
      </c>
      <c r="B70" s="126" t="s">
        <v>535</v>
      </c>
      <c r="C70" s="129" t="s">
        <v>54</v>
      </c>
      <c r="D70" s="129"/>
      <c r="E70" s="130" t="s">
        <v>1144</v>
      </c>
      <c r="F70" s="129" t="s">
        <v>125</v>
      </c>
      <c r="G70" s="129" t="s">
        <v>128</v>
      </c>
      <c r="H70" s="131" t="s">
        <v>1326</v>
      </c>
      <c r="I70" s="131">
        <v>0.98</v>
      </c>
      <c r="J70" s="131" t="s">
        <v>1324</v>
      </c>
      <c r="K70" s="131">
        <v>1.02</v>
      </c>
      <c r="L70" s="131" t="s">
        <v>1327</v>
      </c>
      <c r="M70" s="129"/>
    </row>
    <row r="71" spans="1:13" s="126" customFormat="1" ht="15.75" thickBot="1">
      <c r="A71" s="1">
        <v>61</v>
      </c>
      <c r="B71" s="126" t="s">
        <v>536</v>
      </c>
      <c r="C71" s="129" t="s">
        <v>54</v>
      </c>
      <c r="D71" s="129"/>
      <c r="E71" s="130" t="s">
        <v>1144</v>
      </c>
      <c r="F71" s="129" t="s">
        <v>123</v>
      </c>
      <c r="G71" s="129" t="s">
        <v>128</v>
      </c>
      <c r="H71" s="131" t="s">
        <v>1328</v>
      </c>
      <c r="I71" s="131">
        <v>0</v>
      </c>
      <c r="J71" s="131" t="s">
        <v>1329</v>
      </c>
      <c r="K71" s="132">
        <v>0</v>
      </c>
      <c r="L71" s="132" t="s">
        <v>1330</v>
      </c>
      <c r="M71" s="129"/>
    </row>
    <row r="72" spans="1:13" s="126" customFormat="1" ht="15.75" thickBot="1">
      <c r="A72" s="1">
        <v>62</v>
      </c>
      <c r="B72" s="126" t="s">
        <v>537</v>
      </c>
      <c r="C72" s="129" t="s">
        <v>54</v>
      </c>
      <c r="D72" s="129"/>
      <c r="E72" s="130" t="s">
        <v>1145</v>
      </c>
      <c r="F72" s="129" t="s">
        <v>125</v>
      </c>
      <c r="G72" s="129" t="s">
        <v>130</v>
      </c>
      <c r="H72" s="131" t="s">
        <v>1331</v>
      </c>
      <c r="I72" s="131">
        <v>0.7</v>
      </c>
      <c r="J72" s="131" t="s">
        <v>1332</v>
      </c>
      <c r="K72" s="131">
        <v>1</v>
      </c>
      <c r="L72" s="131" t="s">
        <v>1333</v>
      </c>
      <c r="M72" s="129"/>
    </row>
    <row r="73" spans="1:13" s="126" customFormat="1" ht="15.75" thickBot="1">
      <c r="A73" s="1">
        <v>63</v>
      </c>
      <c r="B73" s="126" t="s">
        <v>538</v>
      </c>
      <c r="C73" s="129" t="s">
        <v>54</v>
      </c>
      <c r="D73" s="129"/>
      <c r="E73" s="130" t="s">
        <v>1145</v>
      </c>
      <c r="F73" s="129" t="s">
        <v>125</v>
      </c>
      <c r="G73" s="129" t="s">
        <v>130</v>
      </c>
      <c r="H73" s="131" t="s">
        <v>1334</v>
      </c>
      <c r="I73" s="131">
        <v>1</v>
      </c>
      <c r="J73" s="131" t="s">
        <v>1335</v>
      </c>
      <c r="K73" s="131">
        <v>1</v>
      </c>
      <c r="L73" s="131" t="s">
        <v>1336</v>
      </c>
      <c r="M73" s="129"/>
    </row>
    <row r="74" spans="1:13" s="126" customFormat="1" ht="15.75" thickBot="1">
      <c r="A74" s="1">
        <v>64</v>
      </c>
      <c r="B74" s="126" t="s">
        <v>539</v>
      </c>
      <c r="C74" s="129" t="s">
        <v>54</v>
      </c>
      <c r="D74" s="129"/>
      <c r="E74" s="130" t="s">
        <v>1146</v>
      </c>
      <c r="F74" s="129" t="s">
        <v>125</v>
      </c>
      <c r="G74" s="129" t="s">
        <v>128</v>
      </c>
      <c r="H74" s="131" t="s">
        <v>1337</v>
      </c>
      <c r="I74" s="131">
        <v>0.6</v>
      </c>
      <c r="J74" s="131" t="s">
        <v>1338</v>
      </c>
      <c r="K74" s="131">
        <v>0.81</v>
      </c>
      <c r="L74" s="133" t="s">
        <v>1339</v>
      </c>
      <c r="M74" s="129"/>
    </row>
    <row r="75" spans="1:13" s="126" customFormat="1" ht="15.75" thickBot="1">
      <c r="A75" s="1">
        <v>65</v>
      </c>
      <c r="B75" s="126" t="s">
        <v>540</v>
      </c>
      <c r="C75" s="129" t="s">
        <v>54</v>
      </c>
      <c r="D75" s="129"/>
      <c r="E75" s="130" t="s">
        <v>1146</v>
      </c>
      <c r="F75" s="129" t="s">
        <v>125</v>
      </c>
      <c r="G75" s="129" t="s">
        <v>128</v>
      </c>
      <c r="H75" s="131" t="s">
        <v>1340</v>
      </c>
      <c r="I75" s="131">
        <v>0.6</v>
      </c>
      <c r="J75" s="131" t="s">
        <v>1341</v>
      </c>
      <c r="K75" s="131">
        <v>0.75</v>
      </c>
      <c r="L75" s="133" t="s">
        <v>1342</v>
      </c>
      <c r="M75" s="129"/>
    </row>
    <row r="76" spans="1:13" s="126" customFormat="1" ht="15.75" thickBot="1">
      <c r="A76" s="1">
        <v>66</v>
      </c>
      <c r="B76" s="126" t="s">
        <v>541</v>
      </c>
      <c r="C76" s="129" t="s">
        <v>54</v>
      </c>
      <c r="D76" s="129"/>
      <c r="E76" s="130" t="s">
        <v>1146</v>
      </c>
      <c r="F76" s="129" t="s">
        <v>125</v>
      </c>
      <c r="G76" s="129" t="s">
        <v>97</v>
      </c>
      <c r="H76" s="131" t="s">
        <v>1343</v>
      </c>
      <c r="I76" s="131">
        <v>1</v>
      </c>
      <c r="J76" s="131" t="s">
        <v>1344</v>
      </c>
      <c r="K76" s="131">
        <v>1</v>
      </c>
      <c r="L76" s="133" t="s">
        <v>1345</v>
      </c>
      <c r="M76" s="129"/>
    </row>
    <row r="77" spans="1:13" s="126" customFormat="1" ht="15.75" thickBot="1">
      <c r="A77" s="1">
        <v>67</v>
      </c>
      <c r="B77" s="126" t="s">
        <v>542</v>
      </c>
      <c r="C77" s="129" t="s">
        <v>54</v>
      </c>
      <c r="D77" s="129"/>
      <c r="E77" s="130" t="s">
        <v>1146</v>
      </c>
      <c r="F77" s="129" t="s">
        <v>129</v>
      </c>
      <c r="G77" s="129" t="s">
        <v>97</v>
      </c>
      <c r="H77" s="131" t="s">
        <v>1346</v>
      </c>
      <c r="I77" s="131">
        <v>0.8</v>
      </c>
      <c r="J77" s="131" t="s">
        <v>1347</v>
      </c>
      <c r="K77" s="131">
        <v>0.97</v>
      </c>
      <c r="L77" s="133" t="s">
        <v>1348</v>
      </c>
      <c r="M77" s="129"/>
    </row>
    <row r="78" spans="1:13" s="126" customFormat="1" ht="15.75" thickBot="1">
      <c r="A78" s="1">
        <v>68</v>
      </c>
      <c r="B78" s="126" t="s">
        <v>543</v>
      </c>
      <c r="C78" s="129" t="s">
        <v>54</v>
      </c>
      <c r="D78" s="129"/>
      <c r="E78" s="130" t="s">
        <v>1147</v>
      </c>
      <c r="F78" s="129" t="s">
        <v>125</v>
      </c>
      <c r="G78" s="129" t="s">
        <v>128</v>
      </c>
      <c r="H78" s="131" t="s">
        <v>1349</v>
      </c>
      <c r="I78" s="131">
        <v>0.78</v>
      </c>
      <c r="J78" s="131" t="s">
        <v>1350</v>
      </c>
      <c r="K78" s="131">
        <v>0.78</v>
      </c>
      <c r="L78" s="133" t="s">
        <v>1351</v>
      </c>
      <c r="M78" s="129"/>
    </row>
    <row r="79" spans="1:13" s="126" customFormat="1" ht="15.75" thickBot="1">
      <c r="A79" s="1">
        <v>69</v>
      </c>
      <c r="B79" s="126" t="s">
        <v>544</v>
      </c>
      <c r="C79" s="129" t="s">
        <v>54</v>
      </c>
      <c r="D79" s="129"/>
      <c r="E79" s="130" t="s">
        <v>1147</v>
      </c>
      <c r="F79" s="129" t="s">
        <v>125</v>
      </c>
      <c r="G79" s="129" t="s">
        <v>128</v>
      </c>
      <c r="H79" s="131" t="s">
        <v>1352</v>
      </c>
      <c r="I79" s="131">
        <v>0.65</v>
      </c>
      <c r="J79" s="131" t="s">
        <v>1353</v>
      </c>
      <c r="K79" s="131">
        <v>0.66</v>
      </c>
      <c r="L79" s="133" t="s">
        <v>1354</v>
      </c>
      <c r="M79" s="129"/>
    </row>
    <row r="80" spans="1:13" s="126" customFormat="1" ht="15.75" thickBot="1">
      <c r="A80" s="1">
        <v>70</v>
      </c>
      <c r="B80" s="126" t="s">
        <v>545</v>
      </c>
      <c r="C80" s="129" t="s">
        <v>54</v>
      </c>
      <c r="D80" s="129"/>
      <c r="E80" s="130" t="s">
        <v>1147</v>
      </c>
      <c r="F80" s="129" t="s">
        <v>125</v>
      </c>
      <c r="G80" s="129" t="s">
        <v>128</v>
      </c>
      <c r="H80" s="138" t="s">
        <v>1355</v>
      </c>
      <c r="I80" s="138">
        <v>0.65</v>
      </c>
      <c r="J80" s="138" t="s">
        <v>1356</v>
      </c>
      <c r="K80" s="138">
        <v>0.26</v>
      </c>
      <c r="L80" s="140" t="s">
        <v>1357</v>
      </c>
      <c r="M80" s="129" t="s">
        <v>1389</v>
      </c>
    </row>
    <row r="81" spans="1:13" s="126" customFormat="1" ht="15.75" thickBot="1">
      <c r="A81" s="1">
        <v>71</v>
      </c>
      <c r="B81" s="126" t="s">
        <v>546</v>
      </c>
      <c r="C81" s="129" t="s">
        <v>54</v>
      </c>
      <c r="D81" s="129"/>
      <c r="E81" s="130" t="s">
        <v>1148</v>
      </c>
      <c r="F81" s="129" t="s">
        <v>125</v>
      </c>
      <c r="G81" s="129" t="s">
        <v>128</v>
      </c>
      <c r="H81" s="131" t="s">
        <v>1358</v>
      </c>
      <c r="I81" s="131">
        <v>0.99</v>
      </c>
      <c r="J81" s="131" t="s">
        <v>1359</v>
      </c>
      <c r="K81" s="131">
        <v>0.99</v>
      </c>
      <c r="L81" s="133" t="s">
        <v>1360</v>
      </c>
      <c r="M81" s="129"/>
    </row>
    <row r="82" spans="1:13" s="126" customFormat="1" ht="15.75" thickBot="1">
      <c r="A82" s="1">
        <v>72</v>
      </c>
      <c r="B82" s="126" t="s">
        <v>547</v>
      </c>
      <c r="C82" s="129" t="s">
        <v>54</v>
      </c>
      <c r="D82" s="129"/>
      <c r="E82" s="130" t="s">
        <v>1148</v>
      </c>
      <c r="F82" s="129" t="s">
        <v>123</v>
      </c>
      <c r="G82" s="129" t="s">
        <v>130</v>
      </c>
      <c r="H82" s="138" t="s">
        <v>1361</v>
      </c>
      <c r="I82" s="138">
        <v>0.08</v>
      </c>
      <c r="J82" s="138" t="s">
        <v>1362</v>
      </c>
      <c r="K82" s="146">
        <v>0.0828</v>
      </c>
      <c r="L82" s="138" t="s">
        <v>1363</v>
      </c>
      <c r="M82" s="129"/>
    </row>
    <row r="83" spans="1:13" s="126" customFormat="1" ht="15.75" thickBot="1">
      <c r="A83" s="1">
        <v>73</v>
      </c>
      <c r="B83" s="126" t="s">
        <v>548</v>
      </c>
      <c r="C83" s="129" t="s">
        <v>54</v>
      </c>
      <c r="D83" s="129"/>
      <c r="E83" s="130" t="s">
        <v>1148</v>
      </c>
      <c r="F83" s="129" t="s">
        <v>129</v>
      </c>
      <c r="G83" s="129" t="s">
        <v>126</v>
      </c>
      <c r="H83" s="138" t="s">
        <v>1364</v>
      </c>
      <c r="I83" s="147">
        <v>0.19</v>
      </c>
      <c r="J83" s="138" t="s">
        <v>1365</v>
      </c>
      <c r="K83" s="148">
        <v>0.0684</v>
      </c>
      <c r="L83" s="138" t="s">
        <v>1366</v>
      </c>
      <c r="M83" s="129" t="s">
        <v>1389</v>
      </c>
    </row>
    <row r="84" spans="1:13" s="126" customFormat="1" ht="15.75" thickBot="1">
      <c r="A84" s="1">
        <v>74</v>
      </c>
      <c r="B84" s="126" t="s">
        <v>549</v>
      </c>
      <c r="C84" s="129" t="s">
        <v>54</v>
      </c>
      <c r="D84" s="129"/>
      <c r="E84" s="130" t="s">
        <v>1149</v>
      </c>
      <c r="F84" s="129" t="s">
        <v>125</v>
      </c>
      <c r="G84" s="129" t="s">
        <v>128</v>
      </c>
      <c r="H84" s="131" t="s">
        <v>1367</v>
      </c>
      <c r="I84" s="131">
        <v>0.8</v>
      </c>
      <c r="J84" s="131" t="s">
        <v>1368</v>
      </c>
      <c r="K84" s="131">
        <v>0.93</v>
      </c>
      <c r="L84" s="133" t="s">
        <v>1369</v>
      </c>
      <c r="M84" s="129"/>
    </row>
    <row r="85" spans="1:13" s="126" customFormat="1" ht="15.75" thickBot="1">
      <c r="A85" s="1">
        <v>75</v>
      </c>
      <c r="B85" s="126" t="s">
        <v>550</v>
      </c>
      <c r="C85" s="129" t="s">
        <v>54</v>
      </c>
      <c r="D85" s="129"/>
      <c r="E85" s="130" t="s">
        <v>1149</v>
      </c>
      <c r="F85" s="129" t="s">
        <v>125</v>
      </c>
      <c r="G85" s="129" t="s">
        <v>130</v>
      </c>
      <c r="H85" s="131" t="s">
        <v>1370</v>
      </c>
      <c r="I85" s="131">
        <v>0.9</v>
      </c>
      <c r="J85" s="131" t="s">
        <v>1371</v>
      </c>
      <c r="K85" s="133">
        <v>1</v>
      </c>
      <c r="L85" s="133" t="s">
        <v>1372</v>
      </c>
      <c r="M85" s="129"/>
    </row>
    <row r="86" spans="1:13" s="126" customFormat="1" ht="15.75" thickBot="1">
      <c r="A86" s="1">
        <v>76</v>
      </c>
      <c r="B86" s="126" t="s">
        <v>551</v>
      </c>
      <c r="C86" s="129" t="s">
        <v>54</v>
      </c>
      <c r="D86" s="129"/>
      <c r="E86" s="130" t="s">
        <v>1149</v>
      </c>
      <c r="F86" s="129" t="s">
        <v>125</v>
      </c>
      <c r="G86" s="129" t="s">
        <v>128</v>
      </c>
      <c r="H86" s="131" t="s">
        <v>1373</v>
      </c>
      <c r="I86" s="131">
        <v>0.55</v>
      </c>
      <c r="J86" s="131" t="s">
        <v>1374</v>
      </c>
      <c r="K86" s="131">
        <v>0.79</v>
      </c>
      <c r="L86" s="133" t="s">
        <v>1375</v>
      </c>
      <c r="M86" s="129"/>
    </row>
    <row r="87" spans="1:13" s="126" customFormat="1" ht="15.75" thickBot="1">
      <c r="A87" s="1">
        <v>77</v>
      </c>
      <c r="B87" s="126" t="s">
        <v>552</v>
      </c>
      <c r="C87" s="129" t="s">
        <v>54</v>
      </c>
      <c r="D87" s="129"/>
      <c r="E87" s="130" t="s">
        <v>1150</v>
      </c>
      <c r="F87" s="129" t="s">
        <v>125</v>
      </c>
      <c r="G87" s="129" t="s">
        <v>128</v>
      </c>
      <c r="H87" s="131" t="s">
        <v>1376</v>
      </c>
      <c r="I87" s="131">
        <v>0.7</v>
      </c>
      <c r="J87" s="131" t="s">
        <v>1377</v>
      </c>
      <c r="K87" s="131">
        <v>0.74</v>
      </c>
      <c r="L87" s="131" t="s">
        <v>1378</v>
      </c>
      <c r="M87" s="129"/>
    </row>
    <row r="88" spans="1:13" s="126" customFormat="1" ht="15.75" thickBot="1">
      <c r="A88" s="1">
        <v>78</v>
      </c>
      <c r="B88" s="126" t="s">
        <v>553</v>
      </c>
      <c r="C88" s="129" t="s">
        <v>54</v>
      </c>
      <c r="D88" s="129"/>
      <c r="E88" s="130" t="s">
        <v>1150</v>
      </c>
      <c r="F88" s="129" t="s">
        <v>123</v>
      </c>
      <c r="G88" s="129" t="s">
        <v>130</v>
      </c>
      <c r="H88" s="131" t="s">
        <v>1379</v>
      </c>
      <c r="I88" s="131">
        <v>0.8</v>
      </c>
      <c r="J88" s="131" t="s">
        <v>1380</v>
      </c>
      <c r="K88" s="131">
        <v>0.8</v>
      </c>
      <c r="L88" s="131" t="s">
        <v>1381</v>
      </c>
      <c r="M88" s="129"/>
    </row>
    <row r="89" spans="1:13" s="126" customFormat="1" ht="15.75" thickBot="1">
      <c r="A89" s="1">
        <v>79</v>
      </c>
      <c r="B89" s="126" t="s">
        <v>554</v>
      </c>
      <c r="C89" s="129" t="s">
        <v>54</v>
      </c>
      <c r="D89" s="129"/>
      <c r="E89" s="130" t="s">
        <v>1150</v>
      </c>
      <c r="F89" s="129" t="s">
        <v>123</v>
      </c>
      <c r="G89" s="129" t="s">
        <v>130</v>
      </c>
      <c r="H89" s="131" t="s">
        <v>1382</v>
      </c>
      <c r="I89" s="131">
        <v>0.8</v>
      </c>
      <c r="J89" s="131" t="s">
        <v>1383</v>
      </c>
      <c r="K89" s="131">
        <v>0.97</v>
      </c>
      <c r="L89" s="131" t="s">
        <v>1381</v>
      </c>
      <c r="M89" s="129"/>
    </row>
    <row r="90" spans="1:13" s="126" customFormat="1" ht="15.75" thickBot="1">
      <c r="A90" s="1">
        <v>80</v>
      </c>
      <c r="B90" s="126" t="s">
        <v>555</v>
      </c>
      <c r="C90" s="129" t="s">
        <v>54</v>
      </c>
      <c r="D90" s="129"/>
      <c r="E90" s="130" t="s">
        <v>1150</v>
      </c>
      <c r="F90" s="129" t="s">
        <v>129</v>
      </c>
      <c r="G90" s="129" t="s">
        <v>126</v>
      </c>
      <c r="H90" s="131" t="s">
        <v>1384</v>
      </c>
      <c r="I90" s="136">
        <v>0.1</v>
      </c>
      <c r="J90" s="142" t="s">
        <v>1388</v>
      </c>
      <c r="K90" s="131">
        <v>0.05</v>
      </c>
      <c r="L90" s="131" t="s">
        <v>1385</v>
      </c>
      <c r="M90" s="129"/>
    </row>
  </sheetData>
  <sheetProtection/>
  <mergeCells count="1">
    <mergeCell ref="B8:M8"/>
  </mergeCells>
  <dataValidations count="11">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90">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90">
      <formula1>0</formula1>
      <formula2>290</formula2>
    </dataValidation>
    <dataValidation type="textLength" allowBlank="1" showInputMessage="1" showErrorMessage="1" promptTitle="Cualquier contenido Maximo 390 Caracteres" prompt=" Relacione el NOMBRE del programa o proyecto, en el cual se va a medir el Plan de Acción." errorTitle="Entrada no válida" error="Escriba un texto  Maximo 390 Caracteres" sqref="E11:E90">
      <formula1>0</formula1>
      <formula2>390</formula2>
    </dataValidation>
    <dataValidation type="list" allowBlank="1" showInputMessage="1" showErrorMessage="1" promptTitle="Seleccione un elemento de la lista" prompt=" Seleccione de la lista como MÍNIMO un INDICADOR por cada TIPO." errorTitle="Entrada no válida" error="Por favor seleccione un elemento de la lista" sqref="F11:F90">
      <formula1>#REF!</formula1>
    </dataValidation>
    <dataValidation type="list" allowBlank="1" showInputMessage="1" showErrorMessage="1" promptTitle="Seleccione un elemento de la lista" prompt=" Seleccione de la lista MÁXIMO tres (3) atributos por cada TIPO de indicador seleccionado en la columna anterior." errorTitle="Entrada no válida" error="Por favor seleccione un elemento de la lista" sqref="G11:G90">
      <formula1>#REF!</formula1>
    </dataValidation>
    <dataValidation type="textLength" allowBlank="1" showInputMessage="1" showErrorMessage="1" promptTitle="Cualquier contenido Maximo 390 Caracteres" prompt=" Describa brevemente el indicador y qué pretende medir. Para mayor información ver el bloque de ayuda F6 INDICADORES DE GESTIÓN" errorTitle="Entrada no válida" error="Escriba un texto  Maximo 390 Caracteres" sqref="H11:H90">
      <formula1>0</formula1>
      <formula2>390</formula2>
    </dataValidation>
    <dataValidation type="textLength" allowBlank="1" showInputMessage="1" showErrorMessage="1" promptTitle="Cualquier contenido Maximo 390 Caracteres" prompt=" Registre la META que se pretende alcanzar durante el período evaluado." errorTitle="Entrada no válida" error="Escriba un texto  Maximo 390 Caracteres" sqref="I11:I90">
      <formula1>0</formula1>
      <formula2>390</formula2>
    </dataValidation>
    <dataValidation type="textLength" allowBlank="1" showInputMessage="1" showErrorMessage="1" promptTitle="Cualquier contenido Maximo 390 Caracteres" prompt=" Escriba el indicador, su fórmula y las variables que se relacionan." errorTitle="Entrada no válida" error="Escriba un texto  Maximo 390 Caracteres" sqref="J11:J90">
      <formula1>0</formula1>
      <formula2>390</formula2>
    </dataValidation>
    <dataValidation type="textLength" allowBlank="1" showInputMessage="1" showErrorMessage="1" promptTitle="Cualquier contenido Maximo 390 Caracteres" prompt=" Registre el resultado de la operación del indicador." errorTitle="Entrada no válida" error="Escriba un texto  Maximo 390 Caracteres" sqref="K11:K90">
      <formula1>0</formula1>
      <formula2>390</formula2>
    </dataValidation>
    <dataValidation type="textLength" allowBlank="1" showInputMessage="1" showErrorMessage="1" promptTitle="Cualquier contenido Maximo 390 Caracteres" prompt=" Describa de manera cualitativa la interpretación del resultado arrojado por el indicador." errorTitle="Entrada no válida" error="Escriba un texto  Maximo 390 Caracteres" sqref="L11:L90">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M11:M90">
      <formula1>0</formula1>
      <formula2>390</formula2>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Q13"/>
  <sheetViews>
    <sheetView zoomScalePageLayoutView="0" workbookViewId="0" topLeftCell="F1">
      <selection activeCell="H24" sqref="H24"/>
    </sheetView>
  </sheetViews>
  <sheetFormatPr defaultColWidth="0" defaultRowHeight="15"/>
  <cols>
    <col min="1" max="1" width="8.8515625" style="0" customWidth="1"/>
    <col min="2" max="2" width="21.00390625" style="0" customWidth="1"/>
    <col min="3" max="3" width="32.00390625" style="0" customWidth="1"/>
    <col min="4" max="4" width="19.00390625" style="0" customWidth="1"/>
    <col min="5" max="5" width="27.00390625" style="0" customWidth="1"/>
    <col min="6" max="6" width="32.00390625" style="0" customWidth="1"/>
    <col min="7" max="7" width="26.00390625" style="0" customWidth="1"/>
    <col min="8" max="8" width="28.00390625" style="0" customWidth="1"/>
    <col min="9" max="9" width="21.00390625" style="0" customWidth="1"/>
    <col min="10" max="10" width="29.00390625" style="0" customWidth="1"/>
    <col min="11" max="11" width="34.00390625" style="0" customWidth="1"/>
    <col min="12" max="12" width="35.00390625" style="0" customWidth="1"/>
    <col min="13" max="13" width="40.00390625" style="0" customWidth="1"/>
    <col min="14" max="14" width="43.00390625" style="0" customWidth="1"/>
    <col min="15" max="15" width="38.00390625" style="0" customWidth="1"/>
    <col min="16" max="16" width="20.00390625" style="0" customWidth="1"/>
    <col min="17" max="17" width="19.00390625" style="0" customWidth="1"/>
    <col min="18" max="18" width="8.8515625" style="0" customWidth="1"/>
    <col min="19" max="16384" width="8.00390625" style="0" hidden="1" customWidth="1"/>
  </cols>
  <sheetData>
    <row r="1" spans="2:4" ht="15">
      <c r="B1" s="1" t="s">
        <v>0</v>
      </c>
      <c r="C1" s="1">
        <v>51</v>
      </c>
      <c r="D1" s="1" t="s">
        <v>1</v>
      </c>
    </row>
    <row r="2" spans="2:4" ht="15">
      <c r="B2" s="1" t="s">
        <v>2</v>
      </c>
      <c r="C2" s="1">
        <v>7</v>
      </c>
      <c r="D2" s="1" t="s">
        <v>132</v>
      </c>
    </row>
    <row r="3" spans="2:3" ht="15">
      <c r="B3" s="1" t="s">
        <v>4</v>
      </c>
      <c r="C3" s="1">
        <v>1</v>
      </c>
    </row>
    <row r="4" spans="2:3" ht="15">
      <c r="B4" s="1" t="s">
        <v>5</v>
      </c>
      <c r="C4" s="1">
        <v>233</v>
      </c>
    </row>
    <row r="5" spans="2:3" ht="15">
      <c r="B5" s="1" t="s">
        <v>6</v>
      </c>
      <c r="C5" s="5">
        <v>43100</v>
      </c>
    </row>
    <row r="6" spans="2:4" ht="15">
      <c r="B6" s="1" t="s">
        <v>7</v>
      </c>
      <c r="C6" s="1">
        <v>12</v>
      </c>
      <c r="D6" s="1" t="s">
        <v>8</v>
      </c>
    </row>
    <row r="8" spans="1:17" ht="15">
      <c r="A8" s="1" t="s">
        <v>9</v>
      </c>
      <c r="B8" s="224" t="s">
        <v>133</v>
      </c>
      <c r="C8" s="225"/>
      <c r="D8" s="225"/>
      <c r="E8" s="225"/>
      <c r="F8" s="225"/>
      <c r="G8" s="225"/>
      <c r="H8" s="225"/>
      <c r="I8" s="225"/>
      <c r="J8" s="225"/>
      <c r="K8" s="225"/>
      <c r="L8" s="225"/>
      <c r="M8" s="225"/>
      <c r="N8" s="225"/>
      <c r="O8" s="225"/>
      <c r="P8" s="225"/>
      <c r="Q8" s="225"/>
    </row>
    <row r="9" spans="3:17" ht="15">
      <c r="C9" s="1">
        <v>2</v>
      </c>
      <c r="D9" s="1">
        <v>3</v>
      </c>
      <c r="E9" s="1">
        <v>4</v>
      </c>
      <c r="F9" s="1">
        <v>8</v>
      </c>
      <c r="G9" s="1">
        <v>12</v>
      </c>
      <c r="H9" s="1">
        <v>16</v>
      </c>
      <c r="I9" s="1">
        <v>20</v>
      </c>
      <c r="J9" s="1">
        <v>24</v>
      </c>
      <c r="K9" s="1">
        <v>27</v>
      </c>
      <c r="L9" s="1">
        <v>28</v>
      </c>
      <c r="M9" s="1">
        <v>32</v>
      </c>
      <c r="N9" s="1">
        <v>36</v>
      </c>
      <c r="O9" s="1">
        <v>40</v>
      </c>
      <c r="P9" s="1">
        <v>44</v>
      </c>
      <c r="Q9" s="1">
        <v>48</v>
      </c>
    </row>
    <row r="10" spans="3:17" ht="15.75" thickBot="1">
      <c r="C10" s="1" t="s">
        <v>12</v>
      </c>
      <c r="D10" s="1" t="s">
        <v>13</v>
      </c>
      <c r="E10" s="1" t="s">
        <v>134</v>
      </c>
      <c r="F10" s="1" t="s">
        <v>135</v>
      </c>
      <c r="G10" s="1" t="s">
        <v>136</v>
      </c>
      <c r="H10" s="1" t="s">
        <v>137</v>
      </c>
      <c r="I10" s="1" t="s">
        <v>138</v>
      </c>
      <c r="J10" s="1" t="s">
        <v>139</v>
      </c>
      <c r="K10" s="1" t="s">
        <v>140</v>
      </c>
      <c r="L10" s="1" t="s">
        <v>141</v>
      </c>
      <c r="M10" s="1" t="s">
        <v>142</v>
      </c>
      <c r="N10" s="1" t="s">
        <v>143</v>
      </c>
      <c r="O10" s="1" t="s">
        <v>144</v>
      </c>
      <c r="P10" s="1" t="s">
        <v>145</v>
      </c>
      <c r="Q10" s="1" t="s">
        <v>23</v>
      </c>
    </row>
    <row r="11" spans="1:17" ht="15.75" thickBot="1">
      <c r="A11" s="1">
        <v>1</v>
      </c>
      <c r="B11" t="s">
        <v>65</v>
      </c>
      <c r="C11" s="4" t="s">
        <v>55</v>
      </c>
      <c r="D11" s="89" t="s">
        <v>1074</v>
      </c>
      <c r="E11" s="4" t="s">
        <v>479</v>
      </c>
      <c r="F11" s="4" t="s">
        <v>479</v>
      </c>
      <c r="G11" s="3">
        <v>1</v>
      </c>
      <c r="H11" s="4" t="s">
        <v>479</v>
      </c>
      <c r="I11" s="4" t="s">
        <v>146</v>
      </c>
      <c r="J11" s="4">
        <v>0</v>
      </c>
      <c r="K11" s="4">
        <v>0</v>
      </c>
      <c r="L11" s="4" t="s">
        <v>479</v>
      </c>
      <c r="M11" s="4">
        <v>0</v>
      </c>
      <c r="N11" s="4">
        <v>0</v>
      </c>
      <c r="O11" s="4">
        <v>0</v>
      </c>
      <c r="P11" s="4">
        <v>0</v>
      </c>
      <c r="Q11" s="4" t="s">
        <v>1074</v>
      </c>
    </row>
    <row r="12" spans="1:17" ht="1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ht="15">
      <c r="A13" s="1">
        <v>999999</v>
      </c>
      <c r="B13" t="s">
        <v>66</v>
      </c>
      <c r="C13" s="2" t="s">
        <v>24</v>
      </c>
      <c r="D13" s="2" t="s">
        <v>24</v>
      </c>
      <c r="E13" s="2" t="s">
        <v>24</v>
      </c>
      <c r="F13" s="2" t="s">
        <v>24</v>
      </c>
      <c r="G13" s="2" t="s">
        <v>24</v>
      </c>
      <c r="H13" s="2" t="s">
        <v>24</v>
      </c>
      <c r="I13" s="2" t="s">
        <v>24</v>
      </c>
      <c r="J13" s="2" t="s">
        <v>24</v>
      </c>
      <c r="L13" s="2" t="s">
        <v>24</v>
      </c>
      <c r="P13" s="2" t="s">
        <v>24</v>
      </c>
      <c r="Q13" s="2" t="s">
        <v>24</v>
      </c>
    </row>
  </sheetData>
  <sheetProtection/>
  <mergeCells count="1">
    <mergeCell ref="B8:Q8"/>
  </mergeCells>
  <dataValidations count="15">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 type="textLength" allowBlank="1" showInputMessage="1" showErrorMessage="1"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qref="D11">
      <formula1>0</formula1>
      <formula2>200</formula2>
    </dataValidation>
    <dataValidation type="textLength" allowBlank="1" showInputMessage="1" showErrorMessage="1" promptTitle="Cualquier contenido" prompt=" Relacione el número del empréstito." errorTitle="Entrada no válida" error="Escriba un texto " sqref="E11">
      <formula1>0</formula1>
      <formula2>4000</formula2>
    </dataValidation>
    <dataValidation type="textLength" allowBlank="1" showInputMessage="1" showErrorMessage="1" promptTitle="Cualquier contenido Maximo 390 Caracteres" prompt=" Relacione el nombre del organismo multilateral generador del recurso." errorTitle="Entrada no válida" error="Escriba un texto  Maximo 390 Caracteres" sqref="F11">
      <formula1>0</formula1>
      <formula2>390</formula2>
    </dataValidation>
    <dataValidation type="date" allowBlank="1" showInputMessage="1" promptTitle="Ingrese una fecha (AAAA/MM/DD)" prompt=" Registre la fecha del empréstito. (FORMATO AAAA/MM/DD)" errorTitle="Entrada no válida" error="Por favor escriba una fecha válida (AAAA/MM/DD)" sqref="G11">
      <formula1>1</formula1>
      <formula2>401769</formula2>
    </dataValidation>
    <dataValidation type="textLength" allowBlank="1" showInputMessage="1" showErrorMessage="1" promptTitle="Cualquier contenido Maximo 390 Caracteres" prompt=" Describa brevemente el objeto del proyecto." errorTitle="Entrada no válida" error="Escriba un texto  Maximo 390 Caracteres" sqref="H11">
      <formula1>0</formula1>
      <formula2>390</formula2>
    </dataValidation>
    <dataValidation type="list" allowBlank="1" showInputMessage="1" showErrorMessage="1" promptTitle="Seleccione un elemento de la lista" prompt=" Seleccione la moneda origen de la transacción." errorTitle="Entrada no válida" error="Por favor seleccione un elemento de la lista" sqref="I11">
      <formula1>#REF!</formula1>
    </dataValidation>
    <dataValidation type="decimal" allowBlank="1" showInputMessage="1" showErrorMessage="1" promptTitle="Escriba un número en esta casilla" prompt=" Registre el valor de la transacción en la moneda de origen. (Ej.: La transacción fue por U$ 3.500,36 Se debe registrar aquí 3500.36)."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gistre EN PESOS COLOMBIANOS el valor , de acuerdo a la TRM de la fecha de la operación." errorTitle="Entrada no válida" error="Por favor escriba un número" sqref="K11">
      <formula1>-9223372036854770000</formula1>
      <formula2>9223372036854770000</formula2>
    </dataValidation>
    <dataValidation type="textLength" allowBlank="1" showInputMessage="1" showErrorMessage="1" promptTitle="Cualquier contenido Maximo 390 Caracteres" prompt=" Relacione el registro de certificación por parte del Ministerio de Hacienda." errorTitle="Entrada no válida" error="Escriba un texto  Maximo 390 Caracteres" sqref="L11">
      <formula1>0</formula1>
      <formula2>390</formula2>
    </dataValidation>
    <dataValidation type="decimal" allowBlank="1" showInputMessage="1" showErrorMessage="1" promptTitle="Escriba un número en esta casilla" prompt=" Registre EN PESOS el valor de los desembolsos efectuados durante el período."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PESOS el valor de los desembolsos acumulados realizados en todo el proyecto."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el valor pendiente a desembolsar del empréstito, a la fecha de corte de la información."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NÚMERO DE DÍAS el tiempo acordado para el desarrollo del proyecto." errorTitle="Entrada no válida" error="Por favor escriba un número" sqref="P11">
      <formula1>-9223372036854770000</formula1>
      <formula2>9223372036854770000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Q11">
      <formula1>0</formula1>
      <formula2>390</formula2>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S13"/>
  <sheetViews>
    <sheetView zoomScalePageLayoutView="0" workbookViewId="0" topLeftCell="A1">
      <selection activeCell="C17" sqref="C17"/>
    </sheetView>
  </sheetViews>
  <sheetFormatPr defaultColWidth="0" defaultRowHeight="15"/>
  <cols>
    <col min="1" max="1" width="8.8515625" style="0" customWidth="1"/>
    <col min="2" max="2" width="21.00390625" style="0" customWidth="1"/>
    <col min="3" max="3" width="32.00390625" style="0" customWidth="1"/>
    <col min="4" max="4" width="19.00390625" style="0" customWidth="1"/>
    <col min="5" max="5" width="38.00390625" style="0" customWidth="1"/>
    <col min="6" max="6" width="26.00390625" style="0" customWidth="1"/>
    <col min="7" max="7" width="36.00390625" style="0" customWidth="1"/>
    <col min="8" max="8" width="48.00390625" style="0" customWidth="1"/>
    <col min="9" max="9" width="46.00390625" style="0" customWidth="1"/>
    <col min="10" max="10" width="35.00390625" style="0" customWidth="1"/>
    <col min="11" max="11" width="37.00390625" style="0" customWidth="1"/>
    <col min="12" max="12" width="40.00390625" style="0" customWidth="1"/>
    <col min="13" max="13" width="29.00390625" style="0" customWidth="1"/>
    <col min="14" max="14" width="38.00390625" style="0" customWidth="1"/>
    <col min="15" max="15" width="36.00390625" style="0" customWidth="1"/>
    <col min="16" max="16" width="39.00390625" style="0" customWidth="1"/>
    <col min="17" max="18" width="20.00390625" style="0" customWidth="1"/>
    <col min="19" max="19" width="19.00390625" style="0" customWidth="1"/>
    <col min="20" max="20" width="8.8515625" style="0" customWidth="1"/>
    <col min="21" max="16384" width="8.00390625" style="0" hidden="1" customWidth="1"/>
  </cols>
  <sheetData>
    <row r="1" spans="2:4" ht="15">
      <c r="B1" s="1" t="s">
        <v>0</v>
      </c>
      <c r="C1" s="1">
        <v>51</v>
      </c>
      <c r="D1" s="1" t="s">
        <v>1</v>
      </c>
    </row>
    <row r="2" spans="2:4" ht="15">
      <c r="B2" s="1" t="s">
        <v>2</v>
      </c>
      <c r="C2" s="1">
        <v>120</v>
      </c>
      <c r="D2" s="1" t="s">
        <v>147</v>
      </c>
    </row>
    <row r="3" spans="2:3" ht="15">
      <c r="B3" s="1" t="s">
        <v>4</v>
      </c>
      <c r="C3" s="1">
        <v>1</v>
      </c>
    </row>
    <row r="4" spans="2:3" ht="15">
      <c r="B4" s="1" t="s">
        <v>5</v>
      </c>
      <c r="C4" s="1">
        <v>233</v>
      </c>
    </row>
    <row r="5" spans="2:3" ht="15">
      <c r="B5" s="1" t="s">
        <v>6</v>
      </c>
      <c r="C5" s="5">
        <v>43100</v>
      </c>
    </row>
    <row r="6" spans="2:4" ht="15">
      <c r="B6" s="1" t="s">
        <v>7</v>
      </c>
      <c r="C6" s="1">
        <v>12</v>
      </c>
      <c r="D6" s="1" t="s">
        <v>8</v>
      </c>
    </row>
    <row r="8" spans="1:19" ht="15">
      <c r="A8" s="1" t="s">
        <v>9</v>
      </c>
      <c r="B8" s="224" t="s">
        <v>148</v>
      </c>
      <c r="C8" s="225"/>
      <c r="D8" s="225"/>
      <c r="E8" s="225"/>
      <c r="F8" s="225"/>
      <c r="G8" s="225"/>
      <c r="H8" s="225"/>
      <c r="I8" s="225"/>
      <c r="J8" s="225"/>
      <c r="K8" s="225"/>
      <c r="L8" s="225"/>
      <c r="M8" s="225"/>
      <c r="N8" s="225"/>
      <c r="O8" s="225"/>
      <c r="P8" s="225"/>
      <c r="Q8" s="225"/>
      <c r="R8" s="225"/>
      <c r="S8" s="225"/>
    </row>
    <row r="9" spans="3:19" ht="1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3:19" ht="15.75" thickBot="1">
      <c r="C10" s="1" t="s">
        <v>12</v>
      </c>
      <c r="D10" s="1" t="s">
        <v>13</v>
      </c>
      <c r="E10" s="1" t="s">
        <v>149</v>
      </c>
      <c r="F10" s="1" t="s">
        <v>150</v>
      </c>
      <c r="G10" s="1" t="s">
        <v>151</v>
      </c>
      <c r="H10" s="1" t="s">
        <v>152</v>
      </c>
      <c r="I10" s="1" t="s">
        <v>153</v>
      </c>
      <c r="J10" s="1" t="s">
        <v>154</v>
      </c>
      <c r="K10" s="1" t="s">
        <v>155</v>
      </c>
      <c r="L10" s="1" t="s">
        <v>156</v>
      </c>
      <c r="M10" s="1" t="s">
        <v>157</v>
      </c>
      <c r="N10" s="1" t="s">
        <v>158</v>
      </c>
      <c r="O10" s="1" t="s">
        <v>159</v>
      </c>
      <c r="P10" s="1" t="s">
        <v>160</v>
      </c>
      <c r="Q10" s="1" t="s">
        <v>145</v>
      </c>
      <c r="R10" s="1" t="s">
        <v>161</v>
      </c>
      <c r="S10" s="1" t="s">
        <v>23</v>
      </c>
    </row>
    <row r="11" spans="1:19" ht="15.75" thickBot="1">
      <c r="A11" s="1">
        <v>1</v>
      </c>
      <c r="B11" t="s">
        <v>65</v>
      </c>
      <c r="C11" s="4" t="s">
        <v>55</v>
      </c>
      <c r="D11" s="83" t="s">
        <v>1075</v>
      </c>
      <c r="E11" s="4" t="s">
        <v>24</v>
      </c>
      <c r="F11" s="4" t="s">
        <v>24</v>
      </c>
      <c r="G11" s="3" t="s">
        <v>24</v>
      </c>
      <c r="H11" s="4" t="s">
        <v>24</v>
      </c>
      <c r="I11" s="4" t="s">
        <v>24</v>
      </c>
      <c r="J11" s="4" t="s">
        <v>24</v>
      </c>
      <c r="K11" s="4"/>
      <c r="L11" s="4"/>
      <c r="M11" s="4" t="s">
        <v>24</v>
      </c>
      <c r="N11" s="4"/>
      <c r="O11" s="4"/>
      <c r="P11" s="4"/>
      <c r="Q11" s="4"/>
      <c r="R11" s="4" t="s">
        <v>24</v>
      </c>
      <c r="S11" s="4" t="s">
        <v>24</v>
      </c>
    </row>
    <row r="12" spans="1:19" ht="15.75" thickBot="1">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ht="15.75" thickBot="1">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sheetData>
  <sheetProtection/>
  <mergeCells count="1">
    <mergeCell ref="B8:S8"/>
  </mergeCells>
  <dataValidations count="18">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formula1>0</formula1>
      <formula2>290</formula2>
    </dataValidation>
    <dataValidation type="textLength" allowBlank="1" showInputMessage="1" showErrorMessage="1" promptTitle="Cualquier contenido Maximo 290 Caracteres" prompt=" Relacione la identificación de la donación." errorTitle="Entrada no válida" error="Escriba un texto  Maximo 290 Caracteres" sqref="E11">
      <formula1>0</formula1>
      <formula2>290</formula2>
    </dataValidation>
    <dataValidation type="textLength" allowBlank="1" showInputMessage="1" showErrorMessage="1" promptTitle="Cualquier contenido Maximo 390 Caracteres" prompt=" Relacione el nombre del organismo donante." errorTitle="Entrada no válida" error="Escriba un texto  Maximo 390 Caracteres" sqref="F11">
      <formula1>0</formula1>
      <formula2>390</formula2>
    </dataValidation>
    <dataValidation type="date" allowBlank="1" showInputMessage="1" promptTitle="Ingrese una fecha (AAAA/MM/DD)" prompt=" Registre la fecha de la donación y/o cooperación. (FORMATO AAAA/MM/DD)" errorTitle="Entrada no válida" error="Por favor escriba una fecha válida (AAAA/MM/DD)" sqref="G11">
      <formula1>1</formula1>
      <formula2>401769</formula2>
    </dataValidation>
    <dataValidation type="textLength" allowBlank="1" showInputMessage="1" showErrorMessage="1" promptTitle="Cualquier contenido Maximo 150 Caracteres" prompt=" En máximo 150 caracteres digite el nombre del Administrador de los Recursos Financieros" errorTitle="Entrada no válida" error="Escriba un texto  Maximo 150 Caracteres" sqref="H11">
      <formula1>0</formula1>
      <formula2>150</formula2>
    </dataValidation>
    <dataValidation type="textLength" allowBlank="1" showInputMessage="1" showErrorMessage="1" promptTitle="Cualquier contenido Maximo 390 Caracteres" prompt=" Registre por qué concepto se recibe la donación y/o cooperación." errorTitle="Entrada no válida" error="Escriba un texto  Maximo 390 Caracteres" sqref="I11">
      <formula1>0</formula1>
      <formula2>390</formula2>
    </dataValidation>
    <dataValidation type="list" allowBlank="1" showInputMessage="1" showErrorMessage="1" promptTitle="Seleccione un elemento de la lista" prompt=" Seleccione la moneda origen de la transcción." errorTitle="Entrada no válida" error="Por favor seleccione un elemento de la lista" sqref="J11">
      <formula1>#REF!</formula1>
    </dataValidation>
    <dataValidation type="whole" allowBlank="1" showInputMessage="1" showErrorMessage="1" promptTitle="Escriba un número entero en esta casilla" prompt=" Registre el valor de la transacción en la moneda de origen." errorTitle="Entrada no válida" error="Por favor escriba un número entero" sqref="K11">
      <formula1>-9223372036854770000</formula1>
      <formula2>9223372036854770000</formula2>
    </dataValidation>
    <dataValidation type="whole" allowBlank="1" showInputMessage="1" showErrorMessage="1" promptTitle="Escriba un número entero en esta casilla" prompt=" Registre EN PESOS el valor de la ransacción a la TRM de la fecha de la operación." errorTitle="Entrada no válida" error="Por favor escriba un número entero" sqref="L11">
      <formula1>-9223372036854770000</formula1>
      <formula2>9223372036854770000</formula2>
    </dataValidation>
    <dataValidation type="textLength" allowBlank="1" showInputMessage="1" showErrorMessage="1" promptTitle="Cualquier contenido Maximo 390 Caracteres" prompt=" Registre el código asignado por el Ministerio de Hacienda a la donación." errorTitle="Entrada no válida" error="Escriba un texto  Maximo 390 Caracteres" sqref="M11">
      <formula1>0</formula1>
      <formula2>390</formula2>
    </dataValidation>
    <dataValidation type="whole" allowBlank="1" showInputMessage="1" showErrorMessage="1" promptTitle="Escriba un número entero en esta casilla" prompt=" Registre EN PESOS el valor de los desembolsos efectuados durante el período." errorTitle="Entrada no válida" error="Por favor escriba un número entero" sqref="N11">
      <formula1>-9223372036854770000</formula1>
      <formula2>9223372036854770000</formula2>
    </dataValidation>
    <dataValidation type="whole" allowBlank="1" showInputMessage="1" showErrorMessage="1" promptTitle="Escriba un número entero en esta casilla" prompt=" Registre EN PESOS el valor de los desembolsos acumulados realizados, de todo el proyecto." errorTitle="Entrada no válida" error="Por favor escriba un número entero" sqref="O11">
      <formula1>-9223372036854770000</formula1>
      <formula2>9223372036854770000</formula2>
    </dataValidation>
    <dataValidation type="whole" allowBlank="1" showInputMessage="1" showErrorMessage="1" promptTitle="Escriba un número entero en esta casilla" prompt=" Registre EN PESOS el valor pendiente a desembolsar de la donación y/o cooperación, a la fecha de corte de la información." errorTitle="Entrada no válida" error="Por favor escriba un número entero" sqref="P11">
      <formula1>-9223372036854770000</formula1>
      <formula2>9223372036854770000</formula2>
    </dataValidation>
    <dataValidation type="whole" allowBlank="1" showInputMessage="1" showErrorMessage="1" promptTitle="Escriba un número entero en esta casilla" prompt=" Registre EN NÚMERO DE DÍAS el tiempo acordado para el desarrollo del proyecto." errorTitle="Entrada no válida" error="Por favor escriba un número entero" sqref="Q11">
      <formula1>-9223372036854770000</formula1>
      <formula2>9223372036854770000</formula2>
    </dataValidation>
    <dataValidation type="textLength" allowBlank="1" showInputMessage="1" showErrorMessage="1" promptTitle="Cualquier contenido Maximo 390 Caracteres" prompt=" Mencione aspectos relavantes referentes a la donación y/o cooperación." errorTitle="Entrada no válida" error="Escriba un texto  Maximo 390 Caracteres" sqref="R11">
      <formula1>0</formula1>
      <formula2>390</formula2>
    </dataValidation>
    <dataValidation type="textLength" allowBlank="1" showInputMessage="1" showErrorMessage="1" promptTitle="Cualquier contenido Maximo 390 Caracteres" prompt=" Registre aspectos importantes a considerar." errorTitle="Entrada no válida" error="Escriba un texto  Maximo 390 Caracteres" sqref="S11">
      <formula1>0</formula1>
      <formula2>390</formula2>
    </dataValidation>
    <dataValidation type="decimal" allowBlank="1" showInputMessage="1" showErrorMessage="1" promptTitle="Escriba un número en esta casilla" errorTitle="Entrada no válida" error="Por favor escriba un número" sqref="H13">
      <formula1>-9223372036854770000</formula1>
      <formula2>9223372036854770000</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Y13"/>
  <sheetViews>
    <sheetView zoomScalePageLayoutView="0" workbookViewId="0" topLeftCell="A1">
      <selection activeCell="A13" sqref="A13"/>
    </sheetView>
  </sheetViews>
  <sheetFormatPr defaultColWidth="0" defaultRowHeight="15"/>
  <cols>
    <col min="1" max="1" width="8.8515625" style="0" customWidth="1"/>
    <col min="2" max="2" width="16.00390625" style="0" customWidth="1"/>
    <col min="3" max="3" width="32.00390625" style="0" customWidth="1"/>
    <col min="4" max="4" width="19.00390625" style="0" customWidth="1"/>
    <col min="5" max="5" width="25.00390625" style="0" customWidth="1"/>
    <col min="6" max="6" width="50.00390625" style="0" customWidth="1"/>
    <col min="7" max="7" width="48.00390625" style="0" customWidth="1"/>
    <col min="8" max="8" width="55.00390625" style="0" customWidth="1"/>
    <col min="9" max="9" width="46.00390625" style="0" customWidth="1"/>
    <col min="10" max="10" width="52.00390625" style="0" customWidth="1"/>
    <col min="11" max="11" width="43.00390625" style="0" customWidth="1"/>
    <col min="12" max="12" width="40.00390625" style="0" customWidth="1"/>
    <col min="13" max="13" width="41.00390625" style="0" customWidth="1"/>
    <col min="14" max="14" width="49.00390625" style="0" customWidth="1"/>
    <col min="15" max="15" width="67.00390625" style="0" customWidth="1"/>
    <col min="16" max="16" width="83.00390625" style="0" customWidth="1"/>
    <col min="17" max="17" width="95.00390625" style="0" customWidth="1"/>
    <col min="18" max="18" width="98.00390625" style="0" customWidth="1"/>
    <col min="19" max="19" width="63.00390625" style="0" customWidth="1"/>
    <col min="20" max="20" width="60.00390625" style="0" customWidth="1"/>
    <col min="21" max="21" width="72.00390625" style="0" customWidth="1"/>
    <col min="22" max="22" width="65.00390625" style="0" customWidth="1"/>
    <col min="23" max="23" width="43.00390625" style="0" customWidth="1"/>
    <col min="24" max="24" width="42.00390625" style="0" customWidth="1"/>
    <col min="25" max="25" width="19.00390625" style="0" customWidth="1"/>
    <col min="26" max="26" width="8.8515625" style="0" customWidth="1"/>
    <col min="27" max="16384" width="8.00390625" style="0" hidden="1" customWidth="1"/>
  </cols>
  <sheetData>
    <row r="1" spans="2:4" ht="15">
      <c r="B1" s="1" t="s">
        <v>0</v>
      </c>
      <c r="C1" s="1">
        <v>51</v>
      </c>
      <c r="D1" s="1" t="s">
        <v>1</v>
      </c>
    </row>
    <row r="2" spans="2:4" ht="15">
      <c r="B2" s="1" t="s">
        <v>2</v>
      </c>
      <c r="C2" s="1">
        <v>366</v>
      </c>
      <c r="D2" s="1" t="s">
        <v>162</v>
      </c>
    </row>
    <row r="3" spans="2:3" ht="15">
      <c r="B3" s="1" t="s">
        <v>4</v>
      </c>
      <c r="C3" s="1">
        <v>1</v>
      </c>
    </row>
    <row r="4" spans="2:3" ht="15">
      <c r="B4" s="1" t="s">
        <v>5</v>
      </c>
      <c r="C4" s="1">
        <v>233</v>
      </c>
    </row>
    <row r="5" spans="2:3" ht="15">
      <c r="B5" s="1" t="s">
        <v>6</v>
      </c>
      <c r="C5" s="5">
        <v>43100</v>
      </c>
    </row>
    <row r="6" spans="2:4" ht="15">
      <c r="B6" s="1" t="s">
        <v>7</v>
      </c>
      <c r="C6" s="1">
        <v>12</v>
      </c>
      <c r="D6" s="1" t="s">
        <v>8</v>
      </c>
    </row>
    <row r="8" spans="1:25" ht="15">
      <c r="A8" s="1" t="s">
        <v>9</v>
      </c>
      <c r="B8" s="224" t="s">
        <v>163</v>
      </c>
      <c r="C8" s="225"/>
      <c r="D8" s="225"/>
      <c r="E8" s="225"/>
      <c r="F8" s="225"/>
      <c r="G8" s="225"/>
      <c r="H8" s="225"/>
      <c r="I8" s="225"/>
      <c r="J8" s="225"/>
      <c r="K8" s="225"/>
      <c r="L8" s="225"/>
      <c r="M8" s="225"/>
      <c r="N8" s="225"/>
      <c r="O8" s="225"/>
      <c r="P8" s="225"/>
      <c r="Q8" s="225"/>
      <c r="R8" s="225"/>
      <c r="S8" s="225"/>
      <c r="T8" s="225"/>
      <c r="U8" s="225"/>
      <c r="V8" s="225"/>
      <c r="W8" s="225"/>
      <c r="X8" s="225"/>
      <c r="Y8" s="225"/>
    </row>
    <row r="9" spans="3:25" ht="1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c r="A10" s="35"/>
      <c r="B10" s="35"/>
      <c r="C10" s="36" t="s">
        <v>12</v>
      </c>
      <c r="D10" s="36" t="s">
        <v>13</v>
      </c>
      <c r="E10" s="36" t="s">
        <v>164</v>
      </c>
      <c r="F10" s="36" t="s">
        <v>165</v>
      </c>
      <c r="G10" s="36" t="s">
        <v>166</v>
      </c>
      <c r="H10" s="36" t="s">
        <v>167</v>
      </c>
      <c r="I10" s="36" t="s">
        <v>168</v>
      </c>
      <c r="J10" s="36" t="s">
        <v>169</v>
      </c>
      <c r="K10" s="36" t="s">
        <v>170</v>
      </c>
      <c r="L10" s="36" t="s">
        <v>171</v>
      </c>
      <c r="M10" s="36" t="s">
        <v>172</v>
      </c>
      <c r="N10" s="36" t="s">
        <v>173</v>
      </c>
      <c r="O10" s="36" t="s">
        <v>174</v>
      </c>
      <c r="P10" s="36" t="s">
        <v>175</v>
      </c>
      <c r="Q10" s="36" t="s">
        <v>176</v>
      </c>
      <c r="R10" s="36" t="s">
        <v>177</v>
      </c>
      <c r="S10" s="36" t="s">
        <v>178</v>
      </c>
      <c r="T10" s="36" t="s">
        <v>179</v>
      </c>
      <c r="U10" s="36" t="s">
        <v>180</v>
      </c>
      <c r="V10" s="36" t="s">
        <v>181</v>
      </c>
      <c r="W10" s="36" t="s">
        <v>182</v>
      </c>
      <c r="X10" s="36" t="s">
        <v>183</v>
      </c>
      <c r="Y10" s="36" t="s">
        <v>23</v>
      </c>
    </row>
    <row r="11" spans="1:25" ht="45.75" thickBot="1">
      <c r="A11" s="37">
        <v>1</v>
      </c>
      <c r="B11" s="38" t="s">
        <v>65</v>
      </c>
      <c r="C11" s="39" t="s">
        <v>54</v>
      </c>
      <c r="D11" s="39" t="s">
        <v>24</v>
      </c>
      <c r="E11" s="41" t="s">
        <v>465</v>
      </c>
      <c r="F11" s="40">
        <v>21134000</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100</v>
      </c>
      <c r="Y11" s="42" t="s">
        <v>24</v>
      </c>
    </row>
    <row r="12" spans="1:25" s="34" customFormat="1" ht="90.75" thickBot="1">
      <c r="A12" s="37">
        <v>2</v>
      </c>
      <c r="B12" s="38" t="s">
        <v>463</v>
      </c>
      <c r="C12" s="39" t="s">
        <v>54</v>
      </c>
      <c r="D12" s="39"/>
      <c r="E12" s="41" t="s">
        <v>466</v>
      </c>
      <c r="F12" s="40">
        <v>19040000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100</v>
      </c>
      <c r="Y12" s="40"/>
    </row>
    <row r="13" spans="1:25" s="34" customFormat="1" ht="90.75" thickBot="1">
      <c r="A13" s="37">
        <v>3</v>
      </c>
      <c r="B13" s="38" t="s">
        <v>464</v>
      </c>
      <c r="C13" s="39" t="s">
        <v>54</v>
      </c>
      <c r="D13" s="39"/>
      <c r="E13" s="41" t="s">
        <v>467</v>
      </c>
      <c r="F13" s="40">
        <v>8000000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100</v>
      </c>
      <c r="Y13" s="40"/>
    </row>
  </sheetData>
  <sheetProtection/>
  <mergeCells count="1">
    <mergeCell ref="B8:Y8"/>
  </mergeCells>
  <dataValidations count="23">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3">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D13">
      <formula1>0</formula1>
      <formula2>290</formula2>
    </dataValidation>
    <dataValidation type="textLength" allowBlank="1" showInputMessage="1" showErrorMessage="1" promptTitle="Cualquier contenido Maximo 390 Caracteres" prompt=" Registre el NOMBRE del proyecto ejecutado por la Entidad durante la vigencia." errorTitle="Entrada no válida" error="Escriba un texto  Maximo 390 Caracteres" sqref="E11:E13">
      <formula1>0</formula1>
      <formula2>390</formula2>
    </dataValidation>
    <dataValidation type="decimal" allowBlank="1" showInputMessage="1" showErrorMessage="1" promptTitle="Escriba un número en esta casilla" prompt=" Registre EN PESOS y por cada proyecto, los recursos destinados EXCLUSIVAMENTE a actividades de educación ambiental." errorTitle="Entrada no válida" error="Por favor escriba un número" sqref="F11:F13">
      <formula1>-9223372036854770000</formula1>
      <formula2>9223372036854770000</formula2>
    </dataValidation>
    <dataValidation type="decimal" allowBlank="1" showInputMessage="1" showErrorMessage="1" promptTitle="Escriba un número en esta casilla" prompt=" Registre EN PESOS y POR CADA PROYECTO los recursos destinados EXCLUSIVAMENTE a actividades de fomento ambiental." errorTitle="Entrada no válida" error="Por favor escriba un número" sqref="G11:G13">
      <formula1>-9223372036854770000</formula1>
      <formula2>9223372036854770000</formula2>
    </dataValidation>
    <dataValidation type="decimal" allowBlank="1" showInputMessage="1" showErrorMessage="1" promptTitle="Escriba un número en esta casilla" prompt=" Registre EN PESOS y POR CADA PROYECTO los recursos destinados EXCLUSIVAMENTE a actividades de administración ambiental." errorTitle="Entrada no válida" error="Por favor escriba un número" sqref="H11:H13">
      <formula1>-9223372036854770000</formula1>
      <formula2>9223372036854770000</formula2>
    </dataValidation>
    <dataValidation type="decimal" allowBlank="1" showInputMessage="1" showErrorMessage="1" promptTitle="Escriba un número en esta casilla" prompt=" Registre EN PESOS y POR CADA PROYECTO los recursos destinados a otras activ no relacionadas las columnas anteriores,  y que mejoran el conocimiento y uso de los recursos naturales y del ambiente." errorTitle="Entrada no válida" error="Por favor escriba un número" sqref="I11:I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antenimiento y mejoramiento de los Recursos Hídricos." errorTitle="Entrada no válida" error="Por favor escriba un número" sqref="J11:J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antenimiento y mejoramiento de Bosques." errorTitle="Entrada no válida" error="Por favor escriba un número" sqref="K11:K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onitoreo, preservación, adecuación y conservación de la calidad del aire." errorTitle="Entrada no válida" error="Por favor escriba un número" sqref="L11:L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monitoreo, preservación, adecuación y  conservación de suelos." errorTitle="Entrada no válida" error="Por favor escriba un número" sqref="M11:M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monitoreo,  conservación, protección y uso sostenible de los recursos de fauna y  flora." errorTitle="Entrada no válida" error="Por favor escriba un número" sqref="N11:N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aducción, conducción, tratamiento, almacenamiento  y distribución de agua potable ." errorTitle="Entrada no válida" error="Por favor escriba un número" sqref="O11:O13">
      <formula1>-9223372036854770000</formula1>
      <formula2>9223372036854770000</formula2>
    </dataValidation>
    <dataValidation type="decimal" allowBlank="1" showInputMessage="1" showErrorMessage="1" promptTitle="Escriba un número en esta casilla" prompt=" Registre POR CADA PROYECTO la inversión realizada en actividades de recolección, conducción, tratamiento y disposición final de aguas residuales y/o aguas lluvias." errorTitle="Entrada no válida" error="Por favor escriba un número" sqref="P11:P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recolección, transporte,  tratamiento y disposición final de residuos sólidos." errorTitle="Entrada no válida" error="Por favor escriba un número" sqref="Q11:Q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recolección, transporte,  tratamiento y disposición final de residuos peligrosos." errorTitle="Entrada no válida" error="Por favor escriba un número" sqref="R11:R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prevención de desastres." errorTitle="Entrada no válida" error="Por favor escriba un número" sqref="S11:S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para la prevención y manejo de incendios forestales." errorTitle="Entrada no válida" error="Por favor escriba un número" sqref="T11:T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apoyo a la atención de desastres." errorTitle="Entrada no válida" error="Por favor escriba un número" sqref="U11:U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post-desastre (posteriores al desastre)." errorTitle="Entrada no válida" error="Por favor escriba un número" sqref="V11:V13">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gestión ambiental urbana." errorTitle="Entrada no válida" error="Por favor escriba un número" sqref="W11:W13">
      <formula1>-9223372036854770000</formula1>
      <formula2>9223372036854770000</formula2>
    </dataValidation>
    <dataValidation type="decimal" allowBlank="1" showInputMessage="1" showErrorMessage="1" promptTitle="Escriba un número en esta casilla" prompt=" Registre EN NÚMERO el avance físico o real que presenta el programa, proyecto y/o actividad." errorTitle="Entrada no válida" error="Por favor escriba un número" sqref="X11:X13">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Y11:Y13">
      <formula1>0</formula1>
      <formula2>390</formula2>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S11"/>
  <sheetViews>
    <sheetView zoomScalePageLayoutView="0" workbookViewId="0" topLeftCell="A1">
      <selection activeCell="A11" sqref="A11"/>
    </sheetView>
  </sheetViews>
  <sheetFormatPr defaultColWidth="0" defaultRowHeight="15"/>
  <cols>
    <col min="1" max="1" width="8.8515625" style="0" customWidth="1"/>
    <col min="2" max="2" width="16.00390625" style="0" customWidth="1"/>
    <col min="3" max="3" width="32.00390625" style="0" customWidth="1"/>
    <col min="4" max="4" width="19.00390625" style="0" customWidth="1"/>
    <col min="5" max="5" width="39.00390625" style="0" customWidth="1"/>
    <col min="6" max="6" width="43.00390625" style="0" customWidth="1"/>
    <col min="7" max="7" width="60.00390625" style="0" customWidth="1"/>
    <col min="8" max="8" width="23.00390625" style="0" customWidth="1"/>
    <col min="9" max="9" width="25.00390625" style="0" customWidth="1"/>
    <col min="10" max="10" width="12.00390625" style="0" customWidth="1"/>
    <col min="11" max="11" width="21.00390625" style="0" customWidth="1"/>
    <col min="12" max="12" width="22.00390625" style="0" customWidth="1"/>
    <col min="13" max="13" width="23.00390625" style="0" customWidth="1"/>
    <col min="14" max="14" width="37.00390625" style="0" customWidth="1"/>
    <col min="15" max="15" width="34.00390625" style="0" customWidth="1"/>
    <col min="16" max="16" width="33.00390625" style="0" customWidth="1"/>
    <col min="17" max="17" width="51.00390625" style="0" customWidth="1"/>
    <col min="18" max="18" width="58.00390625" style="0" customWidth="1"/>
    <col min="19" max="19" width="19.00390625" style="0" customWidth="1"/>
    <col min="20" max="20" width="8.8515625" style="0" customWidth="1"/>
    <col min="21" max="16384" width="8.00390625" style="0" hidden="1" customWidth="1"/>
  </cols>
  <sheetData>
    <row r="1" spans="2:4" ht="15">
      <c r="B1" s="1" t="s">
        <v>0</v>
      </c>
      <c r="C1" s="1">
        <v>51</v>
      </c>
      <c r="D1" s="1" t="s">
        <v>1</v>
      </c>
    </row>
    <row r="2" spans="2:4" ht="15">
      <c r="B2" s="1" t="s">
        <v>2</v>
      </c>
      <c r="C2" s="1">
        <v>369</v>
      </c>
      <c r="D2" s="1" t="s">
        <v>184</v>
      </c>
    </row>
    <row r="3" spans="2:3" ht="15">
      <c r="B3" s="1" t="s">
        <v>4</v>
      </c>
      <c r="C3" s="1">
        <v>1</v>
      </c>
    </row>
    <row r="4" spans="2:3" ht="15">
      <c r="B4" s="1" t="s">
        <v>5</v>
      </c>
      <c r="C4" s="1">
        <v>233</v>
      </c>
    </row>
    <row r="5" spans="2:3" ht="15">
      <c r="B5" s="1" t="s">
        <v>6</v>
      </c>
      <c r="C5" s="5">
        <v>43100</v>
      </c>
    </row>
    <row r="6" spans="2:4" ht="15">
      <c r="B6" s="1" t="s">
        <v>7</v>
      </c>
      <c r="C6" s="1">
        <v>12</v>
      </c>
      <c r="D6" s="1" t="s">
        <v>8</v>
      </c>
    </row>
    <row r="8" spans="1:19" ht="15">
      <c r="A8" s="1" t="s">
        <v>9</v>
      </c>
      <c r="B8" s="224" t="s">
        <v>185</v>
      </c>
      <c r="C8" s="225"/>
      <c r="D8" s="225"/>
      <c r="E8" s="225"/>
      <c r="F8" s="225"/>
      <c r="G8" s="225"/>
      <c r="H8" s="225"/>
      <c r="I8" s="225"/>
      <c r="J8" s="225"/>
      <c r="K8" s="225"/>
      <c r="L8" s="225"/>
      <c r="M8" s="225"/>
      <c r="N8" s="225"/>
      <c r="O8" s="225"/>
      <c r="P8" s="225"/>
      <c r="Q8" s="225"/>
      <c r="R8" s="225"/>
      <c r="S8" s="225"/>
    </row>
    <row r="9" spans="3:19" ht="1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3:19" ht="15.75" thickBot="1">
      <c r="C10" s="1" t="s">
        <v>12</v>
      </c>
      <c r="D10" s="1" t="s">
        <v>13</v>
      </c>
      <c r="E10" s="1" t="s">
        <v>186</v>
      </c>
      <c r="F10" s="1" t="s">
        <v>187</v>
      </c>
      <c r="G10" s="1" t="s">
        <v>188</v>
      </c>
      <c r="H10" s="1" t="s">
        <v>189</v>
      </c>
      <c r="I10" s="1" t="s">
        <v>190</v>
      </c>
      <c r="J10" s="1" t="s">
        <v>191</v>
      </c>
      <c r="K10" s="1" t="s">
        <v>192</v>
      </c>
      <c r="L10" s="1" t="s">
        <v>193</v>
      </c>
      <c r="M10" s="1" t="s">
        <v>194</v>
      </c>
      <c r="N10" s="1" t="s">
        <v>195</v>
      </c>
      <c r="O10" s="1" t="s">
        <v>196</v>
      </c>
      <c r="P10" s="1" t="s">
        <v>197</v>
      </c>
      <c r="Q10" s="1" t="s">
        <v>198</v>
      </c>
      <c r="R10" s="1" t="s">
        <v>199</v>
      </c>
      <c r="S10" s="1" t="s">
        <v>23</v>
      </c>
    </row>
    <row r="11" spans="1:19" ht="15.75" thickBot="1">
      <c r="A11" s="1">
        <v>1</v>
      </c>
      <c r="B11" t="s">
        <v>65</v>
      </c>
      <c r="C11" s="4" t="s">
        <v>55</v>
      </c>
      <c r="D11" s="43" t="s">
        <v>468</v>
      </c>
      <c r="E11" s="4" t="s">
        <v>479</v>
      </c>
      <c r="F11" s="4" t="s">
        <v>479</v>
      </c>
      <c r="G11" s="4" t="s">
        <v>203</v>
      </c>
      <c r="H11" s="4" t="s">
        <v>200</v>
      </c>
      <c r="I11" s="4" t="s">
        <v>201</v>
      </c>
      <c r="J11" s="4">
        <v>0</v>
      </c>
      <c r="K11" s="3">
        <v>1</v>
      </c>
      <c r="L11" s="3">
        <v>1</v>
      </c>
      <c r="M11" s="3">
        <v>1</v>
      </c>
      <c r="N11" s="4">
        <v>0</v>
      </c>
      <c r="O11" s="4">
        <v>0</v>
      </c>
      <c r="P11" s="4">
        <v>0</v>
      </c>
      <c r="Q11" s="4">
        <v>0</v>
      </c>
      <c r="R11" s="4">
        <v>0</v>
      </c>
      <c r="S11" s="43" t="s">
        <v>468</v>
      </c>
    </row>
  </sheetData>
  <sheetProtection/>
  <mergeCells count="1">
    <mergeCell ref="B8:S8"/>
  </mergeCells>
  <dataValidations count="14">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#REF!</formula1>
    </dataValidation>
    <dataValidation type="textLength" allowBlank="1" showInputMessage="1" showErrorMessage="1"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qref="D11 S11">
      <formula1>0</formula1>
      <formula2>290</formula2>
    </dataValidation>
    <dataValidation type="textLength" allowBlank="1" showInputMessage="1" showErrorMessage="1" promptTitle="Cualquier contenido Maximo 390 Caracteres" prompt=" Registre el NOMBRE COMPLETO del proyecto o actividad adelantado por la entidad en la vigencia." errorTitle="Entrada no válida" error="Escriba un texto  Maximo 390 Caracteres" sqref="E11">
      <formula1>0</formula1>
      <formula2>390</formula2>
    </dataValidation>
    <dataValidation type="textLength" allowBlank="1" showInputMessage="1" showErrorMessage="1" promptTitle="Cualquier contenido" prompt=" Registre el sector al que pertenece la Entidad solicitante del trámite, de acuerdo con la clasificación CIIU." errorTitle="Entrada no válida" error="Escriba un texto " sqref="F11">
      <formula1>0</formula1>
      <formula2>4000</formula2>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11">
      <formula1>#REF!</formula1>
    </dataValidation>
    <dataValidation type="list" allowBlank="1" showInputMessage="1" showErrorMessage="1" promptTitle="Seleccione un elemento de la lista" prompt=" Seleccione de la lista el tipo de Solicitud realizada por la Entidad." errorTitle="Entrada no válida" error="Por favor seleccione un elemento de la lista" sqref="H11">
      <formula1>#REF!</formula1>
    </dataValidation>
    <dataValidation type="list" allowBlank="1" showInputMessage="1" showErrorMessage="1" promptTitle="Seleccione un elemento de la lista" prompt=" Seleccione de la lista la autoridad ambiental otorgante." errorTitle="Entrada no válida" error="Por favor seleccione un elemento de la lista" sqref="I11">
      <formula1>#REF!</formula1>
    </dataValidation>
    <dataValidation type="textLength" allowBlank="1" showInputMessage="1" showErrorMessage="1" promptTitle="Cualquier contenido Maximo 390 Caracteres" prompt=" Registre el NÚMERO COMPLETO dado a la autorización, concesión, permiso, plan de manejo ambiental ó licencia. (MÁX. 390 CARACTERES)" errorTitle="Entrada no válida" error="Escriba un texto  Maximo 390 Caracteres" sqref="J11">
      <formula1>0</formula1>
      <formula2>390</formula2>
    </dataValidation>
    <dataValidation type="decimal" allowBlank="1" showInputMessage="1" showErrorMessage="1" promptTitle="Escriba un número en esta casilla" prompt=" Registre EN PESOS el costo asumido por la Entidad, concepto de EVALUACIÓN (Solicitud)"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el costo asumido por la Entidad, concepto de SEGUIMIENTO (Anual)"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PESOS el costo de las multas y sanciones." errorTitle="Entrada no válida" error="Por favor escriba un número" sqref="P11">
      <formula1>-9223372036854770000</formula1>
      <formula2>9223372036854770000</formula2>
    </dataValidation>
    <dataValidation type="decimal" allowBlank="1" showInputMessage="1" showErrorMessage="1" promptTitle="Escriba un número en esta casilla" prompt=" Registre EN PESOS el costo de ejecución de las actividades de mitigación, prevención, tratamiento ó compensación del impacto ambiental generado por el proyecto." errorTitle="Entrada no válida" error="Por favor escriba un número" sqref="Q11">
      <formula1>-9223372036854770000</formula1>
      <formula2>9223372036854770000</formula2>
    </dataValidation>
    <dataValidation type="decimal" allowBlank="1" showInputMessage="1" showErrorMessage="1" promptTitle="Escriba un número en esta casilla" prompt=" Registre EN NÚMERO el avance porcentual (%) del cumplimiento de las obligaciones en la vigencia." errorTitle="Entrada no válida" error="Por favor escriba un número" sqref="R11">
      <formula1>-9223372036854770000</formula1>
      <formula2>9223372036854770000</formula2>
    </dataValidation>
    <dataValidation type="date" allowBlank="1" showInputMessage="1" promptTitle="Ingrese una fecha (AAAA/MM/DD)" prompt=" Registre la fecha del empréstito. (FORMATO AAAA/MM/DD)" errorTitle="Entrada no válida" error="Por favor escriba una fecha válida (AAAA/MM/DD)" sqref="K11:M11">
      <formula1>1</formula1>
      <formula2>401769</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 Alexander Santacruz Ricardo</cp:lastModifiedBy>
  <dcterms:created xsi:type="dcterms:W3CDTF">2018-01-22T14:23:15Z</dcterms:created>
  <dcterms:modified xsi:type="dcterms:W3CDTF">2022-10-13T22:34:05Z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SSDOCID-603265908-168</vt:lpwstr>
  </property>
  <property fmtid="{D5CDD505-2E9C-101B-9397-08002B2CF9AE}" pid="3" name="_dlc_DocIdItemGuid">
    <vt:lpwstr>65bc7034-4b27-4227-9544-f284be888e84</vt:lpwstr>
  </property>
  <property fmtid="{D5CDD505-2E9C-101B-9397-08002B2CF9AE}" pid="4" name="_dlc_DocIdUrl">
    <vt:lpwstr>https://www.supersociedades.gov.co/nuestra_entidad/Control/_layouts/15/DocIdRedir.aspx?ID=SSDOCID-603265908-168, SSDOCID-603265908-168</vt:lpwstr>
  </property>
  <property fmtid="{D5CDD505-2E9C-101B-9397-08002B2CF9AE}" pid="5" name="PublishingExpirationDate">
    <vt:lpwstr/>
  </property>
  <property fmtid="{D5CDD505-2E9C-101B-9397-08002B2CF9AE}" pid="6" name="PublishingStartDate">
    <vt:lpwstr/>
  </property>
</Properties>
</file>