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Septiembre 2021\"/>
    </mc:Choice>
  </mc:AlternateContent>
  <bookViews>
    <workbookView xWindow="20370" yWindow="-120" windowWidth="29040" windowHeight="15840"/>
  </bookViews>
  <sheets>
    <sheet name="Agosto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<sst xmlns="http://schemas.openxmlformats.org/spreadsheetml/2006/main" count="48" uniqueCount="36">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</sst>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zoomScale="70" zoomScaleNormal="70" workbookViewId="0">
      <selection activeCell="J5" sqref="J5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28</v>
      </c>
      <c r="C1" s="55"/>
      <c r="D1" s="55"/>
      <c r="E1" s="55"/>
      <c r="F1" s="55"/>
      <c r="G1" s="56"/>
    </row>
    <row r="2" spans="1:51" s="6" customFormat="1">
      <c r="A2" s="50" t="s">
        <v>0</v>
      </c>
      <c r="B2" s="57" t="s">
        <v>1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35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2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29</v>
      </c>
      <c r="B9" s="12">
        <f>+B10</f>
        <v>6556</v>
      </c>
      <c r="C9" s="12">
        <f t="shared" ref="C9:E9" si="1">+C10</f>
        <v>2710</v>
      </c>
      <c r="D9" s="12">
        <f t="shared" si="1"/>
        <v>1564</v>
      </c>
      <c r="E9" s="12">
        <f t="shared" si="1"/>
        <v>3846</v>
      </c>
      <c r="F9" s="20">
        <f t="shared" si="0"/>
        <v>0.41336180597925565</v>
      </c>
      <c r="G9" s="21">
        <f>+D9/B9</f>
        <v>0.23856009762050032</v>
      </c>
    </row>
    <row r="10" spans="1:51" ht="61.5" customHeight="1">
      <c r="A10" s="15" t="s">
        <v>30</v>
      </c>
      <c r="B10" s="16">
        <v>6556</v>
      </c>
      <c r="C10" s="16">
        <v>2710</v>
      </c>
      <c r="D10" s="16">
        <v>1564</v>
      </c>
      <c r="E10" s="22">
        <f>B10-C10</f>
        <v>3846</v>
      </c>
      <c r="F10" s="18">
        <f t="shared" si="0"/>
        <v>0.41336180597925565</v>
      </c>
      <c r="G10" s="23">
        <f>D10/B10</f>
        <v>0.23856009762050032</v>
      </c>
    </row>
    <row r="11" spans="1:51" ht="61.5" customHeight="1">
      <c r="A11" s="11" t="s">
        <v>31</v>
      </c>
      <c r="B11" s="12">
        <f>SUM(B12:B14)</f>
        <v>21663</v>
      </c>
      <c r="C11" s="12">
        <f t="shared" ref="C11:D11" si="2">SUM(C12:C14)</f>
        <v>12978</v>
      </c>
      <c r="D11" s="12">
        <f t="shared" si="2"/>
        <v>5328</v>
      </c>
      <c r="E11" s="12">
        <f t="shared" ref="E11:E13" si="3">B11-C11</f>
        <v>8685</v>
      </c>
      <c r="F11" s="20">
        <f>+C11/B11</f>
        <v>0.59908599916909011</v>
      </c>
      <c r="G11" s="21">
        <f>+D11/B11</f>
        <v>0.24594931449937682</v>
      </c>
    </row>
    <row r="12" spans="1:51" ht="61.5" customHeight="1">
      <c r="A12" s="15" t="s">
        <v>32</v>
      </c>
      <c r="B12" s="16">
        <v>1130</v>
      </c>
      <c r="C12" s="16">
        <v>754</v>
      </c>
      <c r="D12" s="16">
        <v>258</v>
      </c>
      <c r="E12" s="22">
        <f t="shared" si="3"/>
        <v>376</v>
      </c>
      <c r="F12" s="18">
        <f t="shared" ref="F12:F13" si="4">+C12/B12</f>
        <v>0.66725663716814154</v>
      </c>
      <c r="G12" s="23">
        <f t="shared" ref="G12:G13" si="5">D12/B12</f>
        <v>0.22831858407079647</v>
      </c>
    </row>
    <row r="13" spans="1:51" ht="61.5" customHeight="1">
      <c r="A13" s="15" t="s">
        <v>33</v>
      </c>
      <c r="B13" s="16">
        <v>18233</v>
      </c>
      <c r="C13" s="16">
        <v>9925</v>
      </c>
      <c r="D13" s="16">
        <v>4418</v>
      </c>
      <c r="E13" s="22">
        <f t="shared" si="3"/>
        <v>8308</v>
      </c>
      <c r="F13" s="18">
        <f t="shared" si="4"/>
        <v>0.54434267536883674</v>
      </c>
      <c r="G13" s="23">
        <f t="shared" si="5"/>
        <v>0.24230790325234464</v>
      </c>
    </row>
    <row r="14" spans="1:51" ht="67.5" customHeight="1" thickBot="1">
      <c r="A14" s="15" t="s">
        <v>34</v>
      </c>
      <c r="B14" s="16">
        <v>2300</v>
      </c>
      <c r="C14" s="16">
        <v>2299</v>
      </c>
      <c r="D14" s="16">
        <v>652</v>
      </c>
      <c r="E14" s="22">
        <f>B14-C14</f>
        <v>1</v>
      </c>
      <c r="F14" s="18">
        <f t="shared" si="0"/>
        <v>0.99956521739130433</v>
      </c>
      <c r="G14" s="23">
        <f>D14/B14</f>
        <v>0.28347826086956524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15688</v>
      </c>
      <c r="D15" s="12">
        <f t="shared" si="6"/>
        <v>6892</v>
      </c>
      <c r="E15" s="12">
        <f>B15-C15</f>
        <v>12831</v>
      </c>
      <c r="F15" s="20">
        <f>+C15/B15</f>
        <v>0.55008941407482725</v>
      </c>
      <c r="G15" s="21">
        <f>D15/B15</f>
        <v>0.24166345243521864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51">
        <f>SUM(B20:B24)</f>
        <v>129956</v>
      </c>
      <c r="C19" s="51">
        <f>SUM(C20:C24)</f>
        <v>74748</v>
      </c>
      <c r="D19" s="51">
        <f>SUM(D20:D24)</f>
        <v>68750</v>
      </c>
      <c r="E19" s="51">
        <f>SUM(E20:E24)</f>
        <v>55208</v>
      </c>
      <c r="F19" s="52">
        <f t="shared" ref="F19:F24" si="7">+C19/B19</f>
        <v>0.57517929145249158</v>
      </c>
      <c r="G19" s="53">
        <f t="shared" ref="G19:G24" si="8">D19/B19</f>
        <v>0.52902520853211854</v>
      </c>
      <c r="I19" s="27"/>
      <c r="J19" s="28"/>
    </row>
    <row r="20" spans="1:10" ht="30" customHeight="1">
      <c r="A20" s="35" t="s">
        <v>21</v>
      </c>
      <c r="B20" s="36">
        <v>90038</v>
      </c>
      <c r="C20" s="36">
        <v>51276</v>
      </c>
      <c r="D20" s="36">
        <v>50880</v>
      </c>
      <c r="E20" s="22">
        <f>B20-C20</f>
        <v>38762</v>
      </c>
      <c r="F20" s="18">
        <f t="shared" si="7"/>
        <v>0.56949288078366911</v>
      </c>
      <c r="G20" s="23">
        <f t="shared" si="8"/>
        <v>0.56509473777738284</v>
      </c>
      <c r="I20" s="27"/>
      <c r="J20" s="37"/>
    </row>
    <row r="21" spans="1:10" ht="30" customHeight="1">
      <c r="A21" s="35" t="s">
        <v>22</v>
      </c>
      <c r="B21" s="36">
        <v>11657</v>
      </c>
      <c r="C21" s="36">
        <v>10346</v>
      </c>
      <c r="D21" s="36">
        <v>6351</v>
      </c>
      <c r="E21" s="22">
        <f t="shared" ref="E21:E24" si="9">B21-C21</f>
        <v>1311</v>
      </c>
      <c r="F21" s="18">
        <f t="shared" si="7"/>
        <v>0.8875353864630694</v>
      </c>
      <c r="G21" s="23">
        <f t="shared" si="8"/>
        <v>0.54482285322124047</v>
      </c>
      <c r="I21" s="27"/>
      <c r="J21" s="28"/>
    </row>
    <row r="22" spans="1:10" ht="30" customHeight="1">
      <c r="A22" s="35" t="s">
        <v>23</v>
      </c>
      <c r="B22" s="36">
        <v>25521</v>
      </c>
      <c r="C22" s="36">
        <v>10755</v>
      </c>
      <c r="D22" s="36">
        <v>10670</v>
      </c>
      <c r="E22" s="22">
        <f t="shared" si="9"/>
        <v>14766</v>
      </c>
      <c r="F22" s="18">
        <f t="shared" si="7"/>
        <v>0.4214176560479605</v>
      </c>
      <c r="G22" s="23">
        <f t="shared" si="8"/>
        <v>0.41808706555385761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2158</v>
      </c>
      <c r="D23" s="36">
        <v>638</v>
      </c>
      <c r="E23" s="22">
        <f t="shared" si="9"/>
        <v>108</v>
      </c>
      <c r="F23" s="18">
        <f t="shared" si="7"/>
        <v>0.95233892321270963</v>
      </c>
      <c r="G23" s="23">
        <f t="shared" si="8"/>
        <v>0.28155339805825241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213</v>
      </c>
      <c r="D24" s="36">
        <v>211</v>
      </c>
      <c r="E24" s="22">
        <f t="shared" si="9"/>
        <v>261</v>
      </c>
      <c r="F24" s="18">
        <f t="shared" si="7"/>
        <v>0.44936708860759494</v>
      </c>
      <c r="G24" s="23">
        <f t="shared" si="8"/>
        <v>0.44514767932489452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129956</v>
      </c>
      <c r="C26" s="25">
        <f>C19</f>
        <v>74748</v>
      </c>
      <c r="D26" s="25">
        <f t="shared" si="10"/>
        <v>68750</v>
      </c>
      <c r="E26" s="25">
        <f t="shared" si="10"/>
        <v>55208</v>
      </c>
      <c r="F26" s="26">
        <f t="shared" si="10"/>
        <v>0.57517929145249158</v>
      </c>
      <c r="G26" s="26">
        <f t="shared" si="10"/>
        <v>0.52902520853211854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158475</v>
      </c>
      <c r="C28" s="25">
        <f>C26+C15</f>
        <v>90436</v>
      </c>
      <c r="D28" s="25">
        <f>D26+D15</f>
        <v>75642</v>
      </c>
      <c r="E28" s="25">
        <f>E26+E15</f>
        <v>68039</v>
      </c>
      <c r="F28" s="26">
        <f>C28/B28</f>
        <v>0.57066414260924436</v>
      </c>
      <c r="G28" s="26">
        <f>D28/B28</f>
        <v>0.47731187884524373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09. Septiembre</Mes>
    <_dlc_DocId xmlns="0948c079-19c9-4a36-bb7d-d65ca794eba7">NV5X2DCNMZXR-556486327-68</_dlc_DocId>
    <_dlc_DocIdUrl xmlns="0948c079-19c9-4a36-bb7d-d65ca794eba7">
      <Url>https://www.supersociedades.gov.co/nuestra_entidad/_layouts/15/DocIdRedir.aspx?ID=NV5X2DCNMZXR-556486327-68</Url>
      <Description>NV5X2DCNMZXR-556486327-68</Description>
    </_dlc_DocIdUrl>
  </documentManagement>
</p:properties>
</file>

<file path=customXml/itemProps1.xml><?xml version="1.0" encoding="utf-8"?>
<ds:datastoreItem xmlns:ds="http://schemas.openxmlformats.org/officeDocument/2006/customXml" ds:itemID="{57EFECEC-1101-4844-865C-CEA82C0897AB}"/>
</file>

<file path=customXml/itemProps2.xml><?xml version="1.0" encoding="utf-8"?>
<ds:datastoreItem xmlns:ds="http://schemas.openxmlformats.org/officeDocument/2006/customXml" ds:itemID="{FB3F19D2-E30F-41E6-B1B4-E3E4456C71B8}"/>
</file>

<file path=customXml/itemProps3.xml><?xml version="1.0" encoding="utf-8"?>
<ds:datastoreItem xmlns:ds="http://schemas.openxmlformats.org/officeDocument/2006/customXml" ds:itemID="{58E25BF8-D06A-421E-B9BD-3CE1B113D092}"/>
</file>

<file path=customXml/itemProps4.xml><?xml version="1.0" encoding="utf-8"?>
<ds:datastoreItem xmlns:ds="http://schemas.openxmlformats.org/officeDocument/2006/customXml" ds:itemID="{219B4491-F634-464D-AF07-F0D88DE12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Septiembre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2021-10-06T17:32:27Z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8a668373-b1db-4e5b-8441-df01bec01f44</vt:lpwstr>
  </property>
</Properties>
</file>