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Julio 2021\"/>
    </mc:Choice>
  </mc:AlternateContent>
  <bookViews>
    <workbookView xWindow="20370" yWindow="-120" windowWidth="29040" windowHeight="15840"/>
  </bookViews>
  <sheets>
    <sheet name="Julio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<sst xmlns="http://schemas.openxmlformats.org/spreadsheetml/2006/main" count="48" uniqueCount="36">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</sst>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zoomScale="70" zoomScaleNormal="70" workbookViewId="0">
      <selection activeCell="C7" sqref="C7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1663</v>
      </c>
      <c r="D9" s="12">
        <f t="shared" si="1"/>
        <v>1189</v>
      </c>
      <c r="E9" s="12">
        <f t="shared" si="1"/>
        <v>4893</v>
      </c>
      <c r="F9" s="20">
        <f t="shared" si="0"/>
        <v>0.25366076876143989</v>
      </c>
      <c r="G9" s="21">
        <f>+D9/B9</f>
        <v>0.18136058572300184</v>
      </c>
    </row>
    <row r="10" spans="1:51" ht="61.5" customHeight="1">
      <c r="A10" s="15" t="s">
        <v>30</v>
      </c>
      <c r="B10" s="16">
        <v>6556</v>
      </c>
      <c r="C10" s="16">
        <v>1663</v>
      </c>
      <c r="D10" s="16">
        <v>1189</v>
      </c>
      <c r="E10" s="22">
        <f>B10-C10</f>
        <v>4893</v>
      </c>
      <c r="F10" s="18">
        <f t="shared" si="0"/>
        <v>0.25366076876143989</v>
      </c>
      <c r="G10" s="23">
        <f>D10/B10</f>
        <v>0.18136058572300184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10631</v>
      </c>
      <c r="D11" s="12">
        <f t="shared" si="2"/>
        <v>2709</v>
      </c>
      <c r="E11" s="12">
        <f t="shared" ref="E11:E13" si="3">B11-C11</f>
        <v>11032</v>
      </c>
      <c r="F11" s="20">
        <f>+C11/B11</f>
        <v>0.49074458754558464</v>
      </c>
      <c r="G11" s="21">
        <f>+D11/B11</f>
        <v>0.1250519318653926</v>
      </c>
    </row>
    <row r="12" spans="1:51" ht="61.5" customHeight="1">
      <c r="A12" s="15" t="s">
        <v>32</v>
      </c>
      <c r="B12" s="16">
        <v>1130</v>
      </c>
      <c r="C12" s="16">
        <v>367</v>
      </c>
      <c r="D12" s="16">
        <v>25</v>
      </c>
      <c r="E12" s="22">
        <f t="shared" si="3"/>
        <v>763</v>
      </c>
      <c r="F12" s="18">
        <f t="shared" ref="F12:F13" si="4">+C12/B12</f>
        <v>0.32477876106194692</v>
      </c>
      <c r="G12" s="23">
        <f t="shared" ref="G12:G13" si="5">D12/B12</f>
        <v>2.2123893805309734E-2</v>
      </c>
    </row>
    <row r="13" spans="1:51" ht="61.5" customHeight="1">
      <c r="A13" s="15" t="s">
        <v>33</v>
      </c>
      <c r="B13" s="16">
        <v>18233</v>
      </c>
      <c r="C13" s="16">
        <v>7965</v>
      </c>
      <c r="D13" s="16">
        <v>2175</v>
      </c>
      <c r="E13" s="22">
        <f t="shared" si="3"/>
        <v>10268</v>
      </c>
      <c r="F13" s="18">
        <f t="shared" si="4"/>
        <v>0.43684528053529315</v>
      </c>
      <c r="G13" s="23">
        <f t="shared" si="5"/>
        <v>0.119289200899468</v>
      </c>
    </row>
    <row r="14" spans="1:51" ht="67.5" customHeight="1" thickBot="1">
      <c r="A14" s="15" t="s">
        <v>34</v>
      </c>
      <c r="B14" s="16">
        <v>2300</v>
      </c>
      <c r="C14" s="16">
        <v>2299</v>
      </c>
      <c r="D14" s="16">
        <v>509</v>
      </c>
      <c r="E14" s="22">
        <f>B14-C14</f>
        <v>1</v>
      </c>
      <c r="F14" s="18">
        <f t="shared" si="0"/>
        <v>0.99956521739130433</v>
      </c>
      <c r="G14" s="23">
        <f>D14/B14</f>
        <v>0.22130434782608696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12294</v>
      </c>
      <c r="D15" s="12">
        <f t="shared" si="6"/>
        <v>3898</v>
      </c>
      <c r="E15" s="12">
        <f>B15-C15</f>
        <v>16225</v>
      </c>
      <c r="F15" s="20">
        <f>+C15/B15</f>
        <v>0.4310810336968337</v>
      </c>
      <c r="G15" s="21">
        <f>D15/B15</f>
        <v>0.13668080928503804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129956</v>
      </c>
      <c r="C19" s="51">
        <f>SUM(C20:C24)</f>
        <v>58931</v>
      </c>
      <c r="D19" s="51">
        <f>SUM(D20:D24)</f>
        <v>52285</v>
      </c>
      <c r="E19" s="51">
        <f>SUM(E20:E24)</f>
        <v>71025</v>
      </c>
      <c r="F19" s="52">
        <f t="shared" ref="F19:F24" si="7">+C19/B19</f>
        <v>0.4534688663855459</v>
      </c>
      <c r="G19" s="53">
        <f t="shared" ref="G19:G24" si="8">D19/B19</f>
        <v>0.40232848040875374</v>
      </c>
      <c r="I19" s="27"/>
      <c r="J19" s="28"/>
    </row>
    <row r="20" spans="1:10" ht="30" customHeight="1">
      <c r="A20" s="35" t="s">
        <v>21</v>
      </c>
      <c r="B20" s="36">
        <v>90038</v>
      </c>
      <c r="C20" s="36">
        <v>38738</v>
      </c>
      <c r="D20" s="36">
        <v>38486</v>
      </c>
      <c r="E20" s="22">
        <f>B20-C20</f>
        <v>51300</v>
      </c>
      <c r="F20" s="18">
        <f t="shared" si="7"/>
        <v>0.43024056509473779</v>
      </c>
      <c r="G20" s="23">
        <f t="shared" si="8"/>
        <v>0.42744174681801017</v>
      </c>
      <c r="I20" s="27"/>
      <c r="J20" s="37"/>
    </row>
    <row r="21" spans="1:10" ht="30" customHeight="1">
      <c r="A21" s="35" t="s">
        <v>22</v>
      </c>
      <c r="B21" s="36">
        <v>11657</v>
      </c>
      <c r="C21" s="36">
        <v>9424</v>
      </c>
      <c r="D21" s="36">
        <v>4937</v>
      </c>
      <c r="E21" s="22">
        <f t="shared" ref="E21:E24" si="9">B21-C21</f>
        <v>2233</v>
      </c>
      <c r="F21" s="18">
        <f t="shared" si="7"/>
        <v>0.80844127991764603</v>
      </c>
      <c r="G21" s="23">
        <f t="shared" si="8"/>
        <v>0.42352234708758685</v>
      </c>
      <c r="I21" s="27"/>
      <c r="J21" s="28"/>
    </row>
    <row r="22" spans="1:10" ht="30" customHeight="1">
      <c r="A22" s="35" t="s">
        <v>23</v>
      </c>
      <c r="B22" s="36">
        <v>25521</v>
      </c>
      <c r="C22" s="36">
        <v>8442</v>
      </c>
      <c r="D22" s="36">
        <v>8301</v>
      </c>
      <c r="E22" s="22">
        <f t="shared" si="9"/>
        <v>17079</v>
      </c>
      <c r="F22" s="18">
        <f t="shared" si="7"/>
        <v>0.33078641119078406</v>
      </c>
      <c r="G22" s="23">
        <f t="shared" si="8"/>
        <v>0.32526154931233103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2114</v>
      </c>
      <c r="D23" s="36">
        <v>350</v>
      </c>
      <c r="E23" s="22">
        <f t="shared" si="9"/>
        <v>152</v>
      </c>
      <c r="F23" s="18">
        <f t="shared" si="7"/>
        <v>0.9329214474845543</v>
      </c>
      <c r="G23" s="23">
        <f t="shared" si="8"/>
        <v>0.15445719329214475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213</v>
      </c>
      <c r="D24" s="36">
        <v>211</v>
      </c>
      <c r="E24" s="22">
        <f t="shared" si="9"/>
        <v>261</v>
      </c>
      <c r="F24" s="18">
        <f t="shared" si="7"/>
        <v>0.44936708860759494</v>
      </c>
      <c r="G24" s="23">
        <f t="shared" si="8"/>
        <v>0.44514767932489452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129956</v>
      </c>
      <c r="C26" s="25">
        <f>C19</f>
        <v>58931</v>
      </c>
      <c r="D26" s="25">
        <f t="shared" si="10"/>
        <v>52285</v>
      </c>
      <c r="E26" s="25">
        <f t="shared" si="10"/>
        <v>71025</v>
      </c>
      <c r="F26" s="26">
        <f t="shared" si="10"/>
        <v>0.4534688663855459</v>
      </c>
      <c r="G26" s="26">
        <f t="shared" si="10"/>
        <v>0.40232848040875374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158475</v>
      </c>
      <c r="C28" s="25">
        <f>C26+C15</f>
        <v>71225</v>
      </c>
      <c r="D28" s="25">
        <f>D26+D15</f>
        <v>56183</v>
      </c>
      <c r="E28" s="25">
        <f>E26+E15</f>
        <v>87250</v>
      </c>
      <c r="F28" s="26">
        <f>C28/B28</f>
        <v>0.44943997475942576</v>
      </c>
      <c r="G28" s="26">
        <f>D28/B28</f>
        <v>0.35452279539359521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07. Julio</Mes>
    <_dlc_DocId xmlns="0948c079-19c9-4a36-bb7d-d65ca794eba7">NV5X2DCNMZXR-556486327-60</_dlc_DocId>
    <_dlc_DocIdUrl xmlns="0948c079-19c9-4a36-bb7d-d65ca794eba7">
      <Url>https://www.supersociedades.gov.co/nuestra_entidad/_layouts/15/DocIdRedir.aspx?ID=NV5X2DCNMZXR-556486327-60</Url>
      <Description>NV5X2DCNMZXR-556486327-60</Description>
    </_dlc_DocIdUrl>
  </documentManagement>
</p:properties>
</file>

<file path=customXml/itemProps1.xml><?xml version="1.0" encoding="utf-8"?>
<ds:datastoreItem xmlns:ds="http://schemas.openxmlformats.org/officeDocument/2006/customXml" ds:itemID="{EF4CF61C-8000-40C6-BCD9-9DDA25E6712F}"/>
</file>

<file path=customXml/itemProps2.xml><?xml version="1.0" encoding="utf-8"?>
<ds:datastoreItem xmlns:ds="http://schemas.openxmlformats.org/officeDocument/2006/customXml" ds:itemID="{B5D8589B-FF54-4904-9364-B2C53ABC7F80}"/>
</file>

<file path=customXml/itemProps3.xml><?xml version="1.0" encoding="utf-8"?>
<ds:datastoreItem xmlns:ds="http://schemas.openxmlformats.org/officeDocument/2006/customXml" ds:itemID="{686F9C41-8678-457B-8312-44226FBA97F1}"/>
</file>

<file path=customXml/itemProps4.xml><?xml version="1.0" encoding="utf-8"?>
<ds:datastoreItem xmlns:ds="http://schemas.openxmlformats.org/officeDocument/2006/customXml" ds:itemID="{18C4C20F-E8DC-4CB2-B9E5-99A70D582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Julio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2021-08-04T18:14:28Z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141dfec3-9d23-4348-b5f2-55d2bf5bb458</vt:lpwstr>
  </property>
</Properties>
</file>