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Abril 2021\"/>
    </mc:Choice>
  </mc:AlternateContent>
  <bookViews>
    <workbookView xWindow="20370" yWindow="-120" windowWidth="29040" windowHeight="15840"/>
  </bookViews>
  <sheets>
    <sheet name="Abril  2020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<sst xmlns="http://schemas.openxmlformats.org/spreadsheetml/2006/main" count="48" uniqueCount="36">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</sst>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zoomScale="70" zoomScaleNormal="70" workbookViewId="0">
      <selection activeCell="D35" sqref="D35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1659</v>
      </c>
      <c r="D9" s="12">
        <f t="shared" si="1"/>
        <v>442</v>
      </c>
      <c r="E9" s="12">
        <f t="shared" si="1"/>
        <v>4897</v>
      </c>
      <c r="F9" s="20">
        <f t="shared" si="0"/>
        <v>0.25305064063453325</v>
      </c>
      <c r="G9" s="21">
        <f>+D9/B9</f>
        <v>6.7419158023184864E-2</v>
      </c>
    </row>
    <row r="10" spans="1:51" ht="61.5" customHeight="1">
      <c r="A10" s="15" t="s">
        <v>30</v>
      </c>
      <c r="B10" s="16">
        <v>6556</v>
      </c>
      <c r="C10" s="16">
        <v>1659</v>
      </c>
      <c r="D10" s="16">
        <v>442</v>
      </c>
      <c r="E10" s="22">
        <f>B10-C10</f>
        <v>4897</v>
      </c>
      <c r="F10" s="18">
        <f t="shared" si="0"/>
        <v>0.25305064063453325</v>
      </c>
      <c r="G10" s="23">
        <f>D10/B10</f>
        <v>6.7419158023184864E-2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4512</v>
      </c>
      <c r="D11" s="12">
        <f t="shared" si="2"/>
        <v>781</v>
      </c>
      <c r="E11" s="12">
        <f t="shared" ref="E11:E13" si="3">B11-C11</f>
        <v>17151</v>
      </c>
      <c r="F11" s="20">
        <f>+C11/B11</f>
        <v>0.20828140146794072</v>
      </c>
      <c r="G11" s="21">
        <f>+D11/B11</f>
        <v>3.6052254996999489E-2</v>
      </c>
    </row>
    <row r="12" spans="1:51" ht="61.5" customHeight="1">
      <c r="A12" s="15" t="s">
        <v>32</v>
      </c>
      <c r="B12" s="16">
        <v>1130</v>
      </c>
      <c r="C12" s="16">
        <v>119</v>
      </c>
      <c r="D12" s="16">
        <v>25</v>
      </c>
      <c r="E12" s="22">
        <f t="shared" si="3"/>
        <v>1011</v>
      </c>
      <c r="F12" s="18">
        <f t="shared" ref="F12:F13" si="4">+C12/B12</f>
        <v>0.10530973451327434</v>
      </c>
      <c r="G12" s="23">
        <f t="shared" ref="G12:G13" si="5">D12/B12</f>
        <v>2.2123893805309734E-2</v>
      </c>
    </row>
    <row r="13" spans="1:51" ht="61.5" customHeight="1">
      <c r="A13" s="15" t="s">
        <v>33</v>
      </c>
      <c r="B13" s="16">
        <v>18233</v>
      </c>
      <c r="C13" s="16">
        <v>4393</v>
      </c>
      <c r="D13" s="16">
        <v>756</v>
      </c>
      <c r="E13" s="22">
        <f t="shared" si="3"/>
        <v>13840</v>
      </c>
      <c r="F13" s="18">
        <f t="shared" si="4"/>
        <v>0.24093676301212089</v>
      </c>
      <c r="G13" s="23">
        <f t="shared" si="5"/>
        <v>4.1463280864366805E-2</v>
      </c>
    </row>
    <row r="14" spans="1:51" ht="67.5" customHeight="1" thickBot="1">
      <c r="A14" s="15" t="s">
        <v>34</v>
      </c>
      <c r="B14" s="16">
        <v>2300</v>
      </c>
      <c r="C14" s="16">
        <v>0</v>
      </c>
      <c r="D14" s="16">
        <v>0</v>
      </c>
      <c r="E14" s="22">
        <f>B14-C14</f>
        <v>2300</v>
      </c>
      <c r="F14" s="18">
        <f t="shared" si="0"/>
        <v>0</v>
      </c>
      <c r="G14" s="23">
        <f>D14/B14</f>
        <v>0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6171</v>
      </c>
      <c r="D15" s="12">
        <f t="shared" si="6"/>
        <v>1223</v>
      </c>
      <c r="E15" s="12">
        <f>B15-C15</f>
        <v>22348</v>
      </c>
      <c r="F15" s="20">
        <f>+C15/B15</f>
        <v>0.21638206108208563</v>
      </c>
      <c r="G15" s="21">
        <f>D15/B15</f>
        <v>4.288369157403836E-2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129956</v>
      </c>
      <c r="C19" s="51">
        <f>SUM(C20:C24)</f>
        <v>30515</v>
      </c>
      <c r="D19" s="51">
        <f>SUM(D20:D24)</f>
        <v>24928</v>
      </c>
      <c r="E19" s="51">
        <f>SUM(E20:E24)</f>
        <v>99441</v>
      </c>
      <c r="F19" s="52">
        <f t="shared" ref="F19:F24" si="7">+C19/B19</f>
        <v>0.23481024346701962</v>
      </c>
      <c r="G19" s="53">
        <f t="shared" ref="G19:G24" si="8">D19/B19</f>
        <v>0.19181876942965312</v>
      </c>
      <c r="I19" s="27"/>
      <c r="J19" s="28"/>
    </row>
    <row r="20" spans="1:10" ht="30" customHeight="1">
      <c r="A20" s="35" t="s">
        <v>21</v>
      </c>
      <c r="B20" s="36">
        <v>90038</v>
      </c>
      <c r="C20" s="36">
        <v>18407</v>
      </c>
      <c r="D20" s="36">
        <v>18143</v>
      </c>
      <c r="E20" s="22">
        <f>B20-C20</f>
        <v>71631</v>
      </c>
      <c r="F20" s="18">
        <f t="shared" si="7"/>
        <v>0.20443590484017859</v>
      </c>
      <c r="G20" s="23">
        <f t="shared" si="8"/>
        <v>0.20150380950265442</v>
      </c>
      <c r="I20" s="27"/>
      <c r="J20" s="37"/>
    </row>
    <row r="21" spans="1:10" ht="30" customHeight="1">
      <c r="A21" s="35" t="s">
        <v>22</v>
      </c>
      <c r="B21" s="36">
        <v>11657</v>
      </c>
      <c r="C21" s="36">
        <v>8084</v>
      </c>
      <c r="D21" s="36">
        <v>2803</v>
      </c>
      <c r="E21" s="22">
        <f t="shared" ref="E21:E24" si="9">B21-C21</f>
        <v>3573</v>
      </c>
      <c r="F21" s="18">
        <f t="shared" si="7"/>
        <v>0.69348889079523035</v>
      </c>
      <c r="G21" s="23">
        <f t="shared" si="8"/>
        <v>0.240456378141889</v>
      </c>
      <c r="I21" s="27"/>
      <c r="J21" s="28"/>
    </row>
    <row r="22" spans="1:10" ht="30" customHeight="1">
      <c r="A22" s="35" t="s">
        <v>23</v>
      </c>
      <c r="B22" s="36">
        <v>25521</v>
      </c>
      <c r="C22" s="36">
        <v>3811</v>
      </c>
      <c r="D22" s="36">
        <v>3769</v>
      </c>
      <c r="E22" s="22">
        <f t="shared" si="9"/>
        <v>21710</v>
      </c>
      <c r="F22" s="18">
        <f t="shared" si="7"/>
        <v>0.14932800438854277</v>
      </c>
      <c r="G22" s="23">
        <f t="shared" si="8"/>
        <v>0.14768230085028017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1</v>
      </c>
      <c r="D23" s="36">
        <v>1</v>
      </c>
      <c r="E23" s="22">
        <f t="shared" si="9"/>
        <v>2265</v>
      </c>
      <c r="F23" s="18">
        <f t="shared" si="7"/>
        <v>4.4130626654898501E-4</v>
      </c>
      <c r="G23" s="23">
        <f t="shared" si="8"/>
        <v>4.4130626654898501E-4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212</v>
      </c>
      <c r="D24" s="36">
        <v>212</v>
      </c>
      <c r="E24" s="22">
        <f t="shared" si="9"/>
        <v>262</v>
      </c>
      <c r="F24" s="18">
        <f t="shared" si="7"/>
        <v>0.4472573839662447</v>
      </c>
      <c r="G24" s="23">
        <f t="shared" si="8"/>
        <v>0.4472573839662447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129956</v>
      </c>
      <c r="C26" s="25">
        <f>C19</f>
        <v>30515</v>
      </c>
      <c r="D26" s="25">
        <f t="shared" si="10"/>
        <v>24928</v>
      </c>
      <c r="E26" s="25">
        <f t="shared" si="10"/>
        <v>99441</v>
      </c>
      <c r="F26" s="26">
        <f t="shared" si="10"/>
        <v>0.23481024346701962</v>
      </c>
      <c r="G26" s="26">
        <f t="shared" si="10"/>
        <v>0.19181876942965312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158475</v>
      </c>
      <c r="C28" s="25">
        <f>C26+C15</f>
        <v>36686</v>
      </c>
      <c r="D28" s="25">
        <f>D26+D15</f>
        <v>26151</v>
      </c>
      <c r="E28" s="25">
        <f>E26+E15</f>
        <v>121789</v>
      </c>
      <c r="F28" s="26">
        <f>C28/B28</f>
        <v>0.23149392648682757</v>
      </c>
      <c r="G28" s="26">
        <f>D28/B28</f>
        <v>0.16501656412683388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04. Abril</Mes>
    <_dlc_DocId xmlns="0948c079-19c9-4a36-bb7d-d65ca794eba7">NV5X2DCNMZXR-556486327-53</_dlc_DocId>
    <_dlc_DocIdUrl xmlns="0948c079-19c9-4a36-bb7d-d65ca794eba7">
      <Url>https://www.supersociedades.gov.co/nuestra_entidad/_layouts/15/DocIdRedir.aspx?ID=NV5X2DCNMZXR-556486327-53</Url>
      <Description>NV5X2DCNMZXR-556486327-53</Description>
    </_dlc_DocIdUrl>
  </documentManagement>
</p:properties>
</file>

<file path=customXml/itemProps1.xml><?xml version="1.0" encoding="utf-8"?>
<ds:datastoreItem xmlns:ds="http://schemas.openxmlformats.org/officeDocument/2006/customXml" ds:itemID="{CAB744F3-5CF2-4C54-95AD-68C4127410D2}"/>
</file>

<file path=customXml/itemProps2.xml><?xml version="1.0" encoding="utf-8"?>
<ds:datastoreItem xmlns:ds="http://schemas.openxmlformats.org/officeDocument/2006/customXml" ds:itemID="{06C02CC6-4106-4B98-B177-11918F320914}"/>
</file>

<file path=customXml/itemProps3.xml><?xml version="1.0" encoding="utf-8"?>
<ds:datastoreItem xmlns:ds="http://schemas.openxmlformats.org/officeDocument/2006/customXml" ds:itemID="{69FFC991-4B05-4182-AFCD-8212FC3186DE}"/>
</file>

<file path=customXml/itemProps4.xml><?xml version="1.0" encoding="utf-8"?>
<ds:datastoreItem xmlns:ds="http://schemas.openxmlformats.org/officeDocument/2006/customXml" ds:itemID="{36DC65F1-1AB3-41B8-9966-AA5CD9968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 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Abril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2021-05-04T16:28:03Z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0d261319-f370-4b94-ad02-c077318de463</vt:lpwstr>
  </property>
</Properties>
</file>