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03"/>
  <workbookPr codeName="ThisWorkbook" defaultThemeVersion="124226"/>
  <mc:AlternateContent xmlns:mc="http://schemas.openxmlformats.org/markup-compatibility/2006">
    <mc:Choice Requires="x15">
      <x15ac:absPath xmlns:x15ac="http://schemas.microsoft.com/office/spreadsheetml/2010/11/ac" url="https://supersociedades365.sharepoint.com/sites/OAP_Docs/Documentos compartidos/Año_2026/02_Indicadores_Gestion/06_AnalisisEconomicoyRiesgo/"/>
    </mc:Choice>
  </mc:AlternateContent>
  <xr:revisionPtr revIDLastSave="323" documentId="8_{98350B19-3D42-4CDA-A636-385CD85BB773}" xr6:coauthVersionLast="47" xr6:coauthVersionMax="47" xr10:uidLastSave="{A3962B48-0D4B-4C3C-B5E4-A826D40888B1}"/>
  <bookViews>
    <workbookView xWindow="-120" yWindow="-120" windowWidth="29040" windowHeight="15720" firstSheet="10" activeTab="1" xr2:uid="{00000000-000D-0000-FFFF-FFFF00000000}"/>
  </bookViews>
  <sheets>
    <sheet name="1.IDP" sheetId="7" state="hidden" r:id="rId1"/>
    <sheet name="1. Informes, estudios, proyecto" sheetId="1" r:id="rId2"/>
    <sheet name="Objetivos procesos " sheetId="13" state="hidden" r:id="rId3"/>
    <sheet name="Hoja de Registro" sheetId="12" r:id="rId4"/>
    <sheet name="Password" sheetId="14" state="hidden" r:id="rId5"/>
    <sheet name="2. Jornadas pedagogicas realiza" sheetId="15" r:id="rId6"/>
    <sheet name="Hoja de Registro (2)" sheetId="18" r:id="rId7"/>
    <sheet name="3. Consultas atendidas" sheetId="16" r:id="rId8"/>
    <sheet name="Hoja de Registro (3)" sheetId="19" r:id="rId9"/>
    <sheet name="4. Recepción de informes" sheetId="17" r:id="rId10"/>
    <sheet name="Hoja de Registro (4)" sheetId="20" r:id="rId11"/>
    <sheet name="Instrucciones " sheetId="10" r:id="rId12"/>
    <sheet name="Hoja1" sheetId="9" state="hidden" r:id="rId13"/>
    <sheet name="Control de Cambios" sheetId="11" r:id="rId14"/>
  </sheets>
  <definedNames>
    <definedName name="APLICACIÓN_DE_POLÍTICAS_Y_O_NORMAS">'1.IDP'!$D$4:$D$8</definedName>
    <definedName name="_xlnm.Print_Area" localSheetId="1">'1. Informes, estudios, proyecto'!$B$1:$X$63</definedName>
    <definedName name="_xlnm.Print_Area" localSheetId="5">'2. Jornadas pedagogicas realiza'!$B$1:$X$63</definedName>
    <definedName name="_xlnm.Print_Area" localSheetId="7">'3. Consultas atendidas'!$B$1:$X$63</definedName>
    <definedName name="_xlnm.Print_Area" localSheetId="9">'4. Recepción de informes'!$B$1:$X$63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5">'2. Jornadas pedagogicas realiza'!$X$14</definedName>
    <definedName name="OTRO" localSheetId="7">'3. Consultas atendidas'!$X$14</definedName>
    <definedName name="OTRO" localSheetId="9">'4. Recepción de informes'!$X$14</definedName>
    <definedName name="OTRO">'1. Informes, estudios, proyecto'!$X$14</definedName>
    <definedName name="PROCES" localSheetId="5">'2. Jornadas pedagogicas realiza'!$F$13</definedName>
    <definedName name="PROCES" localSheetId="7">'3. Consultas atendidas'!$F$13</definedName>
    <definedName name="PROCES" localSheetId="9">'4. Recepción de informes'!$F$13</definedName>
    <definedName name="PROCES">'1. Informes, estudios, proyecto'!$F$13</definedName>
    <definedName name="PROCESOS">'1.IDP'!$B$4:$B$18</definedName>
    <definedName name="QUINCE">'1.IDP'!$P$130:$P$136</definedName>
    <definedName name="SEIS">'1.IDP'!$G$130:$G$132</definedName>
    <definedName name="SIETE">'1.IDP'!$H$130:$H$133</definedName>
    <definedName name="SUBPROCES" localSheetId="5">'2. Jornadas pedagogicas realiza'!$O$13</definedName>
    <definedName name="SUBPROCES" localSheetId="7">'3. Consultas atendidas'!$O$13</definedName>
    <definedName name="SUBPROCES" localSheetId="9">'4. Recepción de informes'!$O$13</definedName>
    <definedName name="SUBPROCES">'1. Informes, estudios, proyecto'!$O$13</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17" l="1"/>
  <c r="T35" i="17"/>
  <c r="W35" i="17"/>
  <c r="W35" i="16"/>
  <c r="T36" i="17"/>
  <c r="T41" i="17"/>
  <c r="S36" i="17"/>
  <c r="S35" i="17"/>
  <c r="R36" i="17"/>
  <c r="R35" i="17"/>
  <c r="R41" i="17" s="1"/>
  <c r="P36" i="17"/>
  <c r="P35" i="17"/>
  <c r="O36" i="17"/>
  <c r="O35" i="17"/>
  <c r="N36" i="17"/>
  <c r="N35" i="17"/>
  <c r="K36" i="17"/>
  <c r="K41" i="17" s="1"/>
  <c r="K35" i="17"/>
  <c r="J36" i="17"/>
  <c r="J37" i="17" s="1"/>
  <c r="J35" i="17"/>
  <c r="I36" i="17"/>
  <c r="I35" i="17"/>
  <c r="I37" i="17" s="1"/>
  <c r="G36" i="17"/>
  <c r="G35" i="17"/>
  <c r="F36" i="17"/>
  <c r="F37" i="17" s="1"/>
  <c r="F35" i="17"/>
  <c r="E36" i="17"/>
  <c r="E35" i="17"/>
  <c r="T36" i="16"/>
  <c r="T42" i="16" s="1"/>
  <c r="T35" i="16"/>
  <c r="S36" i="16"/>
  <c r="S35" i="16"/>
  <c r="R36" i="16"/>
  <c r="R35" i="16"/>
  <c r="P36" i="16"/>
  <c r="P35" i="16"/>
  <c r="P41" i="16" s="1"/>
  <c r="O36" i="16"/>
  <c r="O35" i="16"/>
  <c r="N36" i="16"/>
  <c r="N35" i="16"/>
  <c r="Q35" i="16" s="1"/>
  <c r="K36" i="16"/>
  <c r="K35" i="16"/>
  <c r="J36" i="16"/>
  <c r="J41" i="16" s="1"/>
  <c r="J35" i="16"/>
  <c r="I36" i="16"/>
  <c r="I35" i="16"/>
  <c r="I37" i="16" s="1"/>
  <c r="G36" i="16"/>
  <c r="G35" i="16"/>
  <c r="G41" i="16" s="1"/>
  <c r="F36" i="16"/>
  <c r="F35" i="16"/>
  <c r="E36" i="16"/>
  <c r="E35" i="16"/>
  <c r="E37" i="16" s="1"/>
  <c r="T36" i="15"/>
  <c r="T35" i="15"/>
  <c r="T37" i="15" s="1"/>
  <c r="S36" i="15"/>
  <c r="S35" i="15"/>
  <c r="S41" i="15" s="1"/>
  <c r="R36" i="15"/>
  <c r="R35" i="15"/>
  <c r="P36" i="15"/>
  <c r="P41" i="15" s="1"/>
  <c r="P35" i="15"/>
  <c r="O36" i="15"/>
  <c r="O35" i="15"/>
  <c r="N36" i="15"/>
  <c r="N35" i="15"/>
  <c r="K36" i="15"/>
  <c r="K37" i="15" s="1"/>
  <c r="K35" i="15"/>
  <c r="J36" i="15"/>
  <c r="J35" i="15"/>
  <c r="I36" i="15"/>
  <c r="I35" i="15"/>
  <c r="I37" i="15" s="1"/>
  <c r="V8" i="18"/>
  <c r="S9" i="18"/>
  <c r="T9" i="18"/>
  <c r="U9" i="18" s="1"/>
  <c r="R9" i="18"/>
  <c r="S8" i="18"/>
  <c r="T8" i="18"/>
  <c r="R8" i="18"/>
  <c r="Q8" i="18"/>
  <c r="N9" i="18"/>
  <c r="O9" i="18"/>
  <c r="M9" i="18"/>
  <c r="N8" i="18"/>
  <c r="O8" i="18"/>
  <c r="M8" i="18"/>
  <c r="L8" i="18"/>
  <c r="I9" i="18"/>
  <c r="J9" i="18"/>
  <c r="H9" i="18"/>
  <c r="I8" i="18"/>
  <c r="K8" i="18" s="1"/>
  <c r="J8" i="18"/>
  <c r="H8" i="18"/>
  <c r="G36" i="15"/>
  <c r="G42" i="15" s="1"/>
  <c r="G35" i="15"/>
  <c r="F36" i="15"/>
  <c r="F35" i="15"/>
  <c r="E36" i="15"/>
  <c r="E35" i="15"/>
  <c r="T36" i="1"/>
  <c r="T35" i="1"/>
  <c r="S36" i="1"/>
  <c r="S35" i="1"/>
  <c r="R36" i="1"/>
  <c r="R35" i="1"/>
  <c r="P36" i="1"/>
  <c r="P35" i="1"/>
  <c r="O36" i="1"/>
  <c r="O35" i="1"/>
  <c r="N36" i="1"/>
  <c r="N35" i="1"/>
  <c r="U8" i="12"/>
  <c r="U9" i="12"/>
  <c r="P9" i="12"/>
  <c r="Q8" i="12" s="1"/>
  <c r="P8" i="12"/>
  <c r="K9" i="12"/>
  <c r="K8" i="12"/>
  <c r="F9" i="12"/>
  <c r="F8" i="12"/>
  <c r="K36" i="1"/>
  <c r="K35" i="1"/>
  <c r="J36" i="1"/>
  <c r="J35" i="1"/>
  <c r="I36" i="1"/>
  <c r="I35" i="1"/>
  <c r="G36" i="1"/>
  <c r="G35" i="1"/>
  <c r="F36" i="1"/>
  <c r="F35" i="1"/>
  <c r="E36" i="1"/>
  <c r="E35" i="1"/>
  <c r="V8" i="12"/>
  <c r="E37" i="1"/>
  <c r="F9" i="19"/>
  <c r="F8" i="19"/>
  <c r="E9" i="18"/>
  <c r="E8" i="18"/>
  <c r="D9" i="18"/>
  <c r="D8" i="18"/>
  <c r="C9" i="18"/>
  <c r="C8" i="18"/>
  <c r="F8" i="18"/>
  <c r="B23" i="20"/>
  <c r="B22" i="20"/>
  <c r="B21" i="20"/>
  <c r="B20" i="20"/>
  <c r="B19" i="20"/>
  <c r="B18" i="20"/>
  <c r="B17" i="20"/>
  <c r="B16" i="20"/>
  <c r="B15" i="20"/>
  <c r="B14" i="20"/>
  <c r="B13" i="20"/>
  <c r="B12" i="20"/>
  <c r="B11" i="20"/>
  <c r="B10" i="20"/>
  <c r="T9" i="20"/>
  <c r="S9" i="20"/>
  <c r="R9" i="20"/>
  <c r="U9" i="20" s="1"/>
  <c r="O9" i="20"/>
  <c r="N9" i="20"/>
  <c r="M9" i="20"/>
  <c r="P9" i="20" s="1"/>
  <c r="J9" i="20"/>
  <c r="I9" i="20"/>
  <c r="H9" i="20"/>
  <c r="K9" i="20" s="1"/>
  <c r="E9" i="20"/>
  <c r="D9" i="20"/>
  <c r="C9" i="20"/>
  <c r="T8" i="20"/>
  <c r="S8" i="20"/>
  <c r="R8" i="20"/>
  <c r="U8" i="20" s="1"/>
  <c r="V8" i="20" s="1"/>
  <c r="O8" i="20"/>
  <c r="N8" i="20"/>
  <c r="M8" i="20"/>
  <c r="P8" i="20" s="1"/>
  <c r="Q8" i="20" s="1"/>
  <c r="K8" i="20"/>
  <c r="L8" i="20" s="1"/>
  <c r="J8" i="20"/>
  <c r="I8" i="20"/>
  <c r="H8" i="20"/>
  <c r="E8" i="20"/>
  <c r="D8" i="20"/>
  <c r="C8" i="20"/>
  <c r="F8" i="20" s="1"/>
  <c r="G8" i="20" s="1"/>
  <c r="B4" i="20"/>
  <c r="B23" i="19"/>
  <c r="B22" i="19"/>
  <c r="B21" i="19"/>
  <c r="B20" i="19"/>
  <c r="B19" i="19"/>
  <c r="B18" i="19"/>
  <c r="B17" i="19"/>
  <c r="B16" i="19"/>
  <c r="B15" i="19"/>
  <c r="B14" i="19"/>
  <c r="B13" i="19"/>
  <c r="B12" i="19"/>
  <c r="B11" i="19"/>
  <c r="B10" i="19"/>
  <c r="T9" i="19"/>
  <c r="S9" i="19"/>
  <c r="R9" i="19"/>
  <c r="U9" i="19" s="1"/>
  <c r="O9" i="19"/>
  <c r="P9" i="19" s="1"/>
  <c r="N9" i="19"/>
  <c r="M9" i="19"/>
  <c r="J9" i="19"/>
  <c r="I9" i="19"/>
  <c r="H9" i="19"/>
  <c r="K9" i="19" s="1"/>
  <c r="E9" i="19"/>
  <c r="D9" i="19"/>
  <c r="C9" i="19"/>
  <c r="T8" i="19"/>
  <c r="S8" i="19"/>
  <c r="R8" i="19"/>
  <c r="U8" i="19" s="1"/>
  <c r="V8" i="19" s="1"/>
  <c r="O8" i="19"/>
  <c r="N8" i="19"/>
  <c r="M8" i="19"/>
  <c r="P8" i="19" s="1"/>
  <c r="Q8" i="19" s="1"/>
  <c r="J8" i="19"/>
  <c r="I8" i="19"/>
  <c r="H8" i="19"/>
  <c r="K8" i="19" s="1"/>
  <c r="L8" i="19" s="1"/>
  <c r="E8" i="19"/>
  <c r="D8" i="19"/>
  <c r="G8" i="19" s="1"/>
  <c r="C8" i="19"/>
  <c r="B4" i="19"/>
  <c r="B13" i="18"/>
  <c r="B12" i="18"/>
  <c r="B11" i="18"/>
  <c r="B10" i="18"/>
  <c r="K9" i="18"/>
  <c r="F9" i="18"/>
  <c r="P8" i="18"/>
  <c r="G8" i="18"/>
  <c r="B4" i="18"/>
  <c r="G41" i="17"/>
  <c r="W40" i="17"/>
  <c r="J68" i="17" s="1"/>
  <c r="V40" i="17"/>
  <c r="U40" i="17"/>
  <c r="I68" i="17" s="1"/>
  <c r="T40" i="17"/>
  <c r="T42" i="17" s="1"/>
  <c r="S40" i="17"/>
  <c r="S42" i="17" s="1"/>
  <c r="R40" i="17"/>
  <c r="R42" i="17" s="1"/>
  <c r="Q40" i="17"/>
  <c r="H68" i="17" s="1"/>
  <c r="P40" i="17"/>
  <c r="P41" i="17" s="1"/>
  <c r="O40" i="17"/>
  <c r="N40" i="17"/>
  <c r="M40" i="17"/>
  <c r="L40" i="17"/>
  <c r="G68" i="17" s="1"/>
  <c r="K40" i="17"/>
  <c r="J40" i="17"/>
  <c r="I40" i="17"/>
  <c r="H40" i="17"/>
  <c r="F68" i="17" s="1"/>
  <c r="G40" i="17"/>
  <c r="G42" i="17" s="1"/>
  <c r="F40" i="17"/>
  <c r="E40" i="17"/>
  <c r="W38" i="17"/>
  <c r="V38" i="17"/>
  <c r="U38" i="17"/>
  <c r="T38" i="17"/>
  <c r="S38" i="17"/>
  <c r="R38" i="17"/>
  <c r="Q38" i="17"/>
  <c r="P38" i="17"/>
  <c r="O38" i="17"/>
  <c r="N38" i="17"/>
  <c r="M38" i="17"/>
  <c r="L38" i="17"/>
  <c r="K38" i="17"/>
  <c r="J38" i="17"/>
  <c r="I38" i="17"/>
  <c r="H38" i="17"/>
  <c r="G38" i="17"/>
  <c r="F38" i="17"/>
  <c r="E38" i="17"/>
  <c r="P37" i="17"/>
  <c r="G37" i="17"/>
  <c r="F16" i="17"/>
  <c r="F14" i="17"/>
  <c r="S41" i="16"/>
  <c r="W40" i="16"/>
  <c r="J68" i="16" s="1"/>
  <c r="V40" i="16"/>
  <c r="U40" i="16"/>
  <c r="I68" i="16" s="1"/>
  <c r="T40" i="16"/>
  <c r="S40" i="16"/>
  <c r="R40" i="16"/>
  <c r="Q40" i="16"/>
  <c r="H68" i="16" s="1"/>
  <c r="P40" i="16"/>
  <c r="O40" i="16"/>
  <c r="N40" i="16"/>
  <c r="N42" i="16" s="1"/>
  <c r="M40" i="16"/>
  <c r="L40" i="16"/>
  <c r="G68" i="16" s="1"/>
  <c r="K40" i="16"/>
  <c r="J40" i="16"/>
  <c r="I40" i="16"/>
  <c r="H40" i="16"/>
  <c r="F68" i="16" s="1"/>
  <c r="G40" i="16"/>
  <c r="F40" i="16"/>
  <c r="E40" i="16"/>
  <c r="W38" i="16"/>
  <c r="V38" i="16"/>
  <c r="U38" i="16"/>
  <c r="T38" i="16"/>
  <c r="S38" i="16"/>
  <c r="R38" i="16"/>
  <c r="Q38" i="16"/>
  <c r="P38" i="16"/>
  <c r="O38" i="16"/>
  <c r="N38" i="16"/>
  <c r="M38" i="16"/>
  <c r="L38" i="16"/>
  <c r="K38" i="16"/>
  <c r="J38" i="16"/>
  <c r="I38" i="16"/>
  <c r="H38" i="16"/>
  <c r="G38" i="16"/>
  <c r="F38" i="16"/>
  <c r="E38" i="16"/>
  <c r="S37" i="16"/>
  <c r="R37" i="16"/>
  <c r="P37" i="16"/>
  <c r="O37" i="16"/>
  <c r="N37" i="16"/>
  <c r="V36" i="16"/>
  <c r="F16" i="16"/>
  <c r="F14" i="16"/>
  <c r="W40" i="15"/>
  <c r="J68" i="15" s="1"/>
  <c r="V40" i="15"/>
  <c r="U40" i="15"/>
  <c r="I68" i="15" s="1"/>
  <c r="T40" i="15"/>
  <c r="T41" i="15" s="1"/>
  <c r="S40" i="15"/>
  <c r="S42" i="15" s="1"/>
  <c r="R40" i="15"/>
  <c r="R42" i="15" s="1"/>
  <c r="Q40" i="15"/>
  <c r="H68" i="15" s="1"/>
  <c r="P40" i="15"/>
  <c r="O40" i="15"/>
  <c r="N40" i="15"/>
  <c r="M40" i="15"/>
  <c r="L40" i="15"/>
  <c r="G68" i="15" s="1"/>
  <c r="K40" i="15"/>
  <c r="J40" i="15"/>
  <c r="I40" i="15"/>
  <c r="H40" i="15"/>
  <c r="F68" i="15" s="1"/>
  <c r="G40" i="15"/>
  <c r="F40" i="15"/>
  <c r="E40" i="15"/>
  <c r="W38" i="15"/>
  <c r="V38" i="15"/>
  <c r="U38" i="15"/>
  <c r="T38" i="15"/>
  <c r="S38" i="15"/>
  <c r="R38" i="15"/>
  <c r="Q38" i="15"/>
  <c r="P38" i="15"/>
  <c r="O38" i="15"/>
  <c r="N38" i="15"/>
  <c r="M38" i="15"/>
  <c r="L38" i="15"/>
  <c r="K38" i="15"/>
  <c r="J38" i="15"/>
  <c r="I38" i="15"/>
  <c r="H38" i="15"/>
  <c r="G38" i="15"/>
  <c r="F38" i="15"/>
  <c r="E38" i="15"/>
  <c r="P37" i="15"/>
  <c r="J37" i="15"/>
  <c r="G37" i="15"/>
  <c r="L36" i="15"/>
  <c r="U35" i="15"/>
  <c r="L35" i="15"/>
  <c r="H35" i="15"/>
  <c r="F16" i="15"/>
  <c r="F14" i="15"/>
  <c r="F16" i="1"/>
  <c r="F14" i="1"/>
  <c r="U36" i="17" l="1"/>
  <c r="T37" i="17"/>
  <c r="S41" i="17"/>
  <c r="S37" i="17"/>
  <c r="V35" i="17"/>
  <c r="U35" i="17"/>
  <c r="U37" i="17" s="1"/>
  <c r="I67" i="17" s="1"/>
  <c r="R37" i="17"/>
  <c r="O42" i="17"/>
  <c r="O37" i="17"/>
  <c r="O41" i="17"/>
  <c r="Q35" i="17"/>
  <c r="V36" i="17"/>
  <c r="N41" i="17"/>
  <c r="Q36" i="17"/>
  <c r="N42" i="17"/>
  <c r="N37" i="17"/>
  <c r="K37" i="17"/>
  <c r="K42" i="17"/>
  <c r="L36" i="17"/>
  <c r="J41" i="17"/>
  <c r="J42" i="17"/>
  <c r="L35" i="17"/>
  <c r="I41" i="17"/>
  <c r="F42" i="17"/>
  <c r="F41" i="17"/>
  <c r="H36" i="17"/>
  <c r="M36" i="17"/>
  <c r="E37" i="17"/>
  <c r="H35" i="17"/>
  <c r="E41" i="17"/>
  <c r="M35" i="17"/>
  <c r="E42" i="17"/>
  <c r="T37" i="16"/>
  <c r="T41" i="16"/>
  <c r="S42" i="16"/>
  <c r="U36" i="16"/>
  <c r="V35" i="16"/>
  <c r="V42" i="16" s="1"/>
  <c r="U35" i="16"/>
  <c r="U37" i="16" s="1"/>
  <c r="I67" i="16" s="1"/>
  <c r="R41" i="16"/>
  <c r="R42" i="16"/>
  <c r="P42" i="16"/>
  <c r="Q36" i="16"/>
  <c r="O41" i="16"/>
  <c r="Q37" i="16"/>
  <c r="H67" i="16" s="1"/>
  <c r="V37" i="16"/>
  <c r="Q42" i="16"/>
  <c r="N41" i="16"/>
  <c r="K37" i="16"/>
  <c r="K41" i="16"/>
  <c r="L36" i="16"/>
  <c r="J37" i="16"/>
  <c r="J42" i="16"/>
  <c r="I41" i="16"/>
  <c r="W36" i="16"/>
  <c r="L35" i="16"/>
  <c r="L37" i="16" s="1"/>
  <c r="G67" i="16" s="1"/>
  <c r="M36" i="16"/>
  <c r="H36" i="16"/>
  <c r="H42" i="16" s="1"/>
  <c r="G37" i="16"/>
  <c r="G42" i="16"/>
  <c r="H35" i="16"/>
  <c r="F37" i="16"/>
  <c r="F41" i="16"/>
  <c r="E41" i="16"/>
  <c r="E42" i="16"/>
  <c r="M35" i="16"/>
  <c r="U36" i="15"/>
  <c r="S37" i="15"/>
  <c r="U37" i="15"/>
  <c r="I67" i="15" s="1"/>
  <c r="R41" i="15"/>
  <c r="R37" i="15"/>
  <c r="P42" i="15"/>
  <c r="V35" i="15"/>
  <c r="O42" i="15"/>
  <c r="O37" i="15"/>
  <c r="V36" i="15"/>
  <c r="Q36" i="15"/>
  <c r="N37" i="15"/>
  <c r="Q35" i="15"/>
  <c r="N41" i="15"/>
  <c r="K41" i="15"/>
  <c r="J42" i="15"/>
  <c r="L37" i="15"/>
  <c r="G67" i="15" s="1"/>
  <c r="I41" i="15"/>
  <c r="U8" i="18"/>
  <c r="G41" i="15"/>
  <c r="H36" i="15"/>
  <c r="H42" i="15" s="1"/>
  <c r="W36" i="15"/>
  <c r="F37" i="15"/>
  <c r="F42" i="15"/>
  <c r="M36" i="15"/>
  <c r="E41" i="15"/>
  <c r="H41" i="15"/>
  <c r="F69" i="15" s="1"/>
  <c r="E37" i="15"/>
  <c r="H37" i="15"/>
  <c r="F67" i="15" s="1"/>
  <c r="M35" i="15"/>
  <c r="W35" i="15"/>
  <c r="L8" i="12"/>
  <c r="F9" i="20"/>
  <c r="P9" i="18"/>
  <c r="P42" i="17"/>
  <c r="F42" i="16"/>
  <c r="I42" i="16"/>
  <c r="O42" i="16"/>
  <c r="Q41" i="16"/>
  <c r="H69" i="16" s="1"/>
  <c r="F41" i="15"/>
  <c r="J41" i="15"/>
  <c r="K42" i="15"/>
  <c r="L42" i="15"/>
  <c r="L41" i="15"/>
  <c r="G69" i="15" s="1"/>
  <c r="O41" i="15"/>
  <c r="I42" i="17"/>
  <c r="U42" i="17"/>
  <c r="K42" i="16"/>
  <c r="H37" i="16"/>
  <c r="F67" i="16" s="1"/>
  <c r="T42" i="15"/>
  <c r="U42" i="15"/>
  <c r="U41" i="15"/>
  <c r="I69" i="15" s="1"/>
  <c r="E42" i="15"/>
  <c r="I42" i="15"/>
  <c r="N42" i="15"/>
  <c r="W40" i="1"/>
  <c r="V40" i="1"/>
  <c r="U40" i="1"/>
  <c r="T40" i="1"/>
  <c r="S40" i="1"/>
  <c r="R40" i="1"/>
  <c r="Q40" i="1"/>
  <c r="P40" i="1"/>
  <c r="O40" i="1"/>
  <c r="N40" i="1"/>
  <c r="N41" i="1" s="1"/>
  <c r="M40" i="1"/>
  <c r="L40" i="1"/>
  <c r="K40" i="1"/>
  <c r="J40" i="1"/>
  <c r="J41" i="1" s="1"/>
  <c r="I40" i="1"/>
  <c r="I41" i="1" s="1"/>
  <c r="H40" i="1"/>
  <c r="F40" i="1"/>
  <c r="F41" i="1" s="1"/>
  <c r="G40" i="1"/>
  <c r="G41" i="1" s="1"/>
  <c r="E40" i="1"/>
  <c r="E41" i="1" s="1"/>
  <c r="B21" i="12"/>
  <c r="B20" i="12"/>
  <c r="B19" i="12"/>
  <c r="B18" i="12"/>
  <c r="B17" i="12"/>
  <c r="B16" i="12"/>
  <c r="B15" i="12"/>
  <c r="B14" i="12"/>
  <c r="B13" i="12"/>
  <c r="B12" i="12"/>
  <c r="B11" i="12"/>
  <c r="B10" i="12"/>
  <c r="U41" i="17" l="1"/>
  <c r="I69" i="17" s="1"/>
  <c r="V41" i="17"/>
  <c r="V42" i="17"/>
  <c r="V37" i="17"/>
  <c r="Q41" i="17"/>
  <c r="H69" i="17" s="1"/>
  <c r="Q37" i="17"/>
  <c r="H67" i="17" s="1"/>
  <c r="Q42" i="17"/>
  <c r="L42" i="17"/>
  <c r="L41" i="17"/>
  <c r="G69" i="17" s="1"/>
  <c r="L37" i="17"/>
  <c r="G67" i="17" s="1"/>
  <c r="W42" i="17"/>
  <c r="W41" i="17"/>
  <c r="J69" i="17" s="1"/>
  <c r="M41" i="17"/>
  <c r="H37" i="17"/>
  <c r="F67" i="17" s="1"/>
  <c r="M37" i="17"/>
  <c r="H42" i="17"/>
  <c r="H41" i="17"/>
  <c r="F69" i="17" s="1"/>
  <c r="M42" i="17"/>
  <c r="W37" i="17"/>
  <c r="J67" i="17" s="1"/>
  <c r="V41" i="16"/>
  <c r="W41" i="16"/>
  <c r="J69" i="16" s="1"/>
  <c r="U42" i="16"/>
  <c r="U41" i="16"/>
  <c r="I69" i="16" s="1"/>
  <c r="M37" i="16"/>
  <c r="L41" i="16"/>
  <c r="G69" i="16" s="1"/>
  <c r="L42" i="16"/>
  <c r="H41" i="16"/>
  <c r="F69" i="16" s="1"/>
  <c r="W42" i="16"/>
  <c r="W37" i="16"/>
  <c r="J67" i="16" s="1"/>
  <c r="M42" i="16"/>
  <c r="M41" i="16"/>
  <c r="V42" i="15"/>
  <c r="V41" i="15"/>
  <c r="Q41" i="15"/>
  <c r="H69" i="15" s="1"/>
  <c r="V37" i="15"/>
  <c r="Q42" i="15"/>
  <c r="Q37" i="15"/>
  <c r="H67" i="15" s="1"/>
  <c r="W42" i="15"/>
  <c r="M41" i="15"/>
  <c r="M37" i="15"/>
  <c r="W41" i="15"/>
  <c r="J69" i="15" s="1"/>
  <c r="W37" i="15"/>
  <c r="J67" i="15" s="1"/>
  <c r="M42" i="15"/>
  <c r="T41" i="1"/>
  <c r="R41" i="1"/>
  <c r="P41" i="1"/>
  <c r="S41" i="1"/>
  <c r="O41" i="1"/>
  <c r="K41" i="1"/>
  <c r="V38" i="1"/>
  <c r="U38" i="1"/>
  <c r="T38" i="1"/>
  <c r="S38" i="1"/>
  <c r="R38" i="1"/>
  <c r="Q38" i="1"/>
  <c r="P38" i="1"/>
  <c r="O38" i="1"/>
  <c r="N38" i="1"/>
  <c r="K38" i="1"/>
  <c r="J38" i="1"/>
  <c r="I38" i="1"/>
  <c r="G38" i="1"/>
  <c r="F38" i="1"/>
  <c r="E38" i="1"/>
  <c r="T37" i="1"/>
  <c r="S37" i="1"/>
  <c r="R37" i="1"/>
  <c r="P37" i="1"/>
  <c r="O37" i="1"/>
  <c r="N37" i="1"/>
  <c r="K37" i="1"/>
  <c r="J37" i="1"/>
  <c r="I37" i="1"/>
  <c r="G37" i="1"/>
  <c r="F37" i="1"/>
  <c r="W36" i="1"/>
  <c r="V36" i="1"/>
  <c r="U36" i="1"/>
  <c r="Q36" i="1"/>
  <c r="M36" i="1"/>
  <c r="L36" i="1"/>
  <c r="H36" i="1"/>
  <c r="W35" i="1"/>
  <c r="V35" i="1"/>
  <c r="U35" i="1"/>
  <c r="Q35" i="1"/>
  <c r="Q41" i="1" s="1"/>
  <c r="M35" i="1"/>
  <c r="L35" i="1"/>
  <c r="L38" i="1" s="1"/>
  <c r="H35" i="1"/>
  <c r="L37" i="1" l="1"/>
  <c r="U41" i="1"/>
  <c r="U37" i="1"/>
  <c r="V37" i="1"/>
  <c r="Q37" i="1"/>
  <c r="H37" i="1"/>
  <c r="M37" i="1"/>
  <c r="W37" i="1"/>
  <c r="H41" i="1"/>
  <c r="V41" i="1"/>
  <c r="L41" i="1"/>
  <c r="W38" i="1"/>
  <c r="H38" i="1"/>
  <c r="M38" i="1"/>
  <c r="M41" i="1"/>
  <c r="W41" i="1"/>
  <c r="B4" i="12" l="1"/>
  <c r="D24" i="7" l="1"/>
  <c r="D95" i="7"/>
  <c r="D94" i="7" s="1"/>
  <c r="I67" i="1" l="1"/>
  <c r="H67" i="1"/>
  <c r="V42" i="1"/>
  <c r="L42" i="1"/>
  <c r="G67" i="1"/>
  <c r="H42" i="1"/>
  <c r="M42" i="1"/>
  <c r="W42" i="1"/>
  <c r="H69" i="1"/>
  <c r="Q42" i="1"/>
  <c r="E42" i="1"/>
  <c r="N42" i="1"/>
  <c r="F42" i="1"/>
  <c r="O42" i="1"/>
  <c r="G42" i="1"/>
  <c r="P42" i="1"/>
  <c r="I42" i="1"/>
  <c r="R42" i="1"/>
  <c r="J42" i="1"/>
  <c r="S42" i="1"/>
  <c r="K42" i="1"/>
  <c r="T42" i="1"/>
  <c r="I69" i="1"/>
  <c r="U42" i="1"/>
  <c r="G68" i="1"/>
  <c r="J68" i="1"/>
  <c r="F68" i="1"/>
  <c r="F67" i="1"/>
  <c r="H68" i="1"/>
  <c r="I68" i="1"/>
  <c r="F69" i="1" l="1"/>
  <c r="J69" i="1"/>
  <c r="G69" i="1"/>
  <c r="J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0000000-0006-0000-0100-000001000000}">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00000000-0006-0000-0100-000002000000}">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1010F956-F5A9-43F4-AF10-411958562E76}">
      <text>
        <r>
          <rPr>
            <sz val="12"/>
            <color indexed="81"/>
            <rFont val="Tahoma"/>
            <family val="2"/>
          </rPr>
          <t>Indique el valor  inicial del indicador, definido como punto de referencia para la medición.</t>
        </r>
      </text>
    </comment>
    <comment ref="E30" authorId="0" shapeId="0" xr:uid="{00000000-0006-0000-0100-00000300000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00000000-0006-0000-0100-000004000000}">
      <text>
        <r>
          <rPr>
            <sz val="12"/>
            <color indexed="81"/>
            <rFont val="Tahoma"/>
            <family val="2"/>
          </rPr>
          <t>Establecer el valor de cumplimiento que se pretende obtener para el periodo. Se expresa en ocasiones en PORCENTAJE (%)</t>
        </r>
      </text>
    </comment>
    <comment ref="P30" authorId="0" shapeId="0" xr:uid="{00000000-0006-0000-0100-000005000000}">
      <text>
        <r>
          <rPr>
            <sz val="12"/>
            <color indexed="81"/>
            <rFont val="Tahoma"/>
            <family val="2"/>
          </rPr>
          <t>Realizar una descrpción cualitativa de la meta</t>
        </r>
        <r>
          <rPr>
            <sz val="9"/>
            <color indexed="81"/>
            <rFont val="Tahoma"/>
            <family val="2"/>
          </rPr>
          <t xml:space="preserve">
</t>
        </r>
      </text>
    </comment>
    <comment ref="N44" authorId="1" shapeId="0" xr:uid="{58DA5F0B-0E91-44F0-B6CB-C3C4EFEB6F1B}">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00000000-0006-0000-0100-000007000000}">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C9237927-38D7-4279-9BFF-F16EF818EDBC}">
      <text>
        <r>
          <rPr>
            <sz val="12"/>
            <color indexed="81"/>
            <rFont val="Tahoma"/>
            <family val="2"/>
          </rPr>
          <t>Marque con una X, en caso de requerir formular plan de requerimiento.</t>
        </r>
        <r>
          <rPr>
            <sz val="9"/>
            <color indexed="81"/>
            <rFont val="Tahoma"/>
            <family val="2"/>
          </rPr>
          <t xml:space="preserve">
</t>
        </r>
      </text>
    </comment>
    <comment ref="U58" authorId="2" shapeId="0" xr:uid="{89D89702-EC89-4991-AE58-8FFF480D6C79}">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4D9D487E-2633-408C-BCC5-0A3C576DF4F7}">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3B0FE05B-09B7-4FBE-9A79-9F499EF2C507}">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C06E9EBE-8A01-4B85-8D6A-88E41B9FFCF4}">
      <text>
        <r>
          <rPr>
            <sz val="12"/>
            <color indexed="81"/>
            <rFont val="Tahoma"/>
            <family val="2"/>
          </rPr>
          <t>Indique el valor  inicial del indicador, definido como punto de referencia para la medición.</t>
        </r>
      </text>
    </comment>
    <comment ref="E30" authorId="0" shapeId="0" xr:uid="{1EC3FFF1-E008-4BF2-A9AA-4D99B4A2E201}">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6BAD2CE0-0D90-4463-BDBB-7B9D807A4D32}">
      <text>
        <r>
          <rPr>
            <sz val="12"/>
            <color indexed="81"/>
            <rFont val="Tahoma"/>
            <family val="2"/>
          </rPr>
          <t>Establecer el valor de cumplimiento que se pretende obtener para el periodo. Se expresa en ocasiones en PORCENTAJE (%)</t>
        </r>
      </text>
    </comment>
    <comment ref="P30" authorId="0" shapeId="0" xr:uid="{9BAC9B87-5178-4952-9F36-A141CDAD2C48}">
      <text>
        <r>
          <rPr>
            <sz val="12"/>
            <color indexed="81"/>
            <rFont val="Tahoma"/>
            <family val="2"/>
          </rPr>
          <t>Realizar una descrpción cualitativa de la meta</t>
        </r>
        <r>
          <rPr>
            <sz val="9"/>
            <color indexed="81"/>
            <rFont val="Tahoma"/>
            <family val="2"/>
          </rPr>
          <t xml:space="preserve">
</t>
        </r>
      </text>
    </comment>
    <comment ref="N44" authorId="1" shapeId="0" xr:uid="{1B652B66-E638-4924-BAEE-C911E69E511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3EBF9024-8939-4746-AA55-DCE2B90FB136}">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E074C36E-643B-4173-99BB-5F82716E8E52}">
      <text>
        <r>
          <rPr>
            <sz val="12"/>
            <color indexed="81"/>
            <rFont val="Tahoma"/>
            <family val="2"/>
          </rPr>
          <t>Marque con una X, en caso de requerir formular plan de requerimiento.</t>
        </r>
        <r>
          <rPr>
            <sz val="9"/>
            <color indexed="81"/>
            <rFont val="Tahoma"/>
            <family val="2"/>
          </rPr>
          <t xml:space="preserve">
</t>
        </r>
      </text>
    </comment>
    <comment ref="U58" authorId="2" shapeId="0" xr:uid="{1F74D34F-CF67-4D41-AC0E-90FBEE8F71FB}">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932D87DB-DF91-44B8-B2ED-585FE70799CD}">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F6B2A5B0-B786-4281-B6AB-69DD177A252E}">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D6995494-AACC-4B7B-B6C3-0FEF1AAF3724}">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EF434A61-3903-4DF3-A729-1E249F203B81}">
      <text>
        <r>
          <rPr>
            <sz val="12"/>
            <color indexed="81"/>
            <rFont val="Tahoma"/>
            <family val="2"/>
          </rPr>
          <t>Indique el valor  inicial del indicador, definido como punto de referencia para la medición.</t>
        </r>
      </text>
    </comment>
    <comment ref="E30" authorId="0" shapeId="0" xr:uid="{444CC3D4-6A07-4458-BCD7-F1E59D62407A}">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43303A89-144E-4008-A270-03880B1813F4}">
      <text>
        <r>
          <rPr>
            <sz val="12"/>
            <color indexed="81"/>
            <rFont val="Tahoma"/>
            <family val="2"/>
          </rPr>
          <t>Establecer el valor de cumplimiento que se pretende obtener para el periodo. Se expresa en ocasiones en PORCENTAJE (%)</t>
        </r>
      </text>
    </comment>
    <comment ref="P30" authorId="0" shapeId="0" xr:uid="{343831D9-43B2-4775-8199-4A95FE98FBAF}">
      <text>
        <r>
          <rPr>
            <sz val="12"/>
            <color indexed="81"/>
            <rFont val="Tahoma"/>
            <family val="2"/>
          </rPr>
          <t>Realizar una descrpción cualitativa de la meta</t>
        </r>
        <r>
          <rPr>
            <sz val="9"/>
            <color indexed="81"/>
            <rFont val="Tahoma"/>
            <family val="2"/>
          </rPr>
          <t xml:space="preserve">
</t>
        </r>
      </text>
    </comment>
    <comment ref="N44" authorId="1" shapeId="0" xr:uid="{741F54C9-2085-46AD-9D41-4749983144C9}">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16E79051-C7F9-4C55-B04C-B67EAD64484C}">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9DEC48E5-84DC-45CE-B412-8766E6CF0C62}">
      <text>
        <r>
          <rPr>
            <sz val="12"/>
            <color indexed="81"/>
            <rFont val="Tahoma"/>
            <family val="2"/>
          </rPr>
          <t>Marque con una X, en caso de requerir formular plan de requerimiento.</t>
        </r>
        <r>
          <rPr>
            <sz val="9"/>
            <color indexed="81"/>
            <rFont val="Tahoma"/>
            <family val="2"/>
          </rPr>
          <t xml:space="preserve">
</t>
        </r>
      </text>
    </comment>
    <comment ref="U58" authorId="2" shapeId="0" xr:uid="{6DFF77CC-A3A4-4000-BD12-52E31FC7D280}">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9E84015C-320D-485F-80EB-179015ADD2CA}">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3C38ABF7-4640-4AF2-ACDC-F6D0C97B57F3}">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3A22AAC5-1DEE-43F9-8AA0-1D9C1686878A}">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BDFA3CAE-6FEF-4015-AFA2-8B400979C2D5}">
      <text>
        <r>
          <rPr>
            <sz val="12"/>
            <color indexed="81"/>
            <rFont val="Tahoma"/>
            <family val="2"/>
          </rPr>
          <t>Indique el valor  inicial del indicador, definido como punto de referencia para la medición.</t>
        </r>
      </text>
    </comment>
    <comment ref="E30" authorId="0" shapeId="0" xr:uid="{C9265563-D7FA-4594-9136-AD5109627D9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683AFEA9-5F11-422E-BB67-95653CE13F4D}">
      <text>
        <r>
          <rPr>
            <sz val="12"/>
            <color indexed="81"/>
            <rFont val="Tahoma"/>
            <family val="2"/>
          </rPr>
          <t>Establecer el valor de cumplimiento que se pretende obtener para el periodo. Se expresa en ocasiones en PORCENTAJE (%)</t>
        </r>
      </text>
    </comment>
    <comment ref="P30" authorId="0" shapeId="0" xr:uid="{23E6A8A8-ACDD-4663-9FFD-FBD21E958CEB}">
      <text>
        <r>
          <rPr>
            <sz val="12"/>
            <color indexed="81"/>
            <rFont val="Tahoma"/>
            <family val="2"/>
          </rPr>
          <t>Realizar una descrpción cualitativa de la meta</t>
        </r>
        <r>
          <rPr>
            <sz val="9"/>
            <color indexed="81"/>
            <rFont val="Tahoma"/>
            <family val="2"/>
          </rPr>
          <t xml:space="preserve">
</t>
        </r>
      </text>
    </comment>
    <comment ref="N44" authorId="1" shapeId="0" xr:uid="{0BEB34D8-0E96-4459-BCB1-2A22F60E2C53}">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38C2E3A9-0A9C-4E7A-90D3-C45E40ECCC8C}">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4FEBC3C6-E6DF-4DA5-A69A-2EFD012F25C1}">
      <text>
        <r>
          <rPr>
            <sz val="12"/>
            <color indexed="81"/>
            <rFont val="Tahoma"/>
            <family val="2"/>
          </rPr>
          <t>Marque con una X, en caso de requerir formular plan de requerimiento.</t>
        </r>
        <r>
          <rPr>
            <sz val="9"/>
            <color indexed="81"/>
            <rFont val="Tahoma"/>
            <family val="2"/>
          </rPr>
          <t xml:space="preserve">
</t>
        </r>
      </text>
    </comment>
    <comment ref="U58" authorId="2" shapeId="0" xr:uid="{C23BF00A-5D88-4E5D-BB82-DE6A7169B511}">
      <text>
        <r>
          <rPr>
            <sz val="12"/>
            <color indexed="81"/>
            <rFont val="Tahoma"/>
            <family val="2"/>
          </rPr>
          <t>Marque con una X, en caso de no requerir formular plan de mejoramiento.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62CE5178-0EF4-407F-906A-4199E28A213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<sst xmlns="http://schemas.openxmlformats.org/spreadsheetml/2006/main" count="1421" uniqueCount="727">
  <si>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</si>
  <si>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</si>
  <si>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</si>
  <si>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</si>
  <si>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</si>
  <si>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</si>
  <si>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</si>
  <si>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</si>
  <si>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</si>
  <si>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BIMESTRAL</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</si>
  <si>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</si>
  <si>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</si>
  <si>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</si>
  <si>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</si>
  <si>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</si>
  <si>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</si>
  <si>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</si>
  <si>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</si>
  <si>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</si>
  <si>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</si>
  <si>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</si>
  <si>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</si>
  <si>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</si>
  <si>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</si>
  <si>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</si>
  <si>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</si>
  <si>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</si>
  <si>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</si>
  <si>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</si>
  <si>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</si>
  <si>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</si>
  <si>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</si>
  <si>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</si>
  <si>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</si>
  <si>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</si>
  <si>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</si>
  <si>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</si>
  <si>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</si>
  <si>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</si>
  <si>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</si>
  <si>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</si>
  <si>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</si>
  <si>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</si>
  <si>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</si>
  <si>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</si>
  <si>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</si>
  <si>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</si>
  <si>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</si>
  <si>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</si>
  <si>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</si>
  <si>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</si>
  <si>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</si>
  <si>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</si>
  <si>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</si>
  <si>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</si>
  <si>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</si>
  <si>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</si>
  <si>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</si>
  <si>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</si>
  <si>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</si>
  <si>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</si>
  <si>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</si>
  <si>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</si>
  <si>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</si>
  <si>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</si>
  <si>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</si>
  <si>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</si>
  <si>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</si>
  <si>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</si>
  <si>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</si>
  <si>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</si>
  <si>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</si>
  <si>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</si>
  <si>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</si>
  <si>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</si>
  <si>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</si>
  <si>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</si>
  <si>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</si>
  <si>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</si>
  <si>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</si>
  <si>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</si>
  <si>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</si>
  <si>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</si>
  <si>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</si>
  <si>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</si>
  <si>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</si>
  <si>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</si>
  <si>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</si>
  <si>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</si>
  <si>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</si>
  <si>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</si>
  <si>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</si>
  <si>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</si>
  <si>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</si>
  <si>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</si>
  <si>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</si>
  <si>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</si>
  <si>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</si>
  <si>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</si>
  <si>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</si>
  <si>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</si>
  <si>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</si>
  <si>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</si>
  <si>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</si>
  <si>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</si>
  <si>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</si>
  <si>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</si>
  <si>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</si>
  <si>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</si>
  <si>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</si>
  <si>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</si>
  <si>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</si>
  <si>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</si>
  <si>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</si>
  <si>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</si>
  <si>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</si>
  <si>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</si>
  <si>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</si>
  <si>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</si>
  <si>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</si>
  <si>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</si>
  <si>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</si>
  <si>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</si>
  <si>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</si>
  <si>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</si>
  <si>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</si>
  <si>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</si>
  <si>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</si>
  <si>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</si>
  <si>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</si>
  <si>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</si>
  <si>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</si>
  <si>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</si>
  <si>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</si>
  <si>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</si>
  <si>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</si>
  <si>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</si>
  <si>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</si>
  <si>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</si>
  <si>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</si>
  <si>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</si>
  <si>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</si>
  <si>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</si>
  <si>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</si>
  <si>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</si>
  <si>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</si>
  <si>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</si>
  <si>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</si>
  <si>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</si>
  <si>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</si>
  <si>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</si>
  <si>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</si>
  <si>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</si>
  <si>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</si>
  <si>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</si>
  <si>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</si>
  <si>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</si>
  <si>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</si>
  <si>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</si>
  <si>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</si>
  <si>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</si>
  <si>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</si>
  <si>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</si>
  <si>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</si>
  <si>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</si>
  <si>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</si>
  <si>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</si>
  <si>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</si>
  <si>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</si>
  <si>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</si>
  <si>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</si>
  <si>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</si>
  <si>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</si>
  <si>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</si>
  <si>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</si>
  <si>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</si>
  <si>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</si>
  <si>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</si>
  <si>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</si>
  <si>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</si>
  <si>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</si>
  <si>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</si>
  <si>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</si>
  <si>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</si>
  <si>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</si>
  <si>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</si>
  <si>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</si>
  <si>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</si>
  <si>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</si>
  <si>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</si>
  <si>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</si>
  <si>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</si>
  <si>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</si>
  <si>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</si>
  <si>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</si>
  <si>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</si>
  <si>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</si>
  <si>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</si>
  <si>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</si>
  <si>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</si>
  <si>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</si>
  <si>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</si>
  <si>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</si>
  <si>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</si>
  <si>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</si>
  <si>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</si>
  <si>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</si>
  <si>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</si>
  <si>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</si>
  <si>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</si>
  <si>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</si>
  <si>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</si>
  <si>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</si>
  <si>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</si>
  <si>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</si>
  <si>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</si>
  <si>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</si>
  <si>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</si>
  <si>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</si>
  <si>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</si>
  <si>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</si>
  <si>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</si>
  <si>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</si>
  <si>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</si>
  <si>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</si>
  <si>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</si>
  <si>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</si>
  <si>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</si>
  <si>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</si>
  <si>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</si>
  <si>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</si>
  <si>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</si>
  <si>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</si>
  <si>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</si>
  <si>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</si>
  <si>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</si>
  <si>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</si>
  <si>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</si>
  <si>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</si>
  <si>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</si>
  <si>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</si>
  <si>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</si>
  <si>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</si>
  <si>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</si>
  <si>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</si>
  <si>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</si>
  <si>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</si>
  <si>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</si>
  <si>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</si>
  <si>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</si>
  <si>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</si>
  <si>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</si>
  <si>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</si>
  <si>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</si>
  <si>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</si>
  <si>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</si>
  <si>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</si>
  <si>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</si>
  <si>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</si>
  <si>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</si>
  <si>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</si>
  <si>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</si>
  <si>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</si>
  <si>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</si>
  <si>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</si>
  <si>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</si>
  <si>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</si>
  <si>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</si>
  <si>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</si>
  <si>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</si>
  <si>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</si>
  <si>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</si>
  <si>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</si>
  <si>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</si>
  <si>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</si>
  <si>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</si>
  <si>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</si>
  <si>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</si>
  <si>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</si>
  <si>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</si>
  <si>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</si>
  <si>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</si>
  <si>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</si>
  <si>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</si>
  <si>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</si>
  <si>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</si>
  <si>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</si>
  <si>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</si>
  <si>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</si>
  <si>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</si>
  <si>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</si>
  <si>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</si>
  <si>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</si>
  <si>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</si>
  <si>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</si>
  <si>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</si>
  <si>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</si>
  <si>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</si>
  <si>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</si>
  <si>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</si>
  <si>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</si>
  <si>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</si>
  <si>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</si>
  <si>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</si>
  <si>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</si>
  <si>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</si>
  <si>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</si>
  <si>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</si>
  <si>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</si>
  <si>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</si>
  <si>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</si>
  <si>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</si>
  <si>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</si>
  <si>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</si>
  <si>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</si>
  <si>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</si>
  <si>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</si>
  <si>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</si>
  <si>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</si>
  <si>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</si>
  <si>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</si>
  <si>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</si>
  <si>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</si>
  <si>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</si>
  <si>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</si>
  <si>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</si>
  <si>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</si>
  <si>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</si>
  <si>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</si>
  <si>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</si>
  <si>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</si>
  <si>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</si>
  <si>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</si>
  <si>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</si>
  <si>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</si>
  <si>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</si>
  <si>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</si>
  <si>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</si>
  <si>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</si>
  <si>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</si>
  <si>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</si>
  <si>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</si>
  <si>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</si>
  <si>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</si>
  <si>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</si>
  <si>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</si>
  <si>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</si>
  <si>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</si>
  <si>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</si>
  <si>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</si>
  <si>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</si>
  <si>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</si>
  <si>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</si>
  <si>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</si>
  <si>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</si>
  <si>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</si>
  <si>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</si>
  <si>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</si>
  <si>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</si>
  <si>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</si>
  <si>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</si>
  <si>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</si>
  <si>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</si>
  <si>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</si>
  <si>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</si>
  <si>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</si>
  <si>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</si>
  <si>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</si>
  <si>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</si>
  <si>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</si>
  <si>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</si>
  <si>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</si>
  <si>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</si>
  <si>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</si>
  <si>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</si>
  <si>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</si>
  <si>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</si>
  <si>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</si>
  <si>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</si>
  <si>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</si>
  <si>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</si>
  <si>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</si>
  <si>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</si>
  <si>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</si>
  <si>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</si>
  <si>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</si>
  <si>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</si>
  <si>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</si>
  <si>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</si>
  <si>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</si>
  <si>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</si>
  <si>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</si>
  <si>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</si>
  <si>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</si>
  <si>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</si>
  <si>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</si>
  <si>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</si>
  <si>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</si>
  <si>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</si>
  <si>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</si>
  <si>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</si>
  <si>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</si>
  <si>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</si>
  <si>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</si>
  <si>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</si>
  <si>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</si>
  <si>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</si>
  <si>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</si>
  <si>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</si>
  <si>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</si>
  <si>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</si>
  <si>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r>
      <rPr>
        <b/>
        <sz val="12"/>
        <color theme="1"/>
        <rFont val="Verdana"/>
        <family val="2"/>
      </rPr>
      <t xml:space="preserve">PROCESO: </t>
    </r>
    <r>
      <rPr>
        <sz val="12"/>
        <color theme="1"/>
        <rFont val="Verdana"/>
        <family val="2"/>
      </rPr>
      <t>GESTIÓN INTEGRAL</t>
    </r>
  </si>
  <si>
    <r>
      <t xml:space="preserve">Codigo: </t>
    </r>
    <r>
      <rPr>
        <sz val="11"/>
        <color rgb="FF000000"/>
        <rFont val="Verdana"/>
        <family val="2"/>
      </rPr>
      <t>GIN-FM-006</t>
    </r>
  </si>
  <si>
    <r>
      <t xml:space="preserve">Versión: </t>
    </r>
    <r>
      <rPr>
        <sz val="11"/>
        <color rgb="FF000000"/>
        <rFont val="Verdana"/>
        <family val="2"/>
      </rPr>
      <t>005</t>
    </r>
  </si>
  <si>
    <r>
      <rPr>
        <b/>
        <sz val="12"/>
        <color theme="1"/>
        <rFont val="Verdana"/>
        <family val="2"/>
      </rPr>
      <t>FORMATO:</t>
    </r>
    <r>
      <rPr>
        <sz val="12"/>
        <color theme="1"/>
        <rFont val="Verdana"/>
        <family val="2"/>
      </rPr>
      <t xml:space="preserve"> HOJA DE VIDA DEL INDICADOR</t>
    </r>
  </si>
  <si>
    <r>
      <t xml:space="preserve">Fecha: </t>
    </r>
    <r>
      <rPr>
        <sz val="11"/>
        <color rgb="FF000000"/>
        <rFont val="Verdana"/>
        <family val="2"/>
      </rPr>
      <t>20/08/2025</t>
    </r>
  </si>
  <si>
    <r>
      <t xml:space="preserve">Clasificación de la  información: </t>
    </r>
    <r>
      <rPr>
        <sz val="11"/>
        <color rgb="FF000000"/>
        <rFont val="Verdana"/>
        <family val="2"/>
      </rPr>
      <t>Pública</t>
    </r>
  </si>
  <si>
    <t>*</t>
  </si>
  <si>
    <t>RANGO PORCENTUAL - Depende de la Tendencia</t>
  </si>
  <si>
    <t>Ascendente</t>
  </si>
  <si>
    <t>Inaceptable</t>
  </si>
  <si>
    <t>0% - 49,9 %</t>
  </si>
  <si>
    <t>Satisfactorio</t>
  </si>
  <si>
    <t>50% - 75,9 %</t>
  </si>
  <si>
    <t>Sobresaliente</t>
  </si>
  <si>
    <t>76% - 100%</t>
  </si>
  <si>
    <t>Descendente</t>
  </si>
  <si>
    <t>10% o más</t>
  </si>
  <si>
    <t>3%- 9,99%</t>
  </si>
  <si>
    <t>Menor a 3%</t>
  </si>
  <si>
    <t>1. IDENTIFICACIÓN DEL PROCESO</t>
  </si>
  <si>
    <t>PROCESO:</t>
  </si>
  <si>
    <t>Análisis Económico y de Riesgo</t>
  </si>
  <si>
    <t xml:space="preserve">OBJETIVO DEL PROCESO: </t>
  </si>
  <si>
    <t>DEPENDENCIA RESPONSABLE DEL SEGUIMIENTO:</t>
  </si>
  <si>
    <t xml:space="preserve">Delegatura de Asuntos Económicos y Societarios </t>
  </si>
  <si>
    <t xml:space="preserve">RESPONSABLE (S) DEL PROCESO: </t>
  </si>
  <si>
    <t>OBJETIVO DE CALIDAD (OBJETIVO ESTRATÉGICO):</t>
  </si>
  <si>
    <t>3. Facilitar la experiencia de los usuarios frente a los servicios que presta la Entidad.</t>
  </si>
  <si>
    <t>2. IDENTIFICACIÓN DEL INDICADOR</t>
  </si>
  <si>
    <t>NOMBRE DEL INDICADOR:</t>
  </si>
  <si>
    <t>Informes, estudios o proyectos de investigación realizados según la programación</t>
  </si>
  <si>
    <t>OBJETIVO DEL INDICADOR:</t>
  </si>
  <si>
    <t>Medir la eficacia de la elaboración de los informes estudios o proyectos de investigación realizados frente a la programación</t>
  </si>
  <si>
    <t>TENDENCIA:</t>
  </si>
  <si>
    <t>ASCENDENTE</t>
  </si>
  <si>
    <t>FÓRMULA DEL INDICADOR:</t>
  </si>
  <si>
    <t>VARIABLE 1:</t>
  </si>
  <si>
    <t xml:space="preserve">No. de informes, estudios o proyectos de investigación realizados
 </t>
  </si>
  <si>
    <t>FUENTE DE INFORMACIÓN:</t>
  </si>
  <si>
    <t xml:space="preserve">
Archivo excel con el seguimiento de la programación anual. </t>
  </si>
  <si>
    <t>VARIABLE 2:</t>
  </si>
  <si>
    <t>No. de informes, estudios o proyectos de investigación programados</t>
  </si>
  <si>
    <t xml:space="preserve">
Archivo excel de la programación aprobados por la delegatura.</t>
  </si>
  <si>
    <t>DEFINICIÓN DE LAS VARIABLES</t>
  </si>
  <si>
    <r>
      <rPr>
        <b/>
        <u/>
        <sz val="11"/>
        <color rgb="FF000000"/>
        <rFont val="Verdana"/>
      </rPr>
      <t xml:space="preserve">No. de informes, estudios o proyectos de investigación realizados: </t>
    </r>
    <r>
      <rPr>
        <sz val="11"/>
        <color rgb="FF000000"/>
        <rFont val="Verdana"/>
      </rPr>
      <t xml:space="preserve">corresponde a aquellos informes, estudios o proyectos de investigación (nacionales, sectoriales y regionales) realizados durante el periodo evaluado, de acuerdo a la programación.
</t>
    </r>
    <r>
      <rPr>
        <b/>
        <sz val="11"/>
        <color rgb="FF000000"/>
        <rFont val="Verdana"/>
      </rPr>
      <t xml:space="preserve">
No. de informes, estudios o proyectos de investigación programados: </t>
    </r>
    <r>
      <rPr>
        <sz val="11"/>
        <color rgb="FF000000"/>
        <rFont val="Verdana"/>
      </rPr>
      <t xml:space="preserve"> corresponde a aquellos informes, estudios o proyectos de investigación (nacionales, sectoriales, regionales) programandos durante el periodo evaluado. 	</t>
    </r>
    <r>
      <rPr>
        <b/>
        <sz val="11"/>
        <color rgb="FF000000"/>
        <rFont val="Verdana"/>
      </rPr>
      <t xml:space="preserve">												</t>
    </r>
  </si>
  <si>
    <t>FRECUENCIA DE RECOLECCIÓN Y ANÁLISIS DE DATOS</t>
  </si>
  <si>
    <t>RESPONSABLE DEL INDICADOR</t>
  </si>
  <si>
    <t xml:space="preserve">Grupo de Estudios Empresariales </t>
  </si>
  <si>
    <t>LINEA BASE</t>
  </si>
  <si>
    <t>TIPO DE INDICADOR</t>
  </si>
  <si>
    <t>META DEL INDICADOR</t>
  </si>
  <si>
    <t>DESCRIPCIÓN DE LA META</t>
  </si>
  <si>
    <t>Realizar por  lo menos el 95% de el No. de informes, estudios o proyectos de investigación</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</si>
  <si>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</si>
  <si>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</si>
  <si>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</si>
  <si>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</si>
  <si>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</si>
  <si>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</si>
  <si>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</si>
  <si>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</si>
  <si>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</si>
  <si>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</si>
  <si>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</si>
  <si>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</si>
  <si>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</si>
  <si>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</si>
  <si>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</si>
  <si>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</si>
  <si>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</si>
  <si>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</si>
  <si>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</si>
  <si>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</si>
  <si>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</si>
  <si>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</si>
  <si>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</si>
  <si>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</si>
  <si>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</si>
  <si>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Resultado del Indicador sin tendencia</t>
  </si>
  <si>
    <t>Meta para el Periodo</t>
  </si>
  <si>
    <t>Resultado con Respecto a la Meta
(Sin tendencia)</t>
  </si>
  <si>
    <t>Resultado con Respecto a la Meta (Descendente)</t>
  </si>
  <si>
    <t>ANÁLISIS DE RESULTADOS</t>
  </si>
  <si>
    <r>
      <t xml:space="preserve">Análisis Trimestre 1: </t>
    </r>
    <r>
      <rPr>
        <sz val="11"/>
        <color theme="1"/>
        <rFont val="Verdana"/>
      </rPr>
      <t xml:space="preserve">Teniendo en cuenta que, de acuerdo a lo estimado, durante el trimestre que nos ocupa no se efectuaron publicaciones, es preciso señalar que, el Grupo de Estudios Empresariales se concentró en la fase preparatoria y de alistamiento para tres estudios e informes económicos y financieros que serán publicados con posterioridad, entre los cuales es necesario resaltar: 
(1) Regionales 
(2) Cámaras de Comercio
(3) Las 10.000 empresas más grandes del país por ingresos operacionales - 2026. 
Por lo tanto, se aportará como evidencia una muestra de la gestión al respecto.
</t>
    </r>
  </si>
  <si>
    <t>Análisis Trimestre 2:</t>
  </si>
  <si>
    <t>Análisis Trimestre 3:</t>
  </si>
  <si>
    <t>Análisis Trimestre 4:</t>
  </si>
  <si>
    <t xml:space="preserve">PROPUESTA DE MEJORAMIENTO </t>
  </si>
  <si>
    <t>SE ABRE ACCIÓN CORRECTIVA (CUANDO EL RESULTADO DEL INDICADOR SE ENCUENTRA EN SEMAFORO ROJO):</t>
  </si>
  <si>
    <t>SI</t>
  </si>
  <si>
    <t>NO</t>
  </si>
  <si>
    <t>SE ABRE ACCIÓN DE MEJORA (CUANDO EL RESULTADO DEL INDICADOR SE ENCUENTRA EN AMARILLO):</t>
  </si>
  <si>
    <t>Verifique que este documento corresponda a la versión vigente antes de su uso.</t>
  </si>
  <si>
    <t>Verifique que este documento corresponda a la versión vigente antes de su uso</t>
  </si>
  <si>
    <t>Trimestre 1</t>
  </si>
  <si>
    <t>Trimestre 2 - Semestre 1</t>
  </si>
  <si>
    <t>Trimestre 3</t>
  </si>
  <si>
    <t>Trimestre 4 - Semestre 2</t>
  </si>
  <si>
    <t>Anual - Acumulado</t>
  </si>
  <si>
    <t xml:space="preserve">No. </t>
  </si>
  <si>
    <t xml:space="preserve">PROCESO </t>
  </si>
  <si>
    <t xml:space="preserve">OBJETIVO </t>
  </si>
  <si>
    <t xml:space="preserve">RESPONSABLE </t>
  </si>
  <si>
    <t>Gestión Estratégica</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</si>
  <si>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</si>
  <si>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Lucy Margarita Osorio Mastrodomenico</t>
  </si>
  <si>
    <t>Gestión Integral</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</si>
  <si>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</si>
  <si>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Lucy Margarita Osorio Mastrodoménico</t>
  </si>
  <si>
    <t xml:space="preserve">Gestión Judicial </t>
  </si>
  <si>
    <t>Resolver consultas emitiendo la doctrina jurídica en materia societaria, lo mismo que asesorar a las diferentes dependencias de la Entidad y defenderla judicialmente, en aras de preservar el patrimonio público y la juridicidad de sus actuaciones.</t>
  </si>
  <si>
    <t>Andrés Mauricio Cervantes Díaz</t>
  </si>
  <si>
    <t>Gestión de Comunicaciones</t>
  </si>
  <si>
    <t>Gestionar la comunicación de la Entidad con el fin de trasmitir información respecto de la gestión, programas, proyectos y servicios que se realizan, para posicionar a la Superintendencia de Sociedades en la mente de sus grupos de interés.</t>
  </si>
  <si>
    <t>Mayra Alejandra Jiménez Vega</t>
  </si>
  <si>
    <t xml:space="preserve">Gestión de Información Empresarial </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</si>
  <si>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</si>
  <si>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Rodrigo Lupercio Riaño Pineda</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</si>
  <si>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</si>
  <si>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 xml:space="preserve">Análisis Financiero y Contable </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</si>
  <si>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</si>
  <si>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Elsa María López Roca</t>
  </si>
  <si>
    <t>Actuaciones y Autorizaciones Administrativas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</si>
  <si>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</si>
  <si>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Investigaciones Administrativas</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</si>
  <si>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</si>
  <si>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Elsa María López Roca
Claudia Eugenia Sánchez Berjel
Rodrigo Lupercio Riaño</t>
  </si>
  <si>
    <t>Régimen Cambiario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</si>
  <si>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</si>
  <si>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Recuperación Empresarial</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</si>
  <si>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</si>
  <si>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Santiago Londoño Correa</t>
  </si>
  <si>
    <t>Liquidación Judicial</t>
  </si>
  <si>
    <t xml:space="preserve"> Realizar la liquidación pronta y ordenada de la sociedad, buscando el aprovechamiento del patrimonio del deudor, de acuerdo con lo establecido en la Ley 1116 de 2006 y demás normas concordantes. </t>
  </si>
  <si>
    <t xml:space="preserve">Intervención </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</si>
  <si>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</si>
  <si>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Claudia Eugenia Sánchez Vergel</t>
  </si>
  <si>
    <t>Procesos Especiales</t>
  </si>
  <si>
    <t>Tramitar los procesos verbales sumarios conforme a las acciones previstas en la Ley 550 de 1999, así como los procesos verbales y verbales sumarios de acuerdo con los artículos 60, 61, 74 y 82 de la Ley 1116 de 2006.</t>
  </si>
  <si>
    <t>Jorge Eduardo Cabrera Jaramillo</t>
  </si>
  <si>
    <t>Procesos Societarios</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</si>
  <si>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</si>
  <si>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Conciliación y Arbitraje</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</si>
  <si>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</si>
  <si>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</si>
  <si>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Paula Aroyabe Garcia</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</si>
  <si>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</si>
  <si>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Leidy Jineth Garzón Albarracín</t>
  </si>
  <si>
    <t>Gestión Financiera y Contable</t>
  </si>
  <si>
    <t>Garantizar que los recursos financieros de la entidad sean recaudados y administrados con efectividad.</t>
  </si>
  <si>
    <t>Joaquín Fernando Ruíz González</t>
  </si>
  <si>
    <t>Gestión de Infraestructura y Tecnologías de la Información</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</si>
  <si>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</si>
  <si>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Ricardo Fernelix Ríos Rosales</t>
  </si>
  <si>
    <t>Proveer y desarrollar un talento humano competente para garantizar el cumplimiento de la misión y el fortalecimiento institucional, a través de un ambiente laboral que promueva un alto desempeño.</t>
  </si>
  <si>
    <t>Alejandra Tobón Diaz</t>
  </si>
  <si>
    <t>Atención al Ciudadano</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</si>
  <si>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</si>
  <si>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Marleny Natalia Malaver</t>
  </si>
  <si>
    <t>Gestión de Infraestructura Física</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</si>
  <si>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</si>
  <si>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Maria Eugenia Salinas Garcia</t>
  </si>
  <si>
    <t>Gestión de Apoyo Judicial</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</si>
  <si>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</si>
  <si>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Sindy Vanessa Ospina Sánchez</t>
  </si>
  <si>
    <t>Evaluación y Control</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</si>
  <si>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</si>
  <si>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Jacqueline del Socorro Murillo Sánchez</t>
  </si>
  <si>
    <t>Control Disciplinario</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</si>
  <si>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</si>
  <si>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Jesús Manuel López Celedón</t>
  </si>
  <si>
    <t xml:space="preserve">HOJA DE REGISTRO </t>
  </si>
  <si>
    <t>PROCESO</t>
  </si>
  <si>
    <t>GRUPO</t>
  </si>
  <si>
    <t>VARIABLES</t>
  </si>
  <si>
    <t xml:space="preserve">Marzo </t>
  </si>
  <si>
    <t>I TRIMESTRE</t>
  </si>
  <si>
    <t>TOTAL</t>
  </si>
  <si>
    <t>II TRIMESTRE</t>
  </si>
  <si>
    <t>IV TRIMESTRE</t>
  </si>
  <si>
    <t>V TRIMESTRE</t>
  </si>
  <si>
    <t>OBSERVACIONES</t>
  </si>
  <si>
    <t>Grupo de Estudios Empresariales</t>
  </si>
  <si>
    <t>No. de informes, estudios o proyectos de investigación realizados</t>
  </si>
  <si>
    <t>No aplica</t>
  </si>
  <si>
    <r>
      <rPr>
        <sz val="9"/>
        <color rgb="FF000000"/>
        <rFont val="Verdana"/>
      </rPr>
      <t xml:space="preserve">Con respecto al </t>
    </r>
    <r>
      <rPr>
        <b/>
        <sz val="9"/>
        <color rgb="FF000000"/>
        <rFont val="Verdana"/>
      </rPr>
      <t>primer trimestre, t</t>
    </r>
    <r>
      <rPr>
        <sz val="9"/>
        <color rgb="FF000000"/>
        <rFont val="Verdana"/>
      </rPr>
      <t>eniendo en cuenta que, de acuerdo a lo estimado, durante dicho período no se efectuaron publicaciones, es preciso señalar que, el Grupo de Estudios Empresariales se concentró en la fase preparatoria y de alistamiento para tres estudios e informes económicos y financieros que serán publicados con posterioridad, entre los cuales es necesario resaltar: 
(1) Regionales 
(2) Cámaras de Comercio
(3) Las 10.000 empresas más grandes del país por ingresos operacionales - 2026. 
Por lo tanto, se aportará como evidencia una muestra de la gestión al respecto.</t>
    </r>
  </si>
  <si>
    <t>Dependencia 2</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</si>
  <si>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</si>
  <si>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Dependencia 3</t>
  </si>
  <si>
    <t>Dependencia 4</t>
  </si>
  <si>
    <t>Dependencia 5</t>
  </si>
  <si>
    <t>Dependencia 6</t>
  </si>
  <si>
    <t>Dependencia 7</t>
  </si>
  <si>
    <t>Hoja de Registro</t>
  </si>
  <si>
    <t>SUPER</t>
  </si>
  <si>
    <t>1. Promover la adopción de prácticas empresariales, responsables y sostenibles que contribuyan al desarrollo social, ambiental y económico en las empresas y los diferentes grupos de interés.</t>
  </si>
  <si>
    <t xml:space="preserve">Jornadas pedagógicas realizadas
</t>
  </si>
  <si>
    <t xml:space="preserve">Medir la eficacia de las jornadas pedagógicas frente a los programadas en materia de SAGRILAFT, PTEE, Sociedades BIC y Sostenibilidad con el fin de promover la adopción de buenas prácticas empresariales, responsables y sostenibles que contribuyan al desarrollo social, ambiental y económico en las empresas y los diferentes grupo de interés. 													</t>
  </si>
  <si>
    <t xml:space="preserve">Número de jornadas pedagógicas realizadas según lo programado
 </t>
  </si>
  <si>
    <t>Cuadro de seguimiento a las jornadas pedagógicas programadas.</t>
  </si>
  <si>
    <t>Número de jornadas pedagógicas programadas</t>
  </si>
  <si>
    <r>
      <t xml:space="preserve">Número de jornadas pedagógicas realizadas según lo programado: son aquellas jornadas pedagógicas: </t>
    </r>
    <r>
      <rPr>
        <sz val="11"/>
        <color theme="1"/>
        <rFont val="Arial"/>
        <family val="2"/>
      </rPr>
      <t>consultorios jurídicos, cátedras, capacitaciones, seminarios, conferencias o talleres en materia de SAGRILAFT, PTEE, sociedades BIC y Sostenibilidad que se efectuaron durante el periodo de medición, de acuerdo a la programación.</t>
    </r>
    <r>
      <rPr>
        <b/>
        <sz val="11"/>
        <color theme="1"/>
        <rFont val="Arial"/>
        <family val="2"/>
      </rPr>
      <t xml:space="preserve">
Número de jornadas pedagógicas programados:  son aquellas jornadas pedagógicas: </t>
    </r>
    <r>
      <rPr>
        <sz val="11"/>
        <color theme="1"/>
        <rFont val="Arial"/>
        <family val="2"/>
      </rPr>
      <t>consultorios jurídicos, cátedras, capacitaciones, seminarios, conferencias o talleres en materia de SAGRILAFT, PTEE, sociedades BIC y Sostenibilidad programadas durante la vigencia evaluada.</t>
    </r>
  </si>
  <si>
    <t>Coordinación Grupo de Supervisión de Programas y Riesgos Especiales y Coordinación Grupo de Sostenibilidad Empresarial y Supervisión de Sociedades.</t>
  </si>
  <si>
    <t xml:space="preserve">Realizar por  lo menos el 90% de las jornadas pedagogicas programadas </t>
  </si>
  <si>
    <r>
      <rPr>
        <b/>
        <sz val="11"/>
        <color rgb="FF000000"/>
        <rFont val="Arial"/>
        <family val="2"/>
      </rPr>
      <t xml:space="preserve">Análisis Trimestre 1: </t>
    </r>
    <r>
      <rPr>
        <sz val="11"/>
        <color rgb="FF000000"/>
        <rFont val="Arial"/>
        <family val="2"/>
      </rPr>
      <t xml:space="preserve">Se puede evidenciar que, para el primer trimestre, en el proceso de Análisis Económico y de Riesgos, se realizaron 5 jornadas pedagógicas, no se incurre en recursos, se respeta los tiempos asignados y la calidad de las jornadas. </t>
    </r>
  </si>
  <si>
    <t>SUMATORIA DE
TODAS LAS DEPENDENCIAS QUE MIDEN EL INDICADOR</t>
  </si>
  <si>
    <t>Número de jornadas pedagógicas realizadas según lo programado</t>
  </si>
  <si>
    <r>
      <rPr>
        <sz val="9"/>
        <color rgb="FF000000"/>
        <rFont val="Verdana"/>
        <family val="2"/>
      </rPr>
      <t xml:space="preserve">En el </t>
    </r>
    <r>
      <rPr>
        <b/>
        <sz val="9"/>
        <color rgb="FF000000"/>
        <rFont val="Verdana"/>
        <family val="2"/>
      </rPr>
      <t>primer trimestre</t>
    </r>
    <r>
      <rPr>
        <sz val="9"/>
        <color rgb="FF000000"/>
        <rFont val="Verdana"/>
        <family val="2"/>
      </rPr>
      <t xml:space="preserve">:  Se puede evidenciar que, para el primer trimestre, en el proceso de Análisis Económico y de Riesgos, se realizaron 5 jornadas pedagógicas, no se incurre en recursos, se respeta los tiempos asignados y la calidad de las jornadas. 
En el </t>
    </r>
    <r>
      <rPr>
        <b/>
        <sz val="9"/>
        <color rgb="FF000000"/>
        <rFont val="Verdana"/>
        <family val="2"/>
      </rPr>
      <t>segundo trimestre</t>
    </r>
    <r>
      <rPr>
        <sz val="9"/>
        <color rgb="FF000000"/>
        <rFont val="Verdana"/>
        <family val="2"/>
      </rPr>
      <t xml:space="preserve">: se observa XXXXXXXXX
En el </t>
    </r>
    <r>
      <rPr>
        <b/>
        <sz val="9"/>
        <color rgb="FF000000"/>
        <rFont val="Verdana"/>
        <family val="2"/>
      </rPr>
      <t>tercer trimestre</t>
    </r>
    <r>
      <rPr>
        <sz val="9"/>
        <color rgb="FF000000"/>
        <rFont val="Verdana"/>
        <family val="2"/>
      </rPr>
      <t xml:space="preserve">: se observa que xxxxxxxxxxxxx.
En el </t>
    </r>
    <r>
      <rPr>
        <b/>
        <sz val="9"/>
        <color rgb="FF000000"/>
        <rFont val="Verdana"/>
        <family val="2"/>
      </rPr>
      <t>cuarto trimestre</t>
    </r>
    <r>
      <rPr>
        <sz val="9"/>
        <color rgb="FF000000"/>
        <rFont val="Verdana"/>
        <family val="2"/>
      </rPr>
      <t>:se observa que xxxxxxxxxxxx</t>
    </r>
  </si>
  <si>
    <t>GRUPO DE SOSTENIBILIDAD EMPRESARIAL  SUPERVISIÓN DE SOCIEDADES BIC</t>
  </si>
  <si>
    <r>
      <rPr>
        <sz val="9"/>
        <color rgb="FF000000"/>
        <rFont val="Verdana"/>
        <family val="2"/>
      </rPr>
      <t xml:space="preserve">En el </t>
    </r>
    <r>
      <rPr>
        <b/>
        <sz val="9"/>
        <color rgb="FF000000"/>
        <rFont val="Verdana"/>
        <family val="2"/>
      </rPr>
      <t>primer trimestre</t>
    </r>
    <r>
      <rPr>
        <sz val="9"/>
        <color rgb="FF000000"/>
        <rFont val="Verdana"/>
        <family val="2"/>
      </rPr>
      <t xml:space="preserve">: Se realizaron tres jornadas de Capacitación relacionada con Sostenibilidad
En el </t>
    </r>
    <r>
      <rPr>
        <b/>
        <sz val="9"/>
        <color rgb="FF000000"/>
        <rFont val="Verdana"/>
        <family val="2"/>
      </rPr>
      <t>segundo trimestre</t>
    </r>
    <r>
      <rPr>
        <sz val="9"/>
        <color rgb="FF000000"/>
        <rFont val="Verdana"/>
        <family val="2"/>
      </rPr>
      <t xml:space="preserve">: se observa XXXXXXXXX
En el </t>
    </r>
    <r>
      <rPr>
        <b/>
        <sz val="9"/>
        <color rgb="FF000000"/>
        <rFont val="Verdana"/>
        <family val="2"/>
      </rPr>
      <t>tercer trimestre</t>
    </r>
    <r>
      <rPr>
        <sz val="9"/>
        <color rgb="FF000000"/>
        <rFont val="Verdana"/>
        <family val="2"/>
      </rPr>
      <t xml:space="preserve">: se observa que xxxxxxxxxxxxx.
En el </t>
    </r>
    <r>
      <rPr>
        <b/>
        <sz val="9"/>
        <color rgb="FF000000"/>
        <rFont val="Verdana"/>
        <family val="2"/>
      </rPr>
      <t>cuarto trimestre</t>
    </r>
    <r>
      <rPr>
        <sz val="9"/>
        <color rgb="FF000000"/>
        <rFont val="Verdana"/>
        <family val="2"/>
      </rPr>
      <t>:se observa que xxxxxxxxxxxx</t>
    </r>
  </si>
  <si>
    <t>GRUPO DE SUPERVISIÓN DE PROGRAMAS Y RIESGOS ESPECIALES</t>
  </si>
  <si>
    <r>
      <rPr>
        <sz val="9"/>
        <color rgb="FF000000"/>
        <rFont val="Verdana"/>
        <family val="2"/>
      </rPr>
      <t xml:space="preserve">En el </t>
    </r>
    <r>
      <rPr>
        <b/>
        <sz val="9"/>
        <color rgb="FF000000"/>
        <rFont val="Verdana"/>
        <family val="2"/>
      </rPr>
      <t>primer trimestre</t>
    </r>
    <r>
      <rPr>
        <sz val="9"/>
        <color rgb="FF000000"/>
        <rFont val="Verdana"/>
        <family val="2"/>
      </rPr>
      <t xml:space="preserve">: Se realizaron dos jornadas de Capacitación relacionadas con Consultorio Jurídico de Sagrilaft y PTEE
</t>
    </r>
    <r>
      <rPr>
        <b/>
        <sz val="9"/>
        <color rgb="FF000000"/>
        <rFont val="Verdana"/>
        <family val="2"/>
      </rPr>
      <t>segundo trimestre</t>
    </r>
    <r>
      <rPr>
        <sz val="9"/>
        <color rgb="FF000000"/>
        <rFont val="Verdana"/>
        <family val="2"/>
      </rPr>
      <t xml:space="preserve">: se observa XXXXXXXXX
En el </t>
    </r>
    <r>
      <rPr>
        <b/>
        <sz val="9"/>
        <color rgb="FF000000"/>
        <rFont val="Verdana"/>
        <family val="2"/>
      </rPr>
      <t>tercer trimestre</t>
    </r>
    <r>
      <rPr>
        <sz val="9"/>
        <color rgb="FF000000"/>
        <rFont val="Verdana"/>
        <family val="2"/>
      </rPr>
      <t xml:space="preserve">: se observa que xxxxxxxxxxxxx.
En el </t>
    </r>
    <r>
      <rPr>
        <b/>
        <sz val="9"/>
        <color rgb="FF000000"/>
        <rFont val="Verdana"/>
        <family val="2"/>
      </rPr>
      <t>cuarto trimestre</t>
    </r>
    <r>
      <rPr>
        <sz val="9"/>
        <color rgb="FF000000"/>
        <rFont val="Verdana"/>
        <family val="2"/>
      </rPr>
      <t>:se observa que xxxxxxxxxxxx</t>
    </r>
  </si>
  <si>
    <t>Consultas relacionadas con los programas SAGRILAFT, PTEE y SOSTENIBILIDAD, así como Sociedades BIC, atendidas oportunamente.</t>
  </si>
  <si>
    <t>Atender oportunamente las consultas en temas relacionados con SAGRILAFT, PTEE y SOSTENIBILIDAD, así como Sociedades BIC.</t>
  </si>
  <si>
    <t>Número total de consultas atendidas en término</t>
  </si>
  <si>
    <t>Gestor documental</t>
  </si>
  <si>
    <t>Número total de consultas recibidas en el período</t>
  </si>
  <si>
    <r>
      <t xml:space="preserve">Número total de consultas atendidas en término: </t>
    </r>
    <r>
      <rPr>
        <sz val="11"/>
        <color theme="1"/>
        <rFont val="Arial"/>
        <family val="2"/>
      </rPr>
      <t xml:space="preserve">corresponde a las consultas atendidas dentro de los plazos legalmente establecidos, relacionadas con la implementación de los  programas SAGRILAFT, PTEE y SOSTENIBILIDAD, así como el cumplimiento a la normativa de las Sociedades BIC (de acuerdo con el Artículo 14 del CPACA, numeral 2, las consultas deben resolverse dentro de los 30 días hábiles siguientes a su recepción). </t>
    </r>
    <r>
      <rPr>
        <b/>
        <sz val="11"/>
        <color theme="1"/>
        <rFont val="Arial"/>
        <family val="2"/>
      </rPr>
      <t xml:space="preserve">
Número total de consultas recibidas en el período: </t>
    </r>
    <r>
      <rPr>
        <sz val="11"/>
        <color theme="1"/>
        <rFont val="Arial"/>
        <family val="2"/>
      </rPr>
      <t>corresponde a las consultas formuladas por los usuarios, radicadas en el gestor documental de la Entidad, relacionadas con la implementación de los programas SAGRILAFT, PTEE y SOSTENIBILIDAD, así como el cumplimiento a la normativa de las Sociedades BIC.</t>
    </r>
  </si>
  <si>
    <t>Realizar por  lo menos el 90% de el No.  total de consultas recibidas en el período</t>
  </si>
  <si>
    <r>
      <rPr>
        <b/>
        <sz val="11"/>
        <color theme="1"/>
        <rFont val="Arial"/>
        <family val="2"/>
      </rPr>
      <t>Análisis Trimestre 1:</t>
    </r>
    <r>
      <rPr>
        <sz val="11"/>
        <color theme="1"/>
        <rFont val="Arial"/>
        <family val="2"/>
      </rPr>
      <t xml:space="preserve"> Se atienden las consultas allegadas, relacionadas con la implementación de los programas SAGRILAFT, PTEE y SOSTENIBILIDAD, así como el cumplimiento a la normativa de las Sociedades BIC, cumpliendo el termino legal, con un total de 187 consultas tramitadas. </t>
    </r>
  </si>
  <si>
    <r>
      <rPr>
        <sz val="9"/>
        <color rgb="FF000000"/>
        <rFont val="Verdana"/>
        <family val="2"/>
      </rPr>
      <t xml:space="preserve">En el </t>
    </r>
    <r>
      <rPr>
        <b/>
        <sz val="9"/>
        <color rgb="FF000000"/>
        <rFont val="Verdana"/>
        <family val="2"/>
      </rPr>
      <t>primer trimestre</t>
    </r>
    <r>
      <rPr>
        <sz val="9"/>
        <color rgb="FF000000"/>
        <rFont val="Verdana"/>
        <family val="2"/>
      </rPr>
      <t xml:space="preserve">: Se atienden las consultas allegadas, relacionadas con la implementación de los programas SAGRILAFT, PTEE y SOSTENIBILIDAD, así como el cumplimiento a la normativa de las Sociedades BIC, cumpliendo el termino legal, con un total de 187 consultas tramitadas. 
En el </t>
    </r>
    <r>
      <rPr>
        <b/>
        <sz val="9"/>
        <color rgb="FF000000"/>
        <rFont val="Verdana"/>
        <family val="2"/>
      </rPr>
      <t>segundo trimestre</t>
    </r>
    <r>
      <rPr>
        <sz val="9"/>
        <color rgb="FF000000"/>
        <rFont val="Verdana"/>
        <family val="2"/>
      </rPr>
      <t xml:space="preserve">: se observa XXXXXXXXX
En el </t>
    </r>
    <r>
      <rPr>
        <b/>
        <sz val="9"/>
        <color rgb="FF000000"/>
        <rFont val="Verdana"/>
        <family val="2"/>
      </rPr>
      <t>tercer trimestre</t>
    </r>
    <r>
      <rPr>
        <sz val="9"/>
        <color rgb="FF000000"/>
        <rFont val="Verdana"/>
        <family val="2"/>
      </rPr>
      <t xml:space="preserve">: se observa que xxxxxxxxxxxxx.
En el </t>
    </r>
    <r>
      <rPr>
        <b/>
        <sz val="9"/>
        <color rgb="FF000000"/>
        <rFont val="Verdana"/>
        <family val="2"/>
      </rPr>
      <t>cuarto trimestre</t>
    </r>
    <r>
      <rPr>
        <sz val="9"/>
        <color rgb="FF000000"/>
        <rFont val="Verdana"/>
        <family val="2"/>
      </rPr>
      <t>:se observa que xxxxxxxxxxxx</t>
    </r>
  </si>
  <si>
    <t>Grupo de Supervisión de Programas y Riesgos Especiales</t>
  </si>
  <si>
    <r>
      <rPr>
        <sz val="9"/>
        <color rgb="FF000000"/>
        <rFont val="Verdana"/>
        <family val="2"/>
      </rPr>
      <t xml:space="preserve">En el </t>
    </r>
    <r>
      <rPr>
        <b/>
        <sz val="9"/>
        <color rgb="FF000000"/>
        <rFont val="Verdana"/>
        <family val="2"/>
      </rPr>
      <t>primer trimestre</t>
    </r>
    <r>
      <rPr>
        <sz val="9"/>
        <color rgb="FF000000"/>
        <rFont val="Verdana"/>
        <family val="2"/>
      </rPr>
      <t xml:space="preserve">: se observa que durante el primer trimestre, el Grupo de Supervisión de Programas y Riesgos Especiales llevó a cabo un total de 155 consultas.
En el </t>
    </r>
    <r>
      <rPr>
        <b/>
        <sz val="9"/>
        <color rgb="FF000000"/>
        <rFont val="Verdana"/>
        <family val="2"/>
      </rPr>
      <t>segundo trimestre</t>
    </r>
    <r>
      <rPr>
        <sz val="9"/>
        <color rgb="FF000000"/>
        <rFont val="Verdana"/>
        <family val="2"/>
      </rPr>
      <t xml:space="preserve">: se observa XXXXXXXXX
En el </t>
    </r>
    <r>
      <rPr>
        <b/>
        <sz val="9"/>
        <color rgb="FF000000"/>
        <rFont val="Verdana"/>
        <family val="2"/>
      </rPr>
      <t>tercer trimestre</t>
    </r>
    <r>
      <rPr>
        <sz val="9"/>
        <color rgb="FF000000"/>
        <rFont val="Verdana"/>
        <family val="2"/>
      </rPr>
      <t xml:space="preserve">: se observa que xxxxxxxxxxxxx.
En el </t>
    </r>
    <r>
      <rPr>
        <b/>
        <sz val="9"/>
        <color rgb="FF000000"/>
        <rFont val="Verdana"/>
        <family val="2"/>
      </rPr>
      <t>cuarto trimestre</t>
    </r>
    <r>
      <rPr>
        <sz val="9"/>
        <color rgb="FF000000"/>
        <rFont val="Verdana"/>
        <family val="2"/>
      </rPr>
      <t>:se observa que xxxxxxxxxxxx</t>
    </r>
  </si>
  <si>
    <t>Grupo de Sostenibilidad Empresarial y Supervisión de Sociedades BIC</t>
  </si>
  <si>
    <r>
      <rPr>
        <sz val="9"/>
        <color rgb="FF000000"/>
        <rFont val="Verdana"/>
        <family val="2"/>
      </rPr>
      <t xml:space="preserve">En el </t>
    </r>
    <r>
      <rPr>
        <b/>
        <sz val="9"/>
        <color rgb="FF000000"/>
        <rFont val="Verdana"/>
        <family val="2"/>
      </rPr>
      <t>primer trimestre</t>
    </r>
    <r>
      <rPr>
        <sz val="9"/>
        <color rgb="FF000000"/>
        <rFont val="Verdana"/>
        <family val="2"/>
      </rPr>
      <t xml:space="preserve">: se observa  que durante el primer trimestre, el Grupo de Sostenibilidad Empresarial y Supervisión de Sociedades BIC llevó a cabo un total de 32 consultas
En el </t>
    </r>
    <r>
      <rPr>
        <b/>
        <sz val="9"/>
        <color rgb="FF000000"/>
        <rFont val="Verdana"/>
        <family val="2"/>
      </rPr>
      <t>segundo trimestre</t>
    </r>
    <r>
      <rPr>
        <sz val="9"/>
        <color rgb="FF000000"/>
        <rFont val="Verdana"/>
        <family val="2"/>
      </rPr>
      <t xml:space="preserve">: se observa XXXXXXXXX
En el </t>
    </r>
    <r>
      <rPr>
        <b/>
        <sz val="9"/>
        <color rgb="FF000000"/>
        <rFont val="Verdana"/>
        <family val="2"/>
      </rPr>
      <t>tercer trimestre</t>
    </r>
    <r>
      <rPr>
        <sz val="9"/>
        <color rgb="FF000000"/>
        <rFont val="Verdana"/>
        <family val="2"/>
      </rPr>
      <t xml:space="preserve">: se observa que xxxxxxxxxxxxx.
En el </t>
    </r>
    <r>
      <rPr>
        <b/>
        <sz val="9"/>
        <color rgb="FF000000"/>
        <rFont val="Verdana"/>
        <family val="2"/>
      </rPr>
      <t>cuarto trimestre</t>
    </r>
    <r>
      <rPr>
        <sz val="9"/>
        <color rgb="FF000000"/>
        <rFont val="Verdana"/>
        <family val="2"/>
      </rPr>
      <t>:se observa que xxxxxxxxxxxx</t>
    </r>
  </si>
  <si>
    <t>Porcentaje de informes o requerimientos empresariales recepcionados (SAGRILAFT, PTEE, Sociedades BIC, Sostenibilidad)</t>
  </si>
  <si>
    <t>Medir el porcentaje de recepción de los informes o requerimientos empresariales requeridos por la Entidad a los sujetos obligados a implementar los programas de SAGRILAFT, PTEE, Sostenibilidad y las sociedades que han adoptado la condición BIC.</t>
  </si>
  <si>
    <t>Número de sujetos obligados o sociedades convocadas que reportaron los informes o requerimientos</t>
  </si>
  <si>
    <t xml:space="preserve">
Aplicativo Storm</t>
  </si>
  <si>
    <t>Número de sujetos obligados o sociedades convocadas a reportar los informes o requerimientos</t>
  </si>
  <si>
    <t xml:space="preserve">
'-Matriz de supervisión con enfoque basado en riesgos.
-Muestra de sujetos autorizados a presentar este informe</t>
  </si>
  <si>
    <r>
      <t xml:space="preserve">Número de sujetos, sociedades convocadas que reportaron los informes o requerimientos: </t>
    </r>
    <r>
      <rPr>
        <sz val="11"/>
        <color theme="1"/>
        <rFont val="Arial"/>
        <family val="2"/>
      </rPr>
      <t>corresponde al número de informes o requerimientos presentados a la Entidad por los sujetos obligados, sociedades convocadas (el informe de Sostenibilidad no es de carácter obligatorio).</t>
    </r>
    <r>
      <rPr>
        <b/>
        <sz val="11"/>
        <color theme="1"/>
        <rFont val="Arial"/>
        <family val="2"/>
      </rPr>
      <t xml:space="preserve">
Número de sujetos, sociedades convocadas a reportar los informes o requerimientos: </t>
    </r>
    <r>
      <rPr>
        <sz val="11"/>
        <color theme="1"/>
        <rFont val="Arial"/>
        <family val="2"/>
      </rPr>
      <t>son aquellas sociedades que deben cumplir con lo dispuesto en los capítulos X, XIII y XV de la Circular Básica Jurídica, aquellas sociedades que hayan adoptado la condición BIC.</t>
    </r>
    <r>
      <rPr>
        <b/>
        <sz val="11"/>
        <color theme="1"/>
        <rFont val="Arial"/>
        <family val="2"/>
      </rPr>
      <t xml:space="preserve">
Nota: el reporte del indicador se registrará para el cuarto trimestre de la vigencia en curso.</t>
    </r>
  </si>
  <si>
    <t>Dirección de Cumplimiento; Coordinación Grupo de Supervisión de Programas y Riesgos Especiales;  Coordinación Grupo de Sostenibilidad Empresarial y Supervisión de Sociedades.</t>
  </si>
  <si>
    <t>Por  lo menos el 70% de los sujetos, sociedades o ESAL extranjeras obligadas o convocadas reporten  los informes o requerimientos</t>
  </si>
  <si>
    <r>
      <t xml:space="preserve">Análisis Trimestre 1: </t>
    </r>
    <r>
      <rPr>
        <sz val="11"/>
        <color theme="1"/>
        <rFont val="Arial"/>
        <family val="2"/>
      </rPr>
      <t xml:space="preserve">Para el primer trimestre no se requirieron informes a los sujetos obligados a implementar los programas de SAGRILAFT y PTEE,  ni a las Entidades Empresariales convocadas a presentar voluntariamente el Reporte de Sostenibilidad y ni las sociedades que han adoptado la condición BIC. Es una actividad con corte anual por ende el indicador tiene una medición anual. </t>
    </r>
  </si>
  <si>
    <t>Número de sujetos obligados y entidades empresariales convocadas, que reportaron los informes o requerimientos</t>
  </si>
  <si>
    <r>
      <rPr>
        <sz val="9"/>
        <color rgb="FF000000"/>
        <rFont val="Verdana"/>
        <family val="2"/>
      </rPr>
      <t xml:space="preserve">En el </t>
    </r>
    <r>
      <rPr>
        <b/>
        <sz val="9"/>
        <color rgb="FF000000"/>
        <rFont val="Verdana"/>
        <family val="2"/>
      </rPr>
      <t>primer trimestre</t>
    </r>
    <r>
      <rPr>
        <sz val="9"/>
        <color rgb="FF000000"/>
        <rFont val="Verdana"/>
        <family val="2"/>
      </rPr>
      <t xml:space="preserve">:  Para el primer trimestre no se requirieron informes a los sujetos obligados a implementar los programas de SAGRILAFT y PTEE,  ni a las Entidades Empresariales convocadas a presentar voluntariamente el Reporte de Sostenibilidad y ni las sociedades que han adoptado la condición BIC. El indicador tiene una medición anual. 
En el </t>
    </r>
    <r>
      <rPr>
        <b/>
        <sz val="9"/>
        <color rgb="FF000000"/>
        <rFont val="Verdana"/>
        <family val="2"/>
      </rPr>
      <t>segundo trimestre</t>
    </r>
    <r>
      <rPr>
        <sz val="9"/>
        <color rgb="FF000000"/>
        <rFont val="Verdana"/>
        <family val="2"/>
      </rPr>
      <t xml:space="preserve">: se observa XXXXXXXXX
En el </t>
    </r>
    <r>
      <rPr>
        <b/>
        <sz val="9"/>
        <color rgb="FF000000"/>
        <rFont val="Verdana"/>
        <family val="2"/>
      </rPr>
      <t>tercer trimestre</t>
    </r>
    <r>
      <rPr>
        <sz val="9"/>
        <color rgb="FF000000"/>
        <rFont val="Verdana"/>
        <family val="2"/>
      </rPr>
      <t xml:space="preserve">: se observa que xxxxxxxxxxxxx.
En el </t>
    </r>
    <r>
      <rPr>
        <b/>
        <sz val="9"/>
        <color rgb="FF000000"/>
        <rFont val="Verdana"/>
        <family val="2"/>
      </rPr>
      <t>cuarto trimestre</t>
    </r>
    <r>
      <rPr>
        <sz val="9"/>
        <color rgb="FF000000"/>
        <rFont val="Verdana"/>
        <family val="2"/>
      </rPr>
      <t>:se observa que xxxxxxxxxxxx</t>
    </r>
  </si>
  <si>
    <t>Número de sujetos obligados, entidades empresariales convocadas a reportar los informes o requerimientos</t>
  </si>
  <si>
    <t>INFORME 67</t>
  </si>
  <si>
    <r>
      <rPr>
        <sz val="9"/>
        <color rgb="FF000000"/>
        <rFont val="Verdana"/>
        <family val="2"/>
      </rPr>
      <t xml:space="preserve">En el </t>
    </r>
    <r>
      <rPr>
        <b/>
        <sz val="9"/>
        <color rgb="FF000000"/>
        <rFont val="Verdana"/>
        <family val="2"/>
      </rPr>
      <t>primer trimestre</t>
    </r>
    <r>
      <rPr>
        <sz val="9"/>
        <color rgb="FF000000"/>
        <rFont val="Verdana"/>
        <family val="2"/>
      </rPr>
      <t xml:space="preserve">: El indicador tiene una medición anual. 
En el </t>
    </r>
    <r>
      <rPr>
        <b/>
        <sz val="9"/>
        <color rgb="FF000000"/>
        <rFont val="Verdana"/>
        <family val="2"/>
      </rPr>
      <t>segundo trimestre</t>
    </r>
    <r>
      <rPr>
        <sz val="9"/>
        <color rgb="FF000000"/>
        <rFont val="Verdana"/>
        <family val="2"/>
      </rPr>
      <t xml:space="preserve">: se observa XXXXXXXXX
En el </t>
    </r>
    <r>
      <rPr>
        <b/>
        <sz val="9"/>
        <color rgb="FF000000"/>
        <rFont val="Verdana"/>
        <family val="2"/>
      </rPr>
      <t>tercer trimestre</t>
    </r>
    <r>
      <rPr>
        <sz val="9"/>
        <color rgb="FF000000"/>
        <rFont val="Verdana"/>
        <family val="2"/>
      </rPr>
      <t xml:space="preserve">: se observa que xxxxxxxxxxxxx.
En el </t>
    </r>
    <r>
      <rPr>
        <b/>
        <sz val="9"/>
        <color rgb="FF000000"/>
        <rFont val="Verdana"/>
        <family val="2"/>
      </rPr>
      <t>cuarto trimestre</t>
    </r>
    <r>
      <rPr>
        <sz val="9"/>
        <color rgb="FF000000"/>
        <rFont val="Verdana"/>
        <family val="2"/>
      </rPr>
      <t>:se observa que xxxxxxxxxxxx</t>
    </r>
  </si>
  <si>
    <t>INFORME 08</t>
  </si>
  <si>
    <t>INFORME 75</t>
  </si>
  <si>
    <t>INSTRUCCIONES DE DILIGENCIAMIENTO</t>
  </si>
  <si>
    <t xml:space="preserve">A continuación, se presentan los campos que debe completar para diligenciar correctamente la hoja de vida del indicador. </t>
  </si>
  <si>
    <r>
      <rPr>
        <b/>
        <sz val="11"/>
        <color rgb="FF000000"/>
        <rFont val="Verdana"/>
        <family val="2"/>
      </rPr>
      <t xml:space="preserve">Proceso: </t>
    </r>
    <r>
      <rPr>
        <sz val="11"/>
        <color rgb="FF000000"/>
        <rFont val="Verdana"/>
        <family val="2"/>
      </rPr>
      <t xml:space="preserve">Seleccione el proceso al que pertenece el indicador.
</t>
    </r>
  </si>
  <si>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</si>
  <si>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</si>
  <si>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</si>
  <si>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</si>
  <si>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</si>
  <si>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indexed="8"/>
        <rFont val="Verdana"/>
        <family val="2"/>
      </rPr>
      <t>Objetivo del indicador</t>
    </r>
    <r>
      <rPr>
        <sz val="11"/>
        <color theme="1"/>
        <rFont val="Verdana"/>
        <family val="2"/>
      </rPr>
      <t>: Indique la razón por la cual se genera este indicador, cual es su finalidad.</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</si>
  <si>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</si>
  <si>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</si>
  <si>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</si>
  <si>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</si>
  <si>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</si>
  <si>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</si>
  <si>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</si>
  <si>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</si>
  <si>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</si>
  <si>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</si>
  <si>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</si>
  <si>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</si>
  <si>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</si>
  <si>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Columna1</t>
  </si>
  <si>
    <t>ObjEtivos de Calidad</t>
  </si>
  <si>
    <t>AÑO</t>
  </si>
  <si>
    <t>OBJETIVOS DEL PROCESO</t>
  </si>
  <si>
    <t>ACTUACIONES Y AUTORIZACIONES ADMINISTRATIVAS</t>
  </si>
  <si>
    <t>2. Generar un equilibrio presupuestal sólido, mediante procesos de planificación y ejecución financiera eficiente, que apoyen la medición de resultados y la toma de decisiones basada en evidencia.</t>
  </si>
  <si>
    <t>ANALISIS ECONOMICO Y DE RIESGO</t>
  </si>
  <si>
    <t>ANALISIS FINANCIERO Y CONTABLE</t>
  </si>
  <si>
    <t>4. Posicionar a la Superintendencia de Sociedades en la mente de sus grupos de interés.</t>
  </si>
  <si>
    <t>ATENCION AL CIUDADANO</t>
  </si>
  <si>
    <t>5. Utilizar y apropiar nuevas tecnologías de la información para fortalecer la gestión institucional.</t>
  </si>
  <si>
    <t>CONCILIACIÓN Y ARBITRAJE</t>
  </si>
  <si>
    <t>6. Consolidar el modelo de gestión del conocimiento y la innovación.</t>
  </si>
  <si>
    <t>CONTROL DISCIPLINARIO</t>
  </si>
  <si>
    <t>7. Fortalecer entornos de trabajo adaptables a las nuevas realidades que buscan el equilibrio de la vida personal, familiar y laboral, promoviendo mecanismos de inclusión social y espacios colaborativos.</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</si>
  <si>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</si>
  <si>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</si>
  <si>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</si>
  <si>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</si>
  <si>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</si>
  <si>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</si>
  <si>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</si>
  <si>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</si>
  <si>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</si>
  <si>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</si>
  <si>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</si>
  <si>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</si>
  <si>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</si>
  <si>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</si>
  <si>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</si>
  <si>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</si>
  <si>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</si>
  <si>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</si>
  <si>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NA</t>
  </si>
  <si>
    <t>DESCENDENTE</t>
  </si>
  <si>
    <t>PROCESOS SOCIETARIOS</t>
  </si>
  <si>
    <t>NO APLICA</t>
  </si>
  <si>
    <t>REGIMEN CAMBIARIO</t>
  </si>
  <si>
    <t>RECUPERACIÓN EMPRESARIAL</t>
  </si>
  <si>
    <t>CONTROL DE CAMBIOS</t>
  </si>
  <si>
    <t>Versión</t>
  </si>
  <si>
    <t>Fecha</t>
  </si>
  <si>
    <t xml:space="preserve">Descripción del Cambio </t>
  </si>
  <si>
    <t>001</t>
  </si>
  <si>
    <t>SIN DATO</t>
  </si>
  <si>
    <t>Creación del documento.</t>
  </si>
  <si>
    <t>002</t>
  </si>
  <si>
    <t xml:space="preserve">Ajuste del documento. </t>
  </si>
  <si>
    <t>003</t>
  </si>
  <si>
    <t>004</t>
  </si>
  <si>
    <t>005</t>
  </si>
  <si>
    <t>Se ajusto en estructrua y contenido conforme a los lineamientos establecidos en la Guía para la Elaboración de Documentos del SGI (GUI-GU-001).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</si>
</sst>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2"/>
      <color indexed="81"/>
      <name val="Tahoma"/>
      <family val="2"/>
    </font>
    <font>
      <b/>
      <sz val="11"/>
      <color theme="1"/>
      <name val="Calibri"/>
      <family val="2"/>
      <scheme val="minor"/>
    </font>
    <font>
      <sz val="8"/>
      <name val="Calibri"/>
      <family val="2"/>
      <scheme val="minor"/>
    </font>
    <font>
      <sz val="11"/>
      <color theme="0"/>
      <name val="Calibri"/>
      <family val="2"/>
      <scheme val="minor"/>
    </font>
    <font>
      <sz val="9"/>
      <color rgb="FF000000"/>
      <name val="Verdana"/>
      <family val="2"/>
    </font>
    <font>
      <b/>
      <sz val="9"/>
      <color rgb="FF000000"/>
      <name val="Verdana"/>
      <family val="2"/>
    </font>
    <font>
      <sz val="10"/>
      <name val="Verdana"/>
      <family val="2"/>
    </font>
    <font>
      <b/>
      <sz val="11"/>
      <color rgb="FF000000"/>
      <name val="Arial"/>
      <family val="2"/>
    </font>
    <font>
      <sz val="11"/>
      <color rgb="FF000000"/>
      <name val="Arial"/>
      <family val="2"/>
    </font>
    <font>
      <sz val="9"/>
      <color rgb="FF000000"/>
      <name val="Verdana"/>
    </font>
    <font>
      <b/>
      <sz val="9"/>
      <color rgb="FF000000"/>
      <name val="Verdana"/>
    </font>
    <font>
      <b/>
      <sz val="11"/>
      <color theme="1"/>
      <name val="Verdana"/>
    </font>
    <font>
      <sz val="11"/>
      <color theme="1"/>
      <name val="Verdana"/>
    </font>
    <font>
      <sz val="10"/>
      <color theme="1"/>
      <name val="Verdana"/>
    </font>
    <font>
      <b/>
      <sz val="11"/>
      <color theme="0"/>
      <name val="Verdana"/>
    </font>
    <font>
      <b/>
      <sz val="11"/>
      <color rgb="FF000000"/>
      <name val="Verdana"/>
    </font>
    <font>
      <b/>
      <u/>
      <sz val="11"/>
      <color rgb="FF000000"/>
      <name val="Verdana"/>
    </font>
    <font>
      <sz val="11"/>
      <color rgb="FF000000"/>
      <name val="Verdana"/>
    </font>
    <font>
      <sz val="10"/>
      <name val="Verdana"/>
    </font>
    <font>
      <sz val="11"/>
      <name val="Verdana"/>
    </font>
    <font>
      <b/>
      <sz val="10"/>
      <color theme="1"/>
      <name val="Verdana"/>
    </font>
    <font>
      <b/>
      <sz val="8"/>
      <color theme="1"/>
      <name val="Verdana"/>
    </font>
    <font>
      <sz val="8"/>
      <color theme="1"/>
      <name val="Verdana"/>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rgb="FF000000"/>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67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7" fillId="18" borderId="12" xfId="0" applyFont="1" applyFill="1" applyBorder="1" applyAlignment="1">
      <alignment horizontal="center" vertical="center"/>
    </xf>
    <xf numFmtId="0" fontId="57" fillId="18" borderId="80" xfId="0" applyFont="1" applyFill="1" applyBorder="1" applyAlignment="1">
      <alignment horizontal="center" vertical="center"/>
    </xf>
    <xf numFmtId="0" fontId="57"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9"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vertical="center" wrapText="1"/>
      <protection locked="0"/>
    </xf>
    <xf numFmtId="0" fontId="52" fillId="0" borderId="34" xfId="2" applyFont="1" applyBorder="1" applyAlignment="1" applyProtection="1">
      <alignment vertical="center" wrapText="1"/>
      <protection locked="0"/>
    </xf>
    <xf numFmtId="0" fontId="54" fillId="0" borderId="1" xfId="2" applyFont="1" applyBorder="1" applyAlignment="1" applyProtection="1">
      <alignment vertical="center" wrapText="1"/>
      <protection locked="0"/>
    </xf>
    <xf numFmtId="0" fontId="54" fillId="0" borderId="34" xfId="2" applyFont="1" applyBorder="1" applyAlignment="1" applyProtection="1">
      <alignment vertical="center" wrapText="1"/>
      <protection locked="0"/>
    </xf>
    <xf numFmtId="0" fontId="52" fillId="19" borderId="47" xfId="2" applyFont="1" applyFill="1" applyBorder="1" applyAlignment="1" applyProtection="1">
      <alignment vertical="center" wrapText="1"/>
      <protection locked="0"/>
    </xf>
    <xf numFmtId="0" fontId="52" fillId="20" borderId="1" xfId="2" applyFont="1" applyFill="1" applyBorder="1" applyAlignment="1" applyProtection="1">
      <alignment vertical="center" wrapText="1"/>
      <protection locked="0"/>
    </xf>
    <xf numFmtId="0" fontId="54" fillId="0" borderId="49" xfId="2" applyFont="1" applyBorder="1" applyAlignment="1" applyProtection="1">
      <alignment vertical="center" wrapText="1"/>
      <protection locked="0"/>
    </xf>
    <xf numFmtId="0" fontId="54" fillId="0" borderId="79" xfId="2" applyFont="1" applyBorder="1" applyAlignment="1" applyProtection="1">
      <alignment vertical="center" wrapText="1"/>
      <protection locked="0"/>
    </xf>
    <xf numFmtId="0" fontId="54" fillId="0" borderId="29" xfId="2" applyFont="1" applyBorder="1" applyAlignment="1" applyProtection="1">
      <alignment vertical="center" wrapText="1"/>
      <protection locked="0"/>
    </xf>
    <xf numFmtId="0" fontId="54" fillId="0" borderId="86" xfId="2" applyFont="1" applyBorder="1" applyAlignment="1" applyProtection="1">
      <alignment vertical="center" wrapText="1"/>
      <protection locked="0"/>
    </xf>
    <xf numFmtId="0" fontId="54" fillId="0" borderId="8" xfId="2" applyFont="1" applyBorder="1" applyAlignment="1" applyProtection="1">
      <alignment vertical="center" wrapText="1"/>
      <protection locked="0"/>
    </xf>
    <xf numFmtId="0" fontId="54" fillId="0" borderId="10" xfId="2" applyFont="1" applyBorder="1" applyAlignment="1" applyProtection="1">
      <alignment vertical="center" wrapText="1"/>
      <protection locked="0"/>
    </xf>
    <xf numFmtId="0" fontId="52" fillId="19" borderId="8" xfId="2" applyFont="1" applyFill="1" applyBorder="1" applyAlignment="1" applyProtection="1">
      <alignment vertical="center" wrapText="1"/>
      <protection locked="0"/>
    </xf>
    <xf numFmtId="0" fontId="52" fillId="20" borderId="2" xfId="2" applyFont="1" applyFill="1" applyBorder="1" applyAlignment="1" applyProtection="1">
      <alignment vertical="center" wrapText="1"/>
      <protection locked="0"/>
    </xf>
    <xf numFmtId="0" fontId="52" fillId="4" borderId="11" xfId="2" applyFont="1" applyFill="1" applyBorder="1" applyAlignment="1">
      <alignment horizontal="center" vertical="center" wrapText="1"/>
    </xf>
    <xf numFmtId="0" fontId="52" fillId="19" borderId="10" xfId="2" applyFont="1" applyFill="1" applyBorder="1" applyAlignment="1" applyProtection="1">
      <alignment vertical="center" wrapText="1"/>
      <protection locked="0"/>
    </xf>
    <xf numFmtId="0" fontId="52" fillId="20" borderId="4" xfId="2" applyFont="1" applyFill="1" applyBorder="1" applyAlignment="1" applyProtection="1">
      <alignment vertical="center" wrapText="1"/>
      <protection locked="0"/>
    </xf>
    <xf numFmtId="0" fontId="52" fillId="19" borderId="65" xfId="2" applyFont="1" applyFill="1" applyBorder="1" applyAlignment="1" applyProtection="1">
      <alignment horizontal="center" vertical="center" wrapText="1"/>
      <protection locked="0"/>
    </xf>
    <xf numFmtId="0" fontId="52" fillId="20" borderId="73" xfId="2" applyFont="1" applyFill="1" applyBorder="1" applyAlignment="1" applyProtection="1">
      <alignment horizontal="center" vertical="center" wrapText="1"/>
      <protection locked="0"/>
    </xf>
    <xf numFmtId="0" fontId="52" fillId="19" borderId="10" xfId="2" applyFont="1" applyFill="1" applyBorder="1" applyAlignment="1" applyProtection="1">
      <alignment horizontal="center" vertical="center" wrapText="1"/>
      <protection locked="0"/>
    </xf>
    <xf numFmtId="0" fontId="52" fillId="20" borderId="4" xfId="2" applyFont="1" applyFill="1" applyBorder="1" applyAlignment="1" applyProtection="1">
      <alignment horizontal="center" vertical="center" wrapText="1"/>
      <protection locked="0"/>
    </xf>
    <xf numFmtId="0" fontId="52" fillId="0" borderId="87" xfId="2" applyFont="1" applyBorder="1" applyAlignment="1" applyProtection="1">
      <alignment vertical="center" wrapText="1"/>
      <protection locked="0"/>
    </xf>
    <xf numFmtId="1" fontId="52" fillId="19" borderId="47" xfId="2" applyNumberFormat="1" applyFont="1" applyFill="1" applyBorder="1" applyAlignment="1" applyProtection="1">
      <alignment horizontal="center" vertical="center" wrapText="1"/>
      <protection locked="0"/>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60" fillId="0" borderId="47" xfId="0" applyFont="1" applyBorder="1" applyAlignment="1" applyProtection="1">
      <alignment horizontal="left"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14" fillId="4" borderId="0" xfId="0" applyFont="1" applyFill="1" applyAlignment="1" applyProtection="1">
      <alignment horizont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22" fillId="0" borderId="61"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61" xfId="0" applyFont="1" applyBorder="1" applyAlignment="1">
      <alignment horizontal="center" vertical="center"/>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13" borderId="54" xfId="0" applyFont="1" applyFill="1" applyBorder="1" applyAlignment="1">
      <alignment horizontal="left" vertical="center"/>
    </xf>
    <xf numFmtId="0" fontId="25" fillId="13" borderId="18"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protection hidden="1"/>
    </xf>
    <xf numFmtId="0" fontId="25" fillId="13" borderId="2"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5" fillId="13" borderId="18" xfId="0" applyFont="1" applyFill="1" applyBorder="1" applyAlignment="1" applyProtection="1">
      <alignment horizontal="left" vertical="center"/>
      <protection hidden="1"/>
    </xf>
    <xf numFmtId="0" fontId="25" fillId="13" borderId="1" xfId="0" applyFont="1" applyFill="1" applyBorder="1" applyAlignment="1" applyProtection="1">
      <alignment horizontal="left" vertical="center"/>
      <protection hidden="1"/>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wrapText="1"/>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2" fontId="22" fillId="3" borderId="3" xfId="0" applyNumberFormat="1" applyFont="1" applyFill="1" applyBorder="1" applyAlignment="1" applyProtection="1">
      <alignment horizontal="center" vertical="center" wrapText="1"/>
      <protection locked="0"/>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25" fillId="13" borderId="1" xfId="0" applyFont="1" applyFill="1" applyBorder="1" applyAlignment="1" applyProtection="1">
      <alignment horizontal="center" vertical="center"/>
      <protection hidden="1"/>
    </xf>
    <xf numFmtId="0" fontId="25" fillId="3" borderId="3" xfId="0" applyFont="1" applyFill="1" applyBorder="1" applyAlignment="1" applyProtection="1">
      <alignment horizontal="justify" vertical="center" wrapText="1"/>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6"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8" fillId="0" borderId="1" xfId="0" applyFont="1" applyBorder="1" applyAlignment="1" applyProtection="1">
      <alignment horizontal="center"/>
      <protection hidden="1"/>
    </xf>
    <xf numFmtId="0" fontId="22" fillId="7" borderId="1" xfId="0" applyFont="1" applyFill="1" applyBorder="1" applyAlignment="1" applyProtection="1">
      <alignment horizontal="center" vertical="center"/>
      <protection hidden="1"/>
    </xf>
    <xf numFmtId="0" fontId="39" fillId="0" borderId="1" xfId="0" applyFont="1" applyBorder="1" applyAlignment="1" applyProtection="1">
      <alignment horizontal="center" vertical="center" wrapText="1"/>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5" fillId="13" borderId="1" xfId="0" applyFont="1" applyFill="1" applyBorder="1" applyAlignment="1">
      <alignment horizontal="left" vertical="center"/>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9" fontId="25" fillId="13" borderId="17" xfId="0" applyNumberFormat="1" applyFont="1" applyFill="1" applyBorder="1" applyAlignment="1" applyProtection="1">
      <alignment horizontal="center" vertical="center" wrapText="1"/>
      <protection locked="0"/>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52" fillId="0" borderId="11" xfId="2" applyFont="1" applyBorder="1" applyAlignment="1" applyProtection="1">
      <alignment horizontal="center" vertical="center" wrapText="1"/>
      <protection locked="0"/>
    </xf>
    <xf numFmtId="0" fontId="52" fillId="0" borderId="88" xfId="2" applyFont="1" applyBorder="1" applyAlignment="1" applyProtection="1">
      <alignment horizontal="center" vertical="center" wrapText="1"/>
      <protection locked="0"/>
    </xf>
    <xf numFmtId="0" fontId="52" fillId="0" borderId="89" xfId="2" applyFont="1" applyBorder="1" applyAlignment="1" applyProtection="1">
      <alignment horizontal="center" vertical="center" wrapText="1"/>
      <protection locked="0"/>
    </xf>
    <xf numFmtId="0" fontId="54" fillId="0" borderId="4" xfId="0" applyFont="1" applyBorder="1" applyAlignment="1" applyProtection="1">
      <alignment horizontal="left" vertical="center" wrapText="1"/>
      <protection locked="0"/>
    </xf>
    <xf numFmtId="0" fontId="63" fillId="0" borderId="5" xfId="0" applyFont="1" applyBorder="1" applyAlignment="1" applyProtection="1">
      <alignment horizontal="left" vertical="top" wrapText="1"/>
      <protection locked="0"/>
    </xf>
    <xf numFmtId="0" fontId="23" fillId="0" borderId="1" xfId="0" applyFont="1" applyBorder="1" applyAlignment="1" applyProtection="1">
      <alignment horizontal="center" vertical="center" wrapText="1" shrinkToFit="1"/>
      <protection locked="0"/>
    </xf>
    <xf numFmtId="0" fontId="52" fillId="0" borderId="83" xfId="2" applyFont="1" applyBorder="1" applyAlignment="1" applyProtection="1">
      <alignment horizontal="center" vertical="center" wrapText="1"/>
      <protection locked="0"/>
    </xf>
    <xf numFmtId="0" fontId="52" fillId="0" borderId="84" xfId="2" applyFont="1" applyBorder="1" applyAlignment="1" applyProtection="1">
      <alignment horizontal="center" vertical="center" wrapText="1"/>
      <protection locked="0"/>
    </xf>
    <xf numFmtId="0" fontId="52" fillId="0" borderId="49" xfId="2" applyFont="1" applyBorder="1" applyAlignment="1" applyProtection="1">
      <alignment horizontal="center" vertical="center" wrapText="1"/>
      <protection locked="0"/>
    </xf>
    <xf numFmtId="0" fontId="52" fillId="0" borderId="79" xfId="2" applyFont="1" applyBorder="1" applyAlignment="1" applyProtection="1">
      <alignment horizontal="center" vertical="center" wrapText="1"/>
      <protection locked="0"/>
    </xf>
    <xf numFmtId="0" fontId="52" fillId="0" borderId="8" xfId="2" applyFont="1" applyBorder="1" applyAlignment="1" applyProtection="1">
      <alignment horizontal="center" vertical="center" wrapText="1"/>
      <protection locked="0"/>
    </xf>
    <xf numFmtId="0" fontId="52" fillId="0" borderId="10" xfId="2" applyFont="1" applyBorder="1" applyAlignment="1" applyProtection="1">
      <alignment horizontal="center" vertical="center" wrapText="1"/>
      <protection locked="0"/>
    </xf>
    <xf numFmtId="0" fontId="23" fillId="0" borderId="5"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49"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79"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17" xfId="0" applyFont="1" applyFill="1" applyBorder="1" applyAlignment="1">
      <alignment horizontal="left" vertical="center"/>
    </xf>
    <xf numFmtId="0" fontId="22" fillId="3" borderId="2" xfId="0" applyFont="1" applyFill="1" applyBorder="1" applyAlignment="1" applyProtection="1">
      <alignment horizontal="left" vertical="center" wrapText="1"/>
      <protection locked="0" hidden="1"/>
    </xf>
    <xf numFmtId="0" fontId="22" fillId="3" borderId="3" xfId="0" applyFont="1" applyFill="1" applyBorder="1" applyAlignment="1" applyProtection="1">
      <alignment horizontal="left" vertical="center" wrapText="1"/>
      <protection locked="0" hidden="1"/>
    </xf>
    <xf numFmtId="0" fontId="22" fillId="3" borderId="17" xfId="0" applyFont="1" applyFill="1" applyBorder="1" applyAlignment="1" applyProtection="1">
      <alignment horizontal="left" vertical="center" wrapText="1"/>
      <protection locked="0" hidden="1"/>
    </xf>
    <xf numFmtId="0" fontId="62" fillId="0" borderId="71" xfId="0" applyFont="1" applyBorder="1" applyAlignment="1">
      <alignment horizontal="center" vertical="center" wrapText="1"/>
    </xf>
    <xf numFmtId="0" fontId="62" fillId="0" borderId="85" xfId="0" applyFont="1" applyBorder="1" applyAlignment="1">
      <alignment horizontal="center" vertical="center" wrapText="1"/>
    </xf>
    <xf numFmtId="0" fontId="54" fillId="0" borderId="80" xfId="2" applyFont="1" applyBorder="1" applyAlignment="1" applyProtection="1">
      <alignment horizontal="center" vertical="center" wrapText="1"/>
      <protection locked="0"/>
    </xf>
    <xf numFmtId="0" fontId="52" fillId="0" borderId="90" xfId="2" applyFont="1" applyBorder="1" applyAlignment="1" applyProtection="1">
      <alignment horizontal="center" vertical="center" wrapText="1"/>
      <protection locked="0"/>
    </xf>
    <xf numFmtId="0" fontId="52" fillId="0" borderId="91" xfId="2" applyFont="1" applyBorder="1" applyAlignment="1" applyProtection="1">
      <alignment horizontal="center" vertical="center" wrapText="1"/>
      <protection locked="0"/>
    </xf>
    <xf numFmtId="0" fontId="52" fillId="0" borderId="92" xfId="2" applyFont="1" applyBorder="1" applyAlignment="1" applyProtection="1">
      <alignment horizontal="center" vertical="center" wrapText="1"/>
      <protection locked="0"/>
    </xf>
    <xf numFmtId="0" fontId="52" fillId="0" borderId="93" xfId="2" applyFont="1" applyBorder="1" applyAlignment="1" applyProtection="1">
      <alignment horizontal="center" vertical="center" wrapText="1"/>
      <protection locked="0"/>
    </xf>
    <xf numFmtId="0" fontId="52" fillId="0" borderId="94" xfId="2" applyFont="1" applyBorder="1" applyAlignment="1" applyProtection="1">
      <alignment horizontal="center" vertical="center" wrapText="1"/>
      <protection locked="0"/>
    </xf>
    <xf numFmtId="0" fontId="52" fillId="0" borderId="95" xfId="2" applyFont="1" applyBorder="1" applyAlignment="1" applyProtection="1">
      <alignment horizontal="center" vertical="center" wrapText="1"/>
      <protection locked="0"/>
    </xf>
    <xf numFmtId="164" fontId="52" fillId="4" borderId="11" xfId="1" applyNumberFormat="1" applyFont="1" applyFill="1" applyBorder="1" applyAlignment="1">
      <alignment horizontal="center" vertical="center" wrapText="1"/>
    </xf>
    <xf numFmtId="0" fontId="25" fillId="3" borderId="3" xfId="0" applyFont="1" applyFill="1" applyBorder="1" applyAlignment="1" applyProtection="1">
      <alignment horizontal="left" vertical="center" wrapText="1"/>
      <protection hidden="1"/>
    </xf>
    <xf numFmtId="0" fontId="25" fillId="3" borderId="3" xfId="0" applyFont="1" applyFill="1" applyBorder="1" applyAlignment="1" applyProtection="1">
      <alignment horizontal="left" vertical="center"/>
      <protection hidden="1"/>
    </xf>
    <xf numFmtId="0" fontId="25" fillId="3" borderId="17" xfId="0" applyFont="1" applyFill="1" applyBorder="1" applyAlignment="1" applyProtection="1">
      <alignment horizontal="left" vertical="center"/>
      <protection hidden="1"/>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5" fillId="0" borderId="10" xfId="0" applyFont="1" applyBorder="1" applyAlignment="1" applyProtection="1">
      <alignment horizontal="left" vertical="center" wrapText="1"/>
      <protection locked="0"/>
    </xf>
    <xf numFmtId="0" fontId="67" fillId="13" borderId="54" xfId="0" applyFont="1" applyFill="1" applyBorder="1" applyAlignment="1">
      <alignment horizontal="left" vertical="center"/>
    </xf>
    <xf numFmtId="0" fontId="67" fillId="13" borderId="18" xfId="0" applyFont="1" applyFill="1" applyBorder="1" applyAlignment="1">
      <alignment horizontal="left" vertical="center"/>
    </xf>
    <xf numFmtId="0" fontId="68" fillId="0" borderId="3" xfId="0" applyFont="1" applyBorder="1" applyAlignment="1" applyProtection="1">
      <alignment horizontal="left" vertical="center" wrapText="1"/>
      <protection locked="0"/>
    </xf>
    <xf numFmtId="0" fontId="68" fillId="0" borderId="17" xfId="0" applyFont="1" applyBorder="1" applyAlignment="1" applyProtection="1">
      <alignment horizontal="left" vertical="center" wrapText="1"/>
      <protection locked="0"/>
    </xf>
    <xf numFmtId="0" fontId="67" fillId="13" borderId="78" xfId="0" applyFont="1" applyFill="1" applyBorder="1" applyAlignment="1" applyProtection="1">
      <alignment horizontal="left" vertical="center"/>
      <protection hidden="1"/>
    </xf>
    <xf numFmtId="0" fontId="67" fillId="13" borderId="47" xfId="0" applyFont="1" applyFill="1" applyBorder="1" applyAlignment="1" applyProtection="1">
      <alignment horizontal="left" vertical="center"/>
      <protection hidden="1"/>
    </xf>
    <xf numFmtId="0" fontId="67" fillId="13" borderId="16" xfId="0" applyFont="1" applyFill="1" applyBorder="1" applyAlignment="1" applyProtection="1">
      <alignment horizontal="left" vertical="center" wrapText="1"/>
      <protection hidden="1"/>
    </xf>
    <xf numFmtId="0" fontId="67" fillId="13" borderId="3" xfId="0" applyFont="1" applyFill="1" applyBorder="1" applyAlignment="1" applyProtection="1">
      <alignment horizontal="left" vertical="center" wrapText="1"/>
      <protection hidden="1"/>
    </xf>
    <xf numFmtId="0" fontId="67" fillId="13" borderId="4" xfId="0" applyFont="1" applyFill="1" applyBorder="1" applyAlignment="1" applyProtection="1">
      <alignment horizontal="left" vertical="center" wrapText="1"/>
      <protection hidden="1"/>
    </xf>
    <xf numFmtId="0" fontId="67" fillId="13" borderId="16" xfId="0" applyFont="1" applyFill="1" applyBorder="1" applyAlignment="1" applyProtection="1">
      <alignment horizontal="left" vertical="center"/>
      <protection hidden="1"/>
    </xf>
    <xf numFmtId="0" fontId="67" fillId="13" borderId="3" xfId="0" applyFont="1" applyFill="1" applyBorder="1" applyAlignment="1" applyProtection="1">
      <alignment horizontal="left" vertical="center"/>
      <protection hidden="1"/>
    </xf>
    <xf numFmtId="0" fontId="67" fillId="13" borderId="4" xfId="0" applyFont="1" applyFill="1" applyBorder="1" applyAlignment="1" applyProtection="1">
      <alignment horizontal="left" vertical="center"/>
      <protection hidden="1"/>
    </xf>
    <xf numFmtId="0" fontId="68" fillId="3" borderId="2" xfId="0" applyFont="1" applyFill="1" applyBorder="1" applyAlignment="1">
      <alignment horizontal="left" vertical="center"/>
    </xf>
    <xf numFmtId="0" fontId="68" fillId="3" borderId="3" xfId="0" applyFont="1" applyFill="1" applyBorder="1" applyAlignment="1">
      <alignment horizontal="left" vertical="center"/>
    </xf>
    <xf numFmtId="0" fontId="68" fillId="3" borderId="17" xfId="0" applyFont="1" applyFill="1" applyBorder="1" applyAlignment="1">
      <alignment horizontal="left" vertical="center"/>
    </xf>
    <xf numFmtId="0" fontId="70" fillId="14" borderId="18" xfId="0" applyFont="1" applyFill="1" applyBorder="1" applyAlignment="1">
      <alignment horizontal="center" vertical="center"/>
    </xf>
    <xf numFmtId="0" fontId="70" fillId="14" borderId="1" xfId="0" applyFont="1" applyFill="1" applyBorder="1" applyAlignment="1">
      <alignment horizontal="center" vertical="center"/>
    </xf>
    <xf numFmtId="0" fontId="70" fillId="14" borderId="2" xfId="0" applyFont="1" applyFill="1" applyBorder="1" applyAlignment="1">
      <alignment horizontal="center" vertical="center"/>
    </xf>
    <xf numFmtId="0" fontId="70" fillId="14" borderId="21" xfId="0" applyFont="1" applyFill="1" applyBorder="1" applyAlignment="1">
      <alignment horizontal="center" vertical="center"/>
    </xf>
    <xf numFmtId="0" fontId="68" fillId="3" borderId="14" xfId="0" applyFont="1" applyFill="1" applyBorder="1" applyAlignment="1">
      <alignment horizontal="center" vertical="center"/>
    </xf>
    <xf numFmtId="0" fontId="68" fillId="3" borderId="6" xfId="0" applyFont="1" applyFill="1" applyBorder="1" applyAlignment="1">
      <alignment horizontal="center" vertical="center"/>
    </xf>
    <xf numFmtId="0" fontId="68" fillId="3" borderId="15" xfId="0" applyFont="1" applyFill="1" applyBorder="1" applyAlignment="1">
      <alignment horizontal="center" vertical="center"/>
    </xf>
    <xf numFmtId="0" fontId="68" fillId="0" borderId="2" xfId="0" applyFont="1" applyBorder="1" applyAlignment="1" applyProtection="1">
      <alignment horizontal="left" vertical="center" wrapText="1"/>
      <protection hidden="1"/>
    </xf>
    <xf numFmtId="0" fontId="68" fillId="0" borderId="3" xfId="0" applyFont="1" applyBorder="1" applyAlignment="1" applyProtection="1">
      <alignment horizontal="left" vertical="center" wrapText="1"/>
      <protection hidden="1"/>
    </xf>
    <xf numFmtId="0" fontId="68" fillId="0" borderId="17" xfId="0" applyFont="1" applyBorder="1" applyAlignment="1" applyProtection="1">
      <alignment horizontal="left" vertical="center" wrapText="1"/>
      <protection hidden="1"/>
    </xf>
    <xf numFmtId="0" fontId="68" fillId="0" borderId="2" xfId="0" applyFont="1" applyBorder="1" applyAlignment="1" applyProtection="1">
      <alignment horizontal="left" vertical="center" wrapText="1"/>
      <protection locked="0"/>
    </xf>
    <xf numFmtId="0" fontId="68" fillId="3" borderId="2" xfId="0" applyFont="1" applyFill="1" applyBorder="1" applyAlignment="1" applyProtection="1">
      <alignment horizontal="left" vertical="center" wrapText="1"/>
      <protection locked="0" hidden="1"/>
    </xf>
    <xf numFmtId="0" fontId="68" fillId="3" borderId="3" xfId="0" applyFont="1" applyFill="1" applyBorder="1" applyAlignment="1" applyProtection="1">
      <alignment horizontal="left" vertical="center" wrapText="1"/>
      <protection locked="0" hidden="1"/>
    </xf>
    <xf numFmtId="0" fontId="68" fillId="3" borderId="17" xfId="0" applyFont="1" applyFill="1" applyBorder="1" applyAlignment="1" applyProtection="1">
      <alignment horizontal="left" vertical="center" wrapText="1"/>
      <protection locked="0" hidden="1"/>
    </xf>
    <xf numFmtId="0" fontId="68" fillId="3" borderId="16" xfId="0" applyFont="1" applyFill="1" applyBorder="1" applyAlignment="1">
      <alignment horizontal="center"/>
    </xf>
    <xf numFmtId="0" fontId="68" fillId="3" borderId="3" xfId="0" applyFont="1" applyFill="1" applyBorder="1" applyAlignment="1">
      <alignment horizontal="center"/>
    </xf>
    <xf numFmtId="0" fontId="68" fillId="3" borderId="17" xfId="0" applyFont="1" applyFill="1" applyBorder="1" applyAlignment="1">
      <alignment horizontal="center"/>
    </xf>
    <xf numFmtId="0" fontId="67" fillId="13" borderId="1" xfId="0" applyFont="1" applyFill="1" applyBorder="1" applyAlignment="1">
      <alignment horizontal="left" vertical="center"/>
    </xf>
    <xf numFmtId="0" fontId="68" fillId="0" borderId="1" xfId="0" applyFont="1" applyBorder="1" applyAlignment="1" applyProtection="1">
      <alignment horizontal="center" vertical="center" shrinkToFit="1"/>
      <protection locked="0"/>
    </xf>
    <xf numFmtId="0" fontId="68" fillId="0" borderId="11" xfId="0" applyFont="1" applyBorder="1" applyAlignment="1" applyProtection="1">
      <alignment horizontal="center" vertical="center" shrinkToFit="1"/>
      <protection locked="0"/>
    </xf>
    <xf numFmtId="0" fontId="68" fillId="0" borderId="2" xfId="0" applyFont="1" applyBorder="1" applyAlignment="1" applyProtection="1">
      <alignment horizontal="center" vertical="center" shrinkToFit="1"/>
      <protection locked="0"/>
    </xf>
    <xf numFmtId="0" fontId="68" fillId="0" borderId="21" xfId="0" applyFont="1" applyBorder="1" applyAlignment="1" applyProtection="1">
      <alignment horizontal="center" vertical="center" shrinkToFit="1"/>
      <protection locked="0"/>
    </xf>
    <xf numFmtId="0" fontId="67" fillId="13" borderId="18" xfId="0" applyFont="1" applyFill="1" applyBorder="1" applyAlignment="1" applyProtection="1">
      <alignment horizontal="left" vertical="center"/>
      <protection hidden="1"/>
    </xf>
    <xf numFmtId="0" fontId="67" fillId="13" borderId="1" xfId="0" applyFont="1" applyFill="1" applyBorder="1" applyAlignment="1" applyProtection="1">
      <alignment horizontal="left" vertical="center"/>
      <protection hidden="1"/>
    </xf>
    <xf numFmtId="0" fontId="67" fillId="3" borderId="5" xfId="0" applyFont="1" applyFill="1" applyBorder="1" applyAlignment="1" applyProtection="1">
      <alignment horizontal="center" vertical="center"/>
      <protection hidden="1"/>
    </xf>
    <xf numFmtId="0" fontId="67" fillId="3" borderId="6" xfId="0" applyFont="1" applyFill="1" applyBorder="1" applyAlignment="1" applyProtection="1">
      <alignment horizontal="center" vertical="center"/>
      <protection hidden="1"/>
    </xf>
    <xf numFmtId="0" fontId="67" fillId="13" borderId="1" xfId="0" applyFont="1" applyFill="1" applyBorder="1" applyAlignment="1" applyProtection="1">
      <alignment horizontal="center" vertical="center" wrapText="1"/>
      <protection hidden="1"/>
    </xf>
    <xf numFmtId="0" fontId="67" fillId="3" borderId="8" xfId="0" applyFont="1" applyFill="1" applyBorder="1" applyAlignment="1" applyProtection="1">
      <alignment horizontal="center" vertical="center"/>
      <protection hidden="1"/>
    </xf>
    <xf numFmtId="0" fontId="67" fillId="3" borderId="9" xfId="0" applyFont="1" applyFill="1" applyBorder="1" applyAlignment="1" applyProtection="1">
      <alignment horizontal="center" vertical="center"/>
      <protection hidden="1"/>
    </xf>
    <xf numFmtId="0" fontId="67" fillId="13" borderId="8" xfId="0" applyFont="1" applyFill="1" applyBorder="1" applyAlignment="1" applyProtection="1">
      <alignment horizontal="center" vertical="center" wrapText="1"/>
      <protection hidden="1"/>
    </xf>
    <xf numFmtId="0" fontId="67" fillId="13" borderId="9" xfId="0" applyFont="1" applyFill="1" applyBorder="1" applyAlignment="1" applyProtection="1">
      <alignment horizontal="center" vertical="center" wrapText="1"/>
      <protection hidden="1"/>
    </xf>
    <xf numFmtId="0" fontId="67" fillId="13" borderId="10" xfId="0" applyFont="1" applyFill="1" applyBorder="1" applyAlignment="1" applyProtection="1">
      <alignment horizontal="center" vertical="center" wrapText="1"/>
      <protection hidden="1"/>
    </xf>
    <xf numFmtId="0" fontId="68" fillId="0" borderId="3" xfId="0" applyFont="1" applyBorder="1" applyAlignment="1" applyProtection="1">
      <alignment horizontal="center" vertical="center" shrinkToFit="1"/>
      <protection locked="0"/>
    </xf>
    <xf numFmtId="0" fontId="68" fillId="0" borderId="17" xfId="0" applyFont="1" applyBorder="1" applyAlignment="1" applyProtection="1">
      <alignment horizontal="center" vertical="center" shrinkToFit="1"/>
      <protection locked="0"/>
    </xf>
    <xf numFmtId="49" fontId="68" fillId="3" borderId="3" xfId="0" applyNumberFormat="1" applyFont="1" applyFill="1" applyBorder="1" applyAlignment="1" applyProtection="1">
      <alignment horizontal="center" vertical="center" wrapText="1"/>
      <protection locked="0"/>
    </xf>
    <xf numFmtId="0" fontId="68" fillId="3" borderId="7" xfId="0" applyFont="1" applyFill="1" applyBorder="1" applyAlignment="1" applyProtection="1">
      <alignment vertical="center" wrapText="1"/>
      <protection hidden="1"/>
    </xf>
    <xf numFmtId="0" fontId="68" fillId="0" borderId="2" xfId="0" applyFont="1" applyBorder="1" applyAlignment="1" applyProtection="1">
      <alignment horizontal="center" vertical="center" wrapText="1"/>
      <protection locked="0"/>
    </xf>
    <xf numFmtId="0" fontId="68" fillId="0" borderId="3"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2" fontId="68" fillId="3" borderId="3" xfId="0" applyNumberFormat="1" applyFont="1" applyFill="1" applyBorder="1" applyAlignment="1" applyProtection="1">
      <alignment horizontal="center" vertical="center" wrapText="1"/>
      <protection locked="0"/>
    </xf>
    <xf numFmtId="0" fontId="68" fillId="3" borderId="10" xfId="0" applyFont="1" applyFill="1" applyBorder="1" applyAlignment="1" applyProtection="1">
      <alignment vertical="center" wrapText="1"/>
      <protection hidden="1"/>
    </xf>
    <xf numFmtId="0" fontId="71" fillId="3" borderId="3" xfId="0" applyFont="1" applyFill="1" applyBorder="1" applyAlignment="1" applyProtection="1">
      <alignment horizontal="left" vertical="center" wrapText="1"/>
      <protection hidden="1"/>
    </xf>
    <xf numFmtId="0" fontId="67" fillId="3" borderId="3" xfId="0" applyFont="1" applyFill="1" applyBorder="1" applyAlignment="1" applyProtection="1">
      <alignment horizontal="left" vertical="center"/>
      <protection hidden="1"/>
    </xf>
    <xf numFmtId="0" fontId="67" fillId="3" borderId="17" xfId="0" applyFont="1" applyFill="1" applyBorder="1" applyAlignment="1" applyProtection="1">
      <alignment horizontal="left" vertical="center"/>
      <protection hidden="1"/>
    </xf>
    <xf numFmtId="0" fontId="68" fillId="3" borderId="16" xfId="0" applyFont="1" applyFill="1" applyBorder="1" applyAlignment="1" applyProtection="1">
      <alignment horizontal="center"/>
      <protection hidden="1"/>
    </xf>
    <xf numFmtId="0" fontId="68" fillId="3" borderId="3" xfId="0" applyFont="1" applyFill="1" applyBorder="1" applyAlignment="1" applyProtection="1">
      <alignment horizontal="center"/>
      <protection hidden="1"/>
    </xf>
    <xf numFmtId="0" fontId="68" fillId="3" borderId="17" xfId="0" applyFont="1" applyFill="1" applyBorder="1" applyAlignment="1" applyProtection="1">
      <alignment horizontal="center"/>
      <protection hidden="1"/>
    </xf>
    <xf numFmtId="0" fontId="67" fillId="13" borderId="16" xfId="0" applyFont="1" applyFill="1" applyBorder="1" applyAlignment="1" applyProtection="1">
      <alignment horizontal="center" vertical="center" wrapText="1"/>
      <protection hidden="1"/>
    </xf>
    <xf numFmtId="0" fontId="67" fillId="13" borderId="3" xfId="0" applyFont="1" applyFill="1" applyBorder="1" applyAlignment="1" applyProtection="1">
      <alignment horizontal="center" vertical="center" wrapText="1"/>
      <protection hidden="1"/>
    </xf>
    <xf numFmtId="0" fontId="67" fillId="13" borderId="4" xfId="0" applyFont="1" applyFill="1" applyBorder="1" applyAlignment="1" applyProtection="1">
      <alignment horizontal="center" vertical="center" wrapText="1"/>
      <protection hidden="1"/>
    </xf>
    <xf numFmtId="0" fontId="67" fillId="13" borderId="2" xfId="0" applyFont="1" applyFill="1" applyBorder="1" applyAlignment="1" applyProtection="1">
      <alignment horizontal="center" vertical="center"/>
      <protection locked="0"/>
    </xf>
    <xf numFmtId="0" fontId="67" fillId="13" borderId="3" xfId="0" applyFont="1" applyFill="1" applyBorder="1" applyAlignment="1" applyProtection="1">
      <alignment horizontal="center" vertical="center"/>
      <protection locked="0"/>
    </xf>
    <xf numFmtId="0" fontId="67" fillId="13" borderId="2" xfId="0" applyFont="1" applyFill="1" applyBorder="1" applyAlignment="1" applyProtection="1">
      <alignment horizontal="center" vertical="center" wrapText="1"/>
      <protection locked="0"/>
    </xf>
    <xf numFmtId="0" fontId="67" fillId="13" borderId="3" xfId="0" applyFont="1" applyFill="1" applyBorder="1" applyAlignment="1" applyProtection="1">
      <alignment horizontal="center" vertical="center" wrapText="1"/>
      <protection locked="0"/>
    </xf>
    <xf numFmtId="0" fontId="67" fillId="13" borderId="4" xfId="0" applyFont="1" applyFill="1" applyBorder="1" applyAlignment="1" applyProtection="1">
      <alignment horizontal="center" vertical="center" wrapText="1"/>
      <protection locked="0"/>
    </xf>
    <xf numFmtId="0" fontId="67" fillId="13" borderId="1" xfId="0" applyFont="1" applyFill="1" applyBorder="1" applyAlignment="1" applyProtection="1">
      <alignment horizontal="center" vertical="center"/>
      <protection hidden="1"/>
    </xf>
    <xf numFmtId="9" fontId="67" fillId="13" borderId="2" xfId="0" applyNumberFormat="1" applyFont="1" applyFill="1" applyBorder="1" applyAlignment="1" applyProtection="1">
      <alignment horizontal="center" vertical="center" wrapText="1"/>
      <protection locked="0"/>
    </xf>
    <xf numFmtId="9" fontId="67" fillId="13" borderId="3" xfId="0" applyNumberFormat="1" applyFont="1" applyFill="1" applyBorder="1" applyAlignment="1" applyProtection="1">
      <alignment horizontal="center" vertical="center" wrapText="1"/>
      <protection locked="0"/>
    </xf>
    <xf numFmtId="9" fontId="67" fillId="13" borderId="17" xfId="0" applyNumberFormat="1" applyFont="1" applyFill="1" applyBorder="1" applyAlignment="1" applyProtection="1">
      <alignment horizontal="center" vertical="center" wrapText="1"/>
      <protection locked="0"/>
    </xf>
    <xf numFmtId="0" fontId="67" fillId="13" borderId="16" xfId="0" applyFont="1" applyFill="1" applyBorder="1" applyAlignment="1" applyProtection="1">
      <alignment horizontal="center" vertical="center"/>
      <protection hidden="1"/>
    </xf>
    <xf numFmtId="0" fontId="67" fillId="13" borderId="3" xfId="0" applyFont="1" applyFill="1" applyBorder="1" applyAlignment="1" applyProtection="1">
      <alignment horizontal="center" vertical="center"/>
      <protection hidden="1"/>
    </xf>
    <xf numFmtId="0" fontId="67" fillId="13" borderId="4" xfId="0" applyFont="1" applyFill="1" applyBorder="1" applyAlignment="1" applyProtection="1">
      <alignment horizontal="center" vertical="center"/>
      <protection hidden="1"/>
    </xf>
    <xf numFmtId="0" fontId="68" fillId="13" borderId="2" xfId="0" applyFont="1" applyFill="1" applyBorder="1" applyAlignment="1" applyProtection="1">
      <alignment horizontal="center" vertical="center"/>
      <protection locked="0"/>
    </xf>
    <xf numFmtId="0" fontId="68" fillId="13" borderId="4" xfId="0" applyFont="1" applyFill="1" applyBorder="1" applyAlignment="1" applyProtection="1">
      <alignment horizontal="center" vertical="center"/>
      <protection locked="0"/>
    </xf>
    <xf numFmtId="0" fontId="67" fillId="13" borderId="2" xfId="0" applyFont="1" applyFill="1" applyBorder="1" applyAlignment="1" applyProtection="1">
      <alignment horizontal="center" vertical="center"/>
      <protection hidden="1"/>
    </xf>
    <xf numFmtId="9" fontId="68" fillId="13" borderId="2" xfId="1" applyFont="1" applyFill="1" applyBorder="1" applyAlignment="1" applyProtection="1">
      <alignment horizontal="center" vertical="center"/>
      <protection locked="0"/>
    </xf>
    <xf numFmtId="9" fontId="68" fillId="13" borderId="4" xfId="1" applyFont="1" applyFill="1" applyBorder="1" applyAlignment="1" applyProtection="1">
      <alignment horizontal="center" vertical="center"/>
      <protection locked="0"/>
    </xf>
    <xf numFmtId="0" fontId="68" fillId="13" borderId="2" xfId="1" applyNumberFormat="1" applyFont="1" applyFill="1" applyBorder="1" applyAlignment="1" applyProtection="1">
      <alignment horizontal="center" vertical="center" wrapText="1" shrinkToFit="1"/>
      <protection locked="0"/>
    </xf>
    <xf numFmtId="0" fontId="68" fillId="13" borderId="3" xfId="1" applyNumberFormat="1" applyFont="1" applyFill="1" applyBorder="1" applyAlignment="1" applyProtection="1">
      <alignment horizontal="center" vertical="center" wrapText="1" shrinkToFit="1"/>
      <protection locked="0"/>
    </xf>
    <xf numFmtId="0" fontId="68" fillId="13" borderId="17" xfId="1" applyNumberFormat="1" applyFont="1" applyFill="1" applyBorder="1" applyAlignment="1" applyProtection="1">
      <alignment horizontal="center" vertical="center" wrapText="1" shrinkToFit="1"/>
      <protection locked="0"/>
    </xf>
    <xf numFmtId="0" fontId="68" fillId="3" borderId="14" xfId="0" applyFont="1" applyFill="1" applyBorder="1" applyAlignment="1" applyProtection="1">
      <alignment horizontal="center"/>
      <protection hidden="1"/>
    </xf>
    <xf numFmtId="0" fontId="68" fillId="3" borderId="6" xfId="0" applyFont="1" applyFill="1" applyBorder="1" applyAlignment="1" applyProtection="1">
      <alignment horizontal="center"/>
      <protection hidden="1"/>
    </xf>
    <xf numFmtId="0" fontId="68" fillId="3" borderId="15" xfId="0" applyFont="1" applyFill="1" applyBorder="1" applyAlignment="1" applyProtection="1">
      <alignment horizontal="center"/>
      <protection hidden="1"/>
    </xf>
    <xf numFmtId="0" fontId="67" fillId="13" borderId="12" xfId="0" applyFont="1" applyFill="1" applyBorder="1" applyAlignment="1" applyProtection="1">
      <alignment horizontal="center" vertical="center" wrapText="1"/>
      <protection hidden="1"/>
    </xf>
    <xf numFmtId="0" fontId="67" fillId="13" borderId="80" xfId="0" applyFont="1" applyFill="1" applyBorder="1" applyAlignment="1" applyProtection="1">
      <alignment horizontal="center" vertical="center" wrapText="1"/>
      <protection hidden="1"/>
    </xf>
    <xf numFmtId="0" fontId="67" fillId="13" borderId="80" xfId="0" applyFont="1" applyFill="1" applyBorder="1" applyAlignment="1" applyProtection="1">
      <alignment horizontal="center" vertical="center" wrapText="1"/>
      <protection hidden="1"/>
    </xf>
    <xf numFmtId="0" fontId="67" fillId="13" borderId="65" xfId="0" applyFont="1" applyFill="1" applyBorder="1" applyAlignment="1" applyProtection="1">
      <alignment horizontal="center" vertical="center" wrapText="1"/>
      <protection hidden="1"/>
    </xf>
    <xf numFmtId="0" fontId="67" fillId="13" borderId="52" xfId="0" applyFont="1" applyFill="1" applyBorder="1" applyAlignment="1" applyProtection="1">
      <alignment horizontal="center" vertical="center" wrapText="1"/>
      <protection hidden="1"/>
    </xf>
    <xf numFmtId="0" fontId="67" fillId="13" borderId="81" xfId="0" applyFont="1" applyFill="1" applyBorder="1" applyAlignment="1" applyProtection="1">
      <alignment horizontal="center" vertical="center" wrapText="1"/>
      <protection hidden="1"/>
    </xf>
    <xf numFmtId="1" fontId="68" fillId="0" borderId="1" xfId="1" applyNumberFormat="1" applyFont="1" applyFill="1" applyBorder="1" applyAlignment="1" applyProtection="1">
      <alignment horizontal="center" vertical="center"/>
      <protection locked="0" hidden="1"/>
    </xf>
    <xf numFmtId="1" fontId="68" fillId="0" borderId="2" xfId="1" applyNumberFormat="1" applyFont="1" applyFill="1" applyBorder="1" applyAlignment="1" applyProtection="1">
      <alignment horizontal="center" vertical="center"/>
      <protection locked="0" hidden="1"/>
    </xf>
    <xf numFmtId="1" fontId="67" fillId="0" borderId="54" xfId="1" applyNumberFormat="1" applyFont="1" applyFill="1" applyBorder="1" applyAlignment="1" applyProtection="1">
      <alignment horizontal="center" vertical="center"/>
      <protection hidden="1"/>
    </xf>
    <xf numFmtId="1" fontId="68" fillId="0" borderId="4" xfId="1" applyNumberFormat="1" applyFont="1" applyFill="1" applyBorder="1" applyAlignment="1" applyProtection="1">
      <alignment horizontal="center" vertical="center"/>
      <protection locked="0" hidden="1"/>
    </xf>
    <xf numFmtId="1" fontId="68" fillId="0" borderId="54" xfId="1" applyNumberFormat="1" applyFont="1" applyFill="1" applyBorder="1" applyAlignment="1" applyProtection="1">
      <alignment horizontal="center" vertical="center"/>
      <protection hidden="1"/>
    </xf>
    <xf numFmtId="0" fontId="70" fillId="14" borderId="18" xfId="0" applyFont="1" applyFill="1" applyBorder="1" applyAlignment="1" applyProtection="1">
      <alignment horizontal="center" vertical="center"/>
      <protection hidden="1"/>
    </xf>
    <xf numFmtId="0" fontId="70" fillId="14" borderId="1" xfId="0" applyFont="1" applyFill="1" applyBorder="1" applyAlignment="1" applyProtection="1">
      <alignment horizontal="center" vertical="center"/>
      <protection hidden="1"/>
    </xf>
    <xf numFmtId="0" fontId="70" fillId="14" borderId="2" xfId="0" applyFont="1" applyFill="1" applyBorder="1" applyAlignment="1" applyProtection="1">
      <alignment horizontal="center" vertical="center"/>
      <protection hidden="1"/>
    </xf>
    <xf numFmtId="0" fontId="70" fillId="14" borderId="21" xfId="0" applyFont="1" applyFill="1" applyBorder="1" applyAlignment="1" applyProtection="1">
      <alignment horizontal="center" vertical="center"/>
      <protection hidden="1"/>
    </xf>
    <xf numFmtId="0" fontId="68" fillId="0" borderId="18" xfId="0" applyFont="1" applyBorder="1" applyAlignment="1" applyProtection="1">
      <alignment horizontal="left" vertical="center"/>
      <protection hidden="1"/>
    </xf>
    <xf numFmtId="0" fontId="68" fillId="0" borderId="1" xfId="0" applyFont="1" applyBorder="1" applyAlignment="1" applyProtection="1">
      <alignment horizontal="left" vertical="center"/>
      <protection hidden="1"/>
    </xf>
    <xf numFmtId="0" fontId="68" fillId="3" borderId="18" xfId="0" applyFont="1" applyFill="1" applyBorder="1" applyAlignment="1" applyProtection="1">
      <alignment horizontal="left" vertical="center"/>
      <protection hidden="1"/>
    </xf>
    <xf numFmtId="0" fontId="68" fillId="3" borderId="1" xfId="0" applyFont="1" applyFill="1" applyBorder="1" applyAlignment="1" applyProtection="1">
      <alignment horizontal="left" vertical="center"/>
      <protection hidden="1"/>
    </xf>
    <xf numFmtId="164" fontId="67" fillId="0" borderId="1" xfId="1" applyNumberFormat="1" applyFont="1" applyBorder="1" applyAlignment="1" applyProtection="1">
      <alignment horizontal="center" vertical="center"/>
      <protection hidden="1"/>
    </xf>
    <xf numFmtId="164" fontId="67" fillId="0" borderId="2" xfId="1" applyNumberFormat="1" applyFont="1" applyBorder="1" applyAlignment="1" applyProtection="1">
      <alignment horizontal="center" vertical="center"/>
      <protection hidden="1"/>
    </xf>
    <xf numFmtId="164" fontId="67" fillId="0" borderId="54" xfId="1" applyNumberFormat="1" applyFont="1" applyBorder="1" applyAlignment="1" applyProtection="1">
      <alignment horizontal="center" vertical="center"/>
      <protection hidden="1"/>
    </xf>
    <xf numFmtId="164" fontId="67" fillId="0" borderId="4" xfId="1" applyNumberFormat="1" applyFont="1" applyBorder="1" applyAlignment="1" applyProtection="1">
      <alignment horizontal="center" vertical="center"/>
      <protection hidden="1"/>
    </xf>
    <xf numFmtId="0" fontId="68" fillId="3" borderId="2" xfId="0" applyFont="1" applyFill="1" applyBorder="1" applyAlignment="1" applyProtection="1">
      <alignment horizontal="left" vertical="center"/>
      <protection hidden="1"/>
    </xf>
    <xf numFmtId="0" fontId="75" fillId="3" borderId="66" xfId="0" applyFont="1" applyFill="1" applyBorder="1" applyAlignment="1" applyProtection="1">
      <alignment horizontal="left" vertical="center" wrapText="1"/>
      <protection hidden="1"/>
    </xf>
    <xf numFmtId="0" fontId="75" fillId="3" borderId="34" xfId="0" applyFont="1" applyFill="1" applyBorder="1" applyAlignment="1" applyProtection="1">
      <alignment horizontal="left" vertical="center" wrapText="1"/>
      <protection hidden="1"/>
    </xf>
    <xf numFmtId="164" fontId="67" fillId="0" borderId="57" xfId="1" applyNumberFormat="1" applyFont="1" applyBorder="1" applyAlignment="1" applyProtection="1">
      <alignment horizontal="center" vertical="center"/>
      <protection hidden="1"/>
    </xf>
    <xf numFmtId="0" fontId="67" fillId="13" borderId="25" xfId="0" applyFont="1" applyFill="1" applyBorder="1" applyAlignment="1" applyProtection="1">
      <alignment horizontal="center" vertical="center"/>
      <protection hidden="1"/>
    </xf>
    <xf numFmtId="0" fontId="67" fillId="13" borderId="26" xfId="0" applyFont="1" applyFill="1" applyBorder="1" applyAlignment="1" applyProtection="1">
      <alignment horizontal="center" vertical="center"/>
      <protection hidden="1"/>
    </xf>
    <xf numFmtId="0" fontId="67" fillId="13" borderId="27" xfId="0" applyFont="1" applyFill="1" applyBorder="1" applyAlignment="1" applyProtection="1">
      <alignment horizontal="center" vertical="center"/>
      <protection hidden="1"/>
    </xf>
    <xf numFmtId="0" fontId="67" fillId="13" borderId="48" xfId="0" applyFont="1" applyFill="1" applyBorder="1" applyAlignment="1" applyProtection="1">
      <alignment horizontal="center" vertical="center"/>
      <protection hidden="1"/>
    </xf>
    <xf numFmtId="0" fontId="67" fillId="13" borderId="9" xfId="0" applyFont="1" applyFill="1" applyBorder="1" applyAlignment="1" applyProtection="1">
      <alignment horizontal="center" vertical="center"/>
      <protection hidden="1"/>
    </xf>
    <xf numFmtId="0" fontId="67" fillId="13" borderId="30" xfId="0" applyFont="1" applyFill="1" applyBorder="1" applyAlignment="1" applyProtection="1">
      <alignment horizontal="center" vertical="center"/>
      <protection hidden="1"/>
    </xf>
    <xf numFmtId="0" fontId="67" fillId="0" borderId="5" xfId="0" applyFont="1" applyBorder="1" applyAlignment="1" applyProtection="1">
      <alignment horizontal="left" vertical="top" wrapText="1"/>
      <protection locked="0"/>
    </xf>
    <xf numFmtId="0" fontId="67" fillId="0" borderId="6" xfId="0" applyFont="1" applyBorder="1" applyAlignment="1" applyProtection="1">
      <alignment horizontal="left" vertical="top" wrapText="1"/>
      <protection locked="0"/>
    </xf>
    <xf numFmtId="0" fontId="67" fillId="0" borderId="7" xfId="0" applyFont="1" applyBorder="1" applyAlignment="1" applyProtection="1">
      <alignment horizontal="left" vertical="top" wrapText="1"/>
      <protection locked="0"/>
    </xf>
    <xf numFmtId="0" fontId="67" fillId="0" borderId="49" xfId="0" applyFont="1" applyBorder="1" applyAlignment="1" applyProtection="1">
      <alignment horizontal="left" vertical="top" wrapText="1"/>
      <protection locked="0"/>
    </xf>
    <xf numFmtId="0" fontId="67" fillId="0" borderId="0" xfId="0" applyFont="1" applyAlignment="1" applyProtection="1">
      <alignment horizontal="left" vertical="top" wrapText="1"/>
      <protection locked="0"/>
    </xf>
    <xf numFmtId="0" fontId="67" fillId="0" borderId="79" xfId="0" applyFont="1" applyBorder="1" applyAlignment="1" applyProtection="1">
      <alignment horizontal="left" vertical="top" wrapText="1"/>
      <protection locked="0"/>
    </xf>
    <xf numFmtId="0" fontId="67" fillId="0" borderId="8" xfId="0" applyFont="1" applyBorder="1" applyAlignment="1" applyProtection="1">
      <alignment horizontal="left" vertical="top" wrapText="1"/>
      <protection locked="0"/>
    </xf>
    <xf numFmtId="0" fontId="67" fillId="0" borderId="9" xfId="0" applyFont="1" applyBorder="1" applyAlignment="1" applyProtection="1">
      <alignment horizontal="left" vertical="top" wrapText="1"/>
      <protection locked="0"/>
    </xf>
    <xf numFmtId="0" fontId="67" fillId="0" borderId="10" xfId="0" applyFont="1" applyBorder="1" applyAlignment="1" applyProtection="1">
      <alignment horizontal="left" vertical="top" wrapText="1"/>
      <protection locked="0"/>
    </xf>
    <xf numFmtId="0" fontId="67" fillId="0" borderId="1" xfId="0" applyFont="1" applyBorder="1" applyAlignment="1" applyProtection="1">
      <alignment horizontal="left" vertical="top" wrapText="1"/>
      <protection locked="0"/>
    </xf>
    <xf numFmtId="0" fontId="67" fillId="13" borderId="14" xfId="0" applyFont="1" applyFill="1" applyBorder="1" applyAlignment="1" applyProtection="1">
      <alignment horizontal="center" vertical="center"/>
      <protection hidden="1"/>
    </xf>
    <xf numFmtId="0" fontId="67" fillId="13" borderId="6" xfId="0" applyFont="1" applyFill="1" applyBorder="1" applyAlignment="1" applyProtection="1">
      <alignment horizontal="center" vertical="center"/>
      <protection hidden="1"/>
    </xf>
    <xf numFmtId="0" fontId="67" fillId="13" borderId="15" xfId="0" applyFont="1" applyFill="1" applyBorder="1" applyAlignment="1" applyProtection="1">
      <alignment horizontal="center" vertical="center"/>
      <protection hidden="1"/>
    </xf>
    <xf numFmtId="0" fontId="76" fillId="13" borderId="5" xfId="0" applyFont="1" applyFill="1" applyBorder="1" applyAlignment="1" applyProtection="1">
      <alignment horizontal="justify" vertical="center" wrapText="1"/>
      <protection locked="0"/>
    </xf>
    <xf numFmtId="0" fontId="76" fillId="13" borderId="6" xfId="0" applyFont="1" applyFill="1" applyBorder="1" applyAlignment="1" applyProtection="1">
      <alignment horizontal="justify" vertical="center" wrapText="1"/>
      <protection locked="0"/>
    </xf>
    <xf numFmtId="0" fontId="76" fillId="13" borderId="7" xfId="0" applyFont="1" applyFill="1" applyBorder="1" applyAlignment="1" applyProtection="1">
      <alignment horizontal="justify" vertical="center" wrapText="1"/>
      <protection locked="0"/>
    </xf>
    <xf numFmtId="0" fontId="69" fillId="0" borderId="11" xfId="0" applyFont="1" applyBorder="1" applyAlignment="1" applyProtection="1">
      <alignment horizontal="center" vertical="center" wrapText="1"/>
      <protection locked="0"/>
    </xf>
    <xf numFmtId="0" fontId="74" fillId="0" borderId="11" xfId="0" applyFont="1" applyBorder="1" applyAlignment="1">
      <alignment horizontal="center" vertical="center"/>
    </xf>
    <xf numFmtId="0" fontId="69" fillId="0" borderId="5" xfId="0" applyFont="1" applyBorder="1" applyAlignment="1" applyProtection="1">
      <alignment horizontal="center" vertical="center" wrapText="1"/>
      <protection locked="0"/>
    </xf>
    <xf numFmtId="0" fontId="69" fillId="0" borderId="7" xfId="0" applyFont="1" applyBorder="1" applyAlignment="1" applyProtection="1">
      <alignment horizontal="center" vertical="center" wrapText="1"/>
      <protection locked="0"/>
    </xf>
    <xf numFmtId="0" fontId="76" fillId="13" borderId="8" xfId="0" applyFont="1" applyFill="1" applyBorder="1" applyAlignment="1" applyProtection="1">
      <alignment horizontal="justify" vertical="center" wrapText="1"/>
      <protection locked="0"/>
    </xf>
    <xf numFmtId="0" fontId="76" fillId="13" borderId="9" xfId="0" applyFont="1" applyFill="1" applyBorder="1" applyAlignment="1" applyProtection="1">
      <alignment horizontal="justify" vertical="center" wrapText="1"/>
      <protection locked="0"/>
    </xf>
    <xf numFmtId="0" fontId="76" fillId="13" borderId="10" xfId="0" applyFont="1" applyFill="1" applyBorder="1" applyAlignment="1" applyProtection="1">
      <alignment horizontal="justify" vertical="center" wrapText="1"/>
      <protection locked="0"/>
    </xf>
    <xf numFmtId="0" fontId="69" fillId="0" borderId="47" xfId="0" applyFont="1" applyBorder="1" applyAlignment="1" applyProtection="1">
      <alignment horizontal="center" vertical="center" wrapText="1"/>
      <protection locked="0"/>
    </xf>
    <xf numFmtId="0" fontId="74" fillId="0" borderId="47" xfId="0" applyFont="1" applyBorder="1" applyAlignment="1">
      <alignment horizontal="center" vertical="center"/>
    </xf>
    <xf numFmtId="0" fontId="69" fillId="0" borderId="49" xfId="0" applyFont="1" applyBorder="1" applyAlignment="1" applyProtection="1">
      <alignment horizontal="center" vertical="center" wrapText="1"/>
      <protection locked="0"/>
    </xf>
    <xf numFmtId="0" fontId="69" fillId="0" borderId="79"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76" fillId="13" borderId="49" xfId="0" applyFont="1" applyFill="1" applyBorder="1" applyAlignment="1" applyProtection="1">
      <alignment horizontal="justify" vertical="center" wrapText="1"/>
      <protection locked="0"/>
    </xf>
    <xf numFmtId="0" fontId="76" fillId="13" borderId="0" xfId="0" applyFont="1" applyFill="1" applyAlignment="1" applyProtection="1">
      <alignment horizontal="justify" vertical="center" wrapText="1"/>
      <protection locked="0"/>
    </xf>
    <xf numFmtId="0" fontId="76" fillId="13" borderId="79" xfId="0" applyFont="1" applyFill="1" applyBorder="1" applyAlignment="1" applyProtection="1">
      <alignment horizontal="justify" vertical="center" wrapText="1"/>
      <protection locked="0"/>
    </xf>
    <xf numFmtId="0" fontId="74" fillId="0" borderId="61" xfId="0" applyFont="1" applyBorder="1" applyAlignment="1">
      <alignment horizontal="center" vertical="center"/>
    </xf>
    <xf numFmtId="0" fontId="69" fillId="0" borderId="61" xfId="0" applyFont="1" applyBorder="1" applyAlignment="1" applyProtection="1">
      <alignment horizontal="center" vertical="center" wrapText="1"/>
      <protection locked="0"/>
    </xf>
    <xf numFmtId="0" fontId="69" fillId="0" borderId="8" xfId="0" applyFont="1" applyBorder="1" applyAlignment="1" applyProtection="1">
      <alignment horizontal="center" vertical="center" wrapText="1"/>
      <protection locked="0"/>
    </xf>
    <xf numFmtId="0" fontId="69" fillId="0" borderId="10" xfId="0" applyFont="1" applyBorder="1" applyAlignment="1" applyProtection="1">
      <alignment horizontal="center" vertical="center" wrapText="1"/>
      <protection locked="0"/>
    </xf>
    <xf numFmtId="0" fontId="77" fillId="13" borderId="1" xfId="0" applyFont="1" applyFill="1" applyBorder="1" applyAlignment="1">
      <alignment horizontal="center" vertical="center"/>
    </xf>
    <xf numFmtId="0" fontId="77" fillId="13" borderId="1" xfId="0" applyFont="1" applyFill="1" applyBorder="1" applyAlignment="1" applyProtection="1">
      <alignment horizontal="center" vertical="center" wrapText="1"/>
      <protection hidden="1"/>
    </xf>
    <xf numFmtId="0" fontId="77" fillId="13" borderId="1" xfId="0" applyFont="1" applyFill="1" applyBorder="1" applyAlignment="1" applyProtection="1">
      <alignment horizontal="center" vertical="center"/>
      <protection hidden="1"/>
    </xf>
    <xf numFmtId="0" fontId="78" fillId="3" borderId="1" xfId="0" applyFont="1" applyFill="1" applyBorder="1" applyAlignment="1">
      <alignment horizontal="center" vertical="center"/>
    </xf>
    <xf numFmtId="0" fontId="78" fillId="3" borderId="1" xfId="0" applyFont="1" applyFill="1" applyBorder="1" applyAlignment="1" applyProtection="1">
      <alignment horizontal="center" vertical="center"/>
      <protection hidden="1"/>
    </xf>
    <xf numFmtId="0" fontId="78" fillId="5" borderId="1" xfId="0" applyFont="1" applyFill="1" applyBorder="1" applyAlignment="1" applyProtection="1">
      <alignment horizontal="center" vertical="center"/>
      <protection hidden="1"/>
    </xf>
    <xf numFmtId="0" fontId="78" fillId="6" borderId="1" xfId="0" applyFont="1" applyFill="1" applyBorder="1" applyAlignment="1" applyProtection="1">
      <alignment horizontal="center" vertical="center"/>
      <protection hidden="1"/>
    </xf>
    <xf numFmtId="0" fontId="78" fillId="7" borderId="1" xfId="0" applyFont="1" applyFill="1" applyBorder="1" applyAlignment="1" applyProtection="1">
      <alignment horizontal="center" vertical="center"/>
      <protection hidden="1"/>
    </xf>
  </cellXfs>
  <cellStyles count="4">
    <cellStyle name="Normal" xfId="0" builtinId="0"/>
    <cellStyle name="Normal 2" xfId="2" xr:uid="{00000000-0005-0000-0000-000002000000}"/>
    <cellStyle name="Normal 3" xfId="3" xr:uid="{67966900-3B66-4CD4-9D49-1929DF6CCC78}"/>
    <cellStyle name="Porcentaje" xfId="1" builtinId="5"/>
  </cellStyles>
  <dxfs count="66">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 Informes, estudios, proyecto'!$E$34:$G$34,'1. Informes, estudios, proyecto'!$I$34:$K$34,'1. Informes, estudios, proyecto'!$N$34:$P$34,'1. Informes, estudios, proyecto'!$R$34:$T$34)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 Informes, estudios, proyecto'!$E$37:$G$37,'1. Informes, estudios, proyecto'!$I$37:$K$37,'1. Informes, estudios, proyecto'!$N$37:$P$37,'1. Informes, estudios, proyecto'!$R$37:$T$37)</c:f>
              <c:numCache>
                <c:formatCode>0.0%</c:formatCode>
                <c:ptCount val="12"/>
                <c:pt idx="0">
                  <c:v>0</c:v>
                </c:pt>
                <c:pt idx="1">
                  <c:v>0</c:v>
                </c:pt>
                <c:pt idx="2">
                  <c:v>0</c:v>
                </c:pt>
                <c:pt idx="3">
                  <c:v>0</c:v>
                </c:pt>
                <c:pt idx="4">
                  <c:v>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07-477A-9249-2D205C5B47F1}"/>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 Informes, estudios, proyecto'!$F$66:$J$66</c:f>
              <c:strCache>
                <c:ptCount val="5"/>
                <c:pt idx="0">
                  <c:v>Trimestre 1</c:v>
                </c:pt>
                <c:pt idx="1">
                  <c:v>Trimestre 2 - Semestre 1</c:v>
                </c:pt>
                <c:pt idx="2">
                  <c:v>Trimestre 3</c:v>
                </c:pt>
                <c:pt idx="3">
                  <c:v>Trimestre 4 - Semestre 2</c:v>
                </c:pt>
                <c:pt idx="4">
                  <c:v>Anual - Acumulado</c:v>
                </c:pt>
              </c:strCache>
            </c:strRef>
          </c:cat>
          <c:val>
            <c:numRef>
              <c:f>'1. Informes, estudios, proyecto'!$F$68:$J$68</c:f>
            </c:numRef>
          </c:val>
          <c:smooth val="0"/>
          <c:extLst>
            <c:ext xmlns:c16="http://schemas.microsoft.com/office/drawing/2014/chart" uri="{C3380CC4-5D6E-409C-BE32-E72D297353CC}">
              <c16:uniqueId val="{00000001-2407-477A-9249-2D205C5B47F1}"/>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 Informes, estudios, proyecto'!$E$38:$G$38,'1. Informes, estudios, proyecto'!$I$38:$K$38,'1. Informes, estudios, proyecto'!$N$38:$P$38,'1. Informes, estudios, proyecto'!$R$38:$T$38)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02C-487D-AD67-44405EC0E6D1}"/>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1F-4CE7-9CB2-EF2E8FC933B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06-42BF-B9B6-1784AA1D988E}"/>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1F-4CE7-9CB2-EF2E8FC933B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 Informes, estudios, proyecto'!$E$41:$G$41,'1. Informes, estudios, proyecto'!$I$41:$K$41,'1. Informes, estudios, proyecto'!$N$41:$P$41,'1. Informes, estudios, proyecto'!$R$41:$T$41)</c:f>
              <c:numCache>
                <c:formatCode>0.0%</c:formatCode>
                <c:ptCount val="12"/>
                <c:pt idx="0">
                  <c:v>0</c:v>
                </c:pt>
                <c:pt idx="1">
                  <c:v>0</c:v>
                </c:pt>
                <c:pt idx="2">
                  <c:v>0</c:v>
                </c:pt>
                <c:pt idx="3">
                  <c:v>0</c:v>
                </c:pt>
                <c:pt idx="4">
                  <c:v>1.0526315789473684</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02C-487D-AD67-44405EC0E6D1}"/>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 Jornadas pedagogicas realiza'!$E$34:$G$34,'2. Jornadas pedagogicas realiza'!$I$34:$K$34,'2. Jornadas pedagogicas realiza'!$N$34:$P$34,'2. Jornadas pedagogicas realiza'!$R$34:$T$34)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 Jornadas pedagogicas realiza'!$E$37:$G$37,'2. Jornadas pedagogicas realiza'!$I$37:$K$37,'2. Jornadas pedagogicas realiza'!$N$37:$P$37,'2. Jornadas pedagogicas realiza'!$R$37:$T$37)</c:f>
              <c:numCache>
                <c:formatCode>0.0%</c:formatCode>
                <c:ptCount val="12"/>
                <c:pt idx="0">
                  <c:v>0</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CD-4FBB-86C6-EB6714CF6C94}"/>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 Informes, estudios, proyecto'!$F$66:$J$66</c:f>
              <c:strCache>
                <c:ptCount val="5"/>
                <c:pt idx="0">
                  <c:v>Trimestre 1</c:v>
                </c:pt>
                <c:pt idx="1">
                  <c:v>Trimestre 2 - Semestre 1</c:v>
                </c:pt>
                <c:pt idx="2">
                  <c:v>Trimestre 3</c:v>
                </c:pt>
                <c:pt idx="3">
                  <c:v>Trimestre 4 - Semestre 2</c:v>
                </c:pt>
                <c:pt idx="4">
                  <c:v>Anual - Acumulado</c:v>
                </c:pt>
              </c:strCache>
            </c:strRef>
          </c:cat>
          <c:val>
            <c:numRef>
              <c:f>'1. Informes, estudios, proyecto'!$F$68:$J$68</c:f>
            </c:numRef>
          </c:val>
          <c:smooth val="0"/>
          <c:extLst>
            <c:ext xmlns:c16="http://schemas.microsoft.com/office/drawing/2014/chart" uri="{C3380CC4-5D6E-409C-BE32-E72D297353CC}">
              <c16:uniqueId val="{00000001-54CD-4FBB-86C6-EB6714CF6C94}"/>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 Jornadas pedagogicas realiza'!$E$38:$G$38,'2. Jornadas pedagogicas realiza'!$I$38:$K$38,'2. Jornadas pedagogicas realiza'!$N$38:$P$38,'2. Jornadas pedagogicas realiza'!$R$38:$T$38)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4CD-4FBB-86C6-EB6714CF6C94}"/>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CD-4FBB-86C6-EB6714CF6C94}"/>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CD-4FBB-86C6-EB6714CF6C94}"/>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CD-4FBB-86C6-EB6714CF6C9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 Jornadas pedagogicas realiza'!$E$41:$G$41,'2. Jornadas pedagogicas realiza'!$I$41:$K$41,'2. Jornadas pedagogicas realiza'!$N$41:$P$41,'2. Jornadas pedagogicas realiza'!$R$41:$T$41)</c:f>
              <c:numCache>
                <c:formatCode>0.0%</c:formatCode>
                <c:ptCount val="12"/>
                <c:pt idx="0">
                  <c:v>0</c:v>
                </c:pt>
                <c:pt idx="1">
                  <c:v>1.1111111111111112</c:v>
                </c:pt>
                <c:pt idx="2">
                  <c:v>1.1111111111111112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54CD-4FBB-86C6-EB6714CF6C94}"/>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 Consultas atendidas'!$E$34:$G$34,'3. Consultas atendidas'!$I$34:$K$34,'3. Consultas atendidas'!$N$34:$P$34,'3. Consultas atendidas'!$R$34:$T$34)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 Consultas atendidas'!$E$37:$G$37,'3. Consultas atendidas'!$I$37:$K$37,'3. Consultas atendidas'!$N$37:$P$37,'3. Consultas atendidas'!$R$37:$T$37)</c:f>
              <c:numCache>
                <c:formatCode>0.0%</c:formatCode>
                <c:ptCount val="12"/>
                <c:pt idx="0">
                  <c:v>1</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35D-4E58-B034-1206BB7681F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 Informes, estudios, proyecto'!$F$66:$J$66</c:f>
              <c:strCache>
                <c:ptCount val="5"/>
                <c:pt idx="0">
                  <c:v>Trimestre 1</c:v>
                </c:pt>
                <c:pt idx="1">
                  <c:v>Trimestre 2 - Semestre 1</c:v>
                </c:pt>
                <c:pt idx="2">
                  <c:v>Trimestre 3</c:v>
                </c:pt>
                <c:pt idx="3">
                  <c:v>Trimestre 4 - Semestre 2</c:v>
                </c:pt>
                <c:pt idx="4">
                  <c:v>Anual - Acumulado</c:v>
                </c:pt>
              </c:strCache>
            </c:strRef>
          </c:cat>
          <c:val>
            <c:numRef>
              <c:f>'1. Informes, estudios, proyecto'!$F$68:$J$68</c:f>
            </c:numRef>
          </c:val>
          <c:smooth val="0"/>
          <c:extLst>
            <c:ext xmlns:c16="http://schemas.microsoft.com/office/drawing/2014/chart" uri="{C3380CC4-5D6E-409C-BE32-E72D297353CC}">
              <c16:uniqueId val="{00000001-F35D-4E58-B034-1206BB7681F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 Consultas atendidas'!$E$38:$G$38,'3. Consultas atendidas'!$I$38:$K$38,'3. Consultas atendidas'!$N$38:$P$38,'3. Consultas atendidas'!$R$38:$T$38)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35D-4E58-B034-1206BB7681F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5D-4E58-B034-1206BB7681F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5D-4E58-B034-1206BB7681F6}"/>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5D-4E58-B034-1206BB7681F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 Consultas atendidas'!$E$41:$G$41,'3. Consultas atendidas'!$I$41:$K$41,'3. Consultas atendidas'!$N$41:$P$41,'3. Consultas atendidas'!$R$41:$T$41)</c:f>
              <c:numCache>
                <c:formatCode>0.0%</c:formatCode>
                <c:ptCount val="12"/>
                <c:pt idx="0">
                  <c:v>1.1111111111111112</c:v>
                </c:pt>
                <c:pt idx="1">
                  <c:v>1.1111111111111112</c:v>
                </c:pt>
                <c:pt idx="2">
                  <c:v>1.1111111111111112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F35D-4E58-B034-1206BB7681F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('4. Recepción de informes'!$E$34:$G$34,'4. Recepción de informes'!$I$34:$K$34,'4. Recepción de informes'!$N$34:$P$34,'4. Recepción de informes'!$R$34:$T$34)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 Recepción de informes'!$E$37:$G$37,'4. Recepción de informes'!$I$37:$K$37,'4. Recepción de informes'!$N$37:$P$37,'4. Recepción de informes'!$R$37:$T$37)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3D-40A0-82C0-F65789AB2E8F}"/>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 Informes, estudios, proyecto'!$F$66:$J$66</c:f>
              <c:strCache>
                <c:ptCount val="5"/>
                <c:pt idx="0">
                  <c:v>Trimestre 1</c:v>
                </c:pt>
                <c:pt idx="1">
                  <c:v>Trimestre 2 - Semestre 1</c:v>
                </c:pt>
                <c:pt idx="2">
                  <c:v>Trimestre 3</c:v>
                </c:pt>
                <c:pt idx="3">
                  <c:v>Trimestre 4 - Semestre 2</c:v>
                </c:pt>
                <c:pt idx="4">
                  <c:v>Anual - Acumulado</c:v>
                </c:pt>
              </c:strCache>
            </c:strRef>
          </c:cat>
          <c:val>
            <c:numRef>
              <c:f>'1. Informes, estudios, proyecto'!$F$68:$J$68</c:f>
            </c:numRef>
          </c:val>
          <c:smooth val="0"/>
          <c:extLst>
            <c:ext xmlns:c16="http://schemas.microsoft.com/office/drawing/2014/chart" uri="{C3380CC4-5D6E-409C-BE32-E72D297353CC}">
              <c16:uniqueId val="{00000001-623D-40A0-82C0-F65789AB2E8F}"/>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 Recepción de informes'!$E$38:$G$38,'4. Recepción de informes'!$I$38:$K$38,'4. Recepción de informes'!$N$38:$P$38,'4. Recepción de informes'!$R$38:$T$38)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623D-40A0-82C0-F65789AB2E8F}"/>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3D-40A0-82C0-F65789AB2E8F}"/>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3D-40A0-82C0-F65789AB2E8F}"/>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3D-40A0-82C0-F65789AB2E8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('4. Recepción de informes'!$E$41:$G$41,'4. Recepción de informes'!$I$41:$K$41,'4. Recepción de informes'!$N$41:$P$41,'4. Recepción de informes'!$R$41:$T$41)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623D-40A0-82C0-F65789AB2E8F}"/>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4060041" y="4191000"/>
          <a:ext cx="3583781"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59</xdr:row>
      <xdr:rowOff>9525</xdr:rowOff>
    </xdr:to>
    <xdr:graphicFrame macro="">
      <xdr:nvGraphicFramePr>
        <xdr:cNvPr id="9" name="8 Gráfico">
          <a:extLst>
            <a:ext uri="{FF2B5EF4-FFF2-40B4-BE49-F238E27FC236}">
              <a16:creationId xmlns:a16="http://schemas.microsoft.com/office/drawing/2014/main" id="{00000000-0008-0000-0100-000009000000}"/>
            </a:ext>
            <a:ext uri="{147F2762-F138-4A5C-976F-8EAC2B608ADB}">
              <a16:predDERef xmlns:a16="http://schemas.microsoft.com/office/drawing/2014/main" pre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5</xdr:col>
      <xdr:colOff>112486</xdr:colOff>
      <xdr:row>4</xdr:row>
      <xdr:rowOff>302809</xdr:rowOff>
    </xdr:to>
    <xdr:pic>
      <xdr:nvPicPr>
        <xdr:cNvPr id="2" name="Imagen 1">
          <a:extLst>
            <a:ext uri="{FF2B5EF4-FFF2-40B4-BE49-F238E27FC236}">
              <a16:creationId xmlns:a16="http://schemas.microsoft.com/office/drawing/2014/main" id="{F037D43A-6E08-4C46-AA13-5771034E76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2668" y="246925"/>
          <a:ext cx="2441725" cy="139346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1085850</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B4ADE381-7E3D-42AE-A0E7-5DC0616C73B9}"/>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9C6A5A58-D48F-4BA2-9743-49D6F04E1563}"/>
            </a:ext>
            <a:ext uri="{147F2762-F138-4A5C-976F-8EAC2B608ADB}">
              <a16:predDERef xmlns:a16="http://schemas.microsoft.com/office/drawing/2014/main" pred="{B4ADE381-7E3D-42AE-A0E7-5DC0616C7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541111</xdr:colOff>
      <xdr:row>4</xdr:row>
      <xdr:rowOff>302809</xdr:rowOff>
    </xdr:to>
    <xdr:pic>
      <xdr:nvPicPr>
        <xdr:cNvPr id="4" name="Imagen 3">
          <a:extLst>
            <a:ext uri="{FF2B5EF4-FFF2-40B4-BE49-F238E27FC236}">
              <a16:creationId xmlns:a16="http://schemas.microsoft.com/office/drawing/2014/main" id="{688AA6E0-4D17-4F1D-BDEE-C8B83CBB598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7535F444-C9B1-475B-A97F-1542F81B3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680E29B9-A27C-4B80-AD96-ED3FEAF35CA0}"/>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B90DC6B4-8676-4794-B910-B304CC01471F}"/>
            </a:ext>
            <a:ext uri="{147F2762-F138-4A5C-976F-8EAC2B608ADB}">
              <a16:predDERef xmlns:a16="http://schemas.microsoft.com/office/drawing/2014/main" pred="{680E29B9-A27C-4B80-AD96-ED3FEAF35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666FA190-DA3B-4858-8BF2-CDF2B58521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F17BBA0D-9903-4D26-8389-B0CC916CD6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1283A515-F449-433A-9AD3-30527C697CD2}"/>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9EFD767-80E5-4BD6-AC9A-B863DEEE16E6}"/>
            </a:ext>
            <a:ext uri="{147F2762-F138-4A5C-976F-8EAC2B608ADB}">
              <a16:predDERef xmlns:a16="http://schemas.microsoft.com/office/drawing/2014/main" pred="{1283A515-F449-433A-9AD3-30527C697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44566F33-65C2-4D77-B362-E05BD6E5DA1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9B80A93-E25E-4297-96A0-F0344577082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9</v>
      </c>
    </row>
    <row r="5" spans="1:10" ht="147.75" thickBot="1">
      <c r="A5" s="18"/>
      <c r="B5" s="20" t="s">
        <v>10</v>
      </c>
      <c r="C5" s="104" t="s">
        <v>11</v>
      </c>
      <c r="D5" s="105" t="s">
        <v>12</v>
      </c>
      <c r="E5" s="18" t="s">
        <v>13</v>
      </c>
      <c r="F5" s="18"/>
      <c r="G5" s="18"/>
      <c r="H5" s="18"/>
      <c r="J5" s="19" t="s">
        <v>14</v>
      </c>
    </row>
    <row r="6" spans="1:10" ht="72.75" thickBot="1">
      <c r="A6" s="18"/>
      <c r="B6" s="20" t="s">
        <v>15</v>
      </c>
      <c r="C6" s="103" t="s">
        <v>15</v>
      </c>
      <c r="D6" s="105" t="s">
        <v>16</v>
      </c>
      <c r="E6" s="18" t="s">
        <v>17</v>
      </c>
      <c r="F6" s="18"/>
      <c r="G6" s="18"/>
      <c r="H6" s="18"/>
      <c r="J6" s="19" t="s">
        <v>18</v>
      </c>
    </row>
    <row r="7" spans="1:10" ht="44.25" thickBot="1">
      <c r="A7" s="18"/>
      <c r="B7" s="20" t="s">
        <v>19</v>
      </c>
      <c r="C7" s="103" t="s">
        <v>19</v>
      </c>
      <c r="D7" s="105" t="s">
        <v>20</v>
      </c>
      <c r="E7" s="18" t="s">
        <v>21</v>
      </c>
      <c r="F7" s="18"/>
      <c r="G7" s="18"/>
      <c r="H7" s="18"/>
      <c r="J7" s="19" t="s">
        <v>22</v>
      </c>
    </row>
    <row r="8" spans="1:10" ht="231">
      <c r="A8" s="18"/>
      <c r="B8" s="20" t="s">
        <v>23</v>
      </c>
      <c r="C8" s="104" t="s">
        <v>24</v>
      </c>
      <c r="D8" s="105" t="s">
        <v>25</v>
      </c>
      <c r="E8" s="18" t="s">
        <v>26</v>
      </c>
      <c r="F8" s="18"/>
      <c r="G8" s="18"/>
      <c r="H8" s="18"/>
      <c r="J8" s="19" t="s">
        <v>27</v>
      </c>
    </row>
    <row r="9" spans="1:10" ht="30">
      <c r="A9" s="18"/>
      <c r="B9" s="20" t="s">
        <v>28</v>
      </c>
      <c r="C9" s="103" t="s">
        <v>28</v>
      </c>
      <c r="D9" s="18"/>
      <c r="E9" s="18"/>
      <c r="F9" s="18"/>
      <c r="G9" s="18"/>
      <c r="H9" s="18"/>
      <c r="J9" s="19" t="s">
        <v>29</v>
      </c>
    </row>
    <row r="10" spans="1:10" ht="30">
      <c r="A10" s="18"/>
      <c r="B10" s="20" t="s">
        <v>30</v>
      </c>
      <c r="C10" s="103" t="s">
        <v>30</v>
      </c>
      <c r="D10" s="18"/>
      <c r="E10" s="18"/>
      <c r="F10" s="18"/>
      <c r="G10" s="18"/>
      <c r="H10" s="18"/>
    </row>
    <row r="11" spans="1:10" ht="30">
      <c r="A11" s="18"/>
      <c r="B11" s="20" t="s">
        <v>31</v>
      </c>
      <c r="C11" s="103" t="s">
        <v>31</v>
      </c>
      <c r="D11" s="18"/>
      <c r="E11" s="18"/>
      <c r="F11" s="18"/>
      <c r="G11" s="18"/>
      <c r="H11" s="18"/>
    </row>
    <row r="12" spans="1:10" ht="21">
      <c r="A12" s="18"/>
      <c r="B12" s="21" t="s">
        <v>32</v>
      </c>
      <c r="C12" s="103" t="s">
        <v>32</v>
      </c>
      <c r="D12" s="18"/>
      <c r="E12" s="18"/>
      <c r="F12" s="18"/>
      <c r="G12" s="18"/>
      <c r="H12" s="18"/>
    </row>
    <row r="13" spans="1:10" ht="30">
      <c r="A13" s="18"/>
      <c r="B13" s="21" t="s">
        <v>33</v>
      </c>
      <c r="C13" s="103" t="s">
        <v>33</v>
      </c>
      <c r="D13" s="18"/>
      <c r="E13" s="18"/>
      <c r="F13" s="18"/>
      <c r="G13" s="18"/>
      <c r="H13" s="18"/>
    </row>
    <row r="14" spans="1:10" ht="231">
      <c r="A14" s="18"/>
      <c r="B14" s="20" t="s">
        <v>34</v>
      </c>
      <c r="C14" s="104" t="s">
        <v>35</v>
      </c>
      <c r="D14" s="18"/>
      <c r="E14" s="18"/>
      <c r="F14" s="18"/>
      <c r="G14" s="18"/>
      <c r="H14" s="18"/>
    </row>
    <row r="15" spans="1:10" ht="409.5">
      <c r="A15" s="18"/>
      <c r="B15" s="20" t="s">
        <v>36</v>
      </c>
      <c r="C15" s="104" t="s">
        <v>37</v>
      </c>
      <c r="D15" s="18"/>
      <c r="E15" s="18"/>
      <c r="F15" s="18"/>
      <c r="G15" s="18"/>
      <c r="H15" s="18"/>
    </row>
    <row r="16" spans="1:10" ht="409.5">
      <c r="A16" s="18"/>
      <c r="B16" s="20" t="s">
        <v>38</v>
      </c>
      <c r="C16" s="104" t="s">
        <v>39</v>
      </c>
      <c r="D16" s="18"/>
      <c r="E16" s="18"/>
      <c r="F16" s="18"/>
      <c r="G16" s="18"/>
      <c r="H16" s="18"/>
    </row>
    <row r="17" spans="1:8" ht="399">
      <c r="A17" s="18"/>
      <c r="B17" s="20" t="s">
        <v>40</v>
      </c>
      <c r="C17" s="104" t="s">
        <v>41</v>
      </c>
      <c r="D17" s="18"/>
      <c r="E17" s="18"/>
      <c r="F17" s="18"/>
      <c r="G17" s="18"/>
      <c r="H17" s="18"/>
    </row>
    <row r="18" spans="1:8" ht="294">
      <c r="A18" s="18"/>
      <c r="B18" s="20" t="s">
        <v>42</v>
      </c>
      <c r="C18" s="104" t="s">
        <v>43</v>
      </c>
      <c r="D18" s="18"/>
      <c r="E18" s="18"/>
      <c r="F18" s="18"/>
      <c r="G18" s="18"/>
      <c r="H18" s="18"/>
    </row>
    <row r="19" spans="1:8" ht="336">
      <c r="A19" s="18"/>
      <c r="B19" s="18" t="s">
        <v>44</v>
      </c>
      <c r="C19" s="104" t="s">
        <v>45</v>
      </c>
      <c r="D19" s="18"/>
      <c r="E19" s="18"/>
      <c r="F19" s="18"/>
      <c r="G19" s="18"/>
      <c r="H19" s="18"/>
    </row>
    <row r="20" spans="1:8" ht="336">
      <c r="B20" s="19" t="s">
        <v>46</v>
      </c>
      <c r="C20" s="104" t="s">
        <v>47</v>
      </c>
      <c r="F20" s="16" t="s">
        <v>48</v>
      </c>
    </row>
    <row r="21" spans="1:8" ht="252">
      <c r="B21" s="19" t="s">
        <v>49</v>
      </c>
      <c r="C21" s="104" t="s">
        <v>50</v>
      </c>
      <c r="F21" s="16" t="s">
        <v>51</v>
      </c>
    </row>
    <row r="22" spans="1:8" ht="105">
      <c r="F22" s="16" t="s">
        <v>52</v>
      </c>
    </row>
    <row r="23" spans="1:8" ht="90">
      <c r="F23" s="16" t="s">
        <v>53</v>
      </c>
    </row>
    <row r="24" spans="1:8" ht="60">
      <c r="D24" s="22" t="str">
        <f>+CONCATENATE(PROCES,SUBPROCES)</f>
        <v>Análisis Económico y de Riesgo</v>
      </c>
      <c r="F24" s="16" t="s">
        <v>54</v>
      </c>
    </row>
    <row r="25" spans="1:8" ht="30">
      <c r="F25" s="16" t="s">
        <v>55</v>
      </c>
    </row>
    <row r="27" spans="1:8" ht="173.25">
      <c r="B27" s="23" t="s">
        <v>56</v>
      </c>
      <c r="C27" s="24" t="s">
        <v>57</v>
      </c>
    </row>
    <row r="28" spans="1:8" ht="126">
      <c r="B28" s="23" t="s">
        <v>58</v>
      </c>
      <c r="C28" s="24" t="s">
        <v>59</v>
      </c>
    </row>
    <row r="29" spans="1:8" ht="157.5">
      <c r="B29" s="23" t="s">
        <v>60</v>
      </c>
      <c r="C29" s="24" t="s">
        <v>61</v>
      </c>
    </row>
    <row r="30" spans="1:8" ht="204.75">
      <c r="B30" s="23" t="s">
        <v>62</v>
      </c>
      <c r="C30" s="24" t="s">
        <v>63</v>
      </c>
    </row>
    <row r="31" spans="1:8" ht="78.75">
      <c r="B31" s="23" t="s">
        <v>64</v>
      </c>
      <c r="C31" s="24" t="s">
        <v>65</v>
      </c>
    </row>
    <row r="32" spans="1:8" ht="283.5">
      <c r="B32" s="23" t="s">
        <v>66</v>
      </c>
      <c r="C32" s="24" t="s">
        <v>67</v>
      </c>
    </row>
    <row r="33" spans="2:3" ht="189">
      <c r="B33" s="23" t="s">
        <v>68</v>
      </c>
      <c r="C33" s="24" t="s">
        <v>69</v>
      </c>
    </row>
    <row r="34" spans="2:3" ht="141.75">
      <c r="B34" s="23" t="s">
        <v>70</v>
      </c>
      <c r="C34" s="24" t="s">
        <v>71</v>
      </c>
    </row>
    <row r="35" spans="2:3" ht="189">
      <c r="B35" s="23" t="s">
        <v>72</v>
      </c>
      <c r="C35" s="24" t="s">
        <v>73</v>
      </c>
    </row>
    <row r="36" spans="2:3" ht="220.5">
      <c r="B36" s="23" t="s">
        <v>74</v>
      </c>
      <c r="C36" s="24" t="s">
        <v>75</v>
      </c>
    </row>
    <row r="37" spans="2:3" ht="267.75">
      <c r="B37" s="23" t="s">
        <v>76</v>
      </c>
      <c r="C37" s="24" t="s">
        <v>77</v>
      </c>
    </row>
    <row r="38" spans="2:3" ht="204.75">
      <c r="B38" s="23" t="s">
        <v>78</v>
      </c>
      <c r="C38" s="24" t="s">
        <v>79</v>
      </c>
    </row>
    <row r="39" spans="2:3" ht="236.25">
      <c r="B39" s="23" t="s">
        <v>80</v>
      </c>
      <c r="C39" s="24" t="s">
        <v>81</v>
      </c>
    </row>
    <row r="40" spans="2:3" ht="141.75">
      <c r="B40" s="23" t="s">
        <v>82</v>
      </c>
      <c r="C40" s="24" t="s">
        <v>83</v>
      </c>
    </row>
    <row r="41" spans="2:3" ht="126">
      <c r="B41" s="23" t="s">
        <v>84</v>
      </c>
      <c r="C41" s="24" t="s">
        <v>85</v>
      </c>
    </row>
    <row r="42" spans="2:3" ht="126">
      <c r="B42" s="23" t="s">
        <v>86</v>
      </c>
      <c r="C42" s="24" t="s">
        <v>87</v>
      </c>
    </row>
    <row r="43" spans="2:3" ht="236.25">
      <c r="B43" s="23" t="s">
        <v>88</v>
      </c>
      <c r="C43" s="24" t="s">
        <v>89</v>
      </c>
    </row>
    <row r="44" spans="2:3" ht="236.25">
      <c r="B44" s="23" t="s">
        <v>90</v>
      </c>
      <c r="C44" s="24" t="s">
        <v>91</v>
      </c>
    </row>
    <row r="45" spans="2:3" ht="189">
      <c r="B45" s="23" t="s">
        <v>92</v>
      </c>
      <c r="C45" s="24" t="s">
        <v>93</v>
      </c>
    </row>
    <row r="46" spans="2:3" ht="189">
      <c r="B46" s="23" t="s">
        <v>94</v>
      </c>
      <c r="C46" s="24" t="s">
        <v>95</v>
      </c>
    </row>
    <row r="47" spans="2:3" ht="157.5">
      <c r="B47" s="23" t="s">
        <v>96</v>
      </c>
      <c r="C47" s="24" t="s">
        <v>97</v>
      </c>
    </row>
    <row r="48" spans="2:3" ht="110.25">
      <c r="B48" s="23" t="s">
        <v>98</v>
      </c>
      <c r="C48" s="24" t="s">
        <v>99</v>
      </c>
    </row>
    <row r="49" spans="2:7" ht="157.5">
      <c r="B49" s="23" t="s">
        <v>100</v>
      </c>
      <c r="C49" s="24" t="s">
        <v>101</v>
      </c>
    </row>
    <row r="50" spans="2:7" ht="204.75">
      <c r="B50" s="23" t="s">
        <v>102</v>
      </c>
      <c r="C50" s="24" t="s">
        <v>41</v>
      </c>
    </row>
    <row r="51" spans="2:7" ht="126">
      <c r="B51" s="23" t="s">
        <v>103</v>
      </c>
      <c r="C51" s="24" t="s">
        <v>104</v>
      </c>
    </row>
    <row r="52" spans="2:7" ht="252">
      <c r="B52" s="23" t="s">
        <v>105</v>
      </c>
      <c r="C52" s="24" t="s">
        <v>106</v>
      </c>
    </row>
    <row r="53" spans="2:7" ht="173.25">
      <c r="B53" s="23" t="s">
        <v>107</v>
      </c>
      <c r="C53" s="24" t="s">
        <v>108</v>
      </c>
    </row>
    <row r="54" spans="2:7" ht="78.75">
      <c r="B54" s="23" t="s">
        <v>109</v>
      </c>
      <c r="C54" s="24" t="s">
        <v>110</v>
      </c>
    </row>
    <row r="55" spans="2:7" ht="189.75" thickBot="1">
      <c r="B55" s="25" t="s">
        <v>111</v>
      </c>
      <c r="C55" s="26" t="s">
        <v>112</v>
      </c>
    </row>
    <row r="62" spans="2:7" ht="94.5">
      <c r="B62" s="23" t="s">
        <v>56</v>
      </c>
      <c r="C62" s="27" t="s">
        <v>113</v>
      </c>
      <c r="F62" s="19" t="s">
        <v>13</v>
      </c>
      <c r="G62" s="19" t="s">
        <v>114</v>
      </c>
    </row>
    <row r="63" spans="2:7" ht="47.25">
      <c r="B63" s="23" t="s">
        <v>58</v>
      </c>
      <c r="C63" s="27" t="s">
        <v>115</v>
      </c>
      <c r="F63" s="19" t="s">
        <v>8</v>
      </c>
      <c r="G63" s="19" t="s">
        <v>116</v>
      </c>
    </row>
    <row r="64" spans="2:7" ht="63">
      <c r="B64" s="23" t="s">
        <v>64</v>
      </c>
      <c r="C64" s="27" t="s">
        <v>117</v>
      </c>
      <c r="F64" s="19" t="s">
        <v>26</v>
      </c>
      <c r="G64" s="19" t="s">
        <v>118</v>
      </c>
    </row>
    <row r="65" spans="2:3" ht="30">
      <c r="B65" s="23" t="s">
        <v>60</v>
      </c>
      <c r="C65" s="27" t="s">
        <v>117</v>
      </c>
    </row>
    <row r="66" spans="2:3" ht="45">
      <c r="B66" s="23" t="s">
        <v>62</v>
      </c>
      <c r="C66" s="27" t="s">
        <v>119</v>
      </c>
    </row>
    <row r="67" spans="2:3" ht="75">
      <c r="B67" s="23" t="s">
        <v>66</v>
      </c>
      <c r="C67" s="27" t="s">
        <v>120</v>
      </c>
    </row>
    <row r="68" spans="2:3" ht="75">
      <c r="B68" s="23" t="s">
        <v>68</v>
      </c>
      <c r="C68" s="27" t="s">
        <v>120</v>
      </c>
    </row>
    <row r="69" spans="2:3" ht="75">
      <c r="B69" s="23" t="s">
        <v>70</v>
      </c>
      <c r="C69" s="27" t="s">
        <v>120</v>
      </c>
    </row>
    <row r="70" spans="2:3" ht="45">
      <c r="B70" s="23" t="s">
        <v>72</v>
      </c>
      <c r="C70" s="27" t="s">
        <v>113</v>
      </c>
    </row>
    <row r="71" spans="2:3" ht="45">
      <c r="B71" s="23" t="s">
        <v>74</v>
      </c>
      <c r="C71" s="27" t="s">
        <v>121</v>
      </c>
    </row>
    <row r="72" spans="2:3" ht="90">
      <c r="B72" s="23" t="s">
        <v>76</v>
      </c>
      <c r="C72" s="28" t="s">
        <v>122</v>
      </c>
    </row>
    <row r="73" spans="2:3" ht="45">
      <c r="B73" s="23" t="s">
        <v>78</v>
      </c>
      <c r="C73" s="27" t="s">
        <v>123</v>
      </c>
    </row>
    <row r="74" spans="2:3" ht="75">
      <c r="B74" s="23" t="s">
        <v>80</v>
      </c>
      <c r="C74" s="27" t="s">
        <v>120</v>
      </c>
    </row>
    <row r="75" spans="2:3">
      <c r="B75" s="23" t="s">
        <v>82</v>
      </c>
      <c r="C75" s="27" t="s">
        <v>124</v>
      </c>
    </row>
    <row r="76" spans="2:3" ht="30">
      <c r="B76" s="23" t="s">
        <v>84</v>
      </c>
      <c r="C76" s="27" t="s">
        <v>125</v>
      </c>
    </row>
    <row r="77" spans="2:3" ht="45">
      <c r="B77" s="23" t="s">
        <v>86</v>
      </c>
      <c r="C77" s="27" t="s">
        <v>125</v>
      </c>
    </row>
    <row r="78" spans="2:3">
      <c r="B78" s="23" t="s">
        <v>88</v>
      </c>
      <c r="C78" s="27" t="s">
        <v>124</v>
      </c>
    </row>
    <row r="79" spans="2:3" ht="30">
      <c r="B79" s="23" t="s">
        <v>90</v>
      </c>
      <c r="C79" s="27" t="s">
        <v>126</v>
      </c>
    </row>
    <row r="80" spans="2:3">
      <c r="B80" s="23" t="s">
        <v>92</v>
      </c>
      <c r="C80" s="27" t="s">
        <v>124</v>
      </c>
    </row>
    <row r="81" spans="2:4">
      <c r="B81" s="23" t="s">
        <v>94</v>
      </c>
      <c r="C81" s="27" t="s">
        <v>124</v>
      </c>
    </row>
    <row r="82" spans="2:4" ht="45">
      <c r="B82" s="23" t="s">
        <v>96</v>
      </c>
      <c r="C82" s="27" t="s">
        <v>127</v>
      </c>
    </row>
    <row r="83" spans="2:4" ht="45">
      <c r="B83" s="23" t="s">
        <v>98</v>
      </c>
      <c r="C83" s="27" t="s">
        <v>127</v>
      </c>
    </row>
    <row r="84" spans="2:4" ht="45">
      <c r="B84" s="23" t="s">
        <v>100</v>
      </c>
      <c r="C84" s="27" t="s">
        <v>128</v>
      </c>
    </row>
    <row r="85" spans="2:4">
      <c r="B85" s="23" t="s">
        <v>102</v>
      </c>
      <c r="C85" s="27" t="s">
        <v>124</v>
      </c>
    </row>
    <row r="86" spans="2:4">
      <c r="B86" s="23" t="s">
        <v>103</v>
      </c>
      <c r="C86" s="27" t="s">
        <v>129</v>
      </c>
    </row>
    <row r="87" spans="2:4" ht="30">
      <c r="B87" s="23" t="s">
        <v>105</v>
      </c>
      <c r="C87" s="27" t="s">
        <v>129</v>
      </c>
    </row>
    <row r="88" spans="2:4" ht="30">
      <c r="B88" s="23" t="s">
        <v>107</v>
      </c>
      <c r="C88" s="27" t="s">
        <v>129</v>
      </c>
    </row>
    <row r="89" spans="2:4">
      <c r="B89" s="23" t="s">
        <v>109</v>
      </c>
      <c r="C89" s="27" t="s">
        <v>130</v>
      </c>
    </row>
    <row r="90" spans="2:4" ht="30.75" thickBot="1">
      <c r="B90" s="25" t="s">
        <v>111</v>
      </c>
      <c r="C90" s="27" t="s">
        <v>115</v>
      </c>
    </row>
    <row r="94" spans="2:4">
      <c r="D94" s="19" t="e">
        <f>VLOOKUP($D$95,$B$97:$C$125,2,0)</f>
        <v>#N/A</v>
      </c>
    </row>
    <row r="95" spans="2:4" ht="31.5">
      <c r="D95" s="22" t="str">
        <f>+CONCATENATE(PROCES,SUBPROCES)</f>
        <v>Análisis Económico y de Riesgo</v>
      </c>
    </row>
    <row r="97" spans="2:4" ht="75">
      <c r="B97" s="23" t="s">
        <v>56</v>
      </c>
      <c r="C97" s="29" t="s">
        <v>131</v>
      </c>
      <c r="D97" s="19" t="s">
        <v>132</v>
      </c>
    </row>
    <row r="98" spans="2:4" ht="30">
      <c r="B98" s="23" t="s">
        <v>58</v>
      </c>
      <c r="C98" s="29" t="s">
        <v>133</v>
      </c>
      <c r="D98" s="19" t="s">
        <v>134</v>
      </c>
    </row>
    <row r="99" spans="2:4">
      <c r="B99" s="23" t="s">
        <v>64</v>
      </c>
      <c r="C99" s="29" t="s">
        <v>135</v>
      </c>
      <c r="D99" s="19" t="s">
        <v>136</v>
      </c>
    </row>
    <row r="100" spans="2:4" ht="45">
      <c r="B100" s="23" t="s">
        <v>62</v>
      </c>
      <c r="C100" s="29" t="s">
        <v>137</v>
      </c>
      <c r="D100" s="19" t="s">
        <v>138</v>
      </c>
    </row>
    <row r="101" spans="2:4" ht="30">
      <c r="B101" s="23" t="s">
        <v>66</v>
      </c>
      <c r="C101" s="29" t="s">
        <v>139</v>
      </c>
      <c r="D101" s="19" t="s">
        <v>140</v>
      </c>
    </row>
    <row r="102" spans="2:4">
      <c r="B102" s="23" t="s">
        <v>68</v>
      </c>
      <c r="C102" s="29" t="s">
        <v>141</v>
      </c>
      <c r="D102" s="19" t="s">
        <v>142</v>
      </c>
    </row>
    <row r="103" spans="2:4" ht="30">
      <c r="B103" s="23" t="s">
        <v>70</v>
      </c>
      <c r="C103" s="29" t="s">
        <v>143</v>
      </c>
      <c r="D103" s="19" t="s">
        <v>144</v>
      </c>
    </row>
    <row r="104" spans="2:4" ht="45">
      <c r="B104" s="23" t="s">
        <v>72</v>
      </c>
      <c r="C104" s="29" t="s">
        <v>145</v>
      </c>
      <c r="D104" s="19" t="s">
        <v>146</v>
      </c>
    </row>
    <row r="105" spans="2:4" ht="30">
      <c r="B105" s="23" t="s">
        <v>74</v>
      </c>
      <c r="C105" s="29" t="s">
        <v>147</v>
      </c>
      <c r="D105" s="19" t="s">
        <v>148</v>
      </c>
    </row>
    <row r="106" spans="2:4" ht="90">
      <c r="B106" s="23" t="s">
        <v>76</v>
      </c>
      <c r="C106" s="29" t="s">
        <v>149</v>
      </c>
      <c r="D106" s="19" t="s">
        <v>150</v>
      </c>
    </row>
    <row r="107" spans="2:4" ht="45">
      <c r="B107" s="23" t="s">
        <v>78</v>
      </c>
      <c r="C107" s="29" t="s">
        <v>151</v>
      </c>
      <c r="D107" s="19" t="s">
        <v>152</v>
      </c>
    </row>
    <row r="108" spans="2:4" ht="30">
      <c r="B108" s="23" t="s">
        <v>80</v>
      </c>
      <c r="C108" s="29" t="s">
        <v>153</v>
      </c>
      <c r="D108" s="19" t="s">
        <v>154</v>
      </c>
    </row>
    <row r="109" spans="2:4">
      <c r="B109" s="23" t="s">
        <v>82</v>
      </c>
      <c r="C109" s="29" t="s">
        <v>155</v>
      </c>
      <c r="D109" s="19" t="s">
        <v>156</v>
      </c>
    </row>
    <row r="110" spans="2:4" ht="30">
      <c r="B110" s="23" t="s">
        <v>84</v>
      </c>
      <c r="C110" s="29" t="s">
        <v>157</v>
      </c>
      <c r="D110" s="19" t="s">
        <v>158</v>
      </c>
    </row>
    <row r="111" spans="2:4" ht="45">
      <c r="B111" s="23" t="s">
        <v>86</v>
      </c>
      <c r="C111" s="29" t="s">
        <v>159</v>
      </c>
      <c r="D111" s="19" t="s">
        <v>160</v>
      </c>
    </row>
    <row r="112" spans="2:4">
      <c r="B112" s="23" t="s">
        <v>88</v>
      </c>
      <c r="C112" s="29" t="s">
        <v>161</v>
      </c>
      <c r="D112" s="19" t="s">
        <v>162</v>
      </c>
    </row>
    <row r="113" spans="2:30" ht="30">
      <c r="B113" s="23" t="s">
        <v>90</v>
      </c>
      <c r="C113" s="29" t="s">
        <v>163</v>
      </c>
      <c r="D113" s="19" t="s">
        <v>164</v>
      </c>
    </row>
    <row r="114" spans="2:30">
      <c r="B114" s="23" t="s">
        <v>92</v>
      </c>
      <c r="C114" s="29" t="s">
        <v>165</v>
      </c>
      <c r="D114" s="19" t="s">
        <v>166</v>
      </c>
    </row>
    <row r="115" spans="2:30">
      <c r="B115" s="23" t="s">
        <v>94</v>
      </c>
      <c r="C115" s="29" t="s">
        <v>167</v>
      </c>
      <c r="D115" s="19" t="s">
        <v>168</v>
      </c>
    </row>
    <row r="116" spans="2:30" ht="45">
      <c r="B116" s="23" t="s">
        <v>96</v>
      </c>
      <c r="C116" s="29" t="s">
        <v>169</v>
      </c>
      <c r="D116" s="19" t="s">
        <v>170</v>
      </c>
    </row>
    <row r="117" spans="2:30" ht="45">
      <c r="B117" s="23" t="s">
        <v>98</v>
      </c>
      <c r="C117" s="29" t="s">
        <v>171</v>
      </c>
      <c r="D117" s="19" t="s">
        <v>172</v>
      </c>
    </row>
    <row r="118" spans="2:30" ht="45">
      <c r="B118" s="23" t="s">
        <v>100</v>
      </c>
      <c r="C118" s="29" t="s">
        <v>173</v>
      </c>
      <c r="D118" s="19" t="s">
        <v>174</v>
      </c>
    </row>
    <row r="119" spans="2:30">
      <c r="B119" s="23" t="s">
        <v>102</v>
      </c>
      <c r="C119" s="29" t="s">
        <v>175</v>
      </c>
      <c r="D119" s="19" t="s">
        <v>176</v>
      </c>
    </row>
    <row r="120" spans="2:30">
      <c r="B120" s="23" t="s">
        <v>103</v>
      </c>
      <c r="C120" s="29" t="s">
        <v>177</v>
      </c>
      <c r="D120" s="19" t="s">
        <v>178</v>
      </c>
    </row>
    <row r="121" spans="2:30" ht="30">
      <c r="B121" s="23" t="s">
        <v>105</v>
      </c>
      <c r="C121" s="29" t="s">
        <v>179</v>
      </c>
      <c r="D121" s="19" t="s">
        <v>180</v>
      </c>
    </row>
    <row r="122" spans="2:30" ht="30">
      <c r="B122" s="23" t="s">
        <v>107</v>
      </c>
      <c r="C122" s="29" t="s">
        <v>181</v>
      </c>
      <c r="D122" s="19" t="s">
        <v>182</v>
      </c>
    </row>
    <row r="123" spans="2:30">
      <c r="B123" s="23" t="s">
        <v>109</v>
      </c>
      <c r="C123" s="29" t="s">
        <v>183</v>
      </c>
      <c r="D123" s="19" t="s">
        <v>184</v>
      </c>
    </row>
    <row r="124" spans="2:30" ht="16.5" thickBot="1">
      <c r="B124" s="25" t="s">
        <v>111</v>
      </c>
      <c r="C124" s="29" t="s">
        <v>185</v>
      </c>
      <c r="D124" s="19" t="s">
        <v>186</v>
      </c>
    </row>
    <row r="125" spans="2:30" ht="30">
      <c r="B125" s="30" t="s">
        <v>60</v>
      </c>
      <c r="C125" s="29" t="s">
        <v>187</v>
      </c>
      <c r="D125" s="19" t="s">
        <v>188</v>
      </c>
    </row>
    <row r="127" spans="2:30">
      <c r="B127" s="31" t="s">
        <v>189</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56</v>
      </c>
      <c r="C128" s="33" t="s">
        <v>58</v>
      </c>
      <c r="D128" s="33" t="s">
        <v>64</v>
      </c>
      <c r="E128" s="33" t="s">
        <v>62</v>
      </c>
      <c r="F128" s="33" t="s">
        <v>66</v>
      </c>
      <c r="G128" s="33" t="s">
        <v>68</v>
      </c>
      <c r="H128" s="33" t="s">
        <v>70</v>
      </c>
      <c r="I128" s="33" t="s">
        <v>72</v>
      </c>
      <c r="J128" s="33" t="s">
        <v>74</v>
      </c>
      <c r="K128" s="33" t="s">
        <v>76</v>
      </c>
      <c r="L128" s="33" t="s">
        <v>78</v>
      </c>
      <c r="M128" s="33" t="s">
        <v>80</v>
      </c>
      <c r="N128" s="33" t="s">
        <v>82</v>
      </c>
      <c r="O128" s="33" t="s">
        <v>84</v>
      </c>
      <c r="P128" s="33" t="s">
        <v>86</v>
      </c>
      <c r="Q128" s="33" t="s">
        <v>88</v>
      </c>
      <c r="R128" s="33" t="s">
        <v>90</v>
      </c>
      <c r="S128" s="33" t="s">
        <v>92</v>
      </c>
      <c r="T128" s="33" t="s">
        <v>94</v>
      </c>
      <c r="U128" s="33" t="s">
        <v>96</v>
      </c>
      <c r="V128" s="33" t="s">
        <v>98</v>
      </c>
      <c r="W128" s="33" t="s">
        <v>100</v>
      </c>
      <c r="X128" s="33" t="s">
        <v>102</v>
      </c>
      <c r="Y128" s="33" t="s">
        <v>103</v>
      </c>
      <c r="Z128" s="33" t="s">
        <v>105</v>
      </c>
      <c r="AA128" s="33" t="s">
        <v>107</v>
      </c>
      <c r="AB128" s="33" t="s">
        <v>109</v>
      </c>
      <c r="AC128" s="34" t="s">
        <v>111</v>
      </c>
      <c r="AD128" s="34" t="s">
        <v>60</v>
      </c>
    </row>
    <row r="129" spans="2:30" ht="16.5" thickBot="1">
      <c r="B129" s="35" t="s">
        <v>131</v>
      </c>
      <c r="C129" s="29" t="s">
        <v>133</v>
      </c>
      <c r="D129" s="29" t="s">
        <v>135</v>
      </c>
      <c r="E129" s="29" t="s">
        <v>137</v>
      </c>
      <c r="F129" s="29" t="s">
        <v>139</v>
      </c>
      <c r="G129" s="29" t="s">
        <v>141</v>
      </c>
      <c r="H129" s="29" t="s">
        <v>143</v>
      </c>
      <c r="I129" s="29" t="s">
        <v>145</v>
      </c>
      <c r="J129" s="29" t="s">
        <v>147</v>
      </c>
      <c r="K129" s="29" t="s">
        <v>149</v>
      </c>
      <c r="L129" s="29" t="s">
        <v>151</v>
      </c>
      <c r="M129" s="29" t="s">
        <v>153</v>
      </c>
      <c r="N129" s="29" t="s">
        <v>155</v>
      </c>
      <c r="O129" s="29" t="s">
        <v>157</v>
      </c>
      <c r="P129" s="29" t="s">
        <v>159</v>
      </c>
      <c r="Q129" s="29" t="s">
        <v>161</v>
      </c>
      <c r="R129" s="29" t="s">
        <v>163</v>
      </c>
      <c r="S129" s="29" t="s">
        <v>165</v>
      </c>
      <c r="T129" s="29" t="s">
        <v>167</v>
      </c>
      <c r="U129" s="29" t="s">
        <v>169</v>
      </c>
      <c r="V129" s="29" t="s">
        <v>171</v>
      </c>
      <c r="W129" s="29" t="s">
        <v>173</v>
      </c>
      <c r="X129" s="29" t="s">
        <v>175</v>
      </c>
      <c r="Y129" s="29" t="s">
        <v>177</v>
      </c>
      <c r="Z129" s="29" t="s">
        <v>179</v>
      </c>
      <c r="AA129" s="36" t="s">
        <v>181</v>
      </c>
      <c r="AB129" s="36" t="s">
        <v>183</v>
      </c>
      <c r="AC129" s="36" t="s">
        <v>185</v>
      </c>
      <c r="AD129" s="36" t="s">
        <v>187</v>
      </c>
    </row>
    <row r="130" spans="2:30" ht="136.5" thickTop="1" thickBot="1">
      <c r="B130" s="37" t="s">
        <v>190</v>
      </c>
      <c r="C130" s="38" t="s">
        <v>191</v>
      </c>
      <c r="D130" s="39" t="s">
        <v>192</v>
      </c>
      <c r="E130" s="40" t="s">
        <v>193</v>
      </c>
      <c r="F130" s="40" t="s">
        <v>194</v>
      </c>
      <c r="G130" s="17" t="s">
        <v>195</v>
      </c>
      <c r="H130" s="41"/>
      <c r="I130" s="40" t="s">
        <v>196</v>
      </c>
      <c r="J130" s="40" t="s">
        <v>197</v>
      </c>
      <c r="K130" s="40" t="s">
        <v>198</v>
      </c>
      <c r="L130" s="40" t="s">
        <v>199</v>
      </c>
      <c r="M130" s="40" t="s">
        <v>200</v>
      </c>
      <c r="N130" s="41"/>
      <c r="O130" s="40" t="s">
        <v>201</v>
      </c>
      <c r="P130" s="40" t="s">
        <v>202</v>
      </c>
      <c r="Q130" s="39" t="s">
        <v>203</v>
      </c>
      <c r="R130" s="40" t="s">
        <v>204</v>
      </c>
      <c r="S130" s="40" t="s">
        <v>205</v>
      </c>
      <c r="T130" s="41"/>
      <c r="U130" s="40" t="s">
        <v>206</v>
      </c>
      <c r="V130" s="40" t="s">
        <v>207</v>
      </c>
      <c r="W130" s="40"/>
      <c r="X130" s="39" t="s">
        <v>208</v>
      </c>
      <c r="Y130" s="40" t="s">
        <v>209</v>
      </c>
      <c r="Z130" s="40" t="s">
        <v>210</v>
      </c>
      <c r="AA130" s="40" t="s">
        <v>211</v>
      </c>
      <c r="AB130" s="40" t="s">
        <v>212</v>
      </c>
      <c r="AC130" s="40" t="s">
        <v>213</v>
      </c>
      <c r="AD130" s="40" t="s">
        <v>214</v>
      </c>
    </row>
    <row r="131" spans="2:30" ht="90.75" thickBot="1">
      <c r="B131" s="42" t="s">
        <v>215</v>
      </c>
      <c r="C131" s="42" t="s">
        <v>216</v>
      </c>
      <c r="D131" s="43" t="s">
        <v>217</v>
      </c>
      <c r="E131" s="43" t="s">
        <v>218</v>
      </c>
      <c r="F131" s="43" t="s">
        <v>219</v>
      </c>
      <c r="G131" s="43"/>
      <c r="H131" s="41"/>
      <c r="I131" s="43" t="s">
        <v>220</v>
      </c>
      <c r="J131" s="43" t="s">
        <v>221</v>
      </c>
      <c r="K131" s="43" t="s">
        <v>222</v>
      </c>
      <c r="L131" s="43" t="s">
        <v>223</v>
      </c>
      <c r="M131" s="43" t="s">
        <v>224</v>
      </c>
      <c r="N131" s="41"/>
      <c r="O131" s="43" t="s">
        <v>225</v>
      </c>
      <c r="P131" s="43" t="s">
        <v>226</v>
      </c>
      <c r="Q131" s="44" t="s">
        <v>227</v>
      </c>
      <c r="R131" s="43" t="s">
        <v>228</v>
      </c>
      <c r="S131" s="43" t="s">
        <v>229</v>
      </c>
      <c r="T131" s="41"/>
      <c r="U131" s="43" t="s">
        <v>230</v>
      </c>
      <c r="V131" s="43" t="s">
        <v>231</v>
      </c>
      <c r="W131" s="43" t="s">
        <v>232</v>
      </c>
      <c r="X131" s="44" t="s">
        <v>233</v>
      </c>
      <c r="Y131" s="43" t="s">
        <v>234</v>
      </c>
      <c r="Z131" s="43" t="s">
        <v>235</v>
      </c>
      <c r="AA131" s="43" t="s">
        <v>236</v>
      </c>
      <c r="AB131" s="43" t="s">
        <v>237</v>
      </c>
      <c r="AC131" s="43" t="s">
        <v>238</v>
      </c>
      <c r="AD131" s="43"/>
    </row>
    <row r="132" spans="2:30" ht="150.75" thickBot="1">
      <c r="B132" s="45" t="s">
        <v>239</v>
      </c>
      <c r="C132" s="42" t="s">
        <v>240</v>
      </c>
      <c r="D132" s="43" t="s">
        <v>241</v>
      </c>
      <c r="E132" s="41"/>
      <c r="F132" s="41"/>
      <c r="G132" s="43"/>
      <c r="H132" s="41"/>
      <c r="I132" s="43" t="s">
        <v>242</v>
      </c>
      <c r="J132" s="43" t="s">
        <v>243</v>
      </c>
      <c r="K132" s="43" t="s">
        <v>244</v>
      </c>
      <c r="L132" s="43" t="s">
        <v>245</v>
      </c>
      <c r="M132" s="43" t="s">
        <v>246</v>
      </c>
      <c r="N132" s="41"/>
      <c r="O132" s="43" t="s">
        <v>247</v>
      </c>
      <c r="P132" s="41"/>
      <c r="Q132" s="44" t="s">
        <v>248</v>
      </c>
      <c r="R132" s="43" t="s">
        <v>249</v>
      </c>
      <c r="S132" s="43" t="s">
        <v>250</v>
      </c>
      <c r="T132" s="41"/>
      <c r="U132" s="43" t="s">
        <v>251</v>
      </c>
      <c r="V132" s="43" t="s">
        <v>252</v>
      </c>
      <c r="W132" s="43" t="s">
        <v>253</v>
      </c>
      <c r="X132" s="44" t="s">
        <v>254</v>
      </c>
      <c r="Z132" s="43" t="s">
        <v>255</v>
      </c>
      <c r="AA132" s="43" t="s">
        <v>256</v>
      </c>
      <c r="AB132" s="41"/>
      <c r="AC132" s="46"/>
      <c r="AD132" s="46"/>
    </row>
    <row r="133" spans="2:30" ht="105.75" thickBot="1">
      <c r="B133" s="47"/>
      <c r="C133" s="42" t="s">
        <v>257</v>
      </c>
      <c r="D133" s="43" t="s">
        <v>258</v>
      </c>
      <c r="E133" s="41"/>
      <c r="F133" s="41"/>
      <c r="G133" s="41"/>
      <c r="H133" s="41"/>
      <c r="I133" s="41"/>
      <c r="J133" s="43" t="s">
        <v>259</v>
      </c>
      <c r="K133" s="43"/>
      <c r="L133" s="43" t="s">
        <v>260</v>
      </c>
      <c r="M133" s="43" t="s">
        <v>261</v>
      </c>
      <c r="N133" s="41"/>
      <c r="O133" s="41"/>
      <c r="P133" s="41"/>
      <c r="Q133" s="44" t="s">
        <v>262</v>
      </c>
      <c r="R133" s="41"/>
      <c r="S133" s="41"/>
      <c r="T133" s="41"/>
      <c r="U133" s="43" t="s">
        <v>263</v>
      </c>
      <c r="V133" s="43" t="s">
        <v>264</v>
      </c>
      <c r="W133" s="43"/>
      <c r="X133" s="44" t="s">
        <v>265</v>
      </c>
      <c r="Y133" s="41"/>
      <c r="Z133" s="43" t="s">
        <v>266</v>
      </c>
      <c r="AA133" s="41"/>
      <c r="AB133" s="41"/>
      <c r="AC133" s="46"/>
      <c r="AD133" s="46"/>
    </row>
    <row r="134" spans="2:30" ht="63.75" thickBot="1">
      <c r="B134" s="47"/>
      <c r="C134" s="48" t="s">
        <v>267</v>
      </c>
      <c r="D134" s="41"/>
      <c r="E134" s="41"/>
      <c r="F134" s="41"/>
      <c r="G134" s="41"/>
      <c r="H134" s="41"/>
      <c r="I134" s="41"/>
      <c r="J134" s="43" t="s">
        <v>268</v>
      </c>
      <c r="K134" s="43"/>
      <c r="L134" s="43"/>
      <c r="M134" s="43" t="s">
        <v>269</v>
      </c>
      <c r="N134" s="41"/>
      <c r="O134" s="41"/>
      <c r="P134" s="41"/>
      <c r="Q134" s="44" t="s">
        <v>270</v>
      </c>
      <c r="R134" s="41"/>
      <c r="S134" s="41"/>
      <c r="T134" s="41"/>
      <c r="U134" s="43" t="s">
        <v>271</v>
      </c>
      <c r="V134" s="43" t="s">
        <v>272</v>
      </c>
      <c r="W134" s="41"/>
      <c r="X134" s="44" t="s">
        <v>273</v>
      </c>
      <c r="Y134" s="41"/>
      <c r="Z134" s="41" t="s">
        <v>274</v>
      </c>
      <c r="AA134" s="41"/>
      <c r="AB134" s="41"/>
      <c r="AC134" s="46"/>
      <c r="AD134" s="46"/>
    </row>
    <row r="135" spans="2:30" ht="135.75" thickBot="1">
      <c r="B135" s="47"/>
      <c r="C135" s="48" t="s">
        <v>275</v>
      </c>
      <c r="D135" s="41"/>
      <c r="E135" s="41"/>
      <c r="F135" s="41"/>
      <c r="G135" s="41"/>
      <c r="H135" s="41"/>
      <c r="I135" s="41"/>
      <c r="J135" s="43" t="s">
        <v>276</v>
      </c>
      <c r="K135" s="43"/>
      <c r="L135" s="41"/>
      <c r="M135" s="43" t="s">
        <v>277</v>
      </c>
      <c r="N135" s="41"/>
      <c r="O135" s="41"/>
      <c r="P135" s="41"/>
      <c r="Q135" s="44"/>
      <c r="R135" s="41"/>
      <c r="S135" s="41"/>
      <c r="T135" s="41"/>
      <c r="U135" s="43" t="s">
        <v>278</v>
      </c>
      <c r="V135" s="43" t="s">
        <v>279</v>
      </c>
      <c r="W135" s="41"/>
      <c r="X135" s="44" t="s">
        <v>280</v>
      </c>
      <c r="Y135" s="41"/>
      <c r="Z135" s="41"/>
      <c r="AA135" s="41"/>
      <c r="AB135" s="41"/>
      <c r="AC135" s="46"/>
      <c r="AD135" s="46"/>
    </row>
    <row r="136" spans="2:30" ht="90.75" thickBot="1">
      <c r="B136" s="47"/>
      <c r="C136" s="41"/>
      <c r="D136" s="41"/>
      <c r="E136" s="41"/>
      <c r="F136" s="41"/>
      <c r="G136" s="41"/>
      <c r="H136" s="41"/>
      <c r="I136" s="41"/>
      <c r="J136" s="40" t="s">
        <v>281</v>
      </c>
      <c r="K136" s="43"/>
      <c r="L136" s="41"/>
      <c r="M136" s="43" t="s">
        <v>282</v>
      </c>
      <c r="N136" s="41"/>
      <c r="O136" s="41"/>
      <c r="P136" s="41"/>
      <c r="Q136" s="44"/>
      <c r="R136" s="41"/>
      <c r="S136" s="41"/>
      <c r="T136" s="41"/>
      <c r="U136" s="41"/>
      <c r="V136" s="43" t="s">
        <v>283</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284</v>
      </c>
      <c r="N137" s="41"/>
      <c r="O137" s="41"/>
      <c r="P137" s="41"/>
      <c r="Q137" s="41"/>
      <c r="R137" s="41"/>
      <c r="S137" s="41"/>
      <c r="T137" s="41"/>
      <c r="U137" s="41"/>
      <c r="V137" s="43" t="s">
        <v>285</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286</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75" t="s">
        <v>23</v>
      </c>
      <c r="D148" s="53" t="s">
        <v>191</v>
      </c>
      <c r="E148" s="54" t="s">
        <v>287</v>
      </c>
    </row>
    <row r="149" spans="3:5" ht="150">
      <c r="C149" s="276"/>
      <c r="D149" s="55" t="s">
        <v>216</v>
      </c>
      <c r="E149" s="56" t="s">
        <v>288</v>
      </c>
    </row>
    <row r="150" spans="3:5" ht="150">
      <c r="C150" s="276"/>
      <c r="D150" s="55" t="s">
        <v>240</v>
      </c>
      <c r="E150" s="56" t="s">
        <v>289</v>
      </c>
    </row>
    <row r="151" spans="3:5" ht="105">
      <c r="C151" s="276"/>
      <c r="D151" s="55" t="s">
        <v>257</v>
      </c>
      <c r="E151" s="56" t="s">
        <v>290</v>
      </c>
    </row>
    <row r="152" spans="3:5" ht="105">
      <c r="C152" s="276"/>
      <c r="D152" s="55" t="s">
        <v>267</v>
      </c>
      <c r="E152" s="56" t="s">
        <v>291</v>
      </c>
    </row>
    <row r="153" spans="3:5" ht="150.75" thickBot="1">
      <c r="C153" s="276"/>
      <c r="D153" s="57" t="s">
        <v>267</v>
      </c>
      <c r="E153" s="58" t="s">
        <v>292</v>
      </c>
    </row>
    <row r="154" spans="3:5" ht="75.75" thickTop="1">
      <c r="C154" s="275" t="s">
        <v>293</v>
      </c>
      <c r="D154" s="53" t="s">
        <v>190</v>
      </c>
      <c r="E154" s="54" t="s">
        <v>294</v>
      </c>
    </row>
    <row r="155" spans="3:5" ht="75">
      <c r="C155" s="276"/>
      <c r="D155" s="55" t="s">
        <v>215</v>
      </c>
      <c r="E155" s="56" t="s">
        <v>295</v>
      </c>
    </row>
    <row r="156" spans="3:5" ht="75.75" thickBot="1">
      <c r="C156" s="277"/>
      <c r="D156" s="57" t="s">
        <v>239</v>
      </c>
      <c r="E156" s="59" t="s">
        <v>296</v>
      </c>
    </row>
    <row r="157" spans="3:5" ht="75.75" thickTop="1">
      <c r="C157" s="280" t="s">
        <v>297</v>
      </c>
      <c r="D157" s="60" t="s">
        <v>192</v>
      </c>
      <c r="E157" s="61" t="s">
        <v>298</v>
      </c>
    </row>
    <row r="158" spans="3:5" ht="45">
      <c r="C158" s="281"/>
      <c r="D158" s="62" t="s">
        <v>217</v>
      </c>
      <c r="E158" s="63" t="s">
        <v>299</v>
      </c>
    </row>
    <row r="159" spans="3:5" ht="75">
      <c r="C159" s="281"/>
      <c r="D159" s="62" t="s">
        <v>241</v>
      </c>
      <c r="E159" s="63" t="s">
        <v>300</v>
      </c>
    </row>
    <row r="160" spans="3:5" ht="45">
      <c r="C160" s="281"/>
      <c r="D160" s="62" t="s">
        <v>258</v>
      </c>
      <c r="E160" s="64" t="s">
        <v>301</v>
      </c>
    </row>
    <row r="161" spans="3:6" ht="16.5" thickBot="1">
      <c r="C161" s="281"/>
      <c r="D161" s="65">
        <v>0</v>
      </c>
      <c r="E161" s="66"/>
    </row>
    <row r="162" spans="3:6" ht="105">
      <c r="C162" s="282" t="s">
        <v>302</v>
      </c>
      <c r="D162" s="67" t="s">
        <v>193</v>
      </c>
      <c r="E162" s="68" t="s">
        <v>303</v>
      </c>
    </row>
    <row r="163" spans="3:6" ht="90.75" thickBot="1">
      <c r="C163" s="283"/>
      <c r="D163" s="69" t="s">
        <v>218</v>
      </c>
      <c r="E163" s="70" t="s">
        <v>304</v>
      </c>
    </row>
    <row r="164" spans="3:6" ht="105.75" thickBot="1">
      <c r="C164" s="71" t="s">
        <v>60</v>
      </c>
      <c r="D164" s="72" t="s">
        <v>214</v>
      </c>
      <c r="E164" s="73" t="s">
        <v>305</v>
      </c>
    </row>
    <row r="165" spans="3:6">
      <c r="C165" s="270" t="s">
        <v>306</v>
      </c>
      <c r="D165" s="74"/>
      <c r="E165" s="75"/>
    </row>
    <row r="166" spans="3:6" ht="105">
      <c r="C166" s="270"/>
      <c r="D166" s="76" t="s">
        <v>194</v>
      </c>
      <c r="E166" s="63" t="s">
        <v>307</v>
      </c>
      <c r="F166" s="17"/>
    </row>
    <row r="167" spans="3:6" ht="79.5" thickBot="1">
      <c r="C167" s="270"/>
      <c r="D167" s="77" t="s">
        <v>219</v>
      </c>
      <c r="E167" s="78" t="s">
        <v>308</v>
      </c>
      <c r="F167" s="17"/>
    </row>
    <row r="168" spans="3:6" ht="87" thickTop="1">
      <c r="C168" s="278" t="s">
        <v>309</v>
      </c>
      <c r="D168" s="17" t="s">
        <v>195</v>
      </c>
      <c r="E168" s="17" t="s">
        <v>310</v>
      </c>
    </row>
    <row r="169" spans="3:6">
      <c r="C169" s="279"/>
      <c r="D169" s="56"/>
      <c r="E169" s="56"/>
    </row>
    <row r="170" spans="3:6">
      <c r="C170" s="279"/>
      <c r="D170" s="56"/>
      <c r="E170" s="56"/>
    </row>
    <row r="171" spans="3:6" ht="16.5" thickBot="1">
      <c r="C171" s="279"/>
      <c r="D171" s="79">
        <v>0</v>
      </c>
      <c r="E171" s="80"/>
    </row>
    <row r="172" spans="3:6" ht="105.75" thickTop="1">
      <c r="C172" s="269" t="s">
        <v>311</v>
      </c>
      <c r="D172" s="81" t="s">
        <v>196</v>
      </c>
      <c r="E172" s="82" t="s">
        <v>312</v>
      </c>
    </row>
    <row r="173" spans="3:6" ht="60">
      <c r="C173" s="270"/>
      <c r="D173" s="76" t="s">
        <v>220</v>
      </c>
      <c r="E173" s="63" t="s">
        <v>313</v>
      </c>
    </row>
    <row r="174" spans="3:6" ht="45">
      <c r="C174" s="270"/>
      <c r="D174" s="76" t="s">
        <v>242</v>
      </c>
      <c r="E174" s="63" t="s">
        <v>314</v>
      </c>
    </row>
    <row r="175" spans="3:6" ht="16.5" thickBot="1">
      <c r="C175" s="270"/>
      <c r="D175" s="77">
        <v>0</v>
      </c>
      <c r="E175" s="78"/>
    </row>
    <row r="176" spans="3:6" ht="90.75" thickTop="1">
      <c r="C176" s="267" t="s">
        <v>32</v>
      </c>
      <c r="D176" s="83" t="s">
        <v>197</v>
      </c>
      <c r="E176" s="54" t="s">
        <v>315</v>
      </c>
    </row>
    <row r="177" spans="2:5" ht="150">
      <c r="C177" s="268"/>
      <c r="D177" s="83" t="s">
        <v>221</v>
      </c>
      <c r="E177" s="56" t="s">
        <v>316</v>
      </c>
    </row>
    <row r="178" spans="2:5" ht="135">
      <c r="C178" s="268"/>
      <c r="D178" s="83" t="s">
        <v>243</v>
      </c>
      <c r="E178" s="56" t="s">
        <v>317</v>
      </c>
    </row>
    <row r="179" spans="2:5" ht="75">
      <c r="C179" s="268"/>
      <c r="D179" s="83" t="s">
        <v>259</v>
      </c>
      <c r="E179" s="56" t="s">
        <v>318</v>
      </c>
    </row>
    <row r="180" spans="2:5" ht="60">
      <c r="C180" s="268"/>
      <c r="D180" s="83" t="s">
        <v>268</v>
      </c>
      <c r="E180" s="56" t="s">
        <v>319</v>
      </c>
    </row>
    <row r="181" spans="2:5" ht="75">
      <c r="C181" s="268"/>
      <c r="D181" s="83" t="s">
        <v>276</v>
      </c>
      <c r="E181" s="58" t="s">
        <v>320</v>
      </c>
    </row>
    <row r="182" spans="2:5" ht="105.75" thickBot="1">
      <c r="C182" s="268"/>
      <c r="D182" s="84" t="s">
        <v>281</v>
      </c>
      <c r="E182" s="58" t="s">
        <v>321</v>
      </c>
    </row>
    <row r="183" spans="2:5" ht="105.75" thickTop="1">
      <c r="C183" s="269" t="s">
        <v>322</v>
      </c>
      <c r="D183" s="81" t="s">
        <v>198</v>
      </c>
      <c r="E183" s="82" t="s">
        <v>323</v>
      </c>
    </row>
    <row r="184" spans="2:5" ht="135">
      <c r="C184" s="270"/>
      <c r="D184" s="76" t="s">
        <v>222</v>
      </c>
      <c r="E184" s="63" t="s">
        <v>324</v>
      </c>
    </row>
    <row r="185" spans="2:5" ht="90">
      <c r="C185" s="270"/>
      <c r="D185" s="76" t="s">
        <v>244</v>
      </c>
      <c r="E185" s="63" t="s">
        <v>325</v>
      </c>
    </row>
    <row r="186" spans="2:5">
      <c r="B186" s="85"/>
      <c r="C186" s="270"/>
      <c r="D186" s="76"/>
      <c r="E186" s="63"/>
    </row>
    <row r="187" spans="2:5">
      <c r="C187" s="270"/>
      <c r="D187" s="76"/>
      <c r="E187" s="63"/>
    </row>
    <row r="188" spans="2:5">
      <c r="C188" s="270"/>
      <c r="D188" s="76"/>
      <c r="E188" s="63"/>
    </row>
    <row r="189" spans="2:5" ht="16.5" thickBot="1">
      <c r="C189" s="270"/>
      <c r="D189" s="77"/>
      <c r="E189" s="63"/>
    </row>
    <row r="190" spans="2:5" ht="105.75" thickTop="1">
      <c r="C190" s="267" t="s">
        <v>326</v>
      </c>
      <c r="D190" s="83" t="s">
        <v>200</v>
      </c>
      <c r="E190" s="54" t="s">
        <v>327</v>
      </c>
    </row>
    <row r="191" spans="2:5" ht="90">
      <c r="C191" s="268"/>
      <c r="D191" s="83" t="s">
        <v>224</v>
      </c>
      <c r="E191" s="56" t="s">
        <v>328</v>
      </c>
    </row>
    <row r="192" spans="2:5" ht="120">
      <c r="C192" s="268"/>
      <c r="D192" s="83" t="s">
        <v>246</v>
      </c>
      <c r="E192" s="56" t="s">
        <v>329</v>
      </c>
    </row>
    <row r="193" spans="3:5" ht="165">
      <c r="C193" s="268"/>
      <c r="D193" s="83" t="s">
        <v>277</v>
      </c>
      <c r="E193" s="56" t="s">
        <v>330</v>
      </c>
    </row>
    <row r="194" spans="3:5" ht="90">
      <c r="C194" s="268"/>
      <c r="D194" s="83" t="s">
        <v>282</v>
      </c>
      <c r="E194" s="56" t="s">
        <v>331</v>
      </c>
    </row>
    <row r="195" spans="3:5" ht="105">
      <c r="C195" s="268"/>
      <c r="D195" s="83" t="s">
        <v>284</v>
      </c>
      <c r="E195" s="56" t="s">
        <v>332</v>
      </c>
    </row>
    <row r="196" spans="3:5" ht="90">
      <c r="C196" s="268"/>
      <c r="D196" s="83" t="s">
        <v>261</v>
      </c>
      <c r="E196" s="56" t="s">
        <v>333</v>
      </c>
    </row>
    <row r="197" spans="3:5" ht="90">
      <c r="C197" s="268"/>
      <c r="D197" s="83" t="s">
        <v>269</v>
      </c>
      <c r="E197" s="56" t="s">
        <v>334</v>
      </c>
    </row>
    <row r="198" spans="3:5" ht="16.5" thickBot="1">
      <c r="C198" s="268"/>
      <c r="D198" s="86">
        <v>0</v>
      </c>
      <c r="E198" s="80"/>
    </row>
    <row r="199" spans="3:5" ht="75.75" thickTop="1">
      <c r="C199" s="273" t="s">
        <v>335</v>
      </c>
      <c r="D199" s="81" t="s">
        <v>201</v>
      </c>
      <c r="E199" s="82" t="s">
        <v>336</v>
      </c>
    </row>
    <row r="200" spans="3:5" ht="60">
      <c r="C200" s="274"/>
      <c r="D200" s="76" t="s">
        <v>225</v>
      </c>
      <c r="E200" s="63" t="s">
        <v>337</v>
      </c>
    </row>
    <row r="201" spans="3:5" ht="45">
      <c r="C201" s="274"/>
      <c r="D201" s="76" t="s">
        <v>247</v>
      </c>
      <c r="E201" s="63" t="s">
        <v>338</v>
      </c>
    </row>
    <row r="202" spans="3:5" ht="16.5" thickBot="1">
      <c r="C202" s="274"/>
      <c r="D202" s="77">
        <v>0</v>
      </c>
      <c r="E202" s="78"/>
    </row>
    <row r="203" spans="3:5" ht="60.75" thickTop="1">
      <c r="C203" s="267" t="s">
        <v>339</v>
      </c>
      <c r="D203" s="83" t="s">
        <v>202</v>
      </c>
      <c r="E203" s="54" t="s">
        <v>340</v>
      </c>
    </row>
    <row r="204" spans="3:5" ht="75">
      <c r="C204" s="268"/>
      <c r="D204" s="83" t="s">
        <v>226</v>
      </c>
      <c r="E204" s="56" t="s">
        <v>341</v>
      </c>
    </row>
    <row r="205" spans="3:5" ht="16.5" thickBot="1">
      <c r="C205" s="268"/>
      <c r="D205" s="84">
        <v>0</v>
      </c>
      <c r="E205" s="80"/>
    </row>
    <row r="206" spans="3:5" ht="45.75" thickTop="1">
      <c r="C206" s="269" t="s">
        <v>36</v>
      </c>
      <c r="D206" s="87" t="s">
        <v>203</v>
      </c>
      <c r="E206" s="61" t="s">
        <v>342</v>
      </c>
    </row>
    <row r="207" spans="3:5" ht="75">
      <c r="C207" s="270"/>
      <c r="D207" s="88" t="s">
        <v>227</v>
      </c>
      <c r="E207" s="89" t="s">
        <v>343</v>
      </c>
    </row>
    <row r="208" spans="3:5" ht="75">
      <c r="C208" s="270"/>
      <c r="D208" s="88" t="s">
        <v>248</v>
      </c>
      <c r="E208" s="89" t="s">
        <v>344</v>
      </c>
    </row>
    <row r="209" spans="3:5" ht="75">
      <c r="C209" s="270"/>
      <c r="D209" s="88" t="s">
        <v>262</v>
      </c>
      <c r="E209" s="89" t="s">
        <v>345</v>
      </c>
    </row>
    <row r="210" spans="3:5" ht="60">
      <c r="C210" s="270"/>
      <c r="D210" s="88" t="s">
        <v>270</v>
      </c>
      <c r="E210" s="89" t="s">
        <v>346</v>
      </c>
    </row>
    <row r="211" spans="3:5" ht="90">
      <c r="C211" s="270"/>
      <c r="D211" s="88" t="s">
        <v>347</v>
      </c>
      <c r="E211" s="89" t="s">
        <v>348</v>
      </c>
    </row>
    <row r="212" spans="3:5" ht="150">
      <c r="C212" s="270"/>
      <c r="D212" s="88" t="s">
        <v>349</v>
      </c>
      <c r="E212" s="89" t="s">
        <v>350</v>
      </c>
    </row>
    <row r="213" spans="3:5" ht="16.5" thickBot="1">
      <c r="C213" s="270"/>
      <c r="D213" s="90">
        <v>0</v>
      </c>
      <c r="E213" s="78"/>
    </row>
    <row r="214" spans="3:5" ht="75.75" thickTop="1">
      <c r="C214" s="267" t="s">
        <v>351</v>
      </c>
      <c r="D214" s="83" t="s">
        <v>204</v>
      </c>
      <c r="E214" s="54" t="s">
        <v>352</v>
      </c>
    </row>
    <row r="215" spans="3:5" ht="60">
      <c r="C215" s="268"/>
      <c r="D215" s="83" t="s">
        <v>228</v>
      </c>
      <c r="E215" s="56" t="s">
        <v>353</v>
      </c>
    </row>
    <row r="216" spans="3:5" ht="75">
      <c r="C216" s="268"/>
      <c r="D216" s="83" t="s">
        <v>249</v>
      </c>
      <c r="E216" s="56" t="s">
        <v>354</v>
      </c>
    </row>
    <row r="217" spans="3:5" ht="16.5" thickBot="1">
      <c r="C217" s="268"/>
      <c r="D217" s="84">
        <v>0</v>
      </c>
      <c r="E217" s="80"/>
    </row>
    <row r="218" spans="3:5" ht="75.75" thickTop="1">
      <c r="C218" s="269" t="s">
        <v>44</v>
      </c>
      <c r="D218" s="81" t="s">
        <v>205</v>
      </c>
      <c r="E218" s="82" t="s">
        <v>355</v>
      </c>
    </row>
    <row r="219" spans="3:5" ht="60">
      <c r="C219" s="270"/>
      <c r="D219" s="76" t="s">
        <v>229</v>
      </c>
      <c r="E219" s="63" t="s">
        <v>356</v>
      </c>
    </row>
    <row r="220" spans="3:5" ht="75">
      <c r="C220" s="270"/>
      <c r="D220" s="76" t="s">
        <v>250</v>
      </c>
      <c r="E220" s="63" t="s">
        <v>357</v>
      </c>
    </row>
    <row r="221" spans="3:5" ht="16.5" thickBot="1">
      <c r="C221" s="270"/>
      <c r="D221" s="77">
        <v>0</v>
      </c>
      <c r="E221" s="78"/>
    </row>
    <row r="222" spans="3:5" ht="165.75" thickTop="1">
      <c r="C222" s="271" t="s">
        <v>358</v>
      </c>
      <c r="D222" s="91" t="s">
        <v>206</v>
      </c>
      <c r="E222" s="54" t="s">
        <v>359</v>
      </c>
    </row>
    <row r="223" spans="3:5" ht="45">
      <c r="C223" s="272"/>
      <c r="D223" s="91" t="s">
        <v>230</v>
      </c>
      <c r="E223" s="56" t="s">
        <v>360</v>
      </c>
    </row>
    <row r="224" spans="3:5" ht="75">
      <c r="C224" s="272"/>
      <c r="D224" s="91" t="s">
        <v>251</v>
      </c>
      <c r="E224" s="56" t="s">
        <v>361</v>
      </c>
    </row>
    <row r="225" spans="3:5" ht="60">
      <c r="C225" s="272"/>
      <c r="D225" s="91" t="s">
        <v>263</v>
      </c>
      <c r="E225" s="56" t="s">
        <v>362</v>
      </c>
    </row>
    <row r="226" spans="3:5" ht="60">
      <c r="C226" s="272"/>
      <c r="D226" s="91" t="s">
        <v>271</v>
      </c>
      <c r="E226" s="56" t="s">
        <v>363</v>
      </c>
    </row>
    <row r="227" spans="3:5" ht="105">
      <c r="C227" s="272"/>
      <c r="D227" s="91" t="s">
        <v>278</v>
      </c>
      <c r="E227" s="56" t="s">
        <v>364</v>
      </c>
    </row>
    <row r="228" spans="3:5" ht="16.5" thickBot="1">
      <c r="C228" s="272"/>
      <c r="D228" s="92">
        <v>0</v>
      </c>
      <c r="E228" s="80"/>
    </row>
    <row r="229" spans="3:5" ht="90.75" thickTop="1">
      <c r="C229" s="273" t="s">
        <v>365</v>
      </c>
      <c r="D229" s="81" t="s">
        <v>207</v>
      </c>
      <c r="E229" s="82" t="s">
        <v>366</v>
      </c>
    </row>
    <row r="230" spans="3:5" ht="105">
      <c r="C230" s="274"/>
      <c r="D230" s="76" t="s">
        <v>231</v>
      </c>
      <c r="E230" s="63" t="s">
        <v>367</v>
      </c>
    </row>
    <row r="231" spans="3:5" ht="105">
      <c r="C231" s="274"/>
      <c r="D231" s="76" t="s">
        <v>252</v>
      </c>
      <c r="E231" s="63" t="s">
        <v>368</v>
      </c>
    </row>
    <row r="232" spans="3:5" ht="90">
      <c r="C232" s="274"/>
      <c r="D232" s="76" t="s">
        <v>264</v>
      </c>
      <c r="E232" s="63" t="s">
        <v>369</v>
      </c>
    </row>
    <row r="233" spans="3:5" ht="105">
      <c r="C233" s="274"/>
      <c r="D233" s="76" t="s">
        <v>272</v>
      </c>
      <c r="E233" s="63" t="s">
        <v>370</v>
      </c>
    </row>
    <row r="234" spans="3:5" ht="120">
      <c r="C234" s="274"/>
      <c r="D234" s="76" t="s">
        <v>279</v>
      </c>
      <c r="E234" s="63" t="s">
        <v>371</v>
      </c>
    </row>
    <row r="235" spans="3:5" ht="90">
      <c r="C235" s="274"/>
      <c r="D235" s="76" t="s">
        <v>283</v>
      </c>
      <c r="E235" s="63" t="s">
        <v>372</v>
      </c>
    </row>
    <row r="236" spans="3:5" ht="105">
      <c r="C236" s="274"/>
      <c r="D236" s="76" t="s">
        <v>285</v>
      </c>
      <c r="E236" s="63" t="s">
        <v>373</v>
      </c>
    </row>
    <row r="237" spans="3:5" ht="120">
      <c r="C237" s="274"/>
      <c r="D237" s="76" t="s">
        <v>286</v>
      </c>
      <c r="E237" s="63" t="s">
        <v>374</v>
      </c>
    </row>
    <row r="238" spans="3:5" ht="16.5" thickBot="1">
      <c r="C238" s="274"/>
      <c r="D238" s="77">
        <v>0</v>
      </c>
      <c r="E238" s="78"/>
    </row>
    <row r="239" spans="3:5" ht="90.75" thickTop="1">
      <c r="C239" s="267" t="s">
        <v>375</v>
      </c>
      <c r="D239" s="83" t="s">
        <v>376</v>
      </c>
      <c r="E239" s="54" t="s">
        <v>377</v>
      </c>
    </row>
    <row r="240" spans="3:5" ht="90">
      <c r="C240" s="268"/>
      <c r="D240" s="83" t="s">
        <v>232</v>
      </c>
      <c r="E240" s="56" t="s">
        <v>378</v>
      </c>
    </row>
    <row r="241" spans="3:5" ht="90">
      <c r="C241" s="268"/>
      <c r="D241" s="83" t="s">
        <v>253</v>
      </c>
      <c r="E241" s="56" t="s">
        <v>379</v>
      </c>
    </row>
    <row r="242" spans="3:5" ht="75">
      <c r="C242" s="268"/>
      <c r="D242" s="83" t="s">
        <v>380</v>
      </c>
      <c r="E242" s="56" t="s">
        <v>381</v>
      </c>
    </row>
    <row r="243" spans="3:5" ht="16.5" thickBot="1">
      <c r="C243" s="268"/>
      <c r="D243" s="84">
        <v>0</v>
      </c>
      <c r="E243" s="80"/>
    </row>
    <row r="244" spans="3:5" ht="90.75" thickTop="1">
      <c r="C244" s="273" t="s">
        <v>40</v>
      </c>
      <c r="D244" s="87" t="s">
        <v>208</v>
      </c>
      <c r="E244" s="61" t="s">
        <v>382</v>
      </c>
    </row>
    <row r="245" spans="3:5" ht="90">
      <c r="C245" s="274"/>
      <c r="D245" s="88" t="s">
        <v>233</v>
      </c>
      <c r="E245" s="89" t="s">
        <v>383</v>
      </c>
    </row>
    <row r="246" spans="3:5" ht="75">
      <c r="C246" s="274"/>
      <c r="D246" s="88" t="s">
        <v>254</v>
      </c>
      <c r="E246" s="89" t="s">
        <v>384</v>
      </c>
    </row>
    <row r="247" spans="3:5" ht="90">
      <c r="C247" s="274"/>
      <c r="D247" s="88" t="s">
        <v>265</v>
      </c>
      <c r="E247" s="89" t="s">
        <v>385</v>
      </c>
    </row>
    <row r="248" spans="3:5" ht="60">
      <c r="C248" s="274"/>
      <c r="D248" s="88" t="s">
        <v>273</v>
      </c>
      <c r="E248" s="89" t="s">
        <v>386</v>
      </c>
    </row>
    <row r="249" spans="3:5" ht="60">
      <c r="C249" s="274"/>
      <c r="D249" s="88" t="s">
        <v>280</v>
      </c>
      <c r="E249" s="89" t="s">
        <v>387</v>
      </c>
    </row>
    <row r="250" spans="3:5" ht="16.5" thickBot="1">
      <c r="C250" s="274"/>
      <c r="D250" s="90">
        <v>0</v>
      </c>
      <c r="E250" s="78"/>
    </row>
    <row r="251" spans="3:5" ht="120">
      <c r="C251" s="288" t="s">
        <v>42</v>
      </c>
      <c r="D251" s="93" t="s">
        <v>209</v>
      </c>
      <c r="E251" s="94" t="s">
        <v>388</v>
      </c>
    </row>
    <row r="252" spans="3:5" ht="90">
      <c r="C252" s="276"/>
      <c r="D252" s="93" t="s">
        <v>274</v>
      </c>
      <c r="E252" s="94" t="s">
        <v>389</v>
      </c>
    </row>
    <row r="253" spans="3:5" ht="120.75" thickBot="1">
      <c r="C253" s="277"/>
      <c r="D253" s="95" t="s">
        <v>234</v>
      </c>
      <c r="E253" s="94" t="s">
        <v>390</v>
      </c>
    </row>
    <row r="254" spans="3:5" ht="60.75" thickTop="1">
      <c r="C254" s="289" t="s">
        <v>391</v>
      </c>
      <c r="D254" s="96" t="s">
        <v>210</v>
      </c>
      <c r="E254" s="82" t="s">
        <v>392</v>
      </c>
    </row>
    <row r="255" spans="3:5" ht="45">
      <c r="C255" s="290"/>
      <c r="D255" s="97" t="s">
        <v>393</v>
      </c>
      <c r="E255" s="63" t="s">
        <v>394</v>
      </c>
    </row>
    <row r="256" spans="3:5" ht="60">
      <c r="C256" s="290"/>
      <c r="D256" s="97" t="s">
        <v>255</v>
      </c>
      <c r="E256" s="63" t="s">
        <v>395</v>
      </c>
    </row>
    <row r="257" spans="3:5" ht="75.75" thickBot="1">
      <c r="C257" s="290"/>
      <c r="D257" s="98" t="s">
        <v>266</v>
      </c>
      <c r="E257" s="63" t="s">
        <v>396</v>
      </c>
    </row>
    <row r="258" spans="3:5" ht="75.75" thickTop="1">
      <c r="C258" s="273" t="s">
        <v>397</v>
      </c>
      <c r="D258" s="81" t="s">
        <v>211</v>
      </c>
      <c r="E258" s="82" t="s">
        <v>398</v>
      </c>
    </row>
    <row r="259" spans="3:5" ht="90">
      <c r="C259" s="274"/>
      <c r="D259" s="76" t="s">
        <v>236</v>
      </c>
      <c r="E259" s="63" t="s">
        <v>399</v>
      </c>
    </row>
    <row r="260" spans="3:5" ht="90">
      <c r="C260" s="274"/>
      <c r="D260" s="76" t="s">
        <v>256</v>
      </c>
      <c r="E260" s="63" t="s">
        <v>400</v>
      </c>
    </row>
    <row r="261" spans="3:5" ht="90.75" thickBot="1">
      <c r="C261" s="291"/>
      <c r="D261" s="77" t="s">
        <v>223</v>
      </c>
      <c r="E261" s="78" t="s">
        <v>401</v>
      </c>
    </row>
    <row r="262" spans="3:5" ht="165.75" thickTop="1">
      <c r="C262" s="267" t="s">
        <v>49</v>
      </c>
      <c r="D262" s="83" t="s">
        <v>212</v>
      </c>
      <c r="E262" s="54" t="s">
        <v>402</v>
      </c>
    </row>
    <row r="263" spans="3:5" ht="90">
      <c r="C263" s="268"/>
      <c r="D263" s="83" t="s">
        <v>237</v>
      </c>
      <c r="E263" s="56" t="s">
        <v>403</v>
      </c>
    </row>
    <row r="264" spans="3:5" ht="16.5" thickBot="1">
      <c r="C264" s="268"/>
      <c r="D264" s="84">
        <v>0</v>
      </c>
      <c r="E264" s="80"/>
    </row>
    <row r="265" spans="3:5" ht="75.75" thickTop="1">
      <c r="C265" s="273" t="s">
        <v>404</v>
      </c>
      <c r="D265" s="81" t="s">
        <v>213</v>
      </c>
      <c r="E265" s="82" t="s">
        <v>405</v>
      </c>
    </row>
    <row r="266" spans="3:5" ht="75">
      <c r="C266" s="274"/>
      <c r="D266" s="76" t="s">
        <v>238</v>
      </c>
      <c r="E266" s="63" t="s">
        <v>406</v>
      </c>
    </row>
    <row r="267" spans="3:5" ht="16.5" thickBot="1">
      <c r="C267" s="284"/>
      <c r="D267" s="99">
        <v>0</v>
      </c>
      <c r="E267" s="66"/>
    </row>
    <row r="268" spans="3:5" ht="150">
      <c r="C268" s="285" t="s">
        <v>407</v>
      </c>
      <c r="D268" s="100" t="s">
        <v>199</v>
      </c>
      <c r="E268" s="68" t="s">
        <v>408</v>
      </c>
    </row>
    <row r="269" spans="3:5" ht="90">
      <c r="C269" s="286"/>
      <c r="D269" s="83" t="s">
        <v>223</v>
      </c>
      <c r="E269" s="101" t="s">
        <v>401</v>
      </c>
    </row>
    <row r="270" spans="3:5" ht="150">
      <c r="C270" s="286"/>
      <c r="D270" s="83" t="s">
        <v>245</v>
      </c>
      <c r="E270" s="101" t="s">
        <v>409</v>
      </c>
    </row>
    <row r="271" spans="3:5" ht="135.75" thickBot="1">
      <c r="C271" s="287"/>
      <c r="D271" s="102" t="s">
        <v>260</v>
      </c>
      <c r="E271" s="70" t="s">
        <v>410</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680AB-9885-47CB-A453-E7DA09EDF81A}">
  <sheetPr>
    <pageSetUpPr fitToPage="1"/>
  </sheetPr>
  <dimension ref="A1:X72"/>
  <sheetViews>
    <sheetView showGridLines="0" topLeftCell="A25" zoomScale="70" zoomScaleNormal="70" workbookViewId="0">
      <selection activeCell="W36" sqref="W36"/>
    </sheetView>
  </sheetViews>
  <sheetFormatPr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4.28515625" style="12" customWidth="1"/>
    <col min="9" max="11" width="11.285156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419"/>
      <c r="C2" s="419"/>
      <c r="D2" s="419"/>
      <c r="E2" s="419"/>
      <c r="F2" s="421" t="s">
        <v>411</v>
      </c>
      <c r="G2" s="421"/>
      <c r="H2" s="421"/>
      <c r="I2" s="421"/>
      <c r="J2" s="421"/>
      <c r="K2" s="421"/>
      <c r="L2" s="421"/>
      <c r="M2" s="421"/>
      <c r="N2" s="421"/>
      <c r="O2" s="421"/>
      <c r="P2" s="421"/>
      <c r="Q2" s="421"/>
      <c r="R2" s="421"/>
      <c r="S2" s="421"/>
      <c r="T2" s="413" t="s">
        <v>412</v>
      </c>
      <c r="U2" s="414"/>
      <c r="V2" s="414"/>
      <c r="W2" s="415"/>
    </row>
    <row r="3" spans="1:24" ht="30" customHeight="1">
      <c r="B3" s="419"/>
      <c r="C3" s="419"/>
      <c r="D3" s="419"/>
      <c r="E3" s="419"/>
      <c r="F3" s="421"/>
      <c r="G3" s="421"/>
      <c r="H3" s="421"/>
      <c r="I3" s="421"/>
      <c r="J3" s="421"/>
      <c r="K3" s="421"/>
      <c r="L3" s="421"/>
      <c r="M3" s="421"/>
      <c r="N3" s="421"/>
      <c r="O3" s="421"/>
      <c r="P3" s="421"/>
      <c r="Q3" s="421"/>
      <c r="R3" s="421"/>
      <c r="S3" s="421"/>
      <c r="T3" s="413" t="s">
        <v>413</v>
      </c>
      <c r="U3" s="414"/>
      <c r="V3" s="414"/>
      <c r="W3" s="415"/>
    </row>
    <row r="4" spans="1:24" ht="30" customHeight="1">
      <c r="B4" s="419"/>
      <c r="C4" s="419"/>
      <c r="D4" s="419"/>
      <c r="E4" s="419"/>
      <c r="F4" s="421" t="s">
        <v>414</v>
      </c>
      <c r="G4" s="421"/>
      <c r="H4" s="421"/>
      <c r="I4" s="421"/>
      <c r="J4" s="421"/>
      <c r="K4" s="421"/>
      <c r="L4" s="421"/>
      <c r="M4" s="421"/>
      <c r="N4" s="421"/>
      <c r="O4" s="421"/>
      <c r="P4" s="421"/>
      <c r="Q4" s="421"/>
      <c r="R4" s="421"/>
      <c r="S4" s="421"/>
      <c r="T4" s="413" t="s">
        <v>415</v>
      </c>
      <c r="U4" s="414"/>
      <c r="V4" s="414"/>
      <c r="W4" s="415"/>
    </row>
    <row r="5" spans="1:24" ht="30" customHeight="1">
      <c r="B5" s="419"/>
      <c r="C5" s="419"/>
      <c r="D5" s="419"/>
      <c r="E5" s="419"/>
      <c r="F5" s="421"/>
      <c r="G5" s="421"/>
      <c r="H5" s="421"/>
      <c r="I5" s="421"/>
      <c r="J5" s="421"/>
      <c r="K5" s="421"/>
      <c r="L5" s="421"/>
      <c r="M5" s="421"/>
      <c r="N5" s="421"/>
      <c r="O5" s="421"/>
      <c r="P5" s="421"/>
      <c r="Q5" s="421"/>
      <c r="R5" s="421"/>
      <c r="S5" s="421"/>
      <c r="T5" s="416" t="s">
        <v>416</v>
      </c>
      <c r="U5" s="417"/>
      <c r="V5" s="417"/>
      <c r="W5" s="418"/>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72" t="s">
        <v>418</v>
      </c>
      <c r="R7" s="397"/>
      <c r="S7" s="397"/>
      <c r="T7" s="397"/>
      <c r="U7" s="397"/>
      <c r="V7" s="397"/>
      <c r="W7" s="397"/>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420" t="s">
        <v>425</v>
      </c>
      <c r="W8" s="420"/>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420" t="s">
        <v>429</v>
      </c>
      <c r="W9" s="420"/>
      <c r="X9" s="2"/>
    </row>
    <row r="10" spans="1:24" customFormat="1" ht="12" customHeight="1">
      <c r="A10" s="127"/>
      <c r="P10" s="107"/>
      <c r="Q10" s="107"/>
      <c r="R10" s="107"/>
      <c r="S10" s="107"/>
      <c r="T10" s="107"/>
      <c r="U10" s="107"/>
      <c r="V10" s="107"/>
      <c r="W10" s="107"/>
    </row>
    <row r="11" spans="1:24" ht="33" customHeight="1">
      <c r="A11" s="126"/>
      <c r="B11" s="376" t="s">
        <v>430</v>
      </c>
      <c r="C11" s="377"/>
      <c r="D11" s="377"/>
      <c r="E11" s="377"/>
      <c r="F11" s="377"/>
      <c r="G11" s="377"/>
      <c r="H11" s="377"/>
      <c r="I11" s="377"/>
      <c r="J11" s="377"/>
      <c r="K11" s="377"/>
      <c r="L11" s="377"/>
      <c r="M11" s="377"/>
      <c r="N11" s="377"/>
      <c r="O11" s="377"/>
      <c r="P11" s="377"/>
      <c r="Q11" s="377"/>
      <c r="R11" s="377"/>
      <c r="S11" s="377"/>
      <c r="T11" s="377"/>
      <c r="U11" s="377"/>
      <c r="V11" s="378"/>
      <c r="W11" s="379"/>
    </row>
    <row r="12" spans="1:24" ht="12" customHeight="1">
      <c r="A12" s="126"/>
      <c r="B12" s="422"/>
      <c r="C12" s="423"/>
      <c r="D12" s="423"/>
      <c r="E12" s="423"/>
      <c r="F12" s="423"/>
      <c r="G12" s="423"/>
      <c r="H12" s="423"/>
      <c r="I12" s="423"/>
      <c r="J12" s="423"/>
      <c r="K12" s="423"/>
      <c r="L12" s="423"/>
      <c r="M12" s="423"/>
      <c r="N12" s="423"/>
      <c r="O12" s="423"/>
      <c r="P12" s="423"/>
      <c r="Q12" s="423"/>
      <c r="R12" s="423"/>
      <c r="S12" s="423"/>
      <c r="T12" s="423"/>
      <c r="U12" s="423"/>
      <c r="V12" s="423"/>
      <c r="W12" s="424"/>
    </row>
    <row r="13" spans="1:24" ht="44.25" customHeight="1">
      <c r="A13" s="126"/>
      <c r="B13" s="337" t="s">
        <v>431</v>
      </c>
      <c r="C13" s="337"/>
      <c r="D13" s="337"/>
      <c r="E13" s="338"/>
      <c r="F13" s="339" t="s">
        <v>432</v>
      </c>
      <c r="G13" s="339"/>
      <c r="H13" s="339"/>
      <c r="I13" s="339"/>
      <c r="J13" s="339"/>
      <c r="K13" s="339"/>
      <c r="L13" s="339"/>
      <c r="M13" s="339"/>
      <c r="N13" s="339"/>
      <c r="O13" s="339"/>
      <c r="P13" s="339"/>
      <c r="Q13" s="339"/>
      <c r="R13" s="339"/>
      <c r="S13" s="339"/>
      <c r="T13" s="339"/>
      <c r="U13" s="339"/>
      <c r="V13" s="339"/>
      <c r="W13" s="340"/>
      <c r="X13" s="126"/>
    </row>
    <row r="14" spans="1:24" ht="46.5" customHeight="1">
      <c r="A14" s="5"/>
      <c r="B14" s="425" t="s">
        <v>433</v>
      </c>
      <c r="C14" s="426"/>
      <c r="D14" s="426"/>
      <c r="E14" s="426"/>
      <c r="F14" s="427" t="str">
        <f>IFERROR(VLOOKUP(PROCES,'Objetivos procesos '!C3:D28,2,FALSE)," ")</f>
        <v>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v>
      </c>
      <c r="G14" s="428"/>
      <c r="H14" s="428"/>
      <c r="I14" s="428"/>
      <c r="J14" s="428"/>
      <c r="K14" s="428"/>
      <c r="L14" s="428"/>
      <c r="M14" s="428"/>
      <c r="N14" s="428"/>
      <c r="O14" s="428"/>
      <c r="P14" s="428"/>
      <c r="Q14" s="428"/>
      <c r="R14" s="428"/>
      <c r="S14" s="428"/>
      <c r="T14" s="428"/>
      <c r="U14" s="428"/>
      <c r="V14" s="428"/>
      <c r="W14" s="429"/>
      <c r="X14" s="6"/>
    </row>
    <row r="15" spans="1:24" ht="46.5" customHeight="1">
      <c r="A15" s="5"/>
      <c r="B15" s="344" t="s">
        <v>434</v>
      </c>
      <c r="C15" s="355"/>
      <c r="D15" s="355"/>
      <c r="E15" s="356"/>
      <c r="F15" s="357" t="s">
        <v>435</v>
      </c>
      <c r="G15" s="358"/>
      <c r="H15" s="358"/>
      <c r="I15" s="358"/>
      <c r="J15" s="358"/>
      <c r="K15" s="358"/>
      <c r="L15" s="358"/>
      <c r="M15" s="358"/>
      <c r="N15" s="358"/>
      <c r="O15" s="358"/>
      <c r="P15" s="358"/>
      <c r="Q15" s="358"/>
      <c r="R15" s="358"/>
      <c r="S15" s="358"/>
      <c r="T15" s="358"/>
      <c r="U15" s="358"/>
      <c r="V15" s="358"/>
      <c r="W15" s="359"/>
      <c r="X15" s="6"/>
    </row>
    <row r="16" spans="1:24" ht="32.25" customHeight="1">
      <c r="B16" s="360" t="s">
        <v>436</v>
      </c>
      <c r="C16" s="345"/>
      <c r="D16" s="345"/>
      <c r="E16" s="361"/>
      <c r="F16" s="472" t="str">
        <f>IFERROR(VLOOKUP(PROCES,'Objetivos procesos '!C3:E28,3,FALSE)," ")</f>
        <v>Rodrigo Lupercio Riaño Pineda</v>
      </c>
      <c r="G16" s="473"/>
      <c r="H16" s="473"/>
      <c r="I16" s="473"/>
      <c r="J16" s="473"/>
      <c r="K16" s="473"/>
      <c r="L16" s="473"/>
      <c r="M16" s="473"/>
      <c r="N16" s="473"/>
      <c r="O16" s="473"/>
      <c r="P16" s="473"/>
      <c r="Q16" s="473"/>
      <c r="R16" s="473"/>
      <c r="S16" s="473"/>
      <c r="T16" s="473"/>
      <c r="U16" s="473"/>
      <c r="V16" s="473"/>
      <c r="W16" s="474"/>
      <c r="X16" s="6"/>
    </row>
    <row r="17" spans="2:24" ht="59.25" customHeight="1">
      <c r="B17" s="344" t="s">
        <v>437</v>
      </c>
      <c r="C17" s="345"/>
      <c r="D17" s="345"/>
      <c r="E17" s="345"/>
      <c r="F17" s="475" t="s">
        <v>606</v>
      </c>
      <c r="G17" s="476"/>
      <c r="H17" s="476"/>
      <c r="I17" s="476"/>
      <c r="J17" s="476"/>
      <c r="K17" s="476"/>
      <c r="L17" s="476"/>
      <c r="M17" s="476"/>
      <c r="N17" s="476"/>
      <c r="O17" s="476"/>
      <c r="P17" s="476"/>
      <c r="Q17" s="476"/>
      <c r="R17" s="476"/>
      <c r="S17" s="476"/>
      <c r="T17" s="476"/>
      <c r="U17" s="476"/>
      <c r="V17" s="476"/>
      <c r="W17" s="477"/>
      <c r="X17" s="126"/>
    </row>
    <row r="18" spans="2:24" ht="18" customHeight="1">
      <c r="B18" s="341"/>
      <c r="C18" s="342"/>
      <c r="D18" s="342"/>
      <c r="E18" s="342"/>
      <c r="F18" s="342"/>
      <c r="G18" s="342"/>
      <c r="H18" s="342"/>
      <c r="I18" s="342"/>
      <c r="J18" s="342"/>
      <c r="K18" s="342"/>
      <c r="L18" s="342"/>
      <c r="M18" s="342"/>
      <c r="N18" s="342"/>
      <c r="O18" s="342"/>
      <c r="P18" s="342"/>
      <c r="Q18" s="342"/>
      <c r="R18" s="342"/>
      <c r="S18" s="342"/>
      <c r="T18" s="342"/>
      <c r="U18" s="342"/>
      <c r="V18" s="342"/>
      <c r="W18" s="343"/>
      <c r="X18" s="6"/>
    </row>
    <row r="19" spans="2:24" ht="33" customHeight="1">
      <c r="B19" s="376" t="s">
        <v>439</v>
      </c>
      <c r="C19" s="377"/>
      <c r="D19" s="377"/>
      <c r="E19" s="377"/>
      <c r="F19" s="377"/>
      <c r="G19" s="377"/>
      <c r="H19" s="377"/>
      <c r="I19" s="377"/>
      <c r="J19" s="377"/>
      <c r="K19" s="377"/>
      <c r="L19" s="377"/>
      <c r="M19" s="377"/>
      <c r="N19" s="377"/>
      <c r="O19" s="377"/>
      <c r="P19" s="377"/>
      <c r="Q19" s="377"/>
      <c r="R19" s="377"/>
      <c r="S19" s="377"/>
      <c r="T19" s="377"/>
      <c r="U19" s="377"/>
      <c r="V19" s="378"/>
      <c r="W19" s="379"/>
      <c r="X19" s="6"/>
    </row>
    <row r="20" spans="2:24" ht="12" customHeight="1">
      <c r="B20" s="341"/>
      <c r="C20" s="342"/>
      <c r="D20" s="342"/>
      <c r="E20" s="342"/>
      <c r="F20" s="342"/>
      <c r="G20" s="342"/>
      <c r="H20" s="342"/>
      <c r="I20" s="342"/>
      <c r="J20" s="342"/>
      <c r="K20" s="342"/>
      <c r="L20" s="342"/>
      <c r="M20" s="342"/>
      <c r="N20" s="342"/>
      <c r="O20" s="342"/>
      <c r="P20" s="342"/>
      <c r="Q20" s="342"/>
      <c r="R20" s="342"/>
      <c r="S20" s="342"/>
      <c r="T20" s="342"/>
      <c r="U20" s="342"/>
      <c r="V20" s="342"/>
      <c r="W20" s="343"/>
      <c r="X20" s="6"/>
    </row>
    <row r="21" spans="2:24" ht="27" customHeight="1">
      <c r="B21" s="338" t="s">
        <v>440</v>
      </c>
      <c r="C21" s="430"/>
      <c r="D21" s="430"/>
      <c r="E21" s="431" t="s">
        <v>636</v>
      </c>
      <c r="F21" s="431"/>
      <c r="G21" s="431"/>
      <c r="H21" s="431"/>
      <c r="I21" s="431"/>
      <c r="J21" s="431"/>
      <c r="K21" s="431"/>
      <c r="L21" s="431"/>
      <c r="M21" s="432"/>
      <c r="N21" s="432"/>
      <c r="O21" s="431"/>
      <c r="P21" s="431"/>
      <c r="Q21" s="431"/>
      <c r="R21" s="431"/>
      <c r="S21" s="431"/>
      <c r="T21" s="431"/>
      <c r="U21" s="431"/>
      <c r="V21" s="433"/>
      <c r="W21" s="434"/>
      <c r="X21" s="126"/>
    </row>
    <row r="22" spans="2:24" ht="27" customHeight="1">
      <c r="B22" s="365" t="s">
        <v>442</v>
      </c>
      <c r="C22" s="366"/>
      <c r="D22" s="366"/>
      <c r="E22" s="431" t="s">
        <v>637</v>
      </c>
      <c r="F22" s="431"/>
      <c r="G22" s="431"/>
      <c r="H22" s="431"/>
      <c r="I22" s="431"/>
      <c r="J22" s="431"/>
      <c r="K22" s="431"/>
      <c r="L22" s="431"/>
      <c r="M22" s="432"/>
      <c r="N22" s="432"/>
      <c r="O22" s="431"/>
      <c r="P22" s="431"/>
      <c r="Q22" s="431"/>
      <c r="R22" s="431"/>
      <c r="S22" s="431"/>
      <c r="T22" s="431"/>
      <c r="U22" s="431"/>
      <c r="V22" s="433"/>
      <c r="W22" s="434"/>
    </row>
    <row r="23" spans="2:24" ht="27" customHeight="1">
      <c r="B23" s="344" t="s">
        <v>444</v>
      </c>
      <c r="C23" s="355"/>
      <c r="D23" s="356"/>
      <c r="E23" s="334" t="s">
        <v>445</v>
      </c>
      <c r="F23" s="335"/>
      <c r="G23" s="335"/>
      <c r="H23" s="335"/>
      <c r="I23" s="335"/>
      <c r="J23" s="335"/>
      <c r="K23" s="335"/>
      <c r="L23" s="335"/>
      <c r="M23" s="335"/>
      <c r="N23" s="335"/>
      <c r="O23" s="335"/>
      <c r="P23" s="335"/>
      <c r="Q23" s="335"/>
      <c r="R23" s="335"/>
      <c r="S23" s="335"/>
      <c r="T23" s="335"/>
      <c r="U23" s="335"/>
      <c r="V23" s="335"/>
      <c r="W23" s="336"/>
    </row>
    <row r="24" spans="2:24" ht="83.25" customHeight="1">
      <c r="B24" s="365" t="s">
        <v>446</v>
      </c>
      <c r="C24" s="366"/>
      <c r="D24" s="366"/>
      <c r="E24" s="367" t="s">
        <v>447</v>
      </c>
      <c r="F24" s="368"/>
      <c r="G24" s="371" t="s">
        <v>638</v>
      </c>
      <c r="H24" s="371"/>
      <c r="I24" s="371"/>
      <c r="J24" s="371"/>
      <c r="K24" s="371"/>
      <c r="L24" s="108"/>
      <c r="M24" s="372" t="s">
        <v>449</v>
      </c>
      <c r="N24" s="372"/>
      <c r="O24" s="372"/>
      <c r="P24" s="372"/>
      <c r="Q24" s="380" t="s">
        <v>639</v>
      </c>
      <c r="R24" s="381"/>
      <c r="S24" s="381"/>
      <c r="T24" s="381"/>
      <c r="U24" s="381"/>
      <c r="V24" s="381"/>
      <c r="W24" s="382"/>
    </row>
    <row r="25" spans="2:24" ht="89.25" customHeight="1">
      <c r="B25" s="365"/>
      <c r="C25" s="366"/>
      <c r="D25" s="366"/>
      <c r="E25" s="369" t="s">
        <v>451</v>
      </c>
      <c r="F25" s="370"/>
      <c r="G25" s="394" t="s">
        <v>640</v>
      </c>
      <c r="H25" s="394"/>
      <c r="I25" s="394"/>
      <c r="J25" s="394"/>
      <c r="K25" s="394"/>
      <c r="L25" s="109"/>
      <c r="M25" s="352" t="s">
        <v>449</v>
      </c>
      <c r="N25" s="353"/>
      <c r="O25" s="353"/>
      <c r="P25" s="354"/>
      <c r="Q25" s="380" t="s">
        <v>641</v>
      </c>
      <c r="R25" s="381"/>
      <c r="S25" s="381"/>
      <c r="T25" s="381"/>
      <c r="U25" s="381"/>
      <c r="V25" s="381"/>
      <c r="W25" s="382"/>
    </row>
    <row r="26" spans="2:24" ht="18" customHeight="1">
      <c r="B26" s="341"/>
      <c r="C26" s="342"/>
      <c r="D26" s="342"/>
      <c r="E26" s="342"/>
      <c r="F26" s="342"/>
      <c r="G26" s="342"/>
      <c r="H26" s="342"/>
      <c r="I26" s="342"/>
      <c r="J26" s="342"/>
      <c r="K26" s="342"/>
      <c r="L26" s="342"/>
      <c r="M26" s="342"/>
      <c r="N26" s="342"/>
      <c r="O26" s="342"/>
      <c r="P26" s="342"/>
      <c r="Q26" s="342"/>
      <c r="R26" s="342"/>
      <c r="S26" s="342"/>
      <c r="T26" s="342"/>
      <c r="U26" s="342"/>
      <c r="V26" s="342"/>
      <c r="W26" s="343"/>
      <c r="X26" s="6"/>
    </row>
    <row r="27" spans="2:24" ht="89.25" customHeight="1">
      <c r="B27" s="366" t="s">
        <v>454</v>
      </c>
      <c r="C27" s="366"/>
      <c r="D27" s="366"/>
      <c r="E27" s="488" t="s">
        <v>642</v>
      </c>
      <c r="F27" s="489"/>
      <c r="G27" s="489"/>
      <c r="H27" s="489"/>
      <c r="I27" s="489"/>
      <c r="J27" s="489"/>
      <c r="K27" s="489"/>
      <c r="L27" s="489"/>
      <c r="M27" s="489"/>
      <c r="N27" s="489"/>
      <c r="O27" s="489"/>
      <c r="P27" s="489"/>
      <c r="Q27" s="489"/>
      <c r="R27" s="489"/>
      <c r="S27" s="489"/>
      <c r="T27" s="489"/>
      <c r="U27" s="489"/>
      <c r="V27" s="489"/>
      <c r="W27" s="490"/>
    </row>
    <row r="28" spans="2:24">
      <c r="B28" s="386"/>
      <c r="C28" s="387"/>
      <c r="D28" s="387"/>
      <c r="E28" s="387"/>
      <c r="F28" s="387"/>
      <c r="G28" s="387"/>
      <c r="H28" s="387"/>
      <c r="I28" s="387"/>
      <c r="J28" s="387"/>
      <c r="K28" s="387"/>
      <c r="L28" s="387"/>
      <c r="M28" s="387"/>
      <c r="N28" s="387"/>
      <c r="O28" s="387"/>
      <c r="P28" s="387"/>
      <c r="Q28" s="387"/>
      <c r="R28" s="387"/>
      <c r="S28" s="387"/>
      <c r="T28" s="387"/>
      <c r="U28" s="387"/>
      <c r="V28" s="387"/>
      <c r="W28" s="388"/>
    </row>
    <row r="29" spans="2:24" ht="43.5" customHeight="1">
      <c r="B29" s="401" t="s">
        <v>456</v>
      </c>
      <c r="C29" s="402"/>
      <c r="D29" s="402"/>
      <c r="E29" s="402"/>
      <c r="F29" s="403"/>
      <c r="G29" s="404" t="s">
        <v>27</v>
      </c>
      <c r="H29" s="405"/>
      <c r="I29" s="372" t="s">
        <v>457</v>
      </c>
      <c r="J29" s="372"/>
      <c r="K29" s="372"/>
      <c r="L29" s="349" t="s">
        <v>643</v>
      </c>
      <c r="M29" s="350"/>
      <c r="N29" s="350"/>
      <c r="O29" s="350"/>
      <c r="P29" s="350"/>
      <c r="Q29" s="350"/>
      <c r="R29" s="351"/>
      <c r="S29" s="397" t="s">
        <v>459</v>
      </c>
      <c r="T29" s="397"/>
      <c r="U29" s="435">
        <v>0.7</v>
      </c>
      <c r="V29" s="436"/>
      <c r="W29" s="437"/>
    </row>
    <row r="30" spans="2:24" ht="62.25" customHeight="1">
      <c r="B30" s="406" t="s">
        <v>460</v>
      </c>
      <c r="C30" s="347"/>
      <c r="D30" s="348"/>
      <c r="E30" s="407" t="s">
        <v>13</v>
      </c>
      <c r="F30" s="408"/>
      <c r="G30" s="346" t="s">
        <v>461</v>
      </c>
      <c r="H30" s="347"/>
      <c r="I30" s="348"/>
      <c r="J30" s="409">
        <v>0.7</v>
      </c>
      <c r="K30" s="410"/>
      <c r="L30" s="346" t="s">
        <v>462</v>
      </c>
      <c r="M30" s="347"/>
      <c r="N30" s="347"/>
      <c r="O30" s="348"/>
      <c r="P30" s="383" t="s">
        <v>644</v>
      </c>
      <c r="Q30" s="384"/>
      <c r="R30" s="384"/>
      <c r="S30" s="384"/>
      <c r="T30" s="384"/>
      <c r="U30" s="384"/>
      <c r="V30" s="384"/>
      <c r="W30" s="385"/>
    </row>
    <row r="31" spans="2:24" ht="18" customHeight="1">
      <c r="B31" s="386"/>
      <c r="C31" s="387"/>
      <c r="D31" s="387"/>
      <c r="E31" s="387"/>
      <c r="F31" s="387"/>
      <c r="G31" s="387"/>
      <c r="H31" s="387"/>
      <c r="I31" s="387"/>
      <c r="J31" s="387"/>
      <c r="K31" s="387"/>
      <c r="L31" s="387"/>
      <c r="M31" s="387"/>
      <c r="N31" s="387"/>
      <c r="O31" s="387"/>
      <c r="P31" s="387"/>
      <c r="Q31" s="387"/>
      <c r="R31" s="387"/>
      <c r="S31" s="387"/>
      <c r="T31" s="387"/>
      <c r="U31" s="387"/>
      <c r="V31" s="387"/>
      <c r="W31" s="388"/>
    </row>
    <row r="32" spans="2:24" ht="33" customHeight="1">
      <c r="B32" s="440" t="s">
        <v>464</v>
      </c>
      <c r="C32" s="441"/>
      <c r="D32" s="441"/>
      <c r="E32" s="441"/>
      <c r="F32" s="441"/>
      <c r="G32" s="441"/>
      <c r="H32" s="441"/>
      <c r="I32" s="441"/>
      <c r="J32" s="441"/>
      <c r="K32" s="441"/>
      <c r="L32" s="441"/>
      <c r="M32" s="441"/>
      <c r="N32" s="441"/>
      <c r="O32" s="441"/>
      <c r="P32" s="441"/>
      <c r="Q32" s="441"/>
      <c r="R32" s="441"/>
      <c r="S32" s="441"/>
      <c r="T32" s="441"/>
      <c r="U32" s="441"/>
      <c r="V32" s="442"/>
      <c r="W32" s="443"/>
    </row>
    <row r="33" spans="2:23" ht="12" customHeight="1" thickBot="1">
      <c r="B33" s="389"/>
      <c r="C33" s="390"/>
      <c r="D33" s="390"/>
      <c r="E33" s="390"/>
      <c r="F33" s="390"/>
      <c r="G33" s="390"/>
      <c r="H33" s="390"/>
      <c r="I33" s="390"/>
      <c r="J33" s="390"/>
      <c r="K33" s="390"/>
      <c r="L33" s="390"/>
      <c r="M33" s="390"/>
      <c r="N33" s="390"/>
      <c r="O33" s="390"/>
      <c r="P33" s="390"/>
      <c r="Q33" s="390"/>
      <c r="R33" s="390"/>
      <c r="S33" s="390"/>
      <c r="T33" s="390"/>
      <c r="U33" s="390"/>
      <c r="V33" s="390"/>
      <c r="W33" s="391"/>
    </row>
    <row r="34" spans="2:23" s="7" customFormat="1" ht="39.75" customHeight="1">
      <c r="B34" s="411" t="s">
        <v>465</v>
      </c>
      <c r="C34" s="412"/>
      <c r="D34" s="412"/>
      <c r="E34" s="158" t="s">
        <v>466</v>
      </c>
      <c r="F34" s="158" t="s">
        <v>467</v>
      </c>
      <c r="G34" s="159" t="s">
        <v>468</v>
      </c>
      <c r="H34" s="145" t="s">
        <v>469</v>
      </c>
      <c r="I34" s="160" t="s">
        <v>470</v>
      </c>
      <c r="J34" s="158" t="s">
        <v>471</v>
      </c>
      <c r="K34" s="159" t="s">
        <v>472</v>
      </c>
      <c r="L34" s="145" t="s">
        <v>473</v>
      </c>
      <c r="M34" s="145" t="s">
        <v>474</v>
      </c>
      <c r="N34" s="160" t="s">
        <v>475</v>
      </c>
      <c r="O34" s="158" t="s">
        <v>476</v>
      </c>
      <c r="P34" s="159" t="s">
        <v>477</v>
      </c>
      <c r="Q34" s="145" t="s">
        <v>478</v>
      </c>
      <c r="R34" s="160" t="s">
        <v>479</v>
      </c>
      <c r="S34" s="158" t="s">
        <v>480</v>
      </c>
      <c r="T34" s="159" t="s">
        <v>481</v>
      </c>
      <c r="U34" s="145" t="s">
        <v>482</v>
      </c>
      <c r="V34" s="145" t="s">
        <v>483</v>
      </c>
      <c r="W34" s="145" t="s">
        <v>484</v>
      </c>
    </row>
    <row r="35" spans="2:23" s="8" customFormat="1" ht="20.25" customHeight="1">
      <c r="B35" s="438" t="s">
        <v>485</v>
      </c>
      <c r="C35" s="439"/>
      <c r="D35" s="439"/>
      <c r="E35" s="110">
        <f>'Hoja de Registro (4)'!C8</f>
        <v>0</v>
      </c>
      <c r="F35" s="110">
        <f>'Hoja de Registro (4)'!D8</f>
        <v>0</v>
      </c>
      <c r="G35" s="111">
        <f>'Hoja de Registro (4)'!E8</f>
        <v>0</v>
      </c>
      <c r="H35" s="112">
        <f>+IFERROR(SUM(E35:G35),"")</f>
        <v>0</v>
      </c>
      <c r="I35" s="113">
        <f>'Hoja de Registro (4)'!H8</f>
        <v>0</v>
      </c>
      <c r="J35" s="110">
        <f>'Hoja de Registro (4)'!I8</f>
        <v>0</v>
      </c>
      <c r="K35" s="111">
        <f>'Hoja de Registro (4)'!J8</f>
        <v>0</v>
      </c>
      <c r="L35" s="112">
        <f>+IFERROR(SUM(I35:K35),"")</f>
        <v>0</v>
      </c>
      <c r="M35" s="112">
        <f>IFERROR(SUM(E35:G35,I35:K35),"")</f>
        <v>0</v>
      </c>
      <c r="N35" s="113">
        <f>'Hoja de Registro (4)'!M8</f>
        <v>0</v>
      </c>
      <c r="O35" s="110">
        <f>'Hoja de Registro (4)'!N8</f>
        <v>0</v>
      </c>
      <c r="P35" s="111">
        <f>'Hoja de Registro (4)'!O8</f>
        <v>0</v>
      </c>
      <c r="Q35" s="112">
        <f>+IFERROR(SUM(N35:P35),"")</f>
        <v>0</v>
      </c>
      <c r="R35" s="113">
        <f>'Hoja de Registro (4)'!R8</f>
        <v>0</v>
      </c>
      <c r="S35" s="110">
        <f>'Hoja de Registro (4)'!S8</f>
        <v>0</v>
      </c>
      <c r="T35" s="111">
        <f>'Hoja de Registro (4)'!T8</f>
        <v>0</v>
      </c>
      <c r="U35" s="112">
        <f>+IFERROR(SUM(R35:T35),"")</f>
        <v>0</v>
      </c>
      <c r="V35" s="112">
        <f>IFERROR(SUM(N35:P35,R35:T35),"")</f>
        <v>0</v>
      </c>
      <c r="W35" s="131" t="str">
        <f>IF(SUM(E35,F35,G35,I35,J35,K35,N35,O35,P35,R35,S35,T35)=0,"",SUM(E35,F35,G35,I35,J35,K35,N35,O35,P35,R35,S35,T35))</f>
        <v/>
      </c>
    </row>
    <row r="36" spans="2:23" s="8" customFormat="1" ht="20.25" customHeight="1">
      <c r="B36" s="438" t="s">
        <v>486</v>
      </c>
      <c r="C36" s="439"/>
      <c r="D36" s="439"/>
      <c r="E36" s="110">
        <f>'Hoja de Registro (4)'!C9</f>
        <v>0</v>
      </c>
      <c r="F36" s="110">
        <f>'Hoja de Registro (4)'!D9</f>
        <v>0</v>
      </c>
      <c r="G36" s="111">
        <f>'Hoja de Registro (4)'!E9</f>
        <v>0</v>
      </c>
      <c r="H36" s="112">
        <f>+IFERROR(SUM(E36:G36),"")</f>
        <v>0</v>
      </c>
      <c r="I36" s="113">
        <f>'Hoja de Registro (4)'!H9</f>
        <v>0</v>
      </c>
      <c r="J36" s="110">
        <f>'Hoja de Registro (4)'!I9</f>
        <v>0</v>
      </c>
      <c r="K36" s="111">
        <f>'Hoja de Registro (4)'!J9</f>
        <v>0</v>
      </c>
      <c r="L36" s="112">
        <f>+IFERROR(SUM(I36:K36),"")</f>
        <v>0</v>
      </c>
      <c r="M36" s="112">
        <f>IFERROR(SUM(E36:G36,I36:K36),"")</f>
        <v>0</v>
      </c>
      <c r="N36" s="113">
        <f>'Hoja de Registro (4)'!M9</f>
        <v>0</v>
      </c>
      <c r="O36" s="110">
        <f>'Hoja de Registro (4)'!N9</f>
        <v>0</v>
      </c>
      <c r="P36" s="111">
        <f>'Hoja de Registro (4)'!O9</f>
        <v>0</v>
      </c>
      <c r="Q36" s="112">
        <f>+IFERROR(SUM(N36:P36),"")</f>
        <v>0</v>
      </c>
      <c r="R36" s="113">
        <f>'Hoja de Registro (4)'!R9</f>
        <v>0</v>
      </c>
      <c r="S36" s="110">
        <f>'Hoja de Registro (4)'!S9</f>
        <v>0</v>
      </c>
      <c r="T36" s="111">
        <f>'Hoja de Registro (4)'!T9</f>
        <v>0</v>
      </c>
      <c r="U36" s="112">
        <f>+IFERROR(SUM(R36:T36),"")</f>
        <v>0</v>
      </c>
      <c r="V36" s="112">
        <f>IFERROR(SUM(N36:P36,R36:T36),"")</f>
        <v>0</v>
      </c>
      <c r="W36" s="131" t="str">
        <f>IF(SUM(E36,F36,G36,I36,J36,K36,N36,O36,P36,R36,S36,T36)=0,"",SUM(E36,F36,G36,I36,J36,K36,N36,O36,P36,R36,S36,T36))</f>
        <v/>
      </c>
    </row>
    <row r="37" spans="2:23" s="9" customFormat="1" ht="21" customHeight="1">
      <c r="B37" s="292" t="s">
        <v>487</v>
      </c>
      <c r="C37" s="293"/>
      <c r="D37" s="293"/>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92" t="s">
        <v>488</v>
      </c>
      <c r="C38" s="293"/>
      <c r="D38" s="294"/>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2" t="s">
        <v>489</v>
      </c>
      <c r="C39" s="293"/>
      <c r="D39" s="294"/>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2" t="s">
        <v>490</v>
      </c>
      <c r="C40" s="293"/>
      <c r="D40" s="293"/>
      <c r="E40" s="114">
        <f>IF($J$30="","",$J$30)</f>
        <v>0.7</v>
      </c>
      <c r="F40" s="114">
        <f t="shared" ref="F40:G40" si="2">IF($J$30="","",$J$30)</f>
        <v>0.7</v>
      </c>
      <c r="G40" s="114">
        <f t="shared" si="2"/>
        <v>0.7</v>
      </c>
      <c r="H40" s="130">
        <f>IF($J$30="","",$J$30)</f>
        <v>0.7</v>
      </c>
      <c r="I40" s="114">
        <f>IF($J$30="","",$J$30)</f>
        <v>0.7</v>
      </c>
      <c r="J40" s="114">
        <f t="shared" ref="J40:K40" si="3">IF($J$30="","",$J$30)</f>
        <v>0.7</v>
      </c>
      <c r="K40" s="114">
        <f t="shared" si="3"/>
        <v>0.7</v>
      </c>
      <c r="L40" s="130">
        <f>IF($J$30="","",$J$30)</f>
        <v>0.7</v>
      </c>
      <c r="M40" s="130">
        <f>IF($J$30="","",$J$30)</f>
        <v>0.7</v>
      </c>
      <c r="N40" s="117">
        <f t="shared" ref="N40:O40" si="4">IF($J$30="","",$J$30)</f>
        <v>0.7</v>
      </c>
      <c r="O40" s="114">
        <f t="shared" si="4"/>
        <v>0.7</v>
      </c>
      <c r="P40" s="115">
        <f>IF($J$30="","",$J$30)</f>
        <v>0.7</v>
      </c>
      <c r="Q40" s="130">
        <f>IF($J$30="","",$J$30)</f>
        <v>0.7</v>
      </c>
      <c r="R40" s="114">
        <f t="shared" ref="R40:S40" si="5">IF($J$30="","",$J$30)</f>
        <v>0.7</v>
      </c>
      <c r="S40" s="114">
        <f t="shared" si="5"/>
        <v>0.7</v>
      </c>
      <c r="T40" s="115">
        <f>IF($J$30="","",$J$30)</f>
        <v>0.7</v>
      </c>
      <c r="U40" s="130">
        <f>IF($J$30="","",$J$30)</f>
        <v>0.7</v>
      </c>
      <c r="V40" s="130">
        <f>IF($J$30="","",$J$30)</f>
        <v>0.7</v>
      </c>
      <c r="W40" s="130">
        <f>IF($J$30="","",$J$30)</f>
        <v>0.7</v>
      </c>
    </row>
    <row r="41" spans="2:23" s="9" customFormat="1" ht="27.75" customHeight="1" thickBot="1">
      <c r="B41" s="395" t="s">
        <v>491</v>
      </c>
      <c r="C41" s="396"/>
      <c r="D41" s="396"/>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92" t="s">
        <v>492</v>
      </c>
      <c r="C42" s="393"/>
      <c r="D42" s="393"/>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447"/>
      <c r="C43" s="448"/>
      <c r="D43" s="448"/>
      <c r="E43" s="448"/>
      <c r="F43" s="448"/>
      <c r="G43" s="448"/>
      <c r="H43" s="449"/>
      <c r="I43" s="448"/>
      <c r="J43" s="448"/>
      <c r="K43" s="448"/>
      <c r="L43" s="449"/>
      <c r="M43" s="449"/>
      <c r="N43" s="448"/>
      <c r="O43" s="448"/>
      <c r="P43" s="448"/>
      <c r="Q43" s="449"/>
      <c r="R43" s="448"/>
      <c r="S43" s="448"/>
      <c r="T43" s="448"/>
      <c r="U43" s="449"/>
      <c r="V43" s="449"/>
      <c r="W43" s="450"/>
    </row>
    <row r="44" spans="2:23" ht="15" customHeight="1">
      <c r="B44" s="118"/>
      <c r="C44" s="119"/>
      <c r="D44" s="119"/>
      <c r="E44" s="119"/>
      <c r="F44" s="119"/>
      <c r="G44" s="119"/>
      <c r="H44" s="119"/>
      <c r="I44" s="119"/>
      <c r="J44" s="119"/>
      <c r="K44" s="119"/>
      <c r="L44" s="120"/>
      <c r="M44" s="119"/>
      <c r="N44" s="444" t="s">
        <v>493</v>
      </c>
      <c r="O44" s="445"/>
      <c r="P44" s="445"/>
      <c r="Q44" s="445"/>
      <c r="R44" s="445"/>
      <c r="S44" s="445"/>
      <c r="T44" s="445"/>
      <c r="U44" s="445"/>
      <c r="V44" s="445"/>
      <c r="W44" s="446"/>
    </row>
    <row r="45" spans="2:23" ht="15" customHeight="1">
      <c r="B45" s="121"/>
      <c r="C45" s="106"/>
      <c r="D45" s="106"/>
      <c r="E45" s="106"/>
      <c r="F45" s="106"/>
      <c r="G45" s="106"/>
      <c r="H45" s="106"/>
      <c r="I45" s="106"/>
      <c r="J45" s="106"/>
      <c r="K45" s="106"/>
      <c r="L45" s="122"/>
      <c r="M45" s="106"/>
      <c r="N45" s="321"/>
      <c r="O45" s="322"/>
      <c r="P45" s="322"/>
      <c r="Q45" s="322"/>
      <c r="R45" s="322"/>
      <c r="S45" s="322"/>
      <c r="T45" s="322"/>
      <c r="U45" s="322"/>
      <c r="V45" s="322"/>
      <c r="W45" s="323"/>
    </row>
    <row r="46" spans="2:23" ht="23.25" customHeight="1">
      <c r="B46" s="121"/>
      <c r="C46" s="106"/>
      <c r="D46" s="106"/>
      <c r="E46" s="106"/>
      <c r="F46" s="106"/>
      <c r="G46" s="106"/>
      <c r="H46" s="106"/>
      <c r="I46" s="106"/>
      <c r="J46" s="106"/>
      <c r="K46" s="106"/>
      <c r="L46" s="122"/>
      <c r="M46" s="106"/>
      <c r="N46" s="296" t="s">
        <v>645</v>
      </c>
      <c r="O46" s="297"/>
      <c r="P46" s="297"/>
      <c r="Q46" s="297"/>
      <c r="R46" s="297"/>
      <c r="S46" s="297"/>
      <c r="T46" s="297"/>
      <c r="U46" s="297"/>
      <c r="V46" s="297"/>
      <c r="W46" s="298"/>
    </row>
    <row r="47" spans="2:23" ht="23.25" customHeight="1">
      <c r="B47" s="121"/>
      <c r="C47" s="106"/>
      <c r="D47" s="106"/>
      <c r="E47" s="106"/>
      <c r="F47" s="106"/>
      <c r="G47" s="106"/>
      <c r="H47" s="106"/>
      <c r="I47" s="106"/>
      <c r="J47" s="106"/>
      <c r="K47" s="106"/>
      <c r="L47" s="122"/>
      <c r="M47" s="106"/>
      <c r="N47" s="299"/>
      <c r="O47" s="300"/>
      <c r="P47" s="300"/>
      <c r="Q47" s="300"/>
      <c r="R47" s="300"/>
      <c r="S47" s="300"/>
      <c r="T47" s="300"/>
      <c r="U47" s="300"/>
      <c r="V47" s="300"/>
      <c r="W47" s="301"/>
    </row>
    <row r="48" spans="2:23" ht="23.25" customHeight="1">
      <c r="B48" s="121"/>
      <c r="C48" s="106"/>
      <c r="D48" s="106"/>
      <c r="E48" s="106"/>
      <c r="F48" s="106"/>
      <c r="G48" s="106"/>
      <c r="H48" s="106"/>
      <c r="I48" s="106"/>
      <c r="J48" s="106"/>
      <c r="K48" s="106"/>
      <c r="L48" s="122"/>
      <c r="M48" s="106"/>
      <c r="N48" s="302"/>
      <c r="O48" s="303"/>
      <c r="P48" s="303"/>
      <c r="Q48" s="303"/>
      <c r="R48" s="303"/>
      <c r="S48" s="303"/>
      <c r="T48" s="303"/>
      <c r="U48" s="303"/>
      <c r="V48" s="303"/>
      <c r="W48" s="304"/>
    </row>
    <row r="49" spans="2:23" ht="23.25" customHeight="1">
      <c r="B49" s="121"/>
      <c r="C49" s="106"/>
      <c r="D49" s="106"/>
      <c r="E49" s="106"/>
      <c r="F49" s="106"/>
      <c r="G49" s="106"/>
      <c r="H49" s="106"/>
      <c r="I49" s="106"/>
      <c r="J49" s="106"/>
      <c r="K49" s="106"/>
      <c r="L49" s="122"/>
      <c r="M49" s="106"/>
      <c r="N49" s="296" t="s">
        <v>495</v>
      </c>
      <c r="O49" s="297"/>
      <c r="P49" s="297"/>
      <c r="Q49" s="297"/>
      <c r="R49" s="297"/>
      <c r="S49" s="297"/>
      <c r="T49" s="297"/>
      <c r="U49" s="297"/>
      <c r="V49" s="297"/>
      <c r="W49" s="298"/>
    </row>
    <row r="50" spans="2:23" ht="23.25" customHeight="1">
      <c r="B50" s="121"/>
      <c r="C50" s="106"/>
      <c r="D50" s="106"/>
      <c r="E50" s="106"/>
      <c r="F50" s="106"/>
      <c r="G50" s="106"/>
      <c r="H50" s="106"/>
      <c r="I50" s="106"/>
      <c r="J50" s="106"/>
      <c r="K50" s="106"/>
      <c r="L50" s="122"/>
      <c r="M50" s="106"/>
      <c r="N50" s="302"/>
      <c r="O50" s="303"/>
      <c r="P50" s="303"/>
      <c r="Q50" s="303"/>
      <c r="R50" s="303"/>
      <c r="S50" s="303"/>
      <c r="T50" s="303"/>
      <c r="U50" s="303"/>
      <c r="V50" s="303"/>
      <c r="W50" s="304"/>
    </row>
    <row r="51" spans="2:23" ht="23.25" customHeight="1">
      <c r="B51" s="121"/>
      <c r="C51" s="106"/>
      <c r="D51" s="106"/>
      <c r="E51" s="106"/>
      <c r="F51" s="106"/>
      <c r="G51" s="106"/>
      <c r="H51" s="106"/>
      <c r="I51" s="106"/>
      <c r="J51" s="106"/>
      <c r="K51" s="106"/>
      <c r="L51" s="122"/>
      <c r="M51" s="106"/>
      <c r="N51" s="296" t="s">
        <v>496</v>
      </c>
      <c r="O51" s="297"/>
      <c r="P51" s="297"/>
      <c r="Q51" s="297"/>
      <c r="R51" s="297"/>
      <c r="S51" s="297"/>
      <c r="T51" s="297"/>
      <c r="U51" s="297"/>
      <c r="V51" s="297"/>
      <c r="W51" s="298"/>
    </row>
    <row r="52" spans="2:23" ht="23.25" customHeight="1">
      <c r="B52" s="121"/>
      <c r="C52" s="106"/>
      <c r="D52" s="106"/>
      <c r="E52" s="106"/>
      <c r="F52" s="106"/>
      <c r="G52" s="106"/>
      <c r="H52" s="106"/>
      <c r="I52" s="106"/>
      <c r="J52" s="106"/>
      <c r="K52" s="106"/>
      <c r="L52" s="122"/>
      <c r="M52" s="106"/>
      <c r="N52" s="302"/>
      <c r="O52" s="303"/>
      <c r="P52" s="303"/>
      <c r="Q52" s="303"/>
      <c r="R52" s="303"/>
      <c r="S52" s="303"/>
      <c r="T52" s="303"/>
      <c r="U52" s="303"/>
      <c r="V52" s="303"/>
      <c r="W52" s="304"/>
    </row>
    <row r="53" spans="2:23" ht="23.25" customHeight="1">
      <c r="B53" s="121"/>
      <c r="C53" s="106"/>
      <c r="D53" s="106"/>
      <c r="E53" s="106"/>
      <c r="F53" s="106"/>
      <c r="G53" s="106"/>
      <c r="H53" s="106"/>
      <c r="I53" s="106"/>
      <c r="J53" s="106"/>
      <c r="K53" s="106"/>
      <c r="L53" s="122"/>
      <c r="M53" s="106"/>
      <c r="N53" s="305" t="s">
        <v>497</v>
      </c>
      <c r="O53" s="305"/>
      <c r="P53" s="305"/>
      <c r="Q53" s="305"/>
      <c r="R53" s="305"/>
      <c r="S53" s="305"/>
      <c r="T53" s="305"/>
      <c r="U53" s="305"/>
      <c r="V53" s="305"/>
      <c r="W53" s="305"/>
    </row>
    <row r="54" spans="2:23" ht="23.25" customHeight="1">
      <c r="B54" s="121"/>
      <c r="C54" s="106"/>
      <c r="D54" s="106"/>
      <c r="E54" s="106"/>
      <c r="F54" s="106"/>
      <c r="G54" s="106"/>
      <c r="H54" s="106"/>
      <c r="I54" s="106"/>
      <c r="J54" s="106"/>
      <c r="K54" s="106"/>
      <c r="L54" s="122"/>
      <c r="M54" s="106"/>
      <c r="N54" s="305"/>
      <c r="O54" s="305"/>
      <c r="P54" s="305"/>
      <c r="Q54" s="305"/>
      <c r="R54" s="305"/>
      <c r="S54" s="305"/>
      <c r="T54" s="305"/>
      <c r="U54" s="305"/>
      <c r="V54" s="305"/>
      <c r="W54" s="305"/>
    </row>
    <row r="55" spans="2:23" ht="23.25" customHeight="1">
      <c r="B55" s="121"/>
      <c r="C55" s="106"/>
      <c r="D55" s="106"/>
      <c r="E55" s="106"/>
      <c r="F55" s="106"/>
      <c r="G55" s="106"/>
      <c r="H55" s="106"/>
      <c r="I55" s="106"/>
      <c r="J55" s="106"/>
      <c r="K55" s="106"/>
      <c r="L55" s="122"/>
      <c r="M55" s="106"/>
      <c r="N55" s="305"/>
      <c r="O55" s="305"/>
      <c r="P55" s="305"/>
      <c r="Q55" s="305"/>
      <c r="R55" s="305"/>
      <c r="S55" s="305"/>
      <c r="T55" s="305"/>
      <c r="U55" s="305"/>
      <c r="V55" s="305"/>
      <c r="W55" s="305"/>
    </row>
    <row r="56" spans="2:23" ht="15" customHeight="1">
      <c r="B56" s="121"/>
      <c r="C56" s="106"/>
      <c r="D56" s="106"/>
      <c r="E56" s="106"/>
      <c r="F56" s="106"/>
      <c r="G56" s="106"/>
      <c r="H56" s="106"/>
      <c r="I56" s="106"/>
      <c r="J56" s="106"/>
      <c r="K56" s="106"/>
      <c r="L56" s="122"/>
      <c r="M56" s="106"/>
      <c r="N56" s="318" t="s">
        <v>498</v>
      </c>
      <c r="O56" s="319"/>
      <c r="P56" s="319"/>
      <c r="Q56" s="319"/>
      <c r="R56" s="319"/>
      <c r="S56" s="319"/>
      <c r="T56" s="319"/>
      <c r="U56" s="319"/>
      <c r="V56" s="319"/>
      <c r="W56" s="320"/>
    </row>
    <row r="57" spans="2:23" ht="15" customHeight="1">
      <c r="B57" s="121"/>
      <c r="C57" s="106"/>
      <c r="D57" s="106"/>
      <c r="E57" s="106"/>
      <c r="F57" s="106"/>
      <c r="G57" s="106"/>
      <c r="H57" s="106"/>
      <c r="I57" s="106"/>
      <c r="J57" s="106"/>
      <c r="K57" s="106"/>
      <c r="L57" s="122"/>
      <c r="M57" s="106"/>
      <c r="N57" s="321"/>
      <c r="O57" s="322"/>
      <c r="P57" s="322"/>
      <c r="Q57" s="322"/>
      <c r="R57" s="322"/>
      <c r="S57" s="322"/>
      <c r="T57" s="322"/>
      <c r="U57" s="322"/>
      <c r="V57" s="322"/>
      <c r="W57" s="323"/>
    </row>
    <row r="58" spans="2:23" ht="29.25" customHeight="1">
      <c r="B58" s="121"/>
      <c r="C58" s="106"/>
      <c r="D58" s="106"/>
      <c r="E58" s="106"/>
      <c r="F58" s="106"/>
      <c r="G58" s="106"/>
      <c r="H58" s="106"/>
      <c r="I58" s="106"/>
      <c r="J58" s="106"/>
      <c r="K58" s="106"/>
      <c r="L58" s="122"/>
      <c r="M58" s="106"/>
      <c r="N58" s="306" t="s">
        <v>499</v>
      </c>
      <c r="O58" s="307"/>
      <c r="P58" s="307"/>
      <c r="Q58" s="308"/>
      <c r="R58" s="315" t="s">
        <v>500</v>
      </c>
      <c r="S58" s="315"/>
      <c r="T58" s="331" t="s">
        <v>501</v>
      </c>
      <c r="U58" s="315"/>
      <c r="V58" s="325"/>
      <c r="W58" s="326"/>
    </row>
    <row r="59" spans="2:23" ht="15" customHeight="1">
      <c r="B59" s="121"/>
      <c r="C59" s="106"/>
      <c r="D59" s="106"/>
      <c r="E59" s="106"/>
      <c r="F59" s="106"/>
      <c r="G59" s="106"/>
      <c r="H59" s="106"/>
      <c r="I59" s="106"/>
      <c r="J59" s="106"/>
      <c r="K59" s="106"/>
      <c r="L59" s="122"/>
      <c r="M59" s="106"/>
      <c r="N59" s="309"/>
      <c r="O59" s="310"/>
      <c r="P59" s="310"/>
      <c r="Q59" s="311"/>
      <c r="R59" s="316"/>
      <c r="S59" s="316"/>
      <c r="T59" s="332"/>
      <c r="U59" s="316"/>
      <c r="V59" s="327"/>
      <c r="W59" s="328"/>
    </row>
    <row r="60" spans="2:23" ht="15" customHeight="1">
      <c r="B60" s="121"/>
      <c r="C60" s="106"/>
      <c r="D60" s="106"/>
      <c r="E60" s="106"/>
      <c r="F60" s="106"/>
      <c r="G60" s="106"/>
      <c r="H60" s="106"/>
      <c r="I60" s="106"/>
      <c r="J60" s="106"/>
      <c r="K60" s="106"/>
      <c r="L60" s="122"/>
      <c r="M60" s="106"/>
      <c r="N60" s="306" t="s">
        <v>502</v>
      </c>
      <c r="O60" s="307"/>
      <c r="P60" s="307"/>
      <c r="Q60" s="308"/>
      <c r="R60" s="317" t="s">
        <v>500</v>
      </c>
      <c r="S60" s="317"/>
      <c r="T60" s="331" t="s">
        <v>501</v>
      </c>
      <c r="U60" s="315"/>
      <c r="V60" s="327"/>
      <c r="W60" s="328"/>
    </row>
    <row r="61" spans="2:23" ht="15" customHeight="1">
      <c r="B61" s="121"/>
      <c r="C61" s="106"/>
      <c r="D61" s="106"/>
      <c r="E61" s="106"/>
      <c r="F61" s="106"/>
      <c r="G61" s="106"/>
      <c r="H61" s="106"/>
      <c r="I61" s="106"/>
      <c r="J61" s="106"/>
      <c r="K61" s="106"/>
      <c r="L61" s="122"/>
      <c r="M61" s="106"/>
      <c r="N61" s="312"/>
      <c r="O61" s="313"/>
      <c r="P61" s="313"/>
      <c r="Q61" s="314"/>
      <c r="R61" s="317"/>
      <c r="S61" s="317"/>
      <c r="T61" s="333"/>
      <c r="U61" s="324"/>
      <c r="V61" s="327"/>
      <c r="W61" s="328"/>
    </row>
    <row r="62" spans="2:23" ht="15" customHeight="1" thickBot="1">
      <c r="B62" s="123"/>
      <c r="C62" s="124"/>
      <c r="D62" s="124"/>
      <c r="E62" s="124"/>
      <c r="F62" s="124"/>
      <c r="G62" s="124"/>
      <c r="H62" s="124"/>
      <c r="I62" s="124"/>
      <c r="J62" s="124"/>
      <c r="K62" s="124"/>
      <c r="L62" s="125"/>
      <c r="M62" s="124"/>
      <c r="N62" s="309"/>
      <c r="O62" s="310"/>
      <c r="P62" s="310"/>
      <c r="Q62" s="311"/>
      <c r="R62" s="317"/>
      <c r="S62" s="317"/>
      <c r="T62" s="332"/>
      <c r="U62" s="316"/>
      <c r="V62" s="329"/>
      <c r="W62" s="330"/>
    </row>
    <row r="63" spans="2:23">
      <c r="B63" s="10"/>
      <c r="C63" s="10"/>
      <c r="D63" s="10"/>
      <c r="E63" s="10"/>
      <c r="F63" s="10"/>
      <c r="G63" s="10"/>
      <c r="H63" s="10"/>
      <c r="I63" s="10"/>
      <c r="J63" s="10"/>
      <c r="K63" s="10"/>
      <c r="L63" s="10"/>
      <c r="M63" s="10"/>
      <c r="N63" s="10"/>
      <c r="O63" s="10"/>
      <c r="P63" s="10"/>
    </row>
    <row r="64" spans="2:23">
      <c r="B64" s="295" t="s">
        <v>503</v>
      </c>
      <c r="C64" s="295"/>
      <c r="D64" s="295"/>
      <c r="E64" s="295"/>
      <c r="F64" s="295"/>
      <c r="G64" s="295"/>
      <c r="H64" s="295"/>
      <c r="I64" s="295"/>
      <c r="J64" s="295"/>
      <c r="K64" s="295"/>
      <c r="L64" s="295"/>
      <c r="O64" s="10"/>
      <c r="P64" s="10"/>
    </row>
    <row r="65" spans="2:23">
      <c r="B65" s="10" t="s">
        <v>503</v>
      </c>
      <c r="O65" s="10"/>
      <c r="P65" s="10"/>
    </row>
    <row r="66" spans="2:23">
      <c r="B66" s="12" t="s">
        <v>504</v>
      </c>
      <c r="F66" s="12" t="s">
        <v>505</v>
      </c>
      <c r="G66" s="12" t="s">
        <v>506</v>
      </c>
      <c r="H66" s="12" t="s">
        <v>507</v>
      </c>
      <c r="I66" s="12" t="s">
        <v>508</v>
      </c>
      <c r="J66" s="12" t="s">
        <v>509</v>
      </c>
      <c r="O66" s="10"/>
      <c r="P66" s="10"/>
      <c r="Q66" s="10"/>
      <c r="R66" s="10"/>
      <c r="S66" s="10"/>
      <c r="T66" s="10"/>
      <c r="U66" s="10"/>
      <c r="V66" s="10"/>
      <c r="W66" s="10"/>
    </row>
    <row r="67" spans="2:23">
      <c r="B67" s="12" t="s">
        <v>503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0.7</v>
      </c>
      <c r="G68" s="14">
        <f>+L40</f>
        <v>0.7</v>
      </c>
      <c r="H68" s="14">
        <f>+Q40</f>
        <v>0.7</v>
      </c>
      <c r="I68" s="14">
        <f>+U40</f>
        <v>0.7</v>
      </c>
      <c r="J68" s="14">
        <f>+W40</f>
        <v>0.7</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20" priority="1" stopIfTrue="1" operator="between">
      <formula>0.76</formula>
      <formula>10</formula>
    </cfRule>
    <cfRule type="cellIs" dxfId="19" priority="2" stopIfTrue="1" operator="between">
      <formula>0.5</formula>
      <formula>0.759</formula>
    </cfRule>
    <cfRule type="cellIs" dxfId="18" priority="3" stopIfTrue="1" operator="between">
      <formula>0</formula>
      <formula>0.499</formula>
    </cfRule>
  </conditionalFormatting>
  <conditionalFormatting sqref="E37:W37">
    <cfRule type="cellIs" dxfId="17" priority="7" stopIfTrue="1" operator="between">
      <formula>0.76</formula>
      <formula>10</formula>
    </cfRule>
    <cfRule type="cellIs" dxfId="16" priority="8" stopIfTrue="1" operator="between">
      <formula>0.5</formula>
      <formula>0.759</formula>
    </cfRule>
    <cfRule type="cellIs" dxfId="15" priority="9" stopIfTrue="1" operator="between">
      <formula>0</formula>
      <formula>0.499</formula>
    </cfRule>
  </conditionalFormatting>
  <conditionalFormatting sqref="E38:W39">
    <cfRule type="containsBlanks" priority="10" stopIfTrue="1">
      <formula>LEN(TRIM(E38))=0</formula>
    </cfRule>
    <cfRule type="cellIs" dxfId="14" priority="11" stopIfTrue="1" operator="greaterThanOrEqual">
      <formula>0.1</formula>
    </cfRule>
    <cfRule type="cellIs" dxfId="13" priority="12" stopIfTrue="1" operator="between">
      <formula>0.0301</formula>
      <formula>0.9999</formula>
    </cfRule>
    <cfRule type="cellIs" dxfId="12" priority="13" stopIfTrue="1" operator="between">
      <formula>0</formula>
      <formula>0.03</formula>
    </cfRule>
  </conditionalFormatting>
  <conditionalFormatting sqref="E42:W42">
    <cfRule type="cellIs" dxfId="11" priority="14" stopIfTrue="1" operator="between">
      <formula>0.76</formula>
      <formula>10</formula>
    </cfRule>
    <cfRule type="cellIs" dxfId="10" priority="15" stopIfTrue="1" operator="between">
      <formula>0.5</formula>
      <formula>0.759</formula>
    </cfRule>
    <cfRule type="cellIs" dxfId="9" priority="16" stopIfTrue="1" operator="between">
      <formula>0</formula>
      <formula>0.499</formula>
    </cfRule>
  </conditionalFormatting>
  <conditionalFormatting sqref="F41:W41">
    <cfRule type="cellIs" dxfId="8" priority="4" stopIfTrue="1" operator="between">
      <formula>0.76</formula>
      <formula>10</formula>
    </cfRule>
    <cfRule type="cellIs" dxfId="7" priority="5" stopIfTrue="1" operator="between">
      <formula>0.5</formula>
      <formula>0.759</formula>
    </cfRule>
    <cfRule type="cellIs" dxfId="6"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D62D569-E8B1-4DE0-A6AA-9CE5279329F5}">
          <x14:formula1>
            <xm:f>Hoja1!$D$27:$D$29</xm:f>
          </x14:formula1>
          <xm:sqref>E23</xm:sqref>
        </x14:dataValidation>
        <x14:dataValidation type="list" allowBlank="1" showInputMessage="1" showErrorMessage="1" xr:uid="{D6D31C25-FB88-4844-9D3A-84EF933DC467}">
          <x14:formula1>
            <xm:f>'Objetivos procesos '!$C$3:$C$28</xm:f>
          </x14:formula1>
          <xm:sqref>F13:W13</xm:sqref>
        </x14:dataValidation>
        <x14:dataValidation type="list" allowBlank="1" showInputMessage="1" showErrorMessage="1" xr:uid="{10806132-A316-4338-9009-01BD222DB484}">
          <x14:formula1>
            <xm:f>Hoja1!$D$4:$D$10</xm:f>
          </x14:formula1>
          <xm:sqref>F17:W17</xm:sqref>
        </x14:dataValidation>
        <x14:dataValidation type="list" allowBlank="1" showInputMessage="1" showErrorMessage="1" xr:uid="{15B7CA3E-1C0F-400C-8701-4456785E5406}">
          <x14:formula1>
            <xm:f>'1.IDP'!$J$3:$J$9</xm:f>
          </x14:formula1>
          <xm:sqref>G29:H29</xm:sqref>
        </x14:dataValidation>
        <x14:dataValidation type="list" allowBlank="1" showInputMessage="1" showErrorMessage="1" xr:uid="{2E428C23-ABA3-4E85-BEC4-BC33C0A2DF4A}">
          <x14:formula1>
            <xm:f>'1.IDP'!$E$4:$E$8</xm:f>
          </x14:formula1>
          <xm:sqref>E30:F30</xm:sqref>
        </x14:dataValidation>
        <x14:dataValidation type="list" allowBlank="1" showInputMessage="1" showErrorMessage="1" xr:uid="{19C22845-6CFA-4AEC-925D-049954D99720}">
          <x14:formula1>
            <xm:f>Hoja1!$E$4:$E$16</xm:f>
          </x14:formula1>
          <xm:sqref>O8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7EAA-FF7B-4546-8EE3-7C4BCD3E33B2}">
  <dimension ref="A1:Z113"/>
  <sheetViews>
    <sheetView showGridLines="0" workbookViewId="0">
      <selection activeCell="AA15" sqref="AA15"/>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257"/>
      <c r="B1" s="257"/>
      <c r="C1" s="258" t="s">
        <v>582</v>
      </c>
      <c r="D1" s="259"/>
      <c r="E1" s="259"/>
      <c r="F1" s="259"/>
      <c r="G1" s="259"/>
      <c r="H1" s="259"/>
      <c r="I1" s="259"/>
      <c r="J1" s="259"/>
      <c r="K1" s="259"/>
      <c r="L1" s="259"/>
      <c r="M1" s="259"/>
      <c r="N1" s="259"/>
      <c r="O1" s="259"/>
      <c r="P1" s="259"/>
      <c r="Q1" s="259"/>
      <c r="R1" s="259"/>
      <c r="S1" s="259"/>
      <c r="T1" s="259"/>
      <c r="U1" s="259"/>
      <c r="V1" s="259"/>
      <c r="W1" s="259"/>
      <c r="X1" s="259"/>
      <c r="Y1" s="260"/>
    </row>
    <row r="2" spans="1:26" s="179" customFormat="1" ht="42.75" customHeight="1">
      <c r="A2" s="257"/>
      <c r="B2" s="257"/>
      <c r="C2" s="261"/>
      <c r="D2" s="262"/>
      <c r="E2" s="262"/>
      <c r="F2" s="262"/>
      <c r="G2" s="262"/>
      <c r="H2" s="262"/>
      <c r="I2" s="262"/>
      <c r="J2" s="262"/>
      <c r="K2" s="262"/>
      <c r="L2" s="262"/>
      <c r="M2" s="262"/>
      <c r="N2" s="262"/>
      <c r="O2" s="262"/>
      <c r="P2" s="262"/>
      <c r="Q2" s="262"/>
      <c r="R2" s="262"/>
      <c r="S2" s="262"/>
      <c r="T2" s="262"/>
      <c r="U2" s="262"/>
      <c r="V2" s="262"/>
      <c r="W2" s="262"/>
      <c r="X2" s="262"/>
      <c r="Y2" s="263"/>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583</v>
      </c>
      <c r="B4" s="264" t="str">
        <f>+'1. Informes, estudios, proyecto'!F13</f>
        <v>Análisis Económico y de Riesgo</v>
      </c>
      <c r="C4" s="264"/>
      <c r="D4" s="264"/>
      <c r="E4" s="264"/>
      <c r="F4" s="264"/>
      <c r="G4" s="264"/>
      <c r="H4" s="264"/>
      <c r="I4" s="264"/>
      <c r="J4" s="264"/>
      <c r="K4" s="264"/>
      <c r="L4" s="264"/>
      <c r="M4" s="264"/>
      <c r="N4" s="264"/>
      <c r="O4" s="264"/>
      <c r="P4" s="264"/>
      <c r="Q4" s="264"/>
      <c r="R4" s="264"/>
      <c r="S4" s="264"/>
      <c r="T4" s="264"/>
      <c r="U4" s="264"/>
      <c r="V4" s="264"/>
      <c r="W4" s="264"/>
      <c r="X4" s="264"/>
      <c r="Y4" s="264"/>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265" t="s">
        <v>584</v>
      </c>
      <c r="B6" s="251" t="s">
        <v>585</v>
      </c>
      <c r="C6" s="251" t="s">
        <v>466</v>
      </c>
      <c r="D6" s="251" t="s">
        <v>467</v>
      </c>
      <c r="E6" s="251" t="s">
        <v>586</v>
      </c>
      <c r="F6" s="251" t="s">
        <v>587</v>
      </c>
      <c r="G6" s="251" t="s">
        <v>588</v>
      </c>
      <c r="H6" s="251" t="s">
        <v>470</v>
      </c>
      <c r="I6" s="251" t="s">
        <v>471</v>
      </c>
      <c r="J6" s="251" t="s">
        <v>472</v>
      </c>
      <c r="K6" s="251" t="s">
        <v>589</v>
      </c>
      <c r="L6" s="251" t="s">
        <v>588</v>
      </c>
      <c r="M6" s="251" t="s">
        <v>475</v>
      </c>
      <c r="N6" s="251" t="s">
        <v>476</v>
      </c>
      <c r="O6" s="251" t="s">
        <v>477</v>
      </c>
      <c r="P6" s="251" t="s">
        <v>590</v>
      </c>
      <c r="Q6" s="251" t="s">
        <v>588</v>
      </c>
      <c r="R6" s="251" t="s">
        <v>479</v>
      </c>
      <c r="S6" s="251" t="s">
        <v>480</v>
      </c>
      <c r="T6" s="251" t="s">
        <v>481</v>
      </c>
      <c r="U6" s="251" t="s">
        <v>591</v>
      </c>
      <c r="V6" s="251" t="s">
        <v>588</v>
      </c>
      <c r="W6" s="251" t="s">
        <v>592</v>
      </c>
      <c r="X6" s="251"/>
      <c r="Y6" s="253"/>
      <c r="Z6" s="172"/>
    </row>
    <row r="7" spans="1:26" s="175" customFormat="1" ht="15.75" customHeight="1">
      <c r="A7" s="266"/>
      <c r="B7" s="252"/>
      <c r="C7" s="252"/>
      <c r="D7" s="252"/>
      <c r="E7" s="252"/>
      <c r="F7" s="252"/>
      <c r="G7" s="252"/>
      <c r="H7" s="252"/>
      <c r="I7" s="252"/>
      <c r="J7" s="252"/>
      <c r="K7" s="252"/>
      <c r="L7" s="252"/>
      <c r="M7" s="252"/>
      <c r="N7" s="252"/>
      <c r="O7" s="252"/>
      <c r="P7" s="252"/>
      <c r="Q7" s="252"/>
      <c r="R7" s="252"/>
      <c r="S7" s="252"/>
      <c r="T7" s="252"/>
      <c r="U7" s="252"/>
      <c r="V7" s="252"/>
      <c r="W7" s="252"/>
      <c r="X7" s="252"/>
      <c r="Y7" s="254"/>
      <c r="Z7" s="174"/>
    </row>
    <row r="8" spans="1:26" ht="62.25" customHeight="1">
      <c r="A8" s="255" t="s">
        <v>616</v>
      </c>
      <c r="B8" s="205" t="s">
        <v>646</v>
      </c>
      <c r="C8" s="186">
        <f t="shared" ref="C8:E9" si="0">+C10+C12+C14+C16+C18+C20+C22</f>
        <v>0</v>
      </c>
      <c r="D8" s="186">
        <f t="shared" si="0"/>
        <v>0</v>
      </c>
      <c r="E8" s="186">
        <f t="shared" si="0"/>
        <v>0</v>
      </c>
      <c r="F8" s="186">
        <f>+C8+D8+E8</f>
        <v>0</v>
      </c>
      <c r="G8" s="249" t="str">
        <f>IF(F8=0," ",F8/F9)</f>
        <v xml:space="preserve"> </v>
      </c>
      <c r="H8" s="186">
        <f t="shared" ref="H8:J9" si="1">+H10+H12+H14+H16+H18+H20+H22</f>
        <v>0</v>
      </c>
      <c r="I8" s="186">
        <f t="shared" si="1"/>
        <v>0</v>
      </c>
      <c r="J8" s="186">
        <f t="shared" si="1"/>
        <v>0</v>
      </c>
      <c r="K8" s="186">
        <f>+H8+I8+J8</f>
        <v>0</v>
      </c>
      <c r="L8" s="249" t="str">
        <f>IF(K8=0," ",K8/K9)</f>
        <v xml:space="preserve"> </v>
      </c>
      <c r="M8" s="186">
        <f t="shared" ref="M8:O9" si="2">+M10+M12+M14+M16+M18+M20+M22</f>
        <v>0</v>
      </c>
      <c r="N8" s="186">
        <f t="shared" si="2"/>
        <v>0</v>
      </c>
      <c r="O8" s="186">
        <f t="shared" si="2"/>
        <v>0</v>
      </c>
      <c r="P8" s="186">
        <f>+M8+N8+O8</f>
        <v>0</v>
      </c>
      <c r="Q8" s="249" t="str">
        <f>IF(P8=0," ",P8/P9)</f>
        <v xml:space="preserve"> </v>
      </c>
      <c r="R8" s="186">
        <f t="shared" ref="R8:T9" si="3">+R10+R12+R14+R16+R18+R20+R22</f>
        <v>0</v>
      </c>
      <c r="S8" s="186">
        <f t="shared" si="3"/>
        <v>0</v>
      </c>
      <c r="T8" s="186">
        <f t="shared" si="3"/>
        <v>0</v>
      </c>
      <c r="U8" s="186">
        <f>+R8+S8+T8</f>
        <v>0</v>
      </c>
      <c r="V8" s="249" t="str">
        <f>IF(U8=0," ",U8/U9)</f>
        <v xml:space="preserve"> </v>
      </c>
      <c r="W8" s="236" t="s">
        <v>647</v>
      </c>
      <c r="X8" s="232"/>
      <c r="Y8" s="233"/>
    </row>
    <row r="9" spans="1:26" ht="53.25" customHeight="1">
      <c r="A9" s="256"/>
      <c r="B9" s="187" t="s">
        <v>648</v>
      </c>
      <c r="C9" s="187">
        <f t="shared" si="0"/>
        <v>0</v>
      </c>
      <c r="D9" s="187">
        <f t="shared" si="0"/>
        <v>0</v>
      </c>
      <c r="E9" s="187">
        <f t="shared" si="0"/>
        <v>0</v>
      </c>
      <c r="F9" s="187">
        <f>+C9+D9+E9</f>
        <v>0</v>
      </c>
      <c r="G9" s="250"/>
      <c r="H9" s="187">
        <f t="shared" si="1"/>
        <v>0</v>
      </c>
      <c r="I9" s="187">
        <f t="shared" si="1"/>
        <v>0</v>
      </c>
      <c r="J9" s="187">
        <f t="shared" si="1"/>
        <v>0</v>
      </c>
      <c r="K9" s="187">
        <f>+H9+I9+J9</f>
        <v>0</v>
      </c>
      <c r="L9" s="250"/>
      <c r="M9" s="187">
        <f t="shared" si="2"/>
        <v>0</v>
      </c>
      <c r="N9" s="187">
        <f t="shared" si="2"/>
        <v>0</v>
      </c>
      <c r="O9" s="187">
        <f t="shared" si="2"/>
        <v>0</v>
      </c>
      <c r="P9" s="187">
        <f>+M9+N9+O9</f>
        <v>0</v>
      </c>
      <c r="Q9" s="250"/>
      <c r="R9" s="187">
        <f t="shared" si="3"/>
        <v>0</v>
      </c>
      <c r="S9" s="187">
        <f t="shared" si="3"/>
        <v>0</v>
      </c>
      <c r="T9" s="187">
        <f t="shared" si="3"/>
        <v>0</v>
      </c>
      <c r="U9" s="187">
        <f>+R9+S9+T9</f>
        <v>0</v>
      </c>
      <c r="V9" s="250"/>
      <c r="W9" s="234"/>
      <c r="X9" s="234"/>
      <c r="Y9" s="235"/>
    </row>
    <row r="10" spans="1:26" s="176" customFormat="1" ht="69.95" customHeight="1">
      <c r="A10" s="230" t="s">
        <v>649</v>
      </c>
      <c r="B10" s="199" t="str">
        <f>+$B$8</f>
        <v>Número de sujetos obligados y entidades empresariales convocadas, que reportaron los informes o requerimientos</v>
      </c>
      <c r="C10" s="200">
        <v>0</v>
      </c>
      <c r="D10" s="200">
        <v>0</v>
      </c>
      <c r="E10" s="200">
        <v>0</v>
      </c>
      <c r="F10" s="237"/>
      <c r="G10" s="237"/>
      <c r="H10" s="201"/>
      <c r="I10" s="201"/>
      <c r="J10" s="201"/>
      <c r="K10" s="240"/>
      <c r="L10" s="240"/>
      <c r="M10" s="201"/>
      <c r="N10" s="201"/>
      <c r="O10" s="201"/>
      <c r="P10" s="240"/>
      <c r="Q10" s="240"/>
      <c r="R10" s="201"/>
      <c r="S10" s="201"/>
      <c r="T10" s="201"/>
      <c r="U10" s="243"/>
      <c r="V10" s="244"/>
      <c r="W10" s="236" t="s">
        <v>650</v>
      </c>
      <c r="X10" s="232"/>
      <c r="Y10" s="233"/>
    </row>
    <row r="11" spans="1:26" s="176" customFormat="1" ht="69.95" customHeight="1" thickBot="1">
      <c r="A11" s="231"/>
      <c r="B11" s="202" t="str">
        <f>+$B$9</f>
        <v>Número de sujetos obligados, entidades empresariales convocadas a reportar los informes o requerimientos</v>
      </c>
      <c r="C11" s="203">
        <v>0</v>
      </c>
      <c r="D11" s="203">
        <v>0</v>
      </c>
      <c r="E11" s="203">
        <v>0</v>
      </c>
      <c r="F11" s="238"/>
      <c r="G11" s="238"/>
      <c r="H11" s="204"/>
      <c r="I11" s="204"/>
      <c r="J11" s="204"/>
      <c r="K11" s="241"/>
      <c r="L11" s="241"/>
      <c r="M11" s="204"/>
      <c r="N11" s="204"/>
      <c r="O11" s="204"/>
      <c r="P11" s="241"/>
      <c r="Q11" s="241"/>
      <c r="R11" s="204"/>
      <c r="S11" s="204"/>
      <c r="T11" s="204"/>
      <c r="U11" s="245"/>
      <c r="V11" s="246"/>
      <c r="W11" s="234"/>
      <c r="X11" s="234"/>
      <c r="Y11" s="235"/>
    </row>
    <row r="12" spans="1:26" s="176" customFormat="1" ht="69.95" customHeight="1">
      <c r="A12" s="230" t="s">
        <v>651</v>
      </c>
      <c r="B12" s="199" t="str">
        <f t="shared" ref="B12" si="4">+$B$8</f>
        <v>Número de sujetos obligados y entidades empresariales convocadas, que reportaron los informes o requerimientos</v>
      </c>
      <c r="C12" s="200">
        <v>0</v>
      </c>
      <c r="D12" s="200">
        <v>0</v>
      </c>
      <c r="E12" s="200">
        <v>0</v>
      </c>
      <c r="F12" s="238"/>
      <c r="G12" s="238"/>
      <c r="H12" s="201"/>
      <c r="I12" s="201"/>
      <c r="J12" s="201"/>
      <c r="K12" s="241"/>
      <c r="L12" s="241"/>
      <c r="M12" s="201"/>
      <c r="N12" s="201"/>
      <c r="O12" s="201"/>
      <c r="P12" s="241"/>
      <c r="Q12" s="241"/>
      <c r="R12" s="201"/>
      <c r="S12" s="201"/>
      <c r="T12" s="201"/>
      <c r="U12" s="245"/>
      <c r="V12" s="246"/>
      <c r="W12" s="236" t="s">
        <v>650</v>
      </c>
      <c r="X12" s="232"/>
      <c r="Y12" s="233"/>
    </row>
    <row r="13" spans="1:26" s="176" customFormat="1" ht="69.95" customHeight="1" thickBot="1">
      <c r="A13" s="231"/>
      <c r="B13" s="202" t="str">
        <f t="shared" ref="B13" si="5">+$B$9</f>
        <v>Número de sujetos obligados, entidades empresariales convocadas a reportar los informes o requerimientos</v>
      </c>
      <c r="C13" s="203">
        <v>0</v>
      </c>
      <c r="D13" s="203">
        <v>0</v>
      </c>
      <c r="E13" s="203">
        <v>0</v>
      </c>
      <c r="F13" s="238"/>
      <c r="G13" s="238"/>
      <c r="H13" s="204"/>
      <c r="I13" s="204"/>
      <c r="J13" s="204"/>
      <c r="K13" s="241"/>
      <c r="L13" s="241"/>
      <c r="M13" s="204"/>
      <c r="N13" s="204"/>
      <c r="O13" s="204"/>
      <c r="P13" s="241"/>
      <c r="Q13" s="241"/>
      <c r="R13" s="204"/>
      <c r="S13" s="204"/>
      <c r="T13" s="204"/>
      <c r="U13" s="245"/>
      <c r="V13" s="246"/>
      <c r="W13" s="234"/>
      <c r="X13" s="234"/>
      <c r="Y13" s="235"/>
    </row>
    <row r="14" spans="1:26" s="176" customFormat="1" ht="69.95" customHeight="1">
      <c r="A14" s="230" t="s">
        <v>652</v>
      </c>
      <c r="B14" s="199" t="str">
        <f t="shared" ref="B14" si="6">+$B$8</f>
        <v>Número de sujetos obligados y entidades empresariales convocadas, que reportaron los informes o requerimientos</v>
      </c>
      <c r="C14" s="200">
        <v>0</v>
      </c>
      <c r="D14" s="200">
        <v>0</v>
      </c>
      <c r="E14" s="200">
        <v>0</v>
      </c>
      <c r="F14" s="238"/>
      <c r="G14" s="238"/>
      <c r="H14" s="201"/>
      <c r="I14" s="201"/>
      <c r="J14" s="201"/>
      <c r="K14" s="241"/>
      <c r="L14" s="241"/>
      <c r="M14" s="201"/>
      <c r="N14" s="201"/>
      <c r="O14" s="201"/>
      <c r="P14" s="241"/>
      <c r="Q14" s="241"/>
      <c r="R14" s="201"/>
      <c r="S14" s="201"/>
      <c r="T14" s="201"/>
      <c r="U14" s="245"/>
      <c r="V14" s="246"/>
      <c r="W14" s="236" t="s">
        <v>650</v>
      </c>
      <c r="X14" s="232"/>
      <c r="Y14" s="233"/>
    </row>
    <row r="15" spans="1:26" s="176" customFormat="1" ht="69.95" customHeight="1" thickBot="1">
      <c r="A15" s="231"/>
      <c r="B15" s="202" t="str">
        <f t="shared" ref="B15" si="7">+$B$9</f>
        <v>Número de sujetos obligados, entidades empresariales convocadas a reportar los informes o requerimientos</v>
      </c>
      <c r="C15" s="203">
        <v>0</v>
      </c>
      <c r="D15" s="203">
        <v>0</v>
      </c>
      <c r="E15" s="203">
        <v>0</v>
      </c>
      <c r="F15" s="238"/>
      <c r="G15" s="238"/>
      <c r="H15" s="204"/>
      <c r="I15" s="204"/>
      <c r="J15" s="204"/>
      <c r="K15" s="241"/>
      <c r="L15" s="241"/>
      <c r="M15" s="204"/>
      <c r="N15" s="204"/>
      <c r="O15" s="204"/>
      <c r="P15" s="241"/>
      <c r="Q15" s="241"/>
      <c r="R15" s="204"/>
      <c r="S15" s="204"/>
      <c r="T15" s="204"/>
      <c r="U15" s="245"/>
      <c r="V15" s="246"/>
      <c r="W15" s="234"/>
      <c r="X15" s="234"/>
      <c r="Y15" s="235"/>
    </row>
    <row r="16" spans="1:26" s="176" customFormat="1" ht="69.95" hidden="1" customHeight="1">
      <c r="A16" s="230" t="s">
        <v>600</v>
      </c>
      <c r="B16" s="199" t="str">
        <f t="shared" ref="B16" si="8">+$B$8</f>
        <v>Número de sujetos obligados y entidades empresariales convocadas, que reportaron los informes o requerimientos</v>
      </c>
      <c r="C16" s="200"/>
      <c r="D16" s="200"/>
      <c r="E16" s="200"/>
      <c r="F16" s="238"/>
      <c r="G16" s="238"/>
      <c r="H16" s="201"/>
      <c r="I16" s="201"/>
      <c r="J16" s="201"/>
      <c r="K16" s="241"/>
      <c r="L16" s="241"/>
      <c r="M16" s="201"/>
      <c r="N16" s="201"/>
      <c r="O16" s="201"/>
      <c r="P16" s="241"/>
      <c r="Q16" s="241"/>
      <c r="R16" s="201"/>
      <c r="S16" s="201"/>
      <c r="T16" s="201"/>
      <c r="U16" s="245"/>
      <c r="V16" s="246"/>
      <c r="W16" s="232" t="s">
        <v>598</v>
      </c>
      <c r="X16" s="232"/>
      <c r="Y16" s="233"/>
    </row>
    <row r="17" spans="1:25" s="176" customFormat="1" ht="69.95" hidden="1" customHeight="1" thickBot="1">
      <c r="A17" s="231"/>
      <c r="B17" s="202" t="str">
        <f t="shared" ref="B17" si="9">+$B$9</f>
        <v>Número de sujetos obligados, entidades empresariales convocadas a reportar los informes o requerimientos</v>
      </c>
      <c r="C17" s="203"/>
      <c r="D17" s="203"/>
      <c r="E17" s="203"/>
      <c r="F17" s="238"/>
      <c r="G17" s="238"/>
      <c r="H17" s="204"/>
      <c r="I17" s="204"/>
      <c r="J17" s="204"/>
      <c r="K17" s="241"/>
      <c r="L17" s="241"/>
      <c r="M17" s="204"/>
      <c r="N17" s="204"/>
      <c r="O17" s="204"/>
      <c r="P17" s="241"/>
      <c r="Q17" s="241"/>
      <c r="R17" s="204"/>
      <c r="S17" s="204"/>
      <c r="T17" s="204"/>
      <c r="U17" s="245"/>
      <c r="V17" s="246"/>
      <c r="W17" s="234"/>
      <c r="X17" s="234"/>
      <c r="Y17" s="235"/>
    </row>
    <row r="18" spans="1:25" s="176" customFormat="1" ht="69.95" hidden="1" customHeight="1">
      <c r="A18" s="230" t="s">
        <v>601</v>
      </c>
      <c r="B18" s="199" t="str">
        <f t="shared" ref="B18" si="10">+$B$8</f>
        <v>Número de sujetos obligados y entidades empresariales convocadas, que reportaron los informes o requerimientos</v>
      </c>
      <c r="C18" s="200"/>
      <c r="D18" s="200"/>
      <c r="E18" s="200"/>
      <c r="F18" s="238"/>
      <c r="G18" s="238"/>
      <c r="H18" s="201"/>
      <c r="I18" s="201"/>
      <c r="J18" s="201"/>
      <c r="K18" s="241"/>
      <c r="L18" s="241"/>
      <c r="M18" s="201"/>
      <c r="N18" s="201"/>
      <c r="O18" s="201"/>
      <c r="P18" s="241"/>
      <c r="Q18" s="241"/>
      <c r="R18" s="201"/>
      <c r="S18" s="201"/>
      <c r="T18" s="201"/>
      <c r="U18" s="245"/>
      <c r="V18" s="246"/>
      <c r="W18" s="232" t="s">
        <v>598</v>
      </c>
      <c r="X18" s="232"/>
      <c r="Y18" s="233"/>
    </row>
    <row r="19" spans="1:25" s="176" customFormat="1" ht="69.95" hidden="1" customHeight="1" thickBot="1">
      <c r="A19" s="231"/>
      <c r="B19" s="202" t="str">
        <f t="shared" ref="B19" si="11">+$B$9</f>
        <v>Número de sujetos obligados, entidades empresariales convocadas a reportar los informes o requerimientos</v>
      </c>
      <c r="C19" s="203"/>
      <c r="D19" s="203"/>
      <c r="E19" s="203"/>
      <c r="F19" s="238"/>
      <c r="G19" s="238"/>
      <c r="H19" s="204"/>
      <c r="I19" s="204"/>
      <c r="J19" s="204"/>
      <c r="K19" s="241"/>
      <c r="L19" s="241"/>
      <c r="M19" s="204"/>
      <c r="N19" s="204"/>
      <c r="O19" s="204"/>
      <c r="P19" s="241"/>
      <c r="Q19" s="241"/>
      <c r="R19" s="204"/>
      <c r="S19" s="204"/>
      <c r="T19" s="204"/>
      <c r="U19" s="245"/>
      <c r="V19" s="246"/>
      <c r="W19" s="234"/>
      <c r="X19" s="234"/>
      <c r="Y19" s="235"/>
    </row>
    <row r="20" spans="1:25" s="176" customFormat="1" ht="69.95" hidden="1" customHeight="1">
      <c r="A20" s="230" t="s">
        <v>602</v>
      </c>
      <c r="B20" s="199" t="str">
        <f t="shared" ref="B20" si="12">+$B$8</f>
        <v>Número de sujetos obligados y entidades empresariales convocadas, que reportaron los informes o requerimientos</v>
      </c>
      <c r="C20" s="200"/>
      <c r="D20" s="200"/>
      <c r="E20" s="200"/>
      <c r="F20" s="238"/>
      <c r="G20" s="238"/>
      <c r="H20" s="201"/>
      <c r="I20" s="201"/>
      <c r="J20" s="201"/>
      <c r="K20" s="241"/>
      <c r="L20" s="241"/>
      <c r="M20" s="201"/>
      <c r="N20" s="201"/>
      <c r="O20" s="201"/>
      <c r="P20" s="241"/>
      <c r="Q20" s="241"/>
      <c r="R20" s="201"/>
      <c r="S20" s="201"/>
      <c r="T20" s="201"/>
      <c r="U20" s="245"/>
      <c r="V20" s="246"/>
      <c r="W20" s="232" t="s">
        <v>598</v>
      </c>
      <c r="X20" s="232"/>
      <c r="Y20" s="233"/>
    </row>
    <row r="21" spans="1:25" s="176" customFormat="1" ht="69.95" hidden="1" customHeight="1" thickBot="1">
      <c r="A21" s="231"/>
      <c r="B21" s="202" t="str">
        <f t="shared" ref="B21" si="13">+$B$9</f>
        <v>Número de sujetos obligados, entidades empresariales convocadas a reportar los informes o requerimientos</v>
      </c>
      <c r="C21" s="203"/>
      <c r="D21" s="203"/>
      <c r="E21" s="203"/>
      <c r="F21" s="238"/>
      <c r="G21" s="238"/>
      <c r="H21" s="204"/>
      <c r="I21" s="204"/>
      <c r="J21" s="204"/>
      <c r="K21" s="241"/>
      <c r="L21" s="241"/>
      <c r="M21" s="204"/>
      <c r="N21" s="204"/>
      <c r="O21" s="204"/>
      <c r="P21" s="241"/>
      <c r="Q21" s="241"/>
      <c r="R21" s="204"/>
      <c r="S21" s="204"/>
      <c r="T21" s="204"/>
      <c r="U21" s="245"/>
      <c r="V21" s="246"/>
      <c r="W21" s="234"/>
      <c r="X21" s="234"/>
      <c r="Y21" s="235"/>
    </row>
    <row r="22" spans="1:25" s="176" customFormat="1" ht="69.95" hidden="1" customHeight="1">
      <c r="A22" s="230" t="s">
        <v>603</v>
      </c>
      <c r="B22" s="199" t="str">
        <f t="shared" ref="B22" si="14">+$B$8</f>
        <v>Número de sujetos obligados y entidades empresariales convocadas, que reportaron los informes o requerimientos</v>
      </c>
      <c r="C22" s="200"/>
      <c r="D22" s="200"/>
      <c r="E22" s="200"/>
      <c r="F22" s="238"/>
      <c r="G22" s="238"/>
      <c r="H22" s="201"/>
      <c r="I22" s="201"/>
      <c r="J22" s="201"/>
      <c r="K22" s="241"/>
      <c r="L22" s="241"/>
      <c r="M22" s="201"/>
      <c r="N22" s="201"/>
      <c r="O22" s="201"/>
      <c r="P22" s="241"/>
      <c r="Q22" s="241"/>
      <c r="R22" s="201"/>
      <c r="S22" s="201"/>
      <c r="T22" s="201"/>
      <c r="U22" s="245"/>
      <c r="V22" s="246"/>
      <c r="W22" s="232" t="s">
        <v>598</v>
      </c>
      <c r="X22" s="232"/>
      <c r="Y22" s="233"/>
    </row>
    <row r="23" spans="1:25" s="176" customFormat="1" ht="69.95" hidden="1" customHeight="1" thickBot="1">
      <c r="A23" s="231"/>
      <c r="B23" s="202" t="str">
        <f t="shared" ref="B23" si="15">+$B$9</f>
        <v>Número de sujetos obligados, entidades empresariales convocadas a reportar los informes o requerimientos</v>
      </c>
      <c r="C23" s="203"/>
      <c r="D23" s="203"/>
      <c r="E23" s="203"/>
      <c r="F23" s="239"/>
      <c r="G23" s="239"/>
      <c r="H23" s="204"/>
      <c r="I23" s="204"/>
      <c r="J23" s="204"/>
      <c r="K23" s="242"/>
      <c r="L23" s="242"/>
      <c r="M23" s="204"/>
      <c r="N23" s="204"/>
      <c r="O23" s="204"/>
      <c r="P23" s="242"/>
      <c r="Q23" s="242"/>
      <c r="R23" s="204"/>
      <c r="S23" s="204"/>
      <c r="T23" s="204"/>
      <c r="U23" s="247"/>
      <c r="V23" s="248"/>
      <c r="W23" s="234"/>
      <c r="X23" s="234"/>
      <c r="Y23" s="235"/>
    </row>
    <row r="24" spans="1:25" s="176" customFormat="1" ht="30" hidden="1"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1:25"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sheetData>
  <sheetProtection selectLockedCells="1"/>
  <mergeCells count="50">
    <mergeCell ref="L8:L9"/>
    <mergeCell ref="Q8:Q9"/>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V8:V9"/>
    <mergeCell ref="W8:Y9"/>
    <mergeCell ref="A16:A17"/>
    <mergeCell ref="W16:Y17"/>
    <mergeCell ref="P6:P7"/>
    <mergeCell ref="Q6:Q7"/>
    <mergeCell ref="N6:N7"/>
    <mergeCell ref="O6:O7"/>
    <mergeCell ref="L6:L7"/>
    <mergeCell ref="R6:R7"/>
    <mergeCell ref="T6:T7"/>
    <mergeCell ref="U6:U7"/>
    <mergeCell ref="V6:V7"/>
    <mergeCell ref="W6:Y7"/>
    <mergeCell ref="A8:A9"/>
    <mergeCell ref="G8:G9"/>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8:A19"/>
    <mergeCell ref="W18:Y19"/>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workbookViewId="0">
      <selection activeCell="A23" sqref="A23:H23"/>
    </sheetView>
  </sheetViews>
  <sheetFormatPr defaultColWidth="11.42578125" defaultRowHeight="14.25"/>
  <cols>
    <col min="1" max="16384" width="11.42578125" style="134"/>
  </cols>
  <sheetData>
    <row r="1" spans="1:8" ht="31.5" customHeight="1" thickBot="1">
      <c r="A1" s="499" t="s">
        <v>653</v>
      </c>
      <c r="B1" s="500"/>
      <c r="C1" s="500"/>
      <c r="D1" s="500"/>
      <c r="E1" s="500"/>
      <c r="F1" s="500"/>
      <c r="G1" s="500"/>
      <c r="H1" s="501"/>
    </row>
    <row r="2" spans="1:8" ht="15" customHeight="1">
      <c r="A2" s="508"/>
      <c r="B2" s="509"/>
      <c r="C2" s="509"/>
      <c r="D2" s="509"/>
      <c r="E2" s="509"/>
      <c r="F2" s="509"/>
      <c r="G2" s="509"/>
      <c r="H2" s="510"/>
    </row>
    <row r="3" spans="1:8" s="150" customFormat="1" ht="36.75" customHeight="1">
      <c r="A3" s="502" t="s">
        <v>654</v>
      </c>
      <c r="B3" s="503"/>
      <c r="C3" s="503"/>
      <c r="D3" s="503"/>
      <c r="E3" s="503"/>
      <c r="F3" s="503"/>
      <c r="G3" s="503"/>
      <c r="H3" s="504"/>
    </row>
    <row r="4" spans="1:8" s="150" customFormat="1" ht="25.5" customHeight="1">
      <c r="A4" s="497" t="s">
        <v>655</v>
      </c>
      <c r="B4" s="505"/>
      <c r="C4" s="505"/>
      <c r="D4" s="505"/>
      <c r="E4" s="505"/>
      <c r="F4" s="505"/>
      <c r="G4" s="505"/>
      <c r="H4" s="506"/>
    </row>
    <row r="5" spans="1:8" s="150" customFormat="1" ht="29.25" customHeight="1">
      <c r="A5" s="507" t="s">
        <v>656</v>
      </c>
      <c r="B5" s="503"/>
      <c r="C5" s="503"/>
      <c r="D5" s="503"/>
      <c r="E5" s="503"/>
      <c r="F5" s="503"/>
      <c r="G5" s="503"/>
      <c r="H5" s="504"/>
    </row>
    <row r="6" spans="1:8" s="150" customFormat="1" ht="40.5" customHeight="1">
      <c r="A6" s="502" t="s">
        <v>657</v>
      </c>
      <c r="B6" s="503"/>
      <c r="C6" s="503"/>
      <c r="D6" s="503"/>
      <c r="E6" s="503"/>
      <c r="F6" s="503"/>
      <c r="G6" s="503"/>
      <c r="H6" s="504"/>
    </row>
    <row r="7" spans="1:8" s="150" customFormat="1" ht="62.25" customHeight="1">
      <c r="A7" s="507" t="s">
        <v>658</v>
      </c>
      <c r="B7" s="503"/>
      <c r="C7" s="503"/>
      <c r="D7" s="503"/>
      <c r="E7" s="503"/>
      <c r="F7" s="503"/>
      <c r="G7" s="503"/>
      <c r="H7" s="504"/>
    </row>
    <row r="8" spans="1:8" s="150" customFormat="1" ht="54" customHeight="1">
      <c r="A8" s="502" t="s">
        <v>659</v>
      </c>
      <c r="B8" s="503"/>
      <c r="C8" s="503"/>
      <c r="D8" s="503"/>
      <c r="E8" s="503"/>
      <c r="F8" s="503"/>
      <c r="G8" s="503"/>
      <c r="H8" s="504"/>
    </row>
    <row r="9" spans="1:8" s="150" customFormat="1" ht="41.25" customHeight="1">
      <c r="A9" s="502" t="s">
        <v>660</v>
      </c>
      <c r="B9" s="503"/>
      <c r="C9" s="503"/>
      <c r="D9" s="503"/>
      <c r="E9" s="503"/>
      <c r="F9" s="503"/>
      <c r="G9" s="503"/>
      <c r="H9" s="504"/>
    </row>
    <row r="10" spans="1:8" s="150" customFormat="1" ht="45.75" customHeight="1">
      <c r="A10" s="502" t="s">
        <v>661</v>
      </c>
      <c r="B10" s="503"/>
      <c r="C10" s="503"/>
      <c r="D10" s="503"/>
      <c r="E10" s="503"/>
      <c r="F10" s="503"/>
      <c r="G10" s="503"/>
      <c r="H10" s="504"/>
    </row>
    <row r="11" spans="1:8" s="150" customFormat="1" ht="110.25" customHeight="1">
      <c r="A11" s="491" t="s">
        <v>662</v>
      </c>
      <c r="B11" s="492"/>
      <c r="C11" s="492"/>
      <c r="D11" s="492"/>
      <c r="E11" s="492"/>
      <c r="F11" s="492"/>
      <c r="G11" s="492"/>
      <c r="H11" s="493"/>
    </row>
    <row r="12" spans="1:8" s="150" customFormat="1" ht="168.75" customHeight="1">
      <c r="A12" s="491" t="s">
        <v>663</v>
      </c>
      <c r="B12" s="492"/>
      <c r="C12" s="492"/>
      <c r="D12" s="492"/>
      <c r="E12" s="492"/>
      <c r="F12" s="492"/>
      <c r="G12" s="492"/>
      <c r="H12" s="493"/>
    </row>
    <row r="13" spans="1:8" s="150" customFormat="1" ht="53.25" customHeight="1">
      <c r="A13" s="491" t="s">
        <v>664</v>
      </c>
      <c r="B13" s="492"/>
      <c r="C13" s="492"/>
      <c r="D13" s="492"/>
      <c r="E13" s="492"/>
      <c r="F13" s="492"/>
      <c r="G13" s="492"/>
      <c r="H13" s="493"/>
    </row>
    <row r="14" spans="1:8" s="150" customFormat="1" ht="53.25" customHeight="1">
      <c r="A14" s="491" t="s">
        <v>665</v>
      </c>
      <c r="B14" s="492"/>
      <c r="C14" s="492"/>
      <c r="D14" s="492"/>
      <c r="E14" s="492"/>
      <c r="F14" s="492"/>
      <c r="G14" s="492"/>
      <c r="H14" s="493"/>
    </row>
    <row r="15" spans="1:8" s="150" customFormat="1" ht="69" customHeight="1">
      <c r="A15" s="497" t="s">
        <v>666</v>
      </c>
      <c r="B15" s="492"/>
      <c r="C15" s="492"/>
      <c r="D15" s="492"/>
      <c r="E15" s="492"/>
      <c r="F15" s="492"/>
      <c r="G15" s="492"/>
      <c r="H15" s="493"/>
    </row>
    <row r="16" spans="1:8" s="150" customFormat="1" ht="22.5" customHeight="1">
      <c r="A16" s="491" t="s">
        <v>667</v>
      </c>
      <c r="B16" s="492"/>
      <c r="C16" s="492"/>
      <c r="D16" s="492"/>
      <c r="E16" s="492"/>
      <c r="F16" s="492"/>
      <c r="G16" s="492"/>
      <c r="H16" s="493"/>
    </row>
    <row r="17" spans="1:8" s="150" customFormat="1" ht="67.5" customHeight="1">
      <c r="A17" s="497" t="s">
        <v>668</v>
      </c>
      <c r="B17" s="492"/>
      <c r="C17" s="492"/>
      <c r="D17" s="492"/>
      <c r="E17" s="492"/>
      <c r="F17" s="492"/>
      <c r="G17" s="492"/>
      <c r="H17" s="493"/>
    </row>
    <row r="18" spans="1:8" s="150" customFormat="1" ht="21.75" customHeight="1">
      <c r="A18" s="497" t="s">
        <v>669</v>
      </c>
      <c r="B18" s="492"/>
      <c r="C18" s="492"/>
      <c r="D18" s="492"/>
      <c r="E18" s="492"/>
      <c r="F18" s="492"/>
      <c r="G18" s="492"/>
      <c r="H18" s="493"/>
    </row>
    <row r="19" spans="1:8" s="150" customFormat="1" ht="177" customHeight="1">
      <c r="A19" s="497" t="s">
        <v>670</v>
      </c>
      <c r="B19" s="492"/>
      <c r="C19" s="492"/>
      <c r="D19" s="492"/>
      <c r="E19" s="492"/>
      <c r="F19" s="492"/>
      <c r="G19" s="492"/>
      <c r="H19" s="493"/>
    </row>
    <row r="20" spans="1:8" s="150" customFormat="1" ht="40.5" customHeight="1">
      <c r="A20" s="498" t="s">
        <v>671</v>
      </c>
      <c r="B20" s="492"/>
      <c r="C20" s="492"/>
      <c r="D20" s="492"/>
      <c r="E20" s="492"/>
      <c r="F20" s="492"/>
      <c r="G20" s="492"/>
      <c r="H20" s="493"/>
    </row>
    <row r="21" spans="1:8" s="150" customFormat="1" ht="84" customHeight="1" thickBot="1">
      <c r="A21" s="494" t="s">
        <v>672</v>
      </c>
      <c r="B21" s="495"/>
      <c r="C21" s="495"/>
      <c r="D21" s="495"/>
      <c r="E21" s="495"/>
      <c r="F21" s="495"/>
      <c r="G21" s="495"/>
      <c r="H21" s="496"/>
    </row>
    <row r="22" spans="1:8" s="150" customFormat="1" ht="96.75" customHeight="1" thickBot="1">
      <c r="A22" s="494" t="s">
        <v>673</v>
      </c>
      <c r="B22" s="495"/>
      <c r="C22" s="495"/>
      <c r="D22" s="495"/>
      <c r="E22" s="495"/>
      <c r="F22" s="495"/>
      <c r="G22" s="495"/>
      <c r="H22" s="496"/>
    </row>
    <row r="23" spans="1:8" s="150" customFormat="1" ht="49.5" customHeight="1" thickBot="1">
      <c r="A23" s="494" t="s">
        <v>674</v>
      </c>
      <c r="B23" s="495"/>
      <c r="C23" s="495"/>
      <c r="D23" s="495"/>
      <c r="E23" s="495"/>
      <c r="F23" s="495"/>
      <c r="G23" s="495"/>
      <c r="H23" s="496"/>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675</v>
      </c>
      <c r="C3" s="129" t="s">
        <v>675</v>
      </c>
      <c r="D3" s="129" t="s">
        <v>676</v>
      </c>
      <c r="E3" t="s">
        <v>677</v>
      </c>
    </row>
    <row r="4" spans="1:5">
      <c r="A4" s="128">
        <v>1</v>
      </c>
      <c r="B4" s="129" t="s">
        <v>1</v>
      </c>
      <c r="C4" s="129" t="s">
        <v>678</v>
      </c>
      <c r="D4" s="153" t="s">
        <v>606</v>
      </c>
      <c r="E4">
        <v>2022</v>
      </c>
    </row>
    <row r="5" spans="1:5">
      <c r="A5" s="128">
        <v>2</v>
      </c>
      <c r="B5" s="138" t="s">
        <v>679</v>
      </c>
      <c r="C5" s="132"/>
      <c r="D5" s="153" t="s">
        <v>680</v>
      </c>
      <c r="E5">
        <v>2023</v>
      </c>
    </row>
    <row r="6" spans="1:5">
      <c r="A6" s="128">
        <v>3</v>
      </c>
      <c r="B6" s="138" t="s">
        <v>681</v>
      </c>
      <c r="C6" s="132"/>
      <c r="D6" s="153" t="s">
        <v>438</v>
      </c>
      <c r="E6">
        <v>2024</v>
      </c>
    </row>
    <row r="7" spans="1:5">
      <c r="A7" s="128">
        <v>4</v>
      </c>
      <c r="B7" s="138" t="s">
        <v>682</v>
      </c>
      <c r="C7" s="132"/>
      <c r="D7" s="153" t="s">
        <v>683</v>
      </c>
      <c r="E7">
        <v>2025</v>
      </c>
    </row>
    <row r="8" spans="1:5">
      <c r="A8" s="128">
        <v>5</v>
      </c>
      <c r="B8" s="138" t="s">
        <v>684</v>
      </c>
      <c r="C8" s="132"/>
      <c r="D8" s="153" t="s">
        <v>685</v>
      </c>
      <c r="E8">
        <v>2026</v>
      </c>
    </row>
    <row r="9" spans="1:5">
      <c r="A9" s="128">
        <v>6</v>
      </c>
      <c r="B9" s="138" t="s">
        <v>686</v>
      </c>
      <c r="C9" s="132"/>
      <c r="D9" s="153" t="s">
        <v>687</v>
      </c>
      <c r="E9">
        <v>2027</v>
      </c>
    </row>
    <row r="10" spans="1:5">
      <c r="A10" s="128">
        <v>7</v>
      </c>
      <c r="B10" s="138" t="s">
        <v>688</v>
      </c>
      <c r="C10" s="132"/>
      <c r="D10" s="153" t="s">
        <v>689</v>
      </c>
      <c r="E10">
        <v>2028</v>
      </c>
    </row>
    <row r="11" spans="1:5">
      <c r="A11" s="128">
        <v>8</v>
      </c>
      <c r="B11" s="138" t="s">
        <v>690</v>
      </c>
      <c r="C11" s="132"/>
      <c r="D11" s="128"/>
      <c r="E11">
        <v>2029</v>
      </c>
    </row>
    <row r="12" spans="1:5">
      <c r="A12" s="128">
        <v>9</v>
      </c>
      <c r="B12" s="138" t="s">
        <v>691</v>
      </c>
      <c r="C12" s="132"/>
      <c r="D12" s="128"/>
      <c r="E12">
        <v>2030</v>
      </c>
    </row>
    <row r="13" spans="1:5">
      <c r="A13" s="128">
        <v>10</v>
      </c>
      <c r="B13" s="138" t="s">
        <v>692</v>
      </c>
      <c r="C13" s="132"/>
      <c r="D13" s="128"/>
      <c r="E13">
        <v>2031</v>
      </c>
    </row>
    <row r="14" spans="1:5">
      <c r="A14" s="128">
        <v>11</v>
      </c>
      <c r="B14" s="139" t="s">
        <v>693</v>
      </c>
      <c r="C14" s="132"/>
      <c r="D14" s="128"/>
      <c r="E14">
        <v>2032</v>
      </c>
    </row>
    <row r="15" spans="1:5">
      <c r="A15" s="128">
        <v>12</v>
      </c>
      <c r="B15" s="138" t="s">
        <v>694</v>
      </c>
      <c r="C15" s="132"/>
      <c r="D15" s="128"/>
      <c r="E15">
        <v>2033</v>
      </c>
    </row>
    <row r="16" spans="1:5">
      <c r="A16" s="128">
        <v>13</v>
      </c>
      <c r="B16" s="138" t="s">
        <v>695</v>
      </c>
      <c r="C16" s="132"/>
      <c r="D16" s="128"/>
      <c r="E16">
        <v>2034</v>
      </c>
    </row>
    <row r="17" spans="1:4">
      <c r="A17" s="128">
        <v>14</v>
      </c>
      <c r="B17" s="138" t="s">
        <v>696</v>
      </c>
      <c r="C17" s="132"/>
      <c r="D17" s="128"/>
    </row>
    <row r="18" spans="1:4">
      <c r="A18" s="128">
        <v>15</v>
      </c>
      <c r="B18" s="138" t="s">
        <v>697</v>
      </c>
      <c r="C18" s="132"/>
      <c r="D18" s="128"/>
    </row>
    <row r="19" spans="1:4">
      <c r="A19" s="128">
        <v>16</v>
      </c>
      <c r="B19" s="138" t="s">
        <v>698</v>
      </c>
      <c r="C19" s="132"/>
      <c r="D19" s="128"/>
    </row>
    <row r="20" spans="1:4">
      <c r="A20" s="128">
        <v>17</v>
      </c>
      <c r="B20" s="138" t="s">
        <v>699</v>
      </c>
      <c r="C20" s="132"/>
      <c r="D20" s="128"/>
    </row>
    <row r="21" spans="1:4">
      <c r="A21" s="128">
        <v>18</v>
      </c>
      <c r="B21" s="138" t="s">
        <v>700</v>
      </c>
      <c r="C21" s="132"/>
      <c r="D21" s="128"/>
    </row>
    <row r="22" spans="1:4">
      <c r="A22" s="128">
        <v>19</v>
      </c>
      <c r="B22" s="138" t="s">
        <v>701</v>
      </c>
      <c r="C22" s="132"/>
      <c r="D22" s="128"/>
    </row>
    <row r="23" spans="1:4">
      <c r="A23" s="128"/>
      <c r="B23" s="138" t="s">
        <v>702</v>
      </c>
      <c r="C23" s="132"/>
      <c r="D23" s="128"/>
    </row>
    <row r="24" spans="1:4">
      <c r="A24" s="128"/>
      <c r="B24" s="138" t="s">
        <v>703</v>
      </c>
      <c r="C24" s="132"/>
      <c r="D24" s="128"/>
    </row>
    <row r="25" spans="1:4">
      <c r="A25" s="128"/>
      <c r="B25" s="138" t="s">
        <v>704</v>
      </c>
      <c r="C25" s="128"/>
      <c r="D25" s="128"/>
    </row>
    <row r="26" spans="1:4">
      <c r="A26" s="128"/>
      <c r="B26" s="138" t="s">
        <v>705</v>
      </c>
      <c r="D26" s="128"/>
    </row>
    <row r="27" spans="1:4" ht="18.75">
      <c r="A27" s="128"/>
      <c r="B27" s="138" t="s">
        <v>706</v>
      </c>
      <c r="D27" s="133" t="s">
        <v>445</v>
      </c>
    </row>
    <row r="28" spans="1:4" ht="18.75">
      <c r="A28" s="128"/>
      <c r="B28" s="138" t="s">
        <v>707</v>
      </c>
      <c r="C28" s="133" t="s">
        <v>708</v>
      </c>
      <c r="D28" s="133" t="s">
        <v>709</v>
      </c>
    </row>
    <row r="29" spans="1:4">
      <c r="A29" s="128"/>
      <c r="B29" s="138" t="s">
        <v>710</v>
      </c>
      <c r="C29" s="128"/>
      <c r="D29" s="128" t="s">
        <v>711</v>
      </c>
    </row>
    <row r="30" spans="1:4">
      <c r="A30" s="128"/>
      <c r="B30" s="138" t="s">
        <v>712</v>
      </c>
      <c r="C30" s="128"/>
      <c r="D30" s="128"/>
    </row>
    <row r="31" spans="1:4">
      <c r="A31" s="128"/>
      <c r="B31" s="138" t="s">
        <v>713</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defaultColWidth="11.42578125" defaultRowHeight="15"/>
  <cols>
    <col min="1" max="1" width="3.42578125" customWidth="1"/>
    <col min="2" max="3" width="26.7109375" customWidth="1"/>
    <col min="4" max="4" width="60.5703125" customWidth="1"/>
  </cols>
  <sheetData>
    <row r="2" spans="2:4">
      <c r="B2" s="511" t="s">
        <v>714</v>
      </c>
      <c r="C2" s="511"/>
      <c r="D2" s="511"/>
    </row>
    <row r="4" spans="2:4">
      <c r="B4" s="146" t="s">
        <v>715</v>
      </c>
      <c r="C4" s="146" t="s">
        <v>716</v>
      </c>
      <c r="D4" s="146" t="s">
        <v>717</v>
      </c>
    </row>
    <row r="5" spans="2:4">
      <c r="B5" s="148" t="s">
        <v>718</v>
      </c>
      <c r="C5" s="147" t="s">
        <v>719</v>
      </c>
      <c r="D5" s="149" t="s">
        <v>720</v>
      </c>
    </row>
    <row r="6" spans="2:4">
      <c r="B6" s="148" t="s">
        <v>721</v>
      </c>
      <c r="C6" s="147">
        <v>40961</v>
      </c>
      <c r="D6" s="149" t="s">
        <v>722</v>
      </c>
    </row>
    <row r="7" spans="2:4">
      <c r="B7" s="148" t="s">
        <v>723</v>
      </c>
      <c r="C7" s="147">
        <v>42093</v>
      </c>
      <c r="D7" s="149" t="s">
        <v>722</v>
      </c>
    </row>
    <row r="8" spans="2:4">
      <c r="B8" s="148" t="s">
        <v>724</v>
      </c>
      <c r="C8" s="147">
        <v>43630</v>
      </c>
      <c r="D8" s="149" t="s">
        <v>722</v>
      </c>
    </row>
    <row r="9" spans="2:4" ht="33.75">
      <c r="B9" s="148" t="s">
        <v>725</v>
      </c>
      <c r="C9" s="147">
        <v>45889</v>
      </c>
      <c r="D9" s="149" t="s">
        <v>726</v>
      </c>
    </row>
    <row r="19" spans="2:4" ht="36" customHeight="1">
      <c r="B19" s="512"/>
      <c r="C19" s="513"/>
      <c r="D19" s="513"/>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X72"/>
  <sheetViews>
    <sheetView showGridLines="0" tabSelected="1" zoomScale="70" zoomScaleNormal="70" workbookViewId="0">
      <selection activeCell="B18" sqref="B18:W18"/>
    </sheetView>
  </sheetViews>
  <sheetFormatPr defaultColWidth="11.42578125" defaultRowHeight="16.5" zeroHeight="1"/>
  <cols>
    <col min="1" max="1" width="2.42578125" style="2" customWidth="1"/>
    <col min="2" max="3" width="6.140625" style="12" customWidth="1"/>
    <col min="4" max="4" width="19" style="12" customWidth="1"/>
    <col min="5" max="5" width="10" style="12" bestFit="1" customWidth="1"/>
    <col min="6" max="6" width="10.7109375" style="12" customWidth="1"/>
    <col min="7" max="7" width="9.42578125" style="12" customWidth="1"/>
    <col min="8" max="8" width="12" style="12" customWidth="1"/>
    <col min="9" max="11" width="9.42578125" style="12" customWidth="1"/>
    <col min="12" max="12" width="16" style="12" customWidth="1"/>
    <col min="13" max="13" width="11.42578125" style="12" customWidth="1"/>
    <col min="14" max="14" width="8.85546875" style="12" customWidth="1"/>
    <col min="15" max="15" width="10.28515625" style="11" customWidth="1"/>
    <col min="16" max="16" width="14.140625" style="11" customWidth="1"/>
    <col min="17" max="17" width="13" style="11" customWidth="1"/>
    <col min="18" max="18" width="12" style="11" customWidth="1"/>
    <col min="19" max="19" width="14.7109375" style="11" customWidth="1"/>
    <col min="20" max="20" width="14.140625" style="11" customWidth="1"/>
    <col min="21" max="21" width="11.5703125" style="11" customWidth="1"/>
    <col min="22" max="22" width="13.7109375"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419"/>
      <c r="C2" s="419"/>
      <c r="D2" s="419"/>
      <c r="E2" s="419"/>
      <c r="F2" s="421" t="s">
        <v>411</v>
      </c>
      <c r="G2" s="421"/>
      <c r="H2" s="421"/>
      <c r="I2" s="421"/>
      <c r="J2" s="421"/>
      <c r="K2" s="421"/>
      <c r="L2" s="421"/>
      <c r="M2" s="421"/>
      <c r="N2" s="421"/>
      <c r="O2" s="421"/>
      <c r="P2" s="421"/>
      <c r="Q2" s="421"/>
      <c r="R2" s="421"/>
      <c r="S2" s="421"/>
      <c r="T2" s="413" t="s">
        <v>412</v>
      </c>
      <c r="U2" s="414"/>
      <c r="V2" s="414"/>
      <c r="W2" s="415"/>
    </row>
    <row r="3" spans="1:24" ht="30" customHeight="1">
      <c r="B3" s="419"/>
      <c r="C3" s="419"/>
      <c r="D3" s="419"/>
      <c r="E3" s="419"/>
      <c r="F3" s="421"/>
      <c r="G3" s="421"/>
      <c r="H3" s="421"/>
      <c r="I3" s="421"/>
      <c r="J3" s="421"/>
      <c r="K3" s="421"/>
      <c r="L3" s="421"/>
      <c r="M3" s="421"/>
      <c r="N3" s="421"/>
      <c r="O3" s="421"/>
      <c r="P3" s="421"/>
      <c r="Q3" s="421"/>
      <c r="R3" s="421"/>
      <c r="S3" s="421"/>
      <c r="T3" s="413" t="s">
        <v>413</v>
      </c>
      <c r="U3" s="414"/>
      <c r="V3" s="414"/>
      <c r="W3" s="415"/>
    </row>
    <row r="4" spans="1:24" ht="30" customHeight="1">
      <c r="B4" s="419"/>
      <c r="C4" s="419"/>
      <c r="D4" s="419"/>
      <c r="E4" s="419"/>
      <c r="F4" s="421" t="s">
        <v>414</v>
      </c>
      <c r="G4" s="421"/>
      <c r="H4" s="421"/>
      <c r="I4" s="421"/>
      <c r="J4" s="421"/>
      <c r="K4" s="421"/>
      <c r="L4" s="421"/>
      <c r="M4" s="421"/>
      <c r="N4" s="421"/>
      <c r="O4" s="421"/>
      <c r="P4" s="421"/>
      <c r="Q4" s="421"/>
      <c r="R4" s="421"/>
      <c r="S4" s="421"/>
      <c r="T4" s="413" t="s">
        <v>415</v>
      </c>
      <c r="U4" s="414"/>
      <c r="V4" s="414"/>
      <c r="W4" s="415"/>
    </row>
    <row r="5" spans="1:24" ht="30" customHeight="1">
      <c r="B5" s="419"/>
      <c r="C5" s="419"/>
      <c r="D5" s="419"/>
      <c r="E5" s="419"/>
      <c r="F5" s="421"/>
      <c r="G5" s="421"/>
      <c r="H5" s="421"/>
      <c r="I5" s="421"/>
      <c r="J5" s="421"/>
      <c r="K5" s="421"/>
      <c r="L5" s="421"/>
      <c r="M5" s="421"/>
      <c r="N5" s="421"/>
      <c r="O5" s="421"/>
      <c r="P5" s="421"/>
      <c r="Q5" s="421"/>
      <c r="R5" s="421"/>
      <c r="S5" s="421"/>
      <c r="T5" s="416" t="s">
        <v>416</v>
      </c>
      <c r="U5" s="417"/>
      <c r="V5" s="417"/>
      <c r="W5" s="418"/>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671" t="s">
        <v>417</v>
      </c>
      <c r="Q7" s="672" t="s">
        <v>418</v>
      </c>
      <c r="R7" s="673"/>
      <c r="S7" s="673"/>
      <c r="T7" s="673"/>
      <c r="U7" s="673"/>
      <c r="V7" s="673"/>
      <c r="W7" s="673"/>
      <c r="X7" s="2"/>
    </row>
    <row r="8" spans="1:24" s="1" customFormat="1" ht="24.75" customHeight="1">
      <c r="A8" s="126"/>
      <c r="B8"/>
      <c r="C8"/>
      <c r="D8"/>
      <c r="E8"/>
      <c r="F8"/>
      <c r="G8"/>
      <c r="H8"/>
      <c r="I8"/>
      <c r="J8"/>
      <c r="K8"/>
      <c r="L8"/>
      <c r="M8"/>
      <c r="N8"/>
      <c r="O8"/>
      <c r="P8" s="674" t="s">
        <v>419</v>
      </c>
      <c r="Q8" s="675" t="s">
        <v>420</v>
      </c>
      <c r="R8" s="676" t="s">
        <v>421</v>
      </c>
      <c r="S8" s="675" t="s">
        <v>422</v>
      </c>
      <c r="T8" s="677" t="s">
        <v>423</v>
      </c>
      <c r="U8" s="675" t="s">
        <v>424</v>
      </c>
      <c r="V8" s="678" t="s">
        <v>425</v>
      </c>
      <c r="W8" s="678"/>
      <c r="X8" s="2"/>
    </row>
    <row r="9" spans="1:24" s="1" customFormat="1" ht="24.75" customHeight="1">
      <c r="A9" s="126"/>
      <c r="B9"/>
      <c r="C9"/>
      <c r="D9"/>
      <c r="E9"/>
      <c r="F9"/>
      <c r="G9"/>
      <c r="H9"/>
      <c r="I9"/>
      <c r="J9"/>
      <c r="K9"/>
      <c r="L9"/>
      <c r="M9"/>
      <c r="N9"/>
      <c r="O9"/>
      <c r="P9" s="674" t="s">
        <v>426</v>
      </c>
      <c r="Q9" s="675" t="s">
        <v>420</v>
      </c>
      <c r="R9" s="676" t="s">
        <v>427</v>
      </c>
      <c r="S9" s="675" t="s">
        <v>422</v>
      </c>
      <c r="T9" s="677" t="s">
        <v>428</v>
      </c>
      <c r="U9" s="675" t="s">
        <v>424</v>
      </c>
      <c r="V9" s="678" t="s">
        <v>429</v>
      </c>
      <c r="W9" s="678"/>
      <c r="X9" s="2"/>
    </row>
    <row r="10" spans="1:24" customFormat="1" ht="12" customHeight="1">
      <c r="A10" s="127"/>
      <c r="P10" s="107"/>
      <c r="Q10" s="107"/>
      <c r="R10" s="107"/>
      <c r="S10" s="107"/>
      <c r="T10" s="107"/>
      <c r="U10" s="107"/>
      <c r="V10" s="107"/>
      <c r="W10" s="107"/>
    </row>
    <row r="11" spans="1:24" ht="33" customHeight="1">
      <c r="A11" s="126"/>
      <c r="B11" s="530" t="s">
        <v>430</v>
      </c>
      <c r="C11" s="531"/>
      <c r="D11" s="531"/>
      <c r="E11" s="531"/>
      <c r="F11" s="531"/>
      <c r="G11" s="531"/>
      <c r="H11" s="531"/>
      <c r="I11" s="531"/>
      <c r="J11" s="531"/>
      <c r="K11" s="531"/>
      <c r="L11" s="531"/>
      <c r="M11" s="531"/>
      <c r="N11" s="531"/>
      <c r="O11" s="531"/>
      <c r="P11" s="531"/>
      <c r="Q11" s="531"/>
      <c r="R11" s="531"/>
      <c r="S11" s="531"/>
      <c r="T11" s="531"/>
      <c r="U11" s="531"/>
      <c r="V11" s="532"/>
      <c r="W11" s="533"/>
    </row>
    <row r="12" spans="1:24" ht="12" customHeight="1">
      <c r="A12" s="126"/>
      <c r="B12" s="534"/>
      <c r="C12" s="535"/>
      <c r="D12" s="535"/>
      <c r="E12" s="535"/>
      <c r="F12" s="535"/>
      <c r="G12" s="535"/>
      <c r="H12" s="535"/>
      <c r="I12" s="535"/>
      <c r="J12" s="535"/>
      <c r="K12" s="535"/>
      <c r="L12" s="535"/>
      <c r="M12" s="535"/>
      <c r="N12" s="535"/>
      <c r="O12" s="535"/>
      <c r="P12" s="535"/>
      <c r="Q12" s="535"/>
      <c r="R12" s="535"/>
      <c r="S12" s="535"/>
      <c r="T12" s="535"/>
      <c r="U12" s="535"/>
      <c r="V12" s="535"/>
      <c r="W12" s="536"/>
    </row>
    <row r="13" spans="1:24" ht="44.25" customHeight="1">
      <c r="A13" s="126"/>
      <c r="B13" s="515" t="s">
        <v>431</v>
      </c>
      <c r="C13" s="515"/>
      <c r="D13" s="515"/>
      <c r="E13" s="516"/>
      <c r="F13" s="517" t="s">
        <v>432</v>
      </c>
      <c r="G13" s="517"/>
      <c r="H13" s="517"/>
      <c r="I13" s="517"/>
      <c r="J13" s="517"/>
      <c r="K13" s="517"/>
      <c r="L13" s="517"/>
      <c r="M13" s="517"/>
      <c r="N13" s="517"/>
      <c r="O13" s="517"/>
      <c r="P13" s="517"/>
      <c r="Q13" s="517"/>
      <c r="R13" s="517"/>
      <c r="S13" s="517"/>
      <c r="T13" s="517"/>
      <c r="U13" s="517"/>
      <c r="V13" s="517"/>
      <c r="W13" s="518"/>
      <c r="X13" s="126"/>
    </row>
    <row r="14" spans="1:24" ht="46.5" customHeight="1">
      <c r="A14" s="5"/>
      <c r="B14" s="519" t="s">
        <v>433</v>
      </c>
      <c r="C14" s="520"/>
      <c r="D14" s="520"/>
      <c r="E14" s="520"/>
      <c r="F14" s="537" t="str">
        <f>IFERROR(VLOOKUP(PROCES,'Objetivos procesos '!C3:D28,2,FALSE)," ")</f>
        <v>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v>
      </c>
      <c r="G14" s="538"/>
      <c r="H14" s="538"/>
      <c r="I14" s="538"/>
      <c r="J14" s="538"/>
      <c r="K14" s="538"/>
      <c r="L14" s="538"/>
      <c r="M14" s="538"/>
      <c r="N14" s="538"/>
      <c r="O14" s="538"/>
      <c r="P14" s="538"/>
      <c r="Q14" s="538"/>
      <c r="R14" s="538"/>
      <c r="S14" s="538"/>
      <c r="T14" s="538"/>
      <c r="U14" s="538"/>
      <c r="V14" s="538"/>
      <c r="W14" s="539"/>
      <c r="X14" s="6"/>
    </row>
    <row r="15" spans="1:24" ht="46.5" customHeight="1">
      <c r="A15" s="5"/>
      <c r="B15" s="521" t="s">
        <v>434</v>
      </c>
      <c r="C15" s="522"/>
      <c r="D15" s="522"/>
      <c r="E15" s="523"/>
      <c r="F15" s="540" t="s">
        <v>435</v>
      </c>
      <c r="G15" s="517"/>
      <c r="H15" s="517"/>
      <c r="I15" s="517"/>
      <c r="J15" s="517"/>
      <c r="K15" s="517"/>
      <c r="L15" s="517"/>
      <c r="M15" s="517"/>
      <c r="N15" s="517"/>
      <c r="O15" s="517"/>
      <c r="P15" s="517"/>
      <c r="Q15" s="517"/>
      <c r="R15" s="517"/>
      <c r="S15" s="517"/>
      <c r="T15" s="517"/>
      <c r="U15" s="517"/>
      <c r="V15" s="517"/>
      <c r="W15" s="518"/>
      <c r="X15" s="6"/>
    </row>
    <row r="16" spans="1:24" ht="32.25" customHeight="1">
      <c r="B16" s="524" t="s">
        <v>436</v>
      </c>
      <c r="C16" s="525"/>
      <c r="D16" s="525"/>
      <c r="E16" s="526"/>
      <c r="F16" s="527" t="str">
        <f>IFERROR(VLOOKUP(PROCES,'Objetivos procesos '!C3:E28,3,FALSE)," ")</f>
        <v>Rodrigo Lupercio Riaño Pineda</v>
      </c>
      <c r="G16" s="528"/>
      <c r="H16" s="528"/>
      <c r="I16" s="528"/>
      <c r="J16" s="528"/>
      <c r="K16" s="528"/>
      <c r="L16" s="528"/>
      <c r="M16" s="528"/>
      <c r="N16" s="528"/>
      <c r="O16" s="528"/>
      <c r="P16" s="528"/>
      <c r="Q16" s="528"/>
      <c r="R16" s="528"/>
      <c r="S16" s="528"/>
      <c r="T16" s="528"/>
      <c r="U16" s="528"/>
      <c r="V16" s="528"/>
      <c r="W16" s="529"/>
      <c r="X16" s="6"/>
    </row>
    <row r="17" spans="2:24" ht="59.25" customHeight="1">
      <c r="B17" s="521" t="s">
        <v>437</v>
      </c>
      <c r="C17" s="525"/>
      <c r="D17" s="525"/>
      <c r="E17" s="525"/>
      <c r="F17" s="541" t="s">
        <v>438</v>
      </c>
      <c r="G17" s="542"/>
      <c r="H17" s="542"/>
      <c r="I17" s="542"/>
      <c r="J17" s="542"/>
      <c r="K17" s="542"/>
      <c r="L17" s="542"/>
      <c r="M17" s="542"/>
      <c r="N17" s="542"/>
      <c r="O17" s="542"/>
      <c r="P17" s="542"/>
      <c r="Q17" s="542"/>
      <c r="R17" s="542"/>
      <c r="S17" s="542"/>
      <c r="T17" s="542"/>
      <c r="U17" s="542"/>
      <c r="V17" s="542"/>
      <c r="W17" s="543"/>
      <c r="X17" s="126"/>
    </row>
    <row r="18" spans="2:24" ht="18" customHeight="1">
      <c r="B18" s="341"/>
      <c r="C18" s="342"/>
      <c r="D18" s="342"/>
      <c r="E18" s="342"/>
      <c r="F18" s="342"/>
      <c r="G18" s="342"/>
      <c r="H18" s="342"/>
      <c r="I18" s="342"/>
      <c r="J18" s="342"/>
      <c r="K18" s="342"/>
      <c r="L18" s="342"/>
      <c r="M18" s="342"/>
      <c r="N18" s="342"/>
      <c r="O18" s="342"/>
      <c r="P18" s="342"/>
      <c r="Q18" s="342"/>
      <c r="R18" s="342"/>
      <c r="S18" s="342"/>
      <c r="T18" s="342"/>
      <c r="U18" s="342"/>
      <c r="V18" s="342"/>
      <c r="W18" s="343"/>
      <c r="X18" s="6"/>
    </row>
    <row r="19" spans="2:24" ht="33" customHeight="1">
      <c r="B19" s="530" t="s">
        <v>439</v>
      </c>
      <c r="C19" s="531"/>
      <c r="D19" s="531"/>
      <c r="E19" s="531"/>
      <c r="F19" s="531"/>
      <c r="G19" s="531"/>
      <c r="H19" s="531"/>
      <c r="I19" s="531"/>
      <c r="J19" s="531"/>
      <c r="K19" s="531"/>
      <c r="L19" s="531"/>
      <c r="M19" s="531"/>
      <c r="N19" s="531"/>
      <c r="O19" s="531"/>
      <c r="P19" s="531"/>
      <c r="Q19" s="531"/>
      <c r="R19" s="531"/>
      <c r="S19" s="531"/>
      <c r="T19" s="531"/>
      <c r="U19" s="531"/>
      <c r="V19" s="532"/>
      <c r="W19" s="533"/>
      <c r="X19" s="6"/>
    </row>
    <row r="20" spans="2:24" ht="12" customHeight="1">
      <c r="B20" s="544"/>
      <c r="C20" s="545"/>
      <c r="D20" s="545"/>
      <c r="E20" s="545"/>
      <c r="F20" s="545"/>
      <c r="G20" s="545"/>
      <c r="H20" s="545"/>
      <c r="I20" s="545"/>
      <c r="J20" s="545"/>
      <c r="K20" s="545"/>
      <c r="L20" s="545"/>
      <c r="M20" s="545"/>
      <c r="N20" s="545"/>
      <c r="O20" s="545"/>
      <c r="P20" s="545"/>
      <c r="Q20" s="545"/>
      <c r="R20" s="545"/>
      <c r="S20" s="545"/>
      <c r="T20" s="545"/>
      <c r="U20" s="545"/>
      <c r="V20" s="545"/>
      <c r="W20" s="546"/>
      <c r="X20" s="6"/>
    </row>
    <row r="21" spans="2:24" ht="27" customHeight="1">
      <c r="B21" s="516" t="s">
        <v>440</v>
      </c>
      <c r="C21" s="547"/>
      <c r="D21" s="547"/>
      <c r="E21" s="548" t="s">
        <v>441</v>
      </c>
      <c r="F21" s="548"/>
      <c r="G21" s="548"/>
      <c r="H21" s="548"/>
      <c r="I21" s="548"/>
      <c r="J21" s="548"/>
      <c r="K21" s="548"/>
      <c r="L21" s="548"/>
      <c r="M21" s="549"/>
      <c r="N21" s="549"/>
      <c r="O21" s="548"/>
      <c r="P21" s="548"/>
      <c r="Q21" s="548"/>
      <c r="R21" s="548"/>
      <c r="S21" s="548"/>
      <c r="T21" s="548"/>
      <c r="U21" s="548"/>
      <c r="V21" s="550"/>
      <c r="W21" s="551"/>
      <c r="X21" s="126"/>
    </row>
    <row r="22" spans="2:24" ht="27" customHeight="1">
      <c r="B22" s="552" t="s">
        <v>442</v>
      </c>
      <c r="C22" s="553"/>
      <c r="D22" s="553"/>
      <c r="E22" s="548" t="s">
        <v>443</v>
      </c>
      <c r="F22" s="548"/>
      <c r="G22" s="548"/>
      <c r="H22" s="548"/>
      <c r="I22" s="548"/>
      <c r="J22" s="548"/>
      <c r="K22" s="548"/>
      <c r="L22" s="548"/>
      <c r="M22" s="549"/>
      <c r="N22" s="549"/>
      <c r="O22" s="548"/>
      <c r="P22" s="548"/>
      <c r="Q22" s="548"/>
      <c r="R22" s="548"/>
      <c r="S22" s="548"/>
      <c r="T22" s="548"/>
      <c r="U22" s="548"/>
      <c r="V22" s="550"/>
      <c r="W22" s="551"/>
    </row>
    <row r="23" spans="2:24" ht="27" customHeight="1">
      <c r="B23" s="521" t="s">
        <v>444</v>
      </c>
      <c r="C23" s="522"/>
      <c r="D23" s="523"/>
      <c r="E23" s="550" t="s">
        <v>445</v>
      </c>
      <c r="F23" s="562"/>
      <c r="G23" s="562"/>
      <c r="H23" s="562"/>
      <c r="I23" s="562"/>
      <c r="J23" s="562"/>
      <c r="K23" s="562"/>
      <c r="L23" s="562"/>
      <c r="M23" s="562"/>
      <c r="N23" s="562"/>
      <c r="O23" s="562"/>
      <c r="P23" s="562"/>
      <c r="Q23" s="562"/>
      <c r="R23" s="562"/>
      <c r="S23" s="562"/>
      <c r="T23" s="562"/>
      <c r="U23" s="562"/>
      <c r="V23" s="562"/>
      <c r="W23" s="563"/>
    </row>
    <row r="24" spans="2:24" ht="83.25" customHeight="1">
      <c r="B24" s="552" t="s">
        <v>446</v>
      </c>
      <c r="C24" s="553"/>
      <c r="D24" s="553"/>
      <c r="E24" s="554" t="s">
        <v>447</v>
      </c>
      <c r="F24" s="555"/>
      <c r="G24" s="564" t="s">
        <v>448</v>
      </c>
      <c r="H24" s="564"/>
      <c r="I24" s="564"/>
      <c r="J24" s="564"/>
      <c r="K24" s="564"/>
      <c r="L24" s="565"/>
      <c r="M24" s="556" t="s">
        <v>449</v>
      </c>
      <c r="N24" s="556"/>
      <c r="O24" s="556"/>
      <c r="P24" s="556"/>
      <c r="Q24" s="566" t="s">
        <v>450</v>
      </c>
      <c r="R24" s="567"/>
      <c r="S24" s="567"/>
      <c r="T24" s="567"/>
      <c r="U24" s="567"/>
      <c r="V24" s="567"/>
      <c r="W24" s="568"/>
    </row>
    <row r="25" spans="2:24" ht="89.25" customHeight="1">
      <c r="B25" s="552"/>
      <c r="C25" s="553"/>
      <c r="D25" s="553"/>
      <c r="E25" s="557" t="s">
        <v>451</v>
      </c>
      <c r="F25" s="558"/>
      <c r="G25" s="569" t="s">
        <v>452</v>
      </c>
      <c r="H25" s="569"/>
      <c r="I25" s="569"/>
      <c r="J25" s="569"/>
      <c r="K25" s="569"/>
      <c r="L25" s="570"/>
      <c r="M25" s="559" t="s">
        <v>449</v>
      </c>
      <c r="N25" s="560"/>
      <c r="O25" s="560"/>
      <c r="P25" s="561"/>
      <c r="Q25" s="566" t="s">
        <v>453</v>
      </c>
      <c r="R25" s="567"/>
      <c r="S25" s="567"/>
      <c r="T25" s="567"/>
      <c r="U25" s="567"/>
      <c r="V25" s="567"/>
      <c r="W25" s="568"/>
    </row>
    <row r="26" spans="2:24" ht="18" customHeight="1">
      <c r="B26" s="544"/>
      <c r="C26" s="545"/>
      <c r="D26" s="545"/>
      <c r="E26" s="545"/>
      <c r="F26" s="545"/>
      <c r="G26" s="545"/>
      <c r="H26" s="545"/>
      <c r="I26" s="545"/>
      <c r="J26" s="545"/>
      <c r="K26" s="545"/>
      <c r="L26" s="545"/>
      <c r="M26" s="545"/>
      <c r="N26" s="545"/>
      <c r="O26" s="545"/>
      <c r="P26" s="545"/>
      <c r="Q26" s="545"/>
      <c r="R26" s="545"/>
      <c r="S26" s="545"/>
      <c r="T26" s="545"/>
      <c r="U26" s="545"/>
      <c r="V26" s="545"/>
      <c r="W26" s="546"/>
      <c r="X26" s="6"/>
    </row>
    <row r="27" spans="2:24" ht="89.25" customHeight="1">
      <c r="B27" s="553" t="s">
        <v>454</v>
      </c>
      <c r="C27" s="553"/>
      <c r="D27" s="553"/>
      <c r="E27" s="571" t="s">
        <v>455</v>
      </c>
      <c r="F27" s="572"/>
      <c r="G27" s="572"/>
      <c r="H27" s="572"/>
      <c r="I27" s="572"/>
      <c r="J27" s="572"/>
      <c r="K27" s="572"/>
      <c r="L27" s="572"/>
      <c r="M27" s="572"/>
      <c r="N27" s="572"/>
      <c r="O27" s="572"/>
      <c r="P27" s="572"/>
      <c r="Q27" s="572"/>
      <c r="R27" s="572"/>
      <c r="S27" s="572"/>
      <c r="T27" s="572"/>
      <c r="U27" s="572"/>
      <c r="V27" s="572"/>
      <c r="W27" s="573"/>
    </row>
    <row r="28" spans="2:24">
      <c r="B28" s="574"/>
      <c r="C28" s="575"/>
      <c r="D28" s="575"/>
      <c r="E28" s="575"/>
      <c r="F28" s="575"/>
      <c r="G28" s="575"/>
      <c r="H28" s="575"/>
      <c r="I28" s="575"/>
      <c r="J28" s="575"/>
      <c r="K28" s="575"/>
      <c r="L28" s="575"/>
      <c r="M28" s="575"/>
      <c r="N28" s="575"/>
      <c r="O28" s="575"/>
      <c r="P28" s="575"/>
      <c r="Q28" s="575"/>
      <c r="R28" s="575"/>
      <c r="S28" s="575"/>
      <c r="T28" s="575"/>
      <c r="U28" s="575"/>
      <c r="V28" s="575"/>
      <c r="W28" s="576"/>
    </row>
    <row r="29" spans="2:24" ht="32.25" customHeight="1">
      <c r="B29" s="577" t="s">
        <v>456</v>
      </c>
      <c r="C29" s="578"/>
      <c r="D29" s="578"/>
      <c r="E29" s="578"/>
      <c r="F29" s="579"/>
      <c r="G29" s="580" t="s">
        <v>22</v>
      </c>
      <c r="H29" s="581"/>
      <c r="I29" s="556" t="s">
        <v>457</v>
      </c>
      <c r="J29" s="556"/>
      <c r="K29" s="556"/>
      <c r="L29" s="582" t="s">
        <v>458</v>
      </c>
      <c r="M29" s="583"/>
      <c r="N29" s="583"/>
      <c r="O29" s="583"/>
      <c r="P29" s="583"/>
      <c r="Q29" s="583"/>
      <c r="R29" s="584"/>
      <c r="S29" s="585" t="s">
        <v>459</v>
      </c>
      <c r="T29" s="585"/>
      <c r="U29" s="586">
        <v>0.95</v>
      </c>
      <c r="V29" s="587"/>
      <c r="W29" s="588"/>
    </row>
    <row r="30" spans="2:24" ht="62.25" customHeight="1">
      <c r="B30" s="589" t="s">
        <v>460</v>
      </c>
      <c r="C30" s="590"/>
      <c r="D30" s="591"/>
      <c r="E30" s="592" t="s">
        <v>13</v>
      </c>
      <c r="F30" s="593"/>
      <c r="G30" s="594" t="s">
        <v>461</v>
      </c>
      <c r="H30" s="590"/>
      <c r="I30" s="591"/>
      <c r="J30" s="595">
        <v>0.95</v>
      </c>
      <c r="K30" s="596"/>
      <c r="L30" s="594" t="s">
        <v>462</v>
      </c>
      <c r="M30" s="590"/>
      <c r="N30" s="590"/>
      <c r="O30" s="591"/>
      <c r="P30" s="597" t="s">
        <v>463</v>
      </c>
      <c r="Q30" s="598"/>
      <c r="R30" s="598"/>
      <c r="S30" s="598"/>
      <c r="T30" s="598"/>
      <c r="U30" s="598"/>
      <c r="V30" s="598"/>
      <c r="W30" s="599"/>
    </row>
    <row r="31" spans="2:24" ht="18" customHeight="1">
      <c r="B31" s="386"/>
      <c r="C31" s="387"/>
      <c r="D31" s="387"/>
      <c r="E31" s="387"/>
      <c r="F31" s="387"/>
      <c r="G31" s="387"/>
      <c r="H31" s="387"/>
      <c r="I31" s="387"/>
      <c r="J31" s="387"/>
      <c r="K31" s="387"/>
      <c r="L31" s="387"/>
      <c r="M31" s="387"/>
      <c r="N31" s="387"/>
      <c r="O31" s="387"/>
      <c r="P31" s="387"/>
      <c r="Q31" s="387"/>
      <c r="R31" s="387"/>
      <c r="S31" s="387"/>
      <c r="T31" s="387"/>
      <c r="U31" s="387"/>
      <c r="V31" s="387"/>
      <c r="W31" s="388"/>
    </row>
    <row r="32" spans="2:24" ht="33" customHeight="1">
      <c r="B32" s="614" t="s">
        <v>464</v>
      </c>
      <c r="C32" s="615"/>
      <c r="D32" s="615"/>
      <c r="E32" s="615"/>
      <c r="F32" s="615"/>
      <c r="G32" s="615"/>
      <c r="H32" s="615"/>
      <c r="I32" s="615"/>
      <c r="J32" s="615"/>
      <c r="K32" s="615"/>
      <c r="L32" s="615"/>
      <c r="M32" s="615"/>
      <c r="N32" s="615"/>
      <c r="O32" s="615"/>
      <c r="P32" s="615"/>
      <c r="Q32" s="615"/>
      <c r="R32" s="615"/>
      <c r="S32" s="615"/>
      <c r="T32" s="615"/>
      <c r="U32" s="615"/>
      <c r="V32" s="616"/>
      <c r="W32" s="617"/>
    </row>
    <row r="33" spans="2:23" ht="12" customHeight="1">
      <c r="B33" s="600"/>
      <c r="C33" s="601"/>
      <c r="D33" s="601"/>
      <c r="E33" s="601"/>
      <c r="F33" s="601"/>
      <c r="G33" s="601"/>
      <c r="H33" s="601"/>
      <c r="I33" s="601"/>
      <c r="J33" s="601"/>
      <c r="K33" s="601"/>
      <c r="L33" s="601"/>
      <c r="M33" s="601"/>
      <c r="N33" s="601"/>
      <c r="O33" s="601"/>
      <c r="P33" s="601"/>
      <c r="Q33" s="601"/>
      <c r="R33" s="601"/>
      <c r="S33" s="601"/>
      <c r="T33" s="601"/>
      <c r="U33" s="601"/>
      <c r="V33" s="601"/>
      <c r="W33" s="602"/>
    </row>
    <row r="34" spans="2:23" s="7" customFormat="1" ht="39.75" customHeight="1">
      <c r="B34" s="603" t="s">
        <v>465</v>
      </c>
      <c r="C34" s="604"/>
      <c r="D34" s="604"/>
      <c r="E34" s="605" t="s">
        <v>466</v>
      </c>
      <c r="F34" s="605" t="s">
        <v>467</v>
      </c>
      <c r="G34" s="606" t="s">
        <v>468</v>
      </c>
      <c r="H34" s="607" t="s">
        <v>469</v>
      </c>
      <c r="I34" s="608" t="s">
        <v>470</v>
      </c>
      <c r="J34" s="605" t="s">
        <v>471</v>
      </c>
      <c r="K34" s="606" t="s">
        <v>472</v>
      </c>
      <c r="L34" s="607" t="s">
        <v>473</v>
      </c>
      <c r="M34" s="607" t="s">
        <v>474</v>
      </c>
      <c r="N34" s="608" t="s">
        <v>475</v>
      </c>
      <c r="O34" s="605" t="s">
        <v>476</v>
      </c>
      <c r="P34" s="606" t="s">
        <v>477</v>
      </c>
      <c r="Q34" s="607" t="s">
        <v>478</v>
      </c>
      <c r="R34" s="608" t="s">
        <v>479</v>
      </c>
      <c r="S34" s="605" t="s">
        <v>480</v>
      </c>
      <c r="T34" s="606" t="s">
        <v>481</v>
      </c>
      <c r="U34" s="607" t="s">
        <v>482</v>
      </c>
      <c r="V34" s="607" t="s">
        <v>483</v>
      </c>
      <c r="W34" s="607" t="s">
        <v>484</v>
      </c>
    </row>
    <row r="35" spans="2:23" s="8" customFormat="1" ht="20.25" customHeight="1">
      <c r="B35" s="618" t="s">
        <v>485</v>
      </c>
      <c r="C35" s="619"/>
      <c r="D35" s="619"/>
      <c r="E35" s="609">
        <f>'Hoja de Registro'!C8</f>
        <v>0</v>
      </c>
      <c r="F35" s="609">
        <f>'Hoja de Registro'!D8</f>
        <v>0</v>
      </c>
      <c r="G35" s="610">
        <f>'Hoja de Registro'!E8</f>
        <v>0</v>
      </c>
      <c r="H35" s="611">
        <f>+IFERROR(SUM(E35:G35),"")</f>
        <v>0</v>
      </c>
      <c r="I35" s="612">
        <f>'Hoja de Registro'!H8</f>
        <v>0</v>
      </c>
      <c r="J35" s="609">
        <f>'Hoja de Registro'!I8</f>
        <v>1</v>
      </c>
      <c r="K35" s="610">
        <f>'Hoja de Registro'!J8</f>
        <v>0</v>
      </c>
      <c r="L35" s="611">
        <f>+IFERROR(SUM(I35:K35),"")</f>
        <v>1</v>
      </c>
      <c r="M35" s="611">
        <f>IFERROR(SUM(E35:G35,I35:K35),"")</f>
        <v>1</v>
      </c>
      <c r="N35" s="612">
        <f>'Hoja de Registro'!M8</f>
        <v>0</v>
      </c>
      <c r="O35" s="609">
        <f>'Hoja de Registro'!N8</f>
        <v>0</v>
      </c>
      <c r="P35" s="610">
        <f>'Hoja de Registro'!O8</f>
        <v>0</v>
      </c>
      <c r="Q35" s="611">
        <f>+IFERROR(SUM(N35:P35),"")</f>
        <v>0</v>
      </c>
      <c r="R35" s="612">
        <f>'Hoja de Registro'!R8</f>
        <v>0</v>
      </c>
      <c r="S35" s="609">
        <f>'Hoja de Registro'!S8</f>
        <v>0</v>
      </c>
      <c r="T35" s="610">
        <f>'Hoja de Registro'!T8</f>
        <v>0</v>
      </c>
      <c r="U35" s="611">
        <f>+IFERROR(SUM(R35:T35),"")</f>
        <v>0</v>
      </c>
      <c r="V35" s="611">
        <f>IFERROR(SUM(N35:P35,R35:T35),"")</f>
        <v>0</v>
      </c>
      <c r="W35" s="613">
        <f>IF(SUM(E35,F35,G35,I35,J35,K35,N35,O35,P35,R35,S35,T35)=0,"",SUM(E35,F35,G35,I35,J35,K35,N35,O35,P35,R35,S35,T35))</f>
        <v>1</v>
      </c>
    </row>
    <row r="36" spans="2:23" s="8" customFormat="1" ht="20.25" customHeight="1">
      <c r="B36" s="618" t="s">
        <v>486</v>
      </c>
      <c r="C36" s="619"/>
      <c r="D36" s="619"/>
      <c r="E36" s="609">
        <f>'Hoja de Registro'!C9</f>
        <v>0</v>
      </c>
      <c r="F36" s="609">
        <f>'Hoja de Registro'!D9</f>
        <v>0</v>
      </c>
      <c r="G36" s="610">
        <f>'Hoja de Registro'!E9</f>
        <v>0</v>
      </c>
      <c r="H36" s="611">
        <f>+IFERROR(SUM(E36:G36),"")</f>
        <v>0</v>
      </c>
      <c r="I36" s="612">
        <f>'Hoja de Registro'!H9</f>
        <v>0</v>
      </c>
      <c r="J36" s="609">
        <f>'Hoja de Registro'!I9</f>
        <v>1</v>
      </c>
      <c r="K36" s="610">
        <f>'Hoja de Registro'!J9</f>
        <v>0</v>
      </c>
      <c r="L36" s="611">
        <f>+IFERROR(SUM(I36:K36),"")</f>
        <v>1</v>
      </c>
      <c r="M36" s="611">
        <f>IFERROR(SUM(E36:G36,I36:K36),"")</f>
        <v>1</v>
      </c>
      <c r="N36" s="612">
        <f>'Hoja de Registro'!M9</f>
        <v>0</v>
      </c>
      <c r="O36" s="609">
        <f>'Hoja de Registro'!N9</f>
        <v>0</v>
      </c>
      <c r="P36" s="610">
        <f>'Hoja de Registro'!O9</f>
        <v>0</v>
      </c>
      <c r="Q36" s="611">
        <f>+IFERROR(SUM(N36:P36),"")</f>
        <v>0</v>
      </c>
      <c r="R36" s="612">
        <f>'Hoja de Registro'!R9</f>
        <v>0</v>
      </c>
      <c r="S36" s="609">
        <f>'Hoja de Registro'!S9</f>
        <v>0</v>
      </c>
      <c r="T36" s="610">
        <f>'Hoja de Registro'!T9</f>
        <v>0</v>
      </c>
      <c r="U36" s="611">
        <f>+IFERROR(SUM(R36:T36),"")</f>
        <v>0</v>
      </c>
      <c r="V36" s="611">
        <f>IFERROR(SUM(N36:P36,R36:T36),"")</f>
        <v>0</v>
      </c>
      <c r="W36" s="613">
        <f>IF(SUM(E36,F36,G36,I36,J36,K36,N36,O36,P36,R36,S36,T36)=0,"",SUM(E36,F36,G36,I36,J36,K36,N36,O36,P36,R36,S36,T36))</f>
        <v>1</v>
      </c>
    </row>
    <row r="37" spans="2:23" s="9" customFormat="1" ht="21" customHeight="1">
      <c r="B37" s="620" t="s">
        <v>487</v>
      </c>
      <c r="C37" s="621"/>
      <c r="D37" s="621"/>
      <c r="E37" s="622" t="str">
        <f>IF($E$23="DESCENDENTE","",IF($E$23&lt;&gt;"ASCENDENTE","",IFERROR(E35/E36,"")))</f>
        <v/>
      </c>
      <c r="F37" s="622" t="str">
        <f t="shared" ref="F37:W37" si="0">IF($E$23="DESCENDENTE","",IF($E$23&lt;&gt;"ASCENDENTE","",IFERROR(F35/F36,"")))</f>
        <v/>
      </c>
      <c r="G37" s="623" t="str">
        <f t="shared" si="0"/>
        <v/>
      </c>
      <c r="H37" s="624" t="str">
        <f t="shared" si="0"/>
        <v/>
      </c>
      <c r="I37" s="625" t="str">
        <f t="shared" si="0"/>
        <v/>
      </c>
      <c r="J37" s="622">
        <f t="shared" si="0"/>
        <v>1</v>
      </c>
      <c r="K37" s="623" t="str">
        <f t="shared" si="0"/>
        <v/>
      </c>
      <c r="L37" s="624">
        <f t="shared" si="0"/>
        <v>1</v>
      </c>
      <c r="M37" s="624">
        <f t="shared" si="0"/>
        <v>1</v>
      </c>
      <c r="N37" s="625" t="str">
        <f t="shared" si="0"/>
        <v/>
      </c>
      <c r="O37" s="622" t="str">
        <f t="shared" si="0"/>
        <v/>
      </c>
      <c r="P37" s="623" t="str">
        <f t="shared" si="0"/>
        <v/>
      </c>
      <c r="Q37" s="624" t="str">
        <f t="shared" si="0"/>
        <v/>
      </c>
      <c r="R37" s="625" t="str">
        <f t="shared" si="0"/>
        <v/>
      </c>
      <c r="S37" s="622" t="str">
        <f t="shared" si="0"/>
        <v/>
      </c>
      <c r="T37" s="623" t="str">
        <f t="shared" si="0"/>
        <v/>
      </c>
      <c r="U37" s="624" t="str">
        <f>IF($E$23="DESCENDENTE","",IF($E$23&lt;&gt;"ASCENDENTE","",IFERROR(U35/U36,"")))</f>
        <v/>
      </c>
      <c r="V37" s="624" t="str">
        <f t="shared" si="0"/>
        <v/>
      </c>
      <c r="W37" s="624">
        <f t="shared" si="0"/>
        <v>1</v>
      </c>
    </row>
    <row r="38" spans="2:23" s="9" customFormat="1" ht="21" customHeight="1">
      <c r="B38" s="620" t="s">
        <v>488</v>
      </c>
      <c r="C38" s="621"/>
      <c r="D38" s="626"/>
      <c r="E38" s="622" t="str">
        <f>IF($E$23="ASCENDENTE","",IF($E$23&lt;&gt;"DESCENDENTE","",IFERROR(E35/E36,"")))</f>
        <v/>
      </c>
      <c r="F38" s="622" t="str">
        <f t="shared" ref="F38:W38" si="1">IF($E$23="ASCENDENTE","",IF($E$23&lt;&gt;"DESCENDENTE","",IFERROR(F35/F36,"")))</f>
        <v/>
      </c>
      <c r="G38" s="623" t="str">
        <f t="shared" si="1"/>
        <v/>
      </c>
      <c r="H38" s="624" t="str">
        <f t="shared" si="1"/>
        <v/>
      </c>
      <c r="I38" s="625" t="str">
        <f t="shared" si="1"/>
        <v/>
      </c>
      <c r="J38" s="622" t="str">
        <f t="shared" si="1"/>
        <v/>
      </c>
      <c r="K38" s="623" t="str">
        <f t="shared" si="1"/>
        <v/>
      </c>
      <c r="L38" s="624" t="str">
        <f>IF($E$23="ASCENDENTE","",IF($E$23&lt;&gt;"DESCENDENTE","",IFERROR(L35/L36,"")))</f>
        <v/>
      </c>
      <c r="M38" s="624" t="str">
        <f t="shared" si="1"/>
        <v/>
      </c>
      <c r="N38" s="625" t="str">
        <f t="shared" si="1"/>
        <v/>
      </c>
      <c r="O38" s="622" t="str">
        <f t="shared" si="1"/>
        <v/>
      </c>
      <c r="P38" s="623" t="str">
        <f t="shared" si="1"/>
        <v/>
      </c>
      <c r="Q38" s="624" t="str">
        <f t="shared" si="1"/>
        <v/>
      </c>
      <c r="R38" s="625" t="str">
        <f t="shared" si="1"/>
        <v/>
      </c>
      <c r="S38" s="622" t="str">
        <f t="shared" si="1"/>
        <v/>
      </c>
      <c r="T38" s="623" t="str">
        <f t="shared" si="1"/>
        <v/>
      </c>
      <c r="U38" s="624" t="str">
        <f>IF($E$23="ASCENDENTE","",IF($E$23&lt;&gt;"DESCENDENTE","",IFERROR(U35/U36,"")))</f>
        <v/>
      </c>
      <c r="V38" s="624" t="str">
        <f t="shared" si="1"/>
        <v/>
      </c>
      <c r="W38" s="624" t="str">
        <f t="shared" si="1"/>
        <v/>
      </c>
    </row>
    <row r="39" spans="2:23" s="9" customFormat="1" ht="21" customHeight="1">
      <c r="B39" s="620" t="s">
        <v>489</v>
      </c>
      <c r="C39" s="621"/>
      <c r="D39" s="626"/>
      <c r="E39" s="622"/>
      <c r="F39" s="622"/>
      <c r="G39" s="623"/>
      <c r="H39" s="624"/>
      <c r="I39" s="625"/>
      <c r="J39" s="622"/>
      <c r="K39" s="623"/>
      <c r="L39" s="624"/>
      <c r="M39" s="624"/>
      <c r="N39" s="625"/>
      <c r="O39" s="622"/>
      <c r="P39" s="623"/>
      <c r="Q39" s="624"/>
      <c r="R39" s="625"/>
      <c r="S39" s="622"/>
      <c r="T39" s="623"/>
      <c r="U39" s="624"/>
      <c r="V39" s="624"/>
      <c r="W39" s="624"/>
    </row>
    <row r="40" spans="2:23" s="9" customFormat="1" ht="20.25" customHeight="1">
      <c r="B40" s="620" t="s">
        <v>490</v>
      </c>
      <c r="C40" s="621"/>
      <c r="D40" s="621"/>
      <c r="E40" s="622">
        <f>IF($J$30="","",$J$30)</f>
        <v>0.95</v>
      </c>
      <c r="F40" s="622">
        <f t="shared" ref="F40:G40" si="2">IF($J$30="","",$J$30)</f>
        <v>0.95</v>
      </c>
      <c r="G40" s="622">
        <f t="shared" si="2"/>
        <v>0.95</v>
      </c>
      <c r="H40" s="624">
        <f>IF($J$30="","",$J$30)</f>
        <v>0.95</v>
      </c>
      <c r="I40" s="622">
        <f>IF($J$30="","",$J$30)</f>
        <v>0.95</v>
      </c>
      <c r="J40" s="622">
        <f t="shared" ref="J40:K40" si="3">IF($J$30="","",$J$30)</f>
        <v>0.95</v>
      </c>
      <c r="K40" s="622">
        <f t="shared" si="3"/>
        <v>0.95</v>
      </c>
      <c r="L40" s="624">
        <f>IF($J$30="","",$J$30)</f>
        <v>0.95</v>
      </c>
      <c r="M40" s="624">
        <f>IF($J$30="","",$J$30)</f>
        <v>0.95</v>
      </c>
      <c r="N40" s="625">
        <f t="shared" ref="N40:O40" si="4">IF($J$30="","",$J$30)</f>
        <v>0.95</v>
      </c>
      <c r="O40" s="622">
        <f t="shared" si="4"/>
        <v>0.95</v>
      </c>
      <c r="P40" s="623">
        <f>IF($J$30="","",$J$30)</f>
        <v>0.95</v>
      </c>
      <c r="Q40" s="624">
        <f>IF($J$30="","",$J$30)</f>
        <v>0.95</v>
      </c>
      <c r="R40" s="622">
        <f t="shared" ref="R40:S40" si="5">IF($J$30="","",$J$30)</f>
        <v>0.95</v>
      </c>
      <c r="S40" s="622">
        <f t="shared" si="5"/>
        <v>0.95</v>
      </c>
      <c r="T40" s="623">
        <f>IF($J$30="","",$J$30)</f>
        <v>0.95</v>
      </c>
      <c r="U40" s="624">
        <f>IF($J$30="","",$J$30)</f>
        <v>0.95</v>
      </c>
      <c r="V40" s="624">
        <f>IF($J$30="","",$J$30)</f>
        <v>0.95</v>
      </c>
      <c r="W40" s="624">
        <f>IF($J$30="","",$J$30)</f>
        <v>0.95</v>
      </c>
    </row>
    <row r="41" spans="2:23" s="9" customFormat="1" ht="27.75" customHeight="1" thickBot="1">
      <c r="B41" s="627" t="s">
        <v>491</v>
      </c>
      <c r="C41" s="628"/>
      <c r="D41" s="628"/>
      <c r="E41" s="622" t="str">
        <f>(IFERROR((E35/E36)/E40,""))</f>
        <v/>
      </c>
      <c r="F41" s="622" t="str">
        <f t="shared" ref="F41:G41" si="6">(IFERROR((F35/F36)/F40,""))</f>
        <v/>
      </c>
      <c r="G41" s="622" t="str">
        <f t="shared" si="6"/>
        <v/>
      </c>
      <c r="H41" s="629" t="str">
        <f>(IFERROR((H35/H36)/H40,""))</f>
        <v/>
      </c>
      <c r="I41" s="625" t="str">
        <f>(IFERROR((I35/I36)/I40,""))</f>
        <v/>
      </c>
      <c r="J41" s="622">
        <f>(IFERROR((J35/J36)/J40,""))</f>
        <v>1.0526315789473684</v>
      </c>
      <c r="K41" s="623" t="str">
        <f>(IFERROR((K35/K36)/K40,""))</f>
        <v/>
      </c>
      <c r="L41" s="629">
        <f t="shared" ref="L41:W41" si="7">(IFERROR((L35/L36)/L40,""))</f>
        <v>1.0526315789473684</v>
      </c>
      <c r="M41" s="629">
        <f t="shared" si="7"/>
        <v>1.0526315789473684</v>
      </c>
      <c r="N41" s="625" t="str">
        <f>(IFERROR((N35/N36)/N40,""))</f>
        <v/>
      </c>
      <c r="O41" s="622" t="str">
        <f t="shared" si="7"/>
        <v/>
      </c>
      <c r="P41" s="623" t="str">
        <f t="shared" si="7"/>
        <v/>
      </c>
      <c r="Q41" s="629" t="str">
        <f t="shared" si="7"/>
        <v/>
      </c>
      <c r="R41" s="625" t="str">
        <f t="shared" si="7"/>
        <v/>
      </c>
      <c r="S41" s="622" t="str">
        <f t="shared" si="7"/>
        <v/>
      </c>
      <c r="T41" s="623" t="str">
        <f t="shared" si="7"/>
        <v/>
      </c>
      <c r="U41" s="629" t="str">
        <f t="shared" si="7"/>
        <v/>
      </c>
      <c r="V41" s="624" t="str">
        <f t="shared" si="7"/>
        <v/>
      </c>
      <c r="W41" s="624">
        <f t="shared" si="7"/>
        <v>1.0526315789473684</v>
      </c>
    </row>
    <row r="42" spans="2:23" s="9" customFormat="1" ht="32.25" hidden="1" customHeight="1" thickBot="1">
      <c r="B42" s="392" t="s">
        <v>492</v>
      </c>
      <c r="C42" s="393"/>
      <c r="D42" s="393"/>
      <c r="E42" s="155" t="str">
        <f>(IFERROR((#REF!/E35)/E40,""))</f>
        <v/>
      </c>
      <c r="F42" s="155" t="str">
        <f t="shared" ref="F42:W42" si="8">(IFERROR((F35/F36)/F40,""))</f>
        <v/>
      </c>
      <c r="G42" s="156" t="str">
        <f t="shared" si="8"/>
        <v/>
      </c>
      <c r="H42" s="154" t="str">
        <f t="shared" si="8"/>
        <v/>
      </c>
      <c r="I42" s="157" t="str">
        <f t="shared" si="8"/>
        <v/>
      </c>
      <c r="J42" s="155">
        <f t="shared" si="8"/>
        <v>1.0526315789473684</v>
      </c>
      <c r="K42" s="156" t="str">
        <f t="shared" si="8"/>
        <v/>
      </c>
      <c r="L42" s="154">
        <f t="shared" si="8"/>
        <v>1.0526315789473684</v>
      </c>
      <c r="M42" s="154">
        <f t="shared" si="8"/>
        <v>1.0526315789473684</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1.0526315789473684</v>
      </c>
    </row>
    <row r="43" spans="2:23" s="9" customFormat="1" ht="14.25" thickBot="1">
      <c r="B43" s="447"/>
      <c r="C43" s="448"/>
      <c r="D43" s="448"/>
      <c r="E43" s="448"/>
      <c r="F43" s="448"/>
      <c r="G43" s="448"/>
      <c r="H43" s="449"/>
      <c r="I43" s="448"/>
      <c r="J43" s="448"/>
      <c r="K43" s="448"/>
      <c r="L43" s="449"/>
      <c r="M43" s="449"/>
      <c r="N43" s="448"/>
      <c r="O43" s="448"/>
      <c r="P43" s="448"/>
      <c r="Q43" s="449"/>
      <c r="R43" s="448"/>
      <c r="S43" s="448"/>
      <c r="T43" s="448"/>
      <c r="U43" s="449"/>
      <c r="V43" s="449"/>
      <c r="W43" s="450"/>
    </row>
    <row r="44" spans="2:23" ht="15" customHeight="1">
      <c r="B44" s="118"/>
      <c r="C44" s="119"/>
      <c r="D44" s="119"/>
      <c r="E44" s="119"/>
      <c r="F44" s="119"/>
      <c r="G44" s="119"/>
      <c r="H44" s="119"/>
      <c r="I44" s="119"/>
      <c r="J44" s="119"/>
      <c r="K44" s="119"/>
      <c r="L44" s="120"/>
      <c r="M44" s="119"/>
      <c r="N44" s="630" t="s">
        <v>493</v>
      </c>
      <c r="O44" s="631"/>
      <c r="P44" s="631"/>
      <c r="Q44" s="631"/>
      <c r="R44" s="631"/>
      <c r="S44" s="631"/>
      <c r="T44" s="631"/>
      <c r="U44" s="631"/>
      <c r="V44" s="631"/>
      <c r="W44" s="632"/>
    </row>
    <row r="45" spans="2:23" ht="15" customHeight="1">
      <c r="B45" s="121"/>
      <c r="C45" s="106"/>
      <c r="D45" s="106"/>
      <c r="E45" s="106"/>
      <c r="F45" s="106"/>
      <c r="G45" s="106"/>
      <c r="H45" s="106"/>
      <c r="I45" s="106"/>
      <c r="J45" s="106"/>
      <c r="K45" s="106"/>
      <c r="L45" s="122"/>
      <c r="M45" s="106"/>
      <c r="N45" s="633"/>
      <c r="O45" s="634"/>
      <c r="P45" s="634"/>
      <c r="Q45" s="634"/>
      <c r="R45" s="634"/>
      <c r="S45" s="634"/>
      <c r="T45" s="634"/>
      <c r="U45" s="634"/>
      <c r="V45" s="634"/>
      <c r="W45" s="635"/>
    </row>
    <row r="46" spans="2:23" ht="23.25" customHeight="1">
      <c r="B46" s="121"/>
      <c r="C46" s="106"/>
      <c r="D46" s="106"/>
      <c r="E46" s="106"/>
      <c r="F46" s="106"/>
      <c r="G46" s="106"/>
      <c r="H46" s="106"/>
      <c r="I46" s="106"/>
      <c r="J46" s="106"/>
      <c r="K46" s="106"/>
      <c r="L46" s="122"/>
      <c r="M46" s="106"/>
      <c r="N46" s="636" t="s">
        <v>494</v>
      </c>
      <c r="O46" s="637"/>
      <c r="P46" s="637"/>
      <c r="Q46" s="637"/>
      <c r="R46" s="637"/>
      <c r="S46" s="637"/>
      <c r="T46" s="637"/>
      <c r="U46" s="637"/>
      <c r="V46" s="637"/>
      <c r="W46" s="638"/>
    </row>
    <row r="47" spans="2:23" ht="23.25" customHeight="1">
      <c r="B47" s="121"/>
      <c r="C47" s="106"/>
      <c r="D47" s="106"/>
      <c r="E47" s="106"/>
      <c r="F47" s="106"/>
      <c r="G47" s="106"/>
      <c r="H47" s="106"/>
      <c r="I47" s="106"/>
      <c r="J47" s="106"/>
      <c r="K47" s="106"/>
      <c r="L47" s="122"/>
      <c r="M47" s="106"/>
      <c r="N47" s="639"/>
      <c r="O47" s="640"/>
      <c r="P47" s="640"/>
      <c r="Q47" s="640"/>
      <c r="R47" s="640"/>
      <c r="S47" s="640"/>
      <c r="T47" s="640"/>
      <c r="U47" s="640"/>
      <c r="V47" s="640"/>
      <c r="W47" s="641"/>
    </row>
    <row r="48" spans="2:23" ht="106.5" customHeight="1">
      <c r="B48" s="121"/>
      <c r="C48" s="106"/>
      <c r="D48" s="106"/>
      <c r="E48" s="106"/>
      <c r="F48" s="106"/>
      <c r="G48" s="106"/>
      <c r="H48" s="106"/>
      <c r="I48" s="106"/>
      <c r="J48" s="106"/>
      <c r="K48" s="106"/>
      <c r="L48" s="122"/>
      <c r="M48" s="106"/>
      <c r="N48" s="642"/>
      <c r="O48" s="643"/>
      <c r="P48" s="643"/>
      <c r="Q48" s="643"/>
      <c r="R48" s="643"/>
      <c r="S48" s="643"/>
      <c r="T48" s="643"/>
      <c r="U48" s="643"/>
      <c r="V48" s="643"/>
      <c r="W48" s="644"/>
    </row>
    <row r="49" spans="2:23" ht="23.25" customHeight="1">
      <c r="B49" s="121"/>
      <c r="C49" s="106"/>
      <c r="D49" s="106"/>
      <c r="E49" s="106"/>
      <c r="F49" s="106"/>
      <c r="G49" s="106"/>
      <c r="H49" s="106"/>
      <c r="I49" s="106"/>
      <c r="J49" s="106"/>
      <c r="K49" s="106"/>
      <c r="L49" s="122"/>
      <c r="M49" s="106"/>
      <c r="N49" s="636" t="s">
        <v>495</v>
      </c>
      <c r="O49" s="637"/>
      <c r="P49" s="637"/>
      <c r="Q49" s="637"/>
      <c r="R49" s="637"/>
      <c r="S49" s="637"/>
      <c r="T49" s="637"/>
      <c r="U49" s="637"/>
      <c r="V49" s="637"/>
      <c r="W49" s="638"/>
    </row>
    <row r="50" spans="2:23" ht="23.25" customHeight="1">
      <c r="B50" s="121"/>
      <c r="C50" s="106"/>
      <c r="D50" s="106"/>
      <c r="E50" s="106"/>
      <c r="F50" s="106"/>
      <c r="G50" s="106"/>
      <c r="H50" s="106"/>
      <c r="I50" s="106"/>
      <c r="J50" s="106"/>
      <c r="K50" s="106"/>
      <c r="L50" s="122"/>
      <c r="M50" s="106"/>
      <c r="N50" s="642"/>
      <c r="O50" s="643"/>
      <c r="P50" s="643"/>
      <c r="Q50" s="643"/>
      <c r="R50" s="643"/>
      <c r="S50" s="643"/>
      <c r="T50" s="643"/>
      <c r="U50" s="643"/>
      <c r="V50" s="643"/>
      <c r="W50" s="644"/>
    </row>
    <row r="51" spans="2:23" ht="23.25" customHeight="1">
      <c r="B51" s="121"/>
      <c r="C51" s="106"/>
      <c r="D51" s="106"/>
      <c r="E51" s="106"/>
      <c r="F51" s="106"/>
      <c r="G51" s="106"/>
      <c r="H51" s="106"/>
      <c r="I51" s="106"/>
      <c r="J51" s="106"/>
      <c r="K51" s="106"/>
      <c r="L51" s="122"/>
      <c r="M51" s="106"/>
      <c r="N51" s="636" t="s">
        <v>496</v>
      </c>
      <c r="O51" s="637"/>
      <c r="P51" s="637"/>
      <c r="Q51" s="637"/>
      <c r="R51" s="637"/>
      <c r="S51" s="637"/>
      <c r="T51" s="637"/>
      <c r="U51" s="637"/>
      <c r="V51" s="637"/>
      <c r="W51" s="638"/>
    </row>
    <row r="52" spans="2:23" ht="23.25" customHeight="1">
      <c r="B52" s="121"/>
      <c r="C52" s="106"/>
      <c r="D52" s="106"/>
      <c r="E52" s="106"/>
      <c r="F52" s="106"/>
      <c r="G52" s="106"/>
      <c r="H52" s="106"/>
      <c r="I52" s="106"/>
      <c r="J52" s="106"/>
      <c r="K52" s="106"/>
      <c r="L52" s="122"/>
      <c r="M52" s="106"/>
      <c r="N52" s="642"/>
      <c r="O52" s="643"/>
      <c r="P52" s="643"/>
      <c r="Q52" s="643"/>
      <c r="R52" s="643"/>
      <c r="S52" s="643"/>
      <c r="T52" s="643"/>
      <c r="U52" s="643"/>
      <c r="V52" s="643"/>
      <c r="W52" s="644"/>
    </row>
    <row r="53" spans="2:23" ht="23.25" customHeight="1">
      <c r="B53" s="121"/>
      <c r="C53" s="106"/>
      <c r="D53" s="106"/>
      <c r="E53" s="106"/>
      <c r="F53" s="106"/>
      <c r="G53" s="106"/>
      <c r="H53" s="106"/>
      <c r="I53" s="106"/>
      <c r="J53" s="106"/>
      <c r="K53" s="106"/>
      <c r="L53" s="122"/>
      <c r="M53" s="106"/>
      <c r="N53" s="645" t="s">
        <v>497</v>
      </c>
      <c r="O53" s="645"/>
      <c r="P53" s="645"/>
      <c r="Q53" s="645"/>
      <c r="R53" s="645"/>
      <c r="S53" s="645"/>
      <c r="T53" s="645"/>
      <c r="U53" s="645"/>
      <c r="V53" s="645"/>
      <c r="W53" s="645"/>
    </row>
    <row r="54" spans="2:23" ht="23.25" customHeight="1">
      <c r="B54" s="121"/>
      <c r="C54" s="106"/>
      <c r="D54" s="106"/>
      <c r="E54" s="106"/>
      <c r="F54" s="106"/>
      <c r="G54" s="106"/>
      <c r="H54" s="106"/>
      <c r="I54" s="106"/>
      <c r="J54" s="106"/>
      <c r="K54" s="106"/>
      <c r="L54" s="122"/>
      <c r="M54" s="106"/>
      <c r="N54" s="645"/>
      <c r="O54" s="645"/>
      <c r="P54" s="645"/>
      <c r="Q54" s="645"/>
      <c r="R54" s="645"/>
      <c r="S54" s="645"/>
      <c r="T54" s="645"/>
      <c r="U54" s="645"/>
      <c r="V54" s="645"/>
      <c r="W54" s="645"/>
    </row>
    <row r="55" spans="2:23" ht="23.25" customHeight="1">
      <c r="B55" s="121"/>
      <c r="C55" s="106"/>
      <c r="D55" s="106"/>
      <c r="E55" s="106"/>
      <c r="F55" s="106"/>
      <c r="G55" s="106"/>
      <c r="H55" s="106"/>
      <c r="I55" s="106"/>
      <c r="J55" s="106"/>
      <c r="K55" s="106"/>
      <c r="L55" s="122"/>
      <c r="M55" s="106"/>
      <c r="N55" s="645"/>
      <c r="O55" s="645"/>
      <c r="P55" s="645"/>
      <c r="Q55" s="645"/>
      <c r="R55" s="645"/>
      <c r="S55" s="645"/>
      <c r="T55" s="645"/>
      <c r="U55" s="645"/>
      <c r="V55" s="645"/>
      <c r="W55" s="645"/>
    </row>
    <row r="56" spans="2:23" ht="15" customHeight="1">
      <c r="B56" s="121"/>
      <c r="C56" s="106"/>
      <c r="D56" s="106"/>
      <c r="E56" s="106"/>
      <c r="F56" s="106"/>
      <c r="G56" s="106"/>
      <c r="H56" s="106"/>
      <c r="I56" s="106"/>
      <c r="J56" s="106"/>
      <c r="K56" s="106"/>
      <c r="L56" s="122"/>
      <c r="M56" s="106"/>
      <c r="N56" s="646" t="s">
        <v>498</v>
      </c>
      <c r="O56" s="647"/>
      <c r="P56" s="647"/>
      <c r="Q56" s="647"/>
      <c r="R56" s="647"/>
      <c r="S56" s="647"/>
      <c r="T56" s="647"/>
      <c r="U56" s="647"/>
      <c r="V56" s="647"/>
      <c r="W56" s="648"/>
    </row>
    <row r="57" spans="2:23" ht="15" customHeight="1">
      <c r="B57" s="121"/>
      <c r="C57" s="106"/>
      <c r="D57" s="106"/>
      <c r="E57" s="106"/>
      <c r="F57" s="106"/>
      <c r="G57" s="106"/>
      <c r="H57" s="106"/>
      <c r="I57" s="106"/>
      <c r="J57" s="106"/>
      <c r="K57" s="106"/>
      <c r="L57" s="122"/>
      <c r="M57" s="106"/>
      <c r="N57" s="633"/>
      <c r="O57" s="634"/>
      <c r="P57" s="634"/>
      <c r="Q57" s="634"/>
      <c r="R57" s="634"/>
      <c r="S57" s="634"/>
      <c r="T57" s="634"/>
      <c r="U57" s="634"/>
      <c r="V57" s="634"/>
      <c r="W57" s="635"/>
    </row>
    <row r="58" spans="2:23" ht="29.25" customHeight="1">
      <c r="B58" s="121"/>
      <c r="C58" s="106"/>
      <c r="D58" s="106"/>
      <c r="E58" s="106"/>
      <c r="F58" s="106"/>
      <c r="G58" s="106"/>
      <c r="H58" s="106"/>
      <c r="I58" s="106"/>
      <c r="J58" s="106"/>
      <c r="K58" s="106"/>
      <c r="L58" s="122"/>
      <c r="M58" s="106"/>
      <c r="N58" s="649" t="s">
        <v>499</v>
      </c>
      <c r="O58" s="650"/>
      <c r="P58" s="650"/>
      <c r="Q58" s="651"/>
      <c r="R58" s="652" t="s">
        <v>500</v>
      </c>
      <c r="S58" s="652"/>
      <c r="T58" s="653" t="s">
        <v>501</v>
      </c>
      <c r="U58" s="652"/>
      <c r="V58" s="654"/>
      <c r="W58" s="655"/>
    </row>
    <row r="59" spans="2:23" ht="15" customHeight="1">
      <c r="B59" s="121"/>
      <c r="C59" s="106"/>
      <c r="D59" s="106"/>
      <c r="E59" s="106"/>
      <c r="F59" s="106"/>
      <c r="G59" s="106"/>
      <c r="H59" s="106"/>
      <c r="I59" s="106"/>
      <c r="J59" s="106"/>
      <c r="K59" s="106"/>
      <c r="L59" s="122"/>
      <c r="M59" s="106"/>
      <c r="N59" s="656"/>
      <c r="O59" s="657"/>
      <c r="P59" s="657"/>
      <c r="Q59" s="658"/>
      <c r="R59" s="659"/>
      <c r="S59" s="659"/>
      <c r="T59" s="660"/>
      <c r="U59" s="659"/>
      <c r="V59" s="661"/>
      <c r="W59" s="662"/>
    </row>
    <row r="60" spans="2:23" ht="15" customHeight="1">
      <c r="B60" s="121"/>
      <c r="C60" s="106"/>
      <c r="D60" s="106"/>
      <c r="E60" s="106"/>
      <c r="F60" s="106"/>
      <c r="G60" s="106"/>
      <c r="H60" s="106"/>
      <c r="I60" s="106"/>
      <c r="J60" s="106"/>
      <c r="K60" s="106"/>
      <c r="L60" s="122"/>
      <c r="M60" s="106"/>
      <c r="N60" s="649" t="s">
        <v>502</v>
      </c>
      <c r="O60" s="650"/>
      <c r="P60" s="650"/>
      <c r="Q60" s="651"/>
      <c r="R60" s="663" t="s">
        <v>500</v>
      </c>
      <c r="S60" s="663"/>
      <c r="T60" s="653" t="s">
        <v>501</v>
      </c>
      <c r="U60" s="652"/>
      <c r="V60" s="661"/>
      <c r="W60" s="662"/>
    </row>
    <row r="61" spans="2:23" ht="15" customHeight="1">
      <c r="B61" s="121"/>
      <c r="C61" s="106"/>
      <c r="D61" s="106"/>
      <c r="E61" s="106"/>
      <c r="F61" s="106"/>
      <c r="G61" s="106"/>
      <c r="H61" s="106"/>
      <c r="I61" s="106"/>
      <c r="J61" s="106"/>
      <c r="K61" s="106"/>
      <c r="L61" s="122"/>
      <c r="M61" s="106"/>
      <c r="N61" s="664"/>
      <c r="O61" s="665"/>
      <c r="P61" s="665"/>
      <c r="Q61" s="666"/>
      <c r="R61" s="663"/>
      <c r="S61" s="663"/>
      <c r="T61" s="667"/>
      <c r="U61" s="668"/>
      <c r="V61" s="661"/>
      <c r="W61" s="662"/>
    </row>
    <row r="62" spans="2:23" ht="15" customHeight="1">
      <c r="B62" s="123"/>
      <c r="C62" s="124"/>
      <c r="D62" s="124"/>
      <c r="E62" s="124"/>
      <c r="F62" s="124"/>
      <c r="G62" s="124"/>
      <c r="H62" s="124"/>
      <c r="I62" s="124"/>
      <c r="J62" s="124"/>
      <c r="K62" s="124"/>
      <c r="L62" s="125"/>
      <c r="M62" s="124"/>
      <c r="N62" s="656"/>
      <c r="O62" s="657"/>
      <c r="P62" s="657"/>
      <c r="Q62" s="658"/>
      <c r="R62" s="663"/>
      <c r="S62" s="663"/>
      <c r="T62" s="660"/>
      <c r="U62" s="659"/>
      <c r="V62" s="669"/>
      <c r="W62" s="670"/>
    </row>
    <row r="63" spans="2:23">
      <c r="B63" s="10"/>
      <c r="C63" s="10"/>
      <c r="D63" s="10"/>
      <c r="E63" s="10"/>
      <c r="F63" s="10"/>
      <c r="G63" s="10"/>
      <c r="H63" s="10"/>
      <c r="I63" s="10"/>
      <c r="J63" s="10"/>
      <c r="K63" s="10"/>
      <c r="L63" s="10"/>
      <c r="M63" s="10"/>
      <c r="N63" s="10"/>
      <c r="O63" s="10"/>
      <c r="P63" s="10"/>
    </row>
    <row r="64" spans="2:23">
      <c r="B64" s="295" t="s">
        <v>503</v>
      </c>
      <c r="C64" s="295"/>
      <c r="D64" s="295"/>
      <c r="E64" s="295"/>
      <c r="F64" s="295"/>
      <c r="G64" s="295"/>
      <c r="H64" s="295"/>
      <c r="I64" s="295"/>
      <c r="J64" s="295"/>
      <c r="K64" s="295"/>
      <c r="L64" s="295"/>
      <c r="O64" s="10"/>
      <c r="P64" s="10"/>
    </row>
    <row r="65" spans="2:23">
      <c r="B65" s="10" t="s">
        <v>503</v>
      </c>
      <c r="O65" s="10"/>
      <c r="P65" s="10"/>
    </row>
    <row r="66" spans="2:23">
      <c r="B66" s="12" t="s">
        <v>504</v>
      </c>
      <c r="F66" s="12" t="s">
        <v>505</v>
      </c>
      <c r="G66" s="12" t="s">
        <v>506</v>
      </c>
      <c r="H66" s="12" t="s">
        <v>507</v>
      </c>
      <c r="I66" s="12" t="s">
        <v>508</v>
      </c>
      <c r="J66" s="12" t="s">
        <v>509</v>
      </c>
      <c r="O66" s="10"/>
      <c r="P66" s="10"/>
      <c r="Q66" s="10"/>
      <c r="R66" s="10"/>
      <c r="S66" s="10"/>
      <c r="T66" s="10"/>
      <c r="U66" s="10"/>
      <c r="V66" s="10"/>
      <c r="W66" s="10"/>
    </row>
    <row r="67" spans="2:23">
      <c r="B67" s="12" t="s">
        <v>503</v>
      </c>
      <c r="F67" s="13" t="str">
        <f>+H37</f>
        <v/>
      </c>
      <c r="G67" s="13">
        <f>+L37</f>
        <v>1</v>
      </c>
      <c r="H67" s="13" t="str">
        <f>+Q37</f>
        <v/>
      </c>
      <c r="I67" s="13" t="str">
        <f>+U37</f>
        <v/>
      </c>
      <c r="J67" s="13">
        <f>+W37</f>
        <v>1</v>
      </c>
      <c r="N67" s="14"/>
      <c r="O67" s="15"/>
      <c r="P67" s="15"/>
      <c r="Q67" s="15"/>
      <c r="R67" s="15"/>
      <c r="S67" s="10"/>
      <c r="T67" s="10"/>
      <c r="U67" s="10"/>
      <c r="V67" s="10"/>
      <c r="W67" s="10"/>
    </row>
    <row r="68" spans="2:23" hidden="1">
      <c r="F68" s="14">
        <f>+H40</f>
        <v>0.95</v>
      </c>
      <c r="G68" s="14">
        <f>+L40</f>
        <v>0.95</v>
      </c>
      <c r="H68" s="14">
        <f>+Q40</f>
        <v>0.95</v>
      </c>
      <c r="I68" s="14">
        <f>+U40</f>
        <v>0.95</v>
      </c>
      <c r="J68" s="14">
        <f>+W40</f>
        <v>0.95</v>
      </c>
      <c r="K68" s="14"/>
      <c r="L68" s="14"/>
      <c r="M68" s="14"/>
      <c r="O68" s="10"/>
      <c r="P68" s="10"/>
      <c r="Q68" s="10"/>
      <c r="R68" s="10"/>
      <c r="S68" s="10"/>
      <c r="T68" s="10"/>
      <c r="U68" s="10"/>
      <c r="V68" s="10"/>
      <c r="W68" s="10"/>
    </row>
    <row r="69" spans="2:23" hidden="1">
      <c r="F69" s="13" t="str">
        <f>+H41</f>
        <v/>
      </c>
      <c r="G69" s="13">
        <f>+L41</f>
        <v>1.0526315789473684</v>
      </c>
      <c r="H69" s="13" t="str">
        <f>+Q41</f>
        <v/>
      </c>
      <c r="I69" s="13" t="str">
        <f>+U41</f>
        <v/>
      </c>
      <c r="J69" s="13">
        <f>+W41</f>
        <v>1.0526315789473684</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U58:U59"/>
    <mergeCell ref="B12:W12"/>
    <mergeCell ref="B14:E14"/>
    <mergeCell ref="F14:W14"/>
    <mergeCell ref="B21:D21"/>
    <mergeCell ref="B22:D22"/>
    <mergeCell ref="E21:W21"/>
    <mergeCell ref="E22:W22"/>
    <mergeCell ref="U29:W29"/>
    <mergeCell ref="B36:D36"/>
    <mergeCell ref="B32:W32"/>
    <mergeCell ref="N44:W45"/>
    <mergeCell ref="B43:W43"/>
    <mergeCell ref="B37:D37"/>
    <mergeCell ref="B38:D38"/>
    <mergeCell ref="B35:D35"/>
    <mergeCell ref="T2:W2"/>
    <mergeCell ref="T5:W5"/>
    <mergeCell ref="B2:E5"/>
    <mergeCell ref="B11:W11"/>
    <mergeCell ref="T4:W4"/>
    <mergeCell ref="Q7:W7"/>
    <mergeCell ref="V8:W8"/>
    <mergeCell ref="V9:W9"/>
    <mergeCell ref="F2:S3"/>
    <mergeCell ref="F4:S5"/>
    <mergeCell ref="T3:W3"/>
    <mergeCell ref="B30:D30"/>
    <mergeCell ref="E30:F30"/>
    <mergeCell ref="J30:K30"/>
    <mergeCell ref="G30:I30"/>
    <mergeCell ref="B34:D34"/>
    <mergeCell ref="P30:W30"/>
    <mergeCell ref="B31:W31"/>
    <mergeCell ref="B33:W33"/>
    <mergeCell ref="B42:D42"/>
    <mergeCell ref="G25:K25"/>
    <mergeCell ref="B40:D40"/>
    <mergeCell ref="B41:D41"/>
    <mergeCell ref="S29:T29"/>
    <mergeCell ref="B28:W28"/>
    <mergeCell ref="Q25:W25"/>
    <mergeCell ref="B26:W26"/>
    <mergeCell ref="B27:D27"/>
    <mergeCell ref="E27:W27"/>
    <mergeCell ref="B29:F29"/>
    <mergeCell ref="G29:H29"/>
    <mergeCell ref="I29:K29"/>
    <mergeCell ref="E25:F25"/>
    <mergeCell ref="G24:K24"/>
    <mergeCell ref="M24:P24"/>
    <mergeCell ref="F17:W17"/>
    <mergeCell ref="B19:W19"/>
    <mergeCell ref="Q24:W24"/>
    <mergeCell ref="B23:D23"/>
    <mergeCell ref="T60:T62"/>
    <mergeCell ref="E23:W23"/>
    <mergeCell ref="B13:E13"/>
    <mergeCell ref="F13:W13"/>
    <mergeCell ref="B18:W18"/>
    <mergeCell ref="B20:W20"/>
    <mergeCell ref="B17:E17"/>
    <mergeCell ref="L30:O30"/>
    <mergeCell ref="L29:R29"/>
    <mergeCell ref="M25:P25"/>
    <mergeCell ref="B15:E15"/>
    <mergeCell ref="F15:W15"/>
    <mergeCell ref="B16:E16"/>
    <mergeCell ref="F16:W16"/>
    <mergeCell ref="B24:D25"/>
    <mergeCell ref="E24:F24"/>
    <mergeCell ref="B39:D39"/>
    <mergeCell ref="B64:L64"/>
    <mergeCell ref="N46:W48"/>
    <mergeCell ref="N49:W50"/>
    <mergeCell ref="N51:W52"/>
    <mergeCell ref="N53:W55"/>
    <mergeCell ref="N58:Q59"/>
    <mergeCell ref="N60:Q62"/>
    <mergeCell ref="R58:R59"/>
    <mergeCell ref="R60:R62"/>
    <mergeCell ref="N56:W57"/>
    <mergeCell ref="S58:S59"/>
    <mergeCell ref="S60:S62"/>
    <mergeCell ref="U60:U62"/>
    <mergeCell ref="V58:W62"/>
    <mergeCell ref="T58:T59"/>
  </mergeCells>
  <conditionalFormatting sqref="E41:G41">
    <cfRule type="cellIs" dxfId="65" priority="1" stopIfTrue="1" operator="between">
      <formula>0.76</formula>
      <formula>10</formula>
    </cfRule>
    <cfRule type="cellIs" dxfId="64" priority="2" stopIfTrue="1" operator="between">
      <formula>0.5</formula>
      <formula>0.759</formula>
    </cfRule>
    <cfRule type="cellIs" dxfId="63" priority="3" stopIfTrue="1" operator="between">
      <formula>0</formula>
      <formula>0.499</formula>
    </cfRule>
  </conditionalFormatting>
  <conditionalFormatting sqref="E37:W37">
    <cfRule type="cellIs" dxfId="62" priority="7" stopIfTrue="1" operator="between">
      <formula>0.76</formula>
      <formula>10</formula>
    </cfRule>
    <cfRule type="cellIs" dxfId="61" priority="8" stopIfTrue="1" operator="between">
      <formula>0.5</formula>
      <formula>0.759</formula>
    </cfRule>
    <cfRule type="cellIs" dxfId="60" priority="9" stopIfTrue="1" operator="between">
      <formula>0</formula>
      <formula>0.499</formula>
    </cfRule>
  </conditionalFormatting>
  <conditionalFormatting sqref="E38:W39">
    <cfRule type="containsBlanks" priority="10" stopIfTrue="1">
      <formula>LEN(TRIM(E38))=0</formula>
    </cfRule>
    <cfRule type="cellIs" dxfId="59" priority="11" stopIfTrue="1" operator="greaterThanOrEqual">
      <formula>0.1</formula>
    </cfRule>
    <cfRule type="cellIs" dxfId="58" priority="12" stopIfTrue="1" operator="between">
      <formula>0.0301</formula>
      <formula>0.9999</formula>
    </cfRule>
    <cfRule type="cellIs" dxfId="57" priority="13" stopIfTrue="1" operator="between">
      <formula>0</formula>
      <formula>0.03</formula>
    </cfRule>
  </conditionalFormatting>
  <conditionalFormatting sqref="E42:W42">
    <cfRule type="cellIs" dxfId="56" priority="156" stopIfTrue="1" operator="between">
      <formula>0.76</formula>
      <formula>10</formula>
    </cfRule>
    <cfRule type="cellIs" dxfId="55" priority="157" stopIfTrue="1" operator="between">
      <formula>0.5</formula>
      <formula>0.759</formula>
    </cfRule>
    <cfRule type="cellIs" dxfId="54" priority="158" stopIfTrue="1" operator="between">
      <formula>0</formula>
      <formula>0.499</formula>
    </cfRule>
  </conditionalFormatting>
  <conditionalFormatting sqref="F41:W41">
    <cfRule type="cellIs" dxfId="53" priority="4" stopIfTrue="1" operator="between">
      <formula>0.76</formula>
      <formula>10</formula>
    </cfRule>
    <cfRule type="cellIs" dxfId="52" priority="5" stopIfTrue="1" operator="between">
      <formula>0.5</formula>
      <formula>0.759</formula>
    </cfRule>
    <cfRule type="cellIs" dxfId="51"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9000000}">
          <x14:formula1>
            <xm:f>Hoja1!$E$4:$E$16</xm:f>
          </x14:formula1>
          <xm:sqref>O8</xm:sqref>
        </x14:dataValidation>
        <x14:dataValidation type="list" allowBlank="1" showInputMessage="1" showErrorMessage="1" xr:uid="{00000000-0002-0000-0100-000000000000}">
          <x14:formula1>
            <xm:f>'1.IDP'!$E$4:$E$8</xm:f>
          </x14:formula1>
          <xm:sqref>E30:F30</xm:sqref>
        </x14:dataValidation>
        <x14:dataValidation type="list" allowBlank="1" showInputMessage="1" showErrorMessage="1" xr:uid="{00000000-0002-0000-0100-000001000000}">
          <x14:formula1>
            <xm:f>'1.IDP'!$J$3:$J$9</xm:f>
          </x14:formula1>
          <xm:sqref>G29:H29</xm:sqref>
        </x14:dataValidation>
        <x14:dataValidation type="list" allowBlank="1" showInputMessage="1" showErrorMessage="1" xr:uid="{8DDE933E-3329-4F7E-863B-3042B415F1CA}">
          <x14:formula1>
            <xm:f>Hoja1!$D$4:$D$10</xm:f>
          </x14:formula1>
          <xm:sqref>F17:W17</xm:sqref>
        </x14:dataValidation>
        <x14:dataValidation type="list" allowBlank="1" showInputMessage="1" showErrorMessage="1" xr:uid="{A7CAD665-29E7-4868-9296-E1109F246448}">
          <x14:formula1>
            <xm:f>'Objetivos procesos '!$C$3:$C$28</xm:f>
          </x14:formula1>
          <xm:sqref>F13:W13</xm:sqref>
        </x14:dataValidation>
        <x14:dataValidation type="list" allowBlank="1" showInputMessage="1" showErrorMessage="1" xr:uid="{055559C6-8308-45CD-AE5F-2DFA4AFAD7B5}">
          <x14:formula1>
            <xm:f>Hoja1!$D$27:$D$29</xm:f>
          </x14:formula1>
          <xm:sqref>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A13" zoomScale="120" zoomScaleNormal="120" workbookViewId="0">
      <selection activeCell="D15" sqref="D15"/>
    </sheetView>
  </sheetViews>
  <sheetFormatPr defaultColWidth="11.42578125" defaultRowHeight="15"/>
  <cols>
    <col min="2" max="2" width="4.85546875" style="180" bestFit="1" customWidth="1"/>
    <col min="3" max="3" width="64.7109375" style="182" customWidth="1"/>
    <col min="4" max="4" width="50" style="194" customWidth="1"/>
    <col min="5" max="5" width="50.140625" customWidth="1"/>
  </cols>
  <sheetData>
    <row r="1" spans="2:5" ht="15.75" thickBot="1"/>
    <row r="2" spans="2:5">
      <c r="B2" s="188" t="s">
        <v>510</v>
      </c>
      <c r="C2" s="189" t="s">
        <v>511</v>
      </c>
      <c r="D2" s="189" t="s">
        <v>512</v>
      </c>
      <c r="E2" s="190" t="s">
        <v>513</v>
      </c>
    </row>
    <row r="3" spans="2:5" ht="135">
      <c r="B3" s="191">
        <v>1</v>
      </c>
      <c r="C3" s="181" t="s">
        <v>514</v>
      </c>
      <c r="D3" s="195" t="s">
        <v>515</v>
      </c>
      <c r="E3" s="181" t="s">
        <v>516</v>
      </c>
    </row>
    <row r="4" spans="2:5" ht="120">
      <c r="B4" s="191">
        <v>2</v>
      </c>
      <c r="C4" s="181" t="s">
        <v>517</v>
      </c>
      <c r="D4" s="195" t="s">
        <v>518</v>
      </c>
      <c r="E4" s="181" t="s">
        <v>519</v>
      </c>
    </row>
    <row r="5" spans="2:5" ht="75">
      <c r="B5" s="191">
        <v>3</v>
      </c>
      <c r="C5" s="181" t="s">
        <v>520</v>
      </c>
      <c r="D5" s="195" t="s">
        <v>521</v>
      </c>
      <c r="E5" s="181" t="s">
        <v>522</v>
      </c>
    </row>
    <row r="6" spans="2:5" ht="75">
      <c r="B6" s="191">
        <v>4</v>
      </c>
      <c r="C6" s="181" t="s">
        <v>523</v>
      </c>
      <c r="D6" s="195" t="s">
        <v>524</v>
      </c>
      <c r="E6" s="181" t="s">
        <v>525</v>
      </c>
    </row>
    <row r="7" spans="2:5" ht="157.5" customHeight="1">
      <c r="B7" s="191">
        <v>5</v>
      </c>
      <c r="C7" s="181" t="s">
        <v>526</v>
      </c>
      <c r="D7" s="196" t="s">
        <v>527</v>
      </c>
      <c r="E7" s="181" t="s">
        <v>528</v>
      </c>
    </row>
    <row r="8" spans="2:5" ht="142.5" customHeight="1">
      <c r="B8" s="191">
        <v>6</v>
      </c>
      <c r="C8" s="181" t="s">
        <v>432</v>
      </c>
      <c r="D8" s="195" t="s">
        <v>529</v>
      </c>
      <c r="E8" s="181" t="s">
        <v>528</v>
      </c>
    </row>
    <row r="9" spans="2:5" ht="171" customHeight="1">
      <c r="B9" s="191">
        <v>7</v>
      </c>
      <c r="C9" s="181" t="s">
        <v>530</v>
      </c>
      <c r="D9" s="195" t="s">
        <v>531</v>
      </c>
      <c r="E9" s="181" t="s">
        <v>532</v>
      </c>
    </row>
    <row r="10" spans="2:5" ht="246" customHeight="1">
      <c r="B10" s="191">
        <v>8</v>
      </c>
      <c r="C10" s="181" t="s">
        <v>533</v>
      </c>
      <c r="D10" s="195" t="s">
        <v>534</v>
      </c>
      <c r="E10" s="181" t="s">
        <v>532</v>
      </c>
    </row>
    <row r="11" spans="2:5" ht="105">
      <c r="B11" s="191">
        <v>9</v>
      </c>
      <c r="C11" s="181" t="s">
        <v>535</v>
      </c>
      <c r="D11" s="195" t="s">
        <v>536</v>
      </c>
      <c r="E11" s="195" t="s">
        <v>537</v>
      </c>
    </row>
    <row r="12" spans="2:5" ht="204" customHeight="1">
      <c r="B12" s="191">
        <v>10</v>
      </c>
      <c r="C12" s="181" t="s">
        <v>538</v>
      </c>
      <c r="D12" s="195" t="s">
        <v>539</v>
      </c>
      <c r="E12" s="181" t="s">
        <v>532</v>
      </c>
    </row>
    <row r="13" spans="2:5" ht="115.5" customHeight="1">
      <c r="B13" s="191">
        <v>11</v>
      </c>
      <c r="C13" s="181" t="s">
        <v>540</v>
      </c>
      <c r="D13" s="195" t="s">
        <v>541</v>
      </c>
      <c r="E13" s="181" t="s">
        <v>542</v>
      </c>
    </row>
    <row r="14" spans="2:5" ht="60">
      <c r="B14" s="191">
        <v>12</v>
      </c>
      <c r="C14" s="181" t="s">
        <v>543</v>
      </c>
      <c r="D14" s="195" t="s">
        <v>544</v>
      </c>
      <c r="E14" s="181" t="s">
        <v>542</v>
      </c>
    </row>
    <row r="15" spans="2:5" ht="165">
      <c r="B15" s="191">
        <v>13</v>
      </c>
      <c r="C15" s="181" t="s">
        <v>545</v>
      </c>
      <c r="D15" s="195" t="s">
        <v>546</v>
      </c>
      <c r="E15" s="181" t="s">
        <v>547</v>
      </c>
    </row>
    <row r="16" spans="2:5" ht="60">
      <c r="B16" s="191">
        <v>14</v>
      </c>
      <c r="C16" s="181" t="s">
        <v>548</v>
      </c>
      <c r="D16" s="195" t="s">
        <v>549</v>
      </c>
      <c r="E16" s="181" t="s">
        <v>550</v>
      </c>
    </row>
    <row r="17" spans="2:5" ht="105">
      <c r="B17" s="191">
        <v>15</v>
      </c>
      <c r="C17" s="181" t="s">
        <v>551</v>
      </c>
      <c r="D17" s="195" t="s">
        <v>552</v>
      </c>
      <c r="E17" s="181" t="s">
        <v>550</v>
      </c>
    </row>
    <row r="18" spans="2:5" ht="105">
      <c r="B18" s="191">
        <v>16</v>
      </c>
      <c r="C18" s="181" t="s">
        <v>553</v>
      </c>
      <c r="D18" s="195" t="s">
        <v>554</v>
      </c>
      <c r="E18" s="181" t="s">
        <v>550</v>
      </c>
    </row>
    <row r="19" spans="2:5" ht="105">
      <c r="B19" s="191">
        <v>17</v>
      </c>
      <c r="C19" s="181" t="s">
        <v>40</v>
      </c>
      <c r="D19" s="195" t="s">
        <v>555</v>
      </c>
      <c r="E19" s="181" t="s">
        <v>556</v>
      </c>
    </row>
    <row r="20" spans="2:5" ht="144.75" customHeight="1">
      <c r="B20" s="191">
        <v>18</v>
      </c>
      <c r="C20" s="181" t="s">
        <v>44</v>
      </c>
      <c r="D20" s="195" t="s">
        <v>557</v>
      </c>
      <c r="E20" s="181" t="s">
        <v>558</v>
      </c>
    </row>
    <row r="21" spans="2:5" ht="37.5" customHeight="1">
      <c r="B21" s="191">
        <v>19</v>
      </c>
      <c r="C21" s="181" t="s">
        <v>559</v>
      </c>
      <c r="D21" s="195" t="s">
        <v>560</v>
      </c>
      <c r="E21" s="181" t="s">
        <v>561</v>
      </c>
    </row>
    <row r="22" spans="2:5" ht="164.25" customHeight="1">
      <c r="B22" s="191">
        <v>20</v>
      </c>
      <c r="C22" s="181" t="s">
        <v>562</v>
      </c>
      <c r="D22" s="195" t="s">
        <v>563</v>
      </c>
      <c r="E22" s="181" t="s">
        <v>564</v>
      </c>
    </row>
    <row r="23" spans="2:5" ht="69" customHeight="1">
      <c r="B23" s="191">
        <v>21</v>
      </c>
      <c r="C23" s="181" t="s">
        <v>46</v>
      </c>
      <c r="D23" s="195" t="s">
        <v>565</v>
      </c>
      <c r="E23" s="181" t="s">
        <v>566</v>
      </c>
    </row>
    <row r="24" spans="2:5" ht="105">
      <c r="B24" s="191">
        <v>22</v>
      </c>
      <c r="C24" s="181" t="s">
        <v>567</v>
      </c>
      <c r="D24" s="195" t="s">
        <v>568</v>
      </c>
      <c r="E24" s="181" t="s">
        <v>569</v>
      </c>
    </row>
    <row r="25" spans="2:5" ht="183.75" customHeight="1">
      <c r="B25" s="191">
        <v>23</v>
      </c>
      <c r="C25" s="181" t="s">
        <v>570</v>
      </c>
      <c r="D25" s="196" t="s">
        <v>571</v>
      </c>
      <c r="E25" s="181" t="s">
        <v>572</v>
      </c>
    </row>
    <row r="26" spans="2:5" ht="129" customHeight="1">
      <c r="B26" s="191">
        <v>24</v>
      </c>
      <c r="C26" s="181" t="s">
        <v>573</v>
      </c>
      <c r="D26" s="195" t="s">
        <v>574</v>
      </c>
      <c r="E26" s="181" t="s">
        <v>575</v>
      </c>
    </row>
    <row r="27" spans="2:5" ht="126" customHeight="1">
      <c r="B27" s="191">
        <v>25</v>
      </c>
      <c r="C27" s="181" t="s">
        <v>576</v>
      </c>
      <c r="D27" s="195" t="s">
        <v>577</v>
      </c>
      <c r="E27" s="181" t="s">
        <v>578</v>
      </c>
    </row>
    <row r="28" spans="2:5" ht="128.25" customHeight="1" thickBot="1">
      <c r="B28" s="192">
        <v>26</v>
      </c>
      <c r="C28" s="193" t="s">
        <v>579</v>
      </c>
      <c r="D28" s="197" t="s">
        <v>580</v>
      </c>
      <c r="E28" s="181" t="s">
        <v>581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1"/>
  <sheetViews>
    <sheetView showGridLines="0" workbookViewId="0">
      <selection activeCell="B25" sqref="B25"/>
    </sheetView>
  </sheetViews>
  <sheetFormatPr defaultColWidth="11.42578125" defaultRowHeight="30" customHeight="1"/>
  <cols>
    <col min="1" max="1" width="25.7109375" style="178" customWidth="1"/>
    <col min="2" max="2" width="35.140625" style="178" customWidth="1"/>
    <col min="3" max="22" width="15.7109375" style="178" customWidth="1"/>
    <col min="23" max="23" width="5.28515625" style="171" customWidth="1"/>
    <col min="24" max="24" width="10.7109375" style="171" customWidth="1"/>
    <col min="25" max="25" width="49.140625" style="171" customWidth="1"/>
    <col min="26" max="26" width="11.42578125" style="170"/>
    <col min="27" max="16384" width="11.42578125" style="171"/>
  </cols>
  <sheetData>
    <row r="1" spans="1:26" s="179" customFormat="1" ht="42.75" customHeight="1">
      <c r="A1" s="257"/>
      <c r="B1" s="257"/>
      <c r="C1" s="258" t="s">
        <v>582</v>
      </c>
      <c r="D1" s="259"/>
      <c r="E1" s="259"/>
      <c r="F1" s="259"/>
      <c r="G1" s="259"/>
      <c r="H1" s="259"/>
      <c r="I1" s="259"/>
      <c r="J1" s="259"/>
      <c r="K1" s="259"/>
      <c r="L1" s="259"/>
      <c r="M1" s="259"/>
      <c r="N1" s="259"/>
      <c r="O1" s="259"/>
      <c r="P1" s="259"/>
      <c r="Q1" s="259"/>
      <c r="R1" s="259"/>
      <c r="S1" s="259"/>
      <c r="T1" s="259"/>
      <c r="U1" s="259"/>
      <c r="V1" s="259"/>
      <c r="W1" s="259"/>
      <c r="X1" s="259"/>
      <c r="Y1" s="260"/>
    </row>
    <row r="2" spans="1:26" s="179" customFormat="1" ht="42.75" customHeight="1">
      <c r="A2" s="257"/>
      <c r="B2" s="257"/>
      <c r="C2" s="261"/>
      <c r="D2" s="262"/>
      <c r="E2" s="262"/>
      <c r="F2" s="262"/>
      <c r="G2" s="262"/>
      <c r="H2" s="262"/>
      <c r="I2" s="262"/>
      <c r="J2" s="262"/>
      <c r="K2" s="262"/>
      <c r="L2" s="262"/>
      <c r="M2" s="262"/>
      <c r="N2" s="262"/>
      <c r="O2" s="262"/>
      <c r="P2" s="262"/>
      <c r="Q2" s="262"/>
      <c r="R2" s="262"/>
      <c r="S2" s="262"/>
      <c r="T2" s="262"/>
      <c r="U2" s="262"/>
      <c r="V2" s="262"/>
      <c r="W2" s="262"/>
      <c r="X2" s="262"/>
      <c r="Y2" s="263"/>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583</v>
      </c>
      <c r="B4" s="264" t="str">
        <f>+'1. Informes, estudios, proyecto'!F13</f>
        <v>Análisis Económico y de Riesgo</v>
      </c>
      <c r="C4" s="264"/>
      <c r="D4" s="264"/>
      <c r="E4" s="264"/>
      <c r="F4" s="264"/>
      <c r="G4" s="264"/>
      <c r="H4" s="264"/>
      <c r="I4" s="264"/>
      <c r="J4" s="264"/>
      <c r="K4" s="264"/>
      <c r="L4" s="264"/>
      <c r="M4" s="264"/>
      <c r="N4" s="264"/>
      <c r="O4" s="264"/>
      <c r="P4" s="264"/>
      <c r="Q4" s="264"/>
      <c r="R4" s="264"/>
      <c r="S4" s="264"/>
      <c r="T4" s="264"/>
      <c r="U4" s="264"/>
      <c r="V4" s="264"/>
      <c r="W4" s="264"/>
      <c r="X4" s="264"/>
      <c r="Y4" s="264"/>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265" t="s">
        <v>584</v>
      </c>
      <c r="B6" s="251" t="s">
        <v>585</v>
      </c>
      <c r="C6" s="251" t="s">
        <v>466</v>
      </c>
      <c r="D6" s="251" t="s">
        <v>467</v>
      </c>
      <c r="E6" s="251" t="s">
        <v>586</v>
      </c>
      <c r="F6" s="251" t="s">
        <v>587</v>
      </c>
      <c r="G6" s="251" t="s">
        <v>588</v>
      </c>
      <c r="H6" s="251" t="s">
        <v>470</v>
      </c>
      <c r="I6" s="251" t="s">
        <v>471</v>
      </c>
      <c r="J6" s="251" t="s">
        <v>472</v>
      </c>
      <c r="K6" s="251" t="s">
        <v>589</v>
      </c>
      <c r="L6" s="251" t="s">
        <v>588</v>
      </c>
      <c r="M6" s="251" t="s">
        <v>475</v>
      </c>
      <c r="N6" s="251" t="s">
        <v>476</v>
      </c>
      <c r="O6" s="251" t="s">
        <v>477</v>
      </c>
      <c r="P6" s="251" t="s">
        <v>590</v>
      </c>
      <c r="Q6" s="251" t="s">
        <v>588</v>
      </c>
      <c r="R6" s="251" t="s">
        <v>479</v>
      </c>
      <c r="S6" s="251" t="s">
        <v>480</v>
      </c>
      <c r="T6" s="251" t="s">
        <v>481</v>
      </c>
      <c r="U6" s="251" t="s">
        <v>591</v>
      </c>
      <c r="V6" s="251" t="s">
        <v>588</v>
      </c>
      <c r="W6" s="251" t="s">
        <v>592</v>
      </c>
      <c r="X6" s="251"/>
      <c r="Y6" s="253"/>
      <c r="Z6" s="172"/>
    </row>
    <row r="7" spans="1:26" s="175" customFormat="1" ht="15.75" customHeight="1" thickBot="1">
      <c r="A7" s="266"/>
      <c r="B7" s="252"/>
      <c r="C7" s="252"/>
      <c r="D7" s="252"/>
      <c r="E7" s="252"/>
      <c r="F7" s="252"/>
      <c r="G7" s="252"/>
      <c r="H7" s="252"/>
      <c r="I7" s="252"/>
      <c r="J7" s="252"/>
      <c r="K7" s="252"/>
      <c r="L7" s="252"/>
      <c r="M7" s="252"/>
      <c r="N7" s="252"/>
      <c r="O7" s="252"/>
      <c r="P7" s="252"/>
      <c r="Q7" s="252"/>
      <c r="R7" s="252"/>
      <c r="S7" s="252"/>
      <c r="T7" s="252"/>
      <c r="U7" s="252"/>
      <c r="V7" s="252"/>
      <c r="W7" s="252"/>
      <c r="X7" s="252"/>
      <c r="Y7" s="254"/>
      <c r="Z7" s="174"/>
    </row>
    <row r="8" spans="1:26" s="176" customFormat="1" ht="84.75" customHeight="1">
      <c r="A8" s="230" t="s">
        <v>593</v>
      </c>
      <c r="B8" s="199" t="s">
        <v>594</v>
      </c>
      <c r="C8" s="200">
        <v>0</v>
      </c>
      <c r="D8" s="200">
        <v>0</v>
      </c>
      <c r="E8" s="200">
        <v>0</v>
      </c>
      <c r="F8" s="206">
        <f>SUM(C8:E8)</f>
        <v>0</v>
      </c>
      <c r="G8" s="451" t="s">
        <v>595</v>
      </c>
      <c r="H8" s="201">
        <v>0</v>
      </c>
      <c r="I8" s="229">
        <v>1</v>
      </c>
      <c r="J8" s="201"/>
      <c r="K8" s="206">
        <f>SUM(H8:J8)</f>
        <v>1</v>
      </c>
      <c r="L8" s="451">
        <f>K8/K9</f>
        <v>1</v>
      </c>
      <c r="M8" s="201"/>
      <c r="N8" s="211"/>
      <c r="O8" s="219"/>
      <c r="P8" s="206">
        <f>SUM(M8:O8)</f>
        <v>0</v>
      </c>
      <c r="Q8" s="452" t="e">
        <f>P8/P9</f>
        <v>#DIV/0!</v>
      </c>
      <c r="R8" s="222"/>
      <c r="S8" s="211"/>
      <c r="T8" s="219"/>
      <c r="U8" s="206">
        <f>SUM(R8:T8)</f>
        <v>0</v>
      </c>
      <c r="V8" s="452" t="e">
        <f>U8/U9</f>
        <v>#DIV/0!</v>
      </c>
      <c r="W8" s="514" t="s">
        <v>596</v>
      </c>
      <c r="X8" s="232"/>
      <c r="Y8" s="233"/>
    </row>
    <row r="9" spans="1:26" s="176" customFormat="1" ht="98.25" customHeight="1" thickBot="1">
      <c r="A9" s="231"/>
      <c r="B9" s="202" t="s">
        <v>452</v>
      </c>
      <c r="C9" s="203">
        <v>0</v>
      </c>
      <c r="D9" s="203">
        <v>0</v>
      </c>
      <c r="E9" s="203">
        <v>0</v>
      </c>
      <c r="F9" s="206">
        <f>SUM(C9:E9)</f>
        <v>0</v>
      </c>
      <c r="G9" s="237"/>
      <c r="H9" s="204">
        <v>0</v>
      </c>
      <c r="I9" s="204">
        <v>1</v>
      </c>
      <c r="J9" s="204"/>
      <c r="K9" s="206">
        <f>SUM(H9:J9)</f>
        <v>1</v>
      </c>
      <c r="L9" s="237"/>
      <c r="M9" s="204"/>
      <c r="N9" s="212"/>
      <c r="O9" s="220"/>
      <c r="P9" s="206">
        <f>SUM(M9:O9)</f>
        <v>0</v>
      </c>
      <c r="Q9" s="453"/>
      <c r="R9" s="223"/>
      <c r="S9" s="212"/>
      <c r="T9" s="220"/>
      <c r="U9" s="206">
        <f>SUM(R9:T9)</f>
        <v>0</v>
      </c>
      <c r="V9" s="453"/>
      <c r="W9" s="454"/>
      <c r="X9" s="234"/>
      <c r="Y9" s="235"/>
    </row>
    <row r="10" spans="1:26" s="176" customFormat="1" ht="69.95" hidden="1" customHeight="1">
      <c r="A10" s="230" t="s">
        <v>597</v>
      </c>
      <c r="B10" s="199" t="e">
        <f>+#REF!</f>
        <v>#REF!</v>
      </c>
      <c r="C10" s="200"/>
      <c r="D10" s="200"/>
      <c r="E10" s="200"/>
      <c r="F10" s="207"/>
      <c r="G10" s="207"/>
      <c r="H10" s="201"/>
      <c r="I10" s="201"/>
      <c r="J10" s="201"/>
      <c r="K10" s="209"/>
      <c r="L10" s="209"/>
      <c r="M10" s="201"/>
      <c r="N10" s="211"/>
      <c r="O10" s="211"/>
      <c r="P10" s="213"/>
      <c r="Q10" s="214"/>
      <c r="R10" s="211"/>
      <c r="S10" s="211"/>
      <c r="T10" s="211"/>
      <c r="U10" s="213"/>
      <c r="V10" s="214"/>
      <c r="W10" s="232" t="s">
        <v>598</v>
      </c>
      <c r="X10" s="232"/>
      <c r="Y10" s="233"/>
    </row>
    <row r="11" spans="1:26" s="176" customFormat="1" ht="69.95" hidden="1" customHeight="1">
      <c r="A11" s="231"/>
      <c r="B11" s="202" t="e">
        <f>+#REF!</f>
        <v>#REF!</v>
      </c>
      <c r="C11" s="203"/>
      <c r="D11" s="203"/>
      <c r="E11" s="203"/>
      <c r="F11" s="207"/>
      <c r="G11" s="207"/>
      <c r="H11" s="204"/>
      <c r="I11" s="204"/>
      <c r="J11" s="204"/>
      <c r="K11" s="209"/>
      <c r="L11" s="209"/>
      <c r="M11" s="204"/>
      <c r="N11" s="212"/>
      <c r="O11" s="212"/>
      <c r="P11" s="213"/>
      <c r="Q11" s="214"/>
      <c r="R11" s="212"/>
      <c r="S11" s="212"/>
      <c r="T11" s="212"/>
      <c r="U11" s="213"/>
      <c r="V11" s="214"/>
      <c r="W11" s="234"/>
      <c r="X11" s="234"/>
      <c r="Y11" s="235"/>
    </row>
    <row r="12" spans="1:26" s="176" customFormat="1" ht="69.95" hidden="1" customHeight="1">
      <c r="A12" s="230" t="s">
        <v>599</v>
      </c>
      <c r="B12" s="199" t="e">
        <f>+#REF!</f>
        <v>#REF!</v>
      </c>
      <c r="C12" s="200"/>
      <c r="D12" s="200"/>
      <c r="E12" s="200"/>
      <c r="F12" s="207"/>
      <c r="G12" s="207"/>
      <c r="H12" s="201"/>
      <c r="I12" s="201"/>
      <c r="J12" s="201"/>
      <c r="K12" s="209"/>
      <c r="L12" s="209"/>
      <c r="M12" s="201"/>
      <c r="N12" s="211"/>
      <c r="O12" s="211"/>
      <c r="P12" s="213"/>
      <c r="Q12" s="214"/>
      <c r="R12" s="211"/>
      <c r="S12" s="211"/>
      <c r="T12" s="211"/>
      <c r="U12" s="213"/>
      <c r="V12" s="214"/>
      <c r="W12" s="232" t="s">
        <v>598</v>
      </c>
      <c r="X12" s="232"/>
      <c r="Y12" s="233"/>
    </row>
    <row r="13" spans="1:26" s="176" customFormat="1" ht="69.95" hidden="1" customHeight="1">
      <c r="A13" s="231"/>
      <c r="B13" s="202" t="e">
        <f>+#REF!</f>
        <v>#REF!</v>
      </c>
      <c r="C13" s="203"/>
      <c r="D13" s="203"/>
      <c r="E13" s="203"/>
      <c r="F13" s="207"/>
      <c r="G13" s="207"/>
      <c r="H13" s="204"/>
      <c r="I13" s="204"/>
      <c r="J13" s="204"/>
      <c r="K13" s="209"/>
      <c r="L13" s="209"/>
      <c r="M13" s="204"/>
      <c r="N13" s="212"/>
      <c r="O13" s="212"/>
      <c r="P13" s="213"/>
      <c r="Q13" s="214"/>
      <c r="R13" s="212"/>
      <c r="S13" s="212"/>
      <c r="T13" s="212"/>
      <c r="U13" s="213"/>
      <c r="V13" s="214"/>
      <c r="W13" s="234"/>
      <c r="X13" s="234"/>
      <c r="Y13" s="235"/>
    </row>
    <row r="14" spans="1:26" s="176" customFormat="1" ht="69.95" hidden="1" customHeight="1">
      <c r="A14" s="230" t="s">
        <v>600</v>
      </c>
      <c r="B14" s="199" t="e">
        <f>+#REF!</f>
        <v>#REF!</v>
      </c>
      <c r="C14" s="200"/>
      <c r="D14" s="200"/>
      <c r="E14" s="200"/>
      <c r="F14" s="207"/>
      <c r="G14" s="207"/>
      <c r="H14" s="201"/>
      <c r="I14" s="201"/>
      <c r="J14" s="201"/>
      <c r="K14" s="209"/>
      <c r="L14" s="209"/>
      <c r="M14" s="201"/>
      <c r="N14" s="211"/>
      <c r="O14" s="211"/>
      <c r="P14" s="213"/>
      <c r="Q14" s="214"/>
      <c r="R14" s="211"/>
      <c r="S14" s="211"/>
      <c r="T14" s="211"/>
      <c r="U14" s="213"/>
      <c r="V14" s="214"/>
      <c r="W14" s="232" t="s">
        <v>598</v>
      </c>
      <c r="X14" s="232"/>
      <c r="Y14" s="233"/>
    </row>
    <row r="15" spans="1:26" s="176" customFormat="1" ht="69.95" hidden="1" customHeight="1">
      <c r="A15" s="231"/>
      <c r="B15" s="202" t="e">
        <f>+#REF!</f>
        <v>#REF!</v>
      </c>
      <c r="C15" s="203"/>
      <c r="D15" s="203"/>
      <c r="E15" s="203"/>
      <c r="F15" s="207"/>
      <c r="G15" s="207"/>
      <c r="H15" s="204"/>
      <c r="I15" s="204"/>
      <c r="J15" s="204"/>
      <c r="K15" s="209"/>
      <c r="L15" s="209"/>
      <c r="M15" s="204"/>
      <c r="N15" s="212"/>
      <c r="O15" s="212"/>
      <c r="P15" s="213"/>
      <c r="Q15" s="214"/>
      <c r="R15" s="212"/>
      <c r="S15" s="212"/>
      <c r="T15" s="212"/>
      <c r="U15" s="213"/>
      <c r="V15" s="214"/>
      <c r="W15" s="234"/>
      <c r="X15" s="234"/>
      <c r="Y15" s="235"/>
    </row>
    <row r="16" spans="1:26" s="176" customFormat="1" ht="69.95" hidden="1" customHeight="1">
      <c r="A16" s="230" t="s">
        <v>601</v>
      </c>
      <c r="B16" s="199" t="e">
        <f>+#REF!</f>
        <v>#REF!</v>
      </c>
      <c r="C16" s="200"/>
      <c r="D16" s="200"/>
      <c r="E16" s="200"/>
      <c r="F16" s="207"/>
      <c r="G16" s="207"/>
      <c r="H16" s="201"/>
      <c r="I16" s="201"/>
      <c r="J16" s="201"/>
      <c r="K16" s="209"/>
      <c r="L16" s="209"/>
      <c r="M16" s="201"/>
      <c r="N16" s="211"/>
      <c r="O16" s="211"/>
      <c r="P16" s="213"/>
      <c r="Q16" s="214"/>
      <c r="R16" s="211"/>
      <c r="S16" s="211"/>
      <c r="T16" s="211"/>
      <c r="U16" s="213"/>
      <c r="V16" s="214"/>
      <c r="W16" s="232" t="s">
        <v>598</v>
      </c>
      <c r="X16" s="232"/>
      <c r="Y16" s="233"/>
    </row>
    <row r="17" spans="1:25" s="176" customFormat="1" ht="69.95" hidden="1" customHeight="1">
      <c r="A17" s="231"/>
      <c r="B17" s="202" t="e">
        <f>+#REF!</f>
        <v>#REF!</v>
      </c>
      <c r="C17" s="203"/>
      <c r="D17" s="203"/>
      <c r="E17" s="203"/>
      <c r="F17" s="207"/>
      <c r="G17" s="207"/>
      <c r="H17" s="204"/>
      <c r="I17" s="204"/>
      <c r="J17" s="204"/>
      <c r="K17" s="209"/>
      <c r="L17" s="209"/>
      <c r="M17" s="204"/>
      <c r="N17" s="212"/>
      <c r="O17" s="212"/>
      <c r="P17" s="213"/>
      <c r="Q17" s="214"/>
      <c r="R17" s="212"/>
      <c r="S17" s="212"/>
      <c r="T17" s="212"/>
      <c r="U17" s="213"/>
      <c r="V17" s="214"/>
      <c r="W17" s="234"/>
      <c r="X17" s="234"/>
      <c r="Y17" s="235"/>
    </row>
    <row r="18" spans="1:25" s="176" customFormat="1" ht="69.95" hidden="1" customHeight="1">
      <c r="A18" s="230" t="s">
        <v>602</v>
      </c>
      <c r="B18" s="199" t="e">
        <f>+#REF!</f>
        <v>#REF!</v>
      </c>
      <c r="C18" s="200"/>
      <c r="D18" s="200"/>
      <c r="E18" s="200"/>
      <c r="F18" s="207"/>
      <c r="G18" s="207"/>
      <c r="H18" s="201"/>
      <c r="I18" s="201"/>
      <c r="J18" s="201"/>
      <c r="K18" s="209"/>
      <c r="L18" s="209"/>
      <c r="M18" s="201"/>
      <c r="N18" s="211"/>
      <c r="O18" s="211"/>
      <c r="P18" s="213"/>
      <c r="Q18" s="214"/>
      <c r="R18" s="211"/>
      <c r="S18" s="211"/>
      <c r="T18" s="211"/>
      <c r="U18" s="213"/>
      <c r="V18" s="214"/>
      <c r="W18" s="232" t="s">
        <v>598</v>
      </c>
      <c r="X18" s="232"/>
      <c r="Y18" s="233"/>
    </row>
    <row r="19" spans="1:25" s="176" customFormat="1" ht="69.95" hidden="1" customHeight="1">
      <c r="A19" s="231"/>
      <c r="B19" s="202" t="e">
        <f>+#REF!</f>
        <v>#REF!</v>
      </c>
      <c r="C19" s="203"/>
      <c r="D19" s="203"/>
      <c r="E19" s="203"/>
      <c r="F19" s="207"/>
      <c r="G19" s="207"/>
      <c r="H19" s="204"/>
      <c r="I19" s="204"/>
      <c r="J19" s="204"/>
      <c r="K19" s="209"/>
      <c r="L19" s="209"/>
      <c r="M19" s="204"/>
      <c r="N19" s="212"/>
      <c r="O19" s="212"/>
      <c r="P19" s="213"/>
      <c r="Q19" s="214"/>
      <c r="R19" s="212"/>
      <c r="S19" s="212"/>
      <c r="T19" s="212"/>
      <c r="U19" s="213"/>
      <c r="V19" s="214"/>
      <c r="W19" s="234"/>
      <c r="X19" s="234"/>
      <c r="Y19" s="235"/>
    </row>
    <row r="20" spans="1:25" s="176" customFormat="1" ht="69.95" hidden="1" customHeight="1">
      <c r="A20" s="230" t="s">
        <v>603</v>
      </c>
      <c r="B20" s="199" t="e">
        <f>+#REF!</f>
        <v>#REF!</v>
      </c>
      <c r="C20" s="200"/>
      <c r="D20" s="200"/>
      <c r="E20" s="200"/>
      <c r="F20" s="207"/>
      <c r="G20" s="207"/>
      <c r="H20" s="201"/>
      <c r="I20" s="201"/>
      <c r="J20" s="201"/>
      <c r="K20" s="209"/>
      <c r="L20" s="209"/>
      <c r="M20" s="201"/>
      <c r="N20" s="211"/>
      <c r="O20" s="211"/>
      <c r="P20" s="213"/>
      <c r="Q20" s="214"/>
      <c r="R20" s="211"/>
      <c r="S20" s="211"/>
      <c r="T20" s="211"/>
      <c r="U20" s="213"/>
      <c r="V20" s="214"/>
      <c r="W20" s="232" t="s">
        <v>598</v>
      </c>
      <c r="X20" s="232"/>
      <c r="Y20" s="233"/>
    </row>
    <row r="21" spans="1:25" s="176" customFormat="1" ht="37.5" hidden="1" customHeight="1" thickBot="1">
      <c r="A21" s="231"/>
      <c r="B21" s="202" t="e">
        <f>+#REF!</f>
        <v>#REF!</v>
      </c>
      <c r="C21" s="203"/>
      <c r="D21" s="203"/>
      <c r="E21" s="203"/>
      <c r="F21" s="208"/>
      <c r="G21" s="208"/>
      <c r="H21" s="204"/>
      <c r="I21" s="204"/>
      <c r="J21" s="204"/>
      <c r="K21" s="210"/>
      <c r="L21" s="210"/>
      <c r="M21" s="204"/>
      <c r="N21" s="212"/>
      <c r="O21" s="212"/>
      <c r="P21" s="215"/>
      <c r="Q21" s="216"/>
      <c r="R21" s="212"/>
      <c r="S21" s="212"/>
      <c r="T21" s="212"/>
      <c r="U21" s="217"/>
      <c r="V21" s="218"/>
      <c r="W21" s="234"/>
      <c r="X21" s="234"/>
      <c r="Y21" s="235"/>
    </row>
    <row r="22" spans="1:25" s="176" customFormat="1" ht="30" customHeight="1">
      <c r="B22" s="183"/>
      <c r="C22" s="183"/>
      <c r="D22" s="183"/>
      <c r="E22" s="183"/>
      <c r="F22" s="183"/>
      <c r="G22" s="183"/>
      <c r="H22" s="183"/>
      <c r="I22" s="183"/>
      <c r="J22" s="183"/>
      <c r="K22" s="183"/>
      <c r="L22" s="183"/>
      <c r="M22" s="183"/>
      <c r="N22" s="183"/>
      <c r="O22" s="183"/>
      <c r="P22" s="183"/>
      <c r="Q22" s="183"/>
      <c r="R22" s="183"/>
      <c r="S22" s="183"/>
      <c r="T22" s="183"/>
      <c r="U22" s="183"/>
      <c r="V22" s="183"/>
    </row>
    <row r="23" spans="1:25" s="176" customFormat="1" ht="30" customHeight="1">
      <c r="B23" s="183"/>
      <c r="C23" s="183"/>
      <c r="D23" s="183"/>
      <c r="E23" s="183"/>
      <c r="F23" s="183"/>
      <c r="G23" s="183"/>
      <c r="H23" s="183"/>
      <c r="I23" s="183"/>
      <c r="J23" s="183"/>
      <c r="K23" s="183"/>
      <c r="L23" s="183"/>
      <c r="M23" s="183"/>
      <c r="N23" s="183"/>
      <c r="O23" s="183"/>
      <c r="P23" s="183"/>
      <c r="Q23" s="183"/>
      <c r="R23" s="183"/>
      <c r="S23" s="183"/>
      <c r="T23" s="183"/>
      <c r="U23" s="183"/>
      <c r="V23" s="183"/>
    </row>
    <row r="24" spans="1:25"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1:25"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c r="Z45" s="176"/>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c r="Z46" s="176"/>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sheetData>
  <sheetProtection selectLockedCells="1"/>
  <mergeCells count="44">
    <mergeCell ref="A12:A13"/>
    <mergeCell ref="W12:Y13"/>
    <mergeCell ref="W10:Y11"/>
    <mergeCell ref="A10:A11"/>
    <mergeCell ref="A20:A21"/>
    <mergeCell ref="W20:Y21"/>
    <mergeCell ref="A18:A19"/>
    <mergeCell ref="W14:Y15"/>
    <mergeCell ref="A16:A17"/>
    <mergeCell ref="W16:Y17"/>
    <mergeCell ref="A14:A15"/>
    <mergeCell ref="W18:Y19"/>
    <mergeCell ref="C1:Y2"/>
    <mergeCell ref="G6:G7"/>
    <mergeCell ref="O6:O7"/>
    <mergeCell ref="A8:A9"/>
    <mergeCell ref="W8:Y9"/>
    <mergeCell ref="F6:F7"/>
    <mergeCell ref="K6:K7"/>
    <mergeCell ref="P6:P7"/>
    <mergeCell ref="L6:L7"/>
    <mergeCell ref="Q6:Q7"/>
    <mergeCell ref="V6:V7"/>
    <mergeCell ref="R6:R7"/>
    <mergeCell ref="S6:S7"/>
    <mergeCell ref="T6:T7"/>
    <mergeCell ref="A1:B2"/>
    <mergeCell ref="B4:Y4"/>
    <mergeCell ref="W6:Y7"/>
    <mergeCell ref="C6:C7"/>
    <mergeCell ref="D6:D7"/>
    <mergeCell ref="E6:E7"/>
    <mergeCell ref="H6:H7"/>
    <mergeCell ref="I6:I7"/>
    <mergeCell ref="J6:J7"/>
    <mergeCell ref="M6:M7"/>
    <mergeCell ref="N6:N7"/>
    <mergeCell ref="U6:U7"/>
    <mergeCell ref="G8:G9"/>
    <mergeCell ref="L8:L9"/>
    <mergeCell ref="Q8:Q9"/>
    <mergeCell ref="V8:V9"/>
    <mergeCell ref="A6:A7"/>
    <mergeCell ref="B6:B7"/>
  </mergeCells>
  <phoneticPr fontId="58"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defaultColWidth="11.42578125" defaultRowHeight="15"/>
  <sheetData>
    <row r="2" spans="2:3">
      <c r="B2" s="198" t="s">
        <v>604</v>
      </c>
      <c r="C2" s="198" t="s">
        <v>605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53AA-0CA3-4DC7-9BA2-C40DCEF84F90}">
  <sheetPr>
    <pageSetUpPr fitToPage="1"/>
  </sheetPr>
  <dimension ref="A1:X72"/>
  <sheetViews>
    <sheetView showGridLines="0" topLeftCell="A24" zoomScale="70" zoomScaleNormal="70" workbookViewId="0">
      <selection activeCell="T37" sqref="T37"/>
    </sheetView>
  </sheetViews>
  <sheetFormatPr defaultColWidth="11.42578125" defaultRowHeight="16.5" customHeight="1" zeroHeight="1"/>
  <cols>
    <col min="1" max="1" width="2.42578125" style="2" customWidth="1"/>
    <col min="2" max="3" width="10.85546875" style="12" customWidth="1"/>
    <col min="4" max="4" width="13.42578125" style="12" customWidth="1"/>
    <col min="5" max="5" width="16.140625" style="12" customWidth="1"/>
    <col min="6" max="6" width="11.7109375" style="12" customWidth="1"/>
    <col min="7" max="7" width="10" style="12" customWidth="1"/>
    <col min="8" max="8" width="12" style="12" customWidth="1"/>
    <col min="9" max="11" width="10" style="12" customWidth="1"/>
    <col min="12" max="12" width="16" style="12" customWidth="1"/>
    <col min="13" max="13" width="11.85546875" style="12" customWidth="1"/>
    <col min="14" max="14" width="9.42578125" style="12" customWidth="1"/>
    <col min="15" max="15" width="9.42578125" style="11" customWidth="1"/>
    <col min="16" max="16" width="14.140625" style="11" customWidth="1"/>
    <col min="17" max="22" width="13" style="11" customWidth="1"/>
    <col min="23" max="23" width="15.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419"/>
      <c r="C2" s="419"/>
      <c r="D2" s="419"/>
      <c r="E2" s="419"/>
      <c r="F2" s="421" t="s">
        <v>411</v>
      </c>
      <c r="G2" s="421"/>
      <c r="H2" s="421"/>
      <c r="I2" s="421"/>
      <c r="J2" s="421"/>
      <c r="K2" s="421"/>
      <c r="L2" s="421"/>
      <c r="M2" s="421"/>
      <c r="N2" s="421"/>
      <c r="O2" s="421"/>
      <c r="P2" s="421"/>
      <c r="Q2" s="421"/>
      <c r="R2" s="421"/>
      <c r="S2" s="421"/>
      <c r="T2" s="413" t="s">
        <v>412</v>
      </c>
      <c r="U2" s="414"/>
      <c r="V2" s="414"/>
      <c r="W2" s="415"/>
    </row>
    <row r="3" spans="1:24" ht="30" customHeight="1">
      <c r="B3" s="419"/>
      <c r="C3" s="419"/>
      <c r="D3" s="419"/>
      <c r="E3" s="419"/>
      <c r="F3" s="421"/>
      <c r="G3" s="421"/>
      <c r="H3" s="421"/>
      <c r="I3" s="421"/>
      <c r="J3" s="421"/>
      <c r="K3" s="421"/>
      <c r="L3" s="421"/>
      <c r="M3" s="421"/>
      <c r="N3" s="421"/>
      <c r="O3" s="421"/>
      <c r="P3" s="421"/>
      <c r="Q3" s="421"/>
      <c r="R3" s="421"/>
      <c r="S3" s="421"/>
      <c r="T3" s="413" t="s">
        <v>413</v>
      </c>
      <c r="U3" s="414"/>
      <c r="V3" s="414"/>
      <c r="W3" s="415"/>
    </row>
    <row r="4" spans="1:24" ht="30" customHeight="1">
      <c r="B4" s="419"/>
      <c r="C4" s="419"/>
      <c r="D4" s="419"/>
      <c r="E4" s="419"/>
      <c r="F4" s="421" t="s">
        <v>414</v>
      </c>
      <c r="G4" s="421"/>
      <c r="H4" s="421"/>
      <c r="I4" s="421"/>
      <c r="J4" s="421"/>
      <c r="K4" s="421"/>
      <c r="L4" s="421"/>
      <c r="M4" s="421"/>
      <c r="N4" s="421"/>
      <c r="O4" s="421"/>
      <c r="P4" s="421"/>
      <c r="Q4" s="421"/>
      <c r="R4" s="421"/>
      <c r="S4" s="421"/>
      <c r="T4" s="413" t="s">
        <v>415</v>
      </c>
      <c r="U4" s="414"/>
      <c r="V4" s="414"/>
      <c r="W4" s="415"/>
    </row>
    <row r="5" spans="1:24" ht="30" customHeight="1">
      <c r="B5" s="419"/>
      <c r="C5" s="419"/>
      <c r="D5" s="419"/>
      <c r="E5" s="419"/>
      <c r="F5" s="421"/>
      <c r="G5" s="421"/>
      <c r="H5" s="421"/>
      <c r="I5" s="421"/>
      <c r="J5" s="421"/>
      <c r="K5" s="421"/>
      <c r="L5" s="421"/>
      <c r="M5" s="421"/>
      <c r="N5" s="421"/>
      <c r="O5" s="421"/>
      <c r="P5" s="421"/>
      <c r="Q5" s="421"/>
      <c r="R5" s="421"/>
      <c r="S5" s="421"/>
      <c r="T5" s="416" t="s">
        <v>416</v>
      </c>
      <c r="U5" s="417"/>
      <c r="V5" s="417"/>
      <c r="W5" s="418"/>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72" t="s">
        <v>418</v>
      </c>
      <c r="R7" s="397"/>
      <c r="S7" s="397"/>
      <c r="T7" s="397"/>
      <c r="U7" s="397"/>
      <c r="V7" s="397"/>
      <c r="W7" s="397"/>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420" t="s">
        <v>425</v>
      </c>
      <c r="W8" s="420"/>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420" t="s">
        <v>429</v>
      </c>
      <c r="W9" s="420"/>
      <c r="X9" s="2"/>
    </row>
    <row r="10" spans="1:24" customFormat="1" ht="12" customHeight="1">
      <c r="A10" s="127"/>
      <c r="P10" s="107"/>
      <c r="Q10" s="107"/>
      <c r="R10" s="107"/>
      <c r="S10" s="107"/>
      <c r="T10" s="107"/>
      <c r="U10" s="107"/>
      <c r="V10" s="107"/>
      <c r="W10" s="107"/>
    </row>
    <row r="11" spans="1:24" ht="33" customHeight="1">
      <c r="A11" s="126"/>
      <c r="B11" s="376" t="s">
        <v>430</v>
      </c>
      <c r="C11" s="377"/>
      <c r="D11" s="377"/>
      <c r="E11" s="377"/>
      <c r="F11" s="377"/>
      <c r="G11" s="377"/>
      <c r="H11" s="377"/>
      <c r="I11" s="377"/>
      <c r="J11" s="377"/>
      <c r="K11" s="377"/>
      <c r="L11" s="377"/>
      <c r="M11" s="377"/>
      <c r="N11" s="377"/>
      <c r="O11" s="377"/>
      <c r="P11" s="377"/>
      <c r="Q11" s="377"/>
      <c r="R11" s="377"/>
      <c r="S11" s="377"/>
      <c r="T11" s="377"/>
      <c r="U11" s="377"/>
      <c r="V11" s="378"/>
      <c r="W11" s="379"/>
    </row>
    <row r="12" spans="1:24" ht="12" customHeight="1">
      <c r="A12" s="126"/>
      <c r="B12" s="422"/>
      <c r="C12" s="423"/>
      <c r="D12" s="423"/>
      <c r="E12" s="423"/>
      <c r="F12" s="423"/>
      <c r="G12" s="423"/>
      <c r="H12" s="423"/>
      <c r="I12" s="423"/>
      <c r="J12" s="423"/>
      <c r="K12" s="423"/>
      <c r="L12" s="423"/>
      <c r="M12" s="423"/>
      <c r="N12" s="423"/>
      <c r="O12" s="423"/>
      <c r="P12" s="423"/>
      <c r="Q12" s="423"/>
      <c r="R12" s="423"/>
      <c r="S12" s="423"/>
      <c r="T12" s="423"/>
      <c r="U12" s="423"/>
      <c r="V12" s="423"/>
      <c r="W12" s="424"/>
    </row>
    <row r="13" spans="1:24" ht="44.25" customHeight="1">
      <c r="A13" s="126"/>
      <c r="B13" s="337" t="s">
        <v>431</v>
      </c>
      <c r="C13" s="337"/>
      <c r="D13" s="337"/>
      <c r="E13" s="338"/>
      <c r="F13" s="339" t="s">
        <v>432</v>
      </c>
      <c r="G13" s="339"/>
      <c r="H13" s="339"/>
      <c r="I13" s="339"/>
      <c r="J13" s="339"/>
      <c r="K13" s="339"/>
      <c r="L13" s="339"/>
      <c r="M13" s="339"/>
      <c r="N13" s="339"/>
      <c r="O13" s="339"/>
      <c r="P13" s="339"/>
      <c r="Q13" s="339"/>
      <c r="R13" s="339"/>
      <c r="S13" s="339"/>
      <c r="T13" s="339"/>
      <c r="U13" s="339"/>
      <c r="V13" s="339"/>
      <c r="W13" s="340"/>
      <c r="X13" s="126"/>
    </row>
    <row r="14" spans="1:24" ht="46.5" customHeight="1">
      <c r="A14" s="5"/>
      <c r="B14" s="425" t="s">
        <v>433</v>
      </c>
      <c r="C14" s="426"/>
      <c r="D14" s="426"/>
      <c r="E14" s="426"/>
      <c r="F14" s="427" t="str">
        <f>IFERROR(VLOOKUP(PROCES,'Objetivos procesos '!C3:D28,2,FALSE)," ")</f>
        <v>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v>
      </c>
      <c r="G14" s="428"/>
      <c r="H14" s="428"/>
      <c r="I14" s="428"/>
      <c r="J14" s="428"/>
      <c r="K14" s="428"/>
      <c r="L14" s="428"/>
      <c r="M14" s="428"/>
      <c r="N14" s="428"/>
      <c r="O14" s="428"/>
      <c r="P14" s="428"/>
      <c r="Q14" s="428"/>
      <c r="R14" s="428"/>
      <c r="S14" s="428"/>
      <c r="T14" s="428"/>
      <c r="U14" s="428"/>
      <c r="V14" s="428"/>
      <c r="W14" s="429"/>
      <c r="X14" s="6"/>
    </row>
    <row r="15" spans="1:24" ht="46.5" customHeight="1">
      <c r="A15" s="5"/>
      <c r="B15" s="344" t="s">
        <v>434</v>
      </c>
      <c r="C15" s="355"/>
      <c r="D15" s="355"/>
      <c r="E15" s="356"/>
      <c r="F15" s="357" t="s">
        <v>435</v>
      </c>
      <c r="G15" s="358"/>
      <c r="H15" s="358"/>
      <c r="I15" s="358"/>
      <c r="J15" s="358"/>
      <c r="K15" s="358"/>
      <c r="L15" s="358"/>
      <c r="M15" s="358"/>
      <c r="N15" s="358"/>
      <c r="O15" s="358"/>
      <c r="P15" s="358"/>
      <c r="Q15" s="358"/>
      <c r="R15" s="358"/>
      <c r="S15" s="358"/>
      <c r="T15" s="358"/>
      <c r="U15" s="358"/>
      <c r="V15" s="358"/>
      <c r="W15" s="359"/>
      <c r="X15" s="6"/>
    </row>
    <row r="16" spans="1:24" ht="32.25" customHeight="1">
      <c r="B16" s="360" t="s">
        <v>436</v>
      </c>
      <c r="C16" s="345"/>
      <c r="D16" s="345"/>
      <c r="E16" s="361"/>
      <c r="F16" s="362" t="str">
        <f>IFERROR(VLOOKUP(PROCES,'Objetivos procesos '!C3:E28,3,FALSE)," ")</f>
        <v>Rodrigo Lupercio Riaño Pineda</v>
      </c>
      <c r="G16" s="363"/>
      <c r="H16" s="363"/>
      <c r="I16" s="363"/>
      <c r="J16" s="363"/>
      <c r="K16" s="363"/>
      <c r="L16" s="363"/>
      <c r="M16" s="363"/>
      <c r="N16" s="363"/>
      <c r="O16" s="363"/>
      <c r="P16" s="363"/>
      <c r="Q16" s="363"/>
      <c r="R16" s="363"/>
      <c r="S16" s="363"/>
      <c r="T16" s="363"/>
      <c r="U16" s="363"/>
      <c r="V16" s="363"/>
      <c r="W16" s="364"/>
      <c r="X16" s="6"/>
    </row>
    <row r="17" spans="2:24" ht="59.25" customHeight="1">
      <c r="B17" s="344" t="s">
        <v>437</v>
      </c>
      <c r="C17" s="345"/>
      <c r="D17" s="345"/>
      <c r="E17" s="345"/>
      <c r="F17" s="373" t="s">
        <v>606</v>
      </c>
      <c r="G17" s="374"/>
      <c r="H17" s="374"/>
      <c r="I17" s="374"/>
      <c r="J17" s="374"/>
      <c r="K17" s="374"/>
      <c r="L17" s="374"/>
      <c r="M17" s="374"/>
      <c r="N17" s="374"/>
      <c r="O17" s="374"/>
      <c r="P17" s="374"/>
      <c r="Q17" s="374"/>
      <c r="R17" s="374"/>
      <c r="S17" s="374"/>
      <c r="T17" s="374"/>
      <c r="U17" s="374"/>
      <c r="V17" s="374"/>
      <c r="W17" s="375"/>
      <c r="X17" s="126"/>
    </row>
    <row r="18" spans="2:24" ht="18" customHeight="1">
      <c r="B18" s="341"/>
      <c r="C18" s="342"/>
      <c r="D18" s="342"/>
      <c r="E18" s="342"/>
      <c r="F18" s="342"/>
      <c r="G18" s="342"/>
      <c r="H18" s="342"/>
      <c r="I18" s="342"/>
      <c r="J18" s="342"/>
      <c r="K18" s="342"/>
      <c r="L18" s="342"/>
      <c r="M18" s="342"/>
      <c r="N18" s="342"/>
      <c r="O18" s="342"/>
      <c r="P18" s="342"/>
      <c r="Q18" s="342"/>
      <c r="R18" s="342"/>
      <c r="S18" s="342"/>
      <c r="T18" s="342"/>
      <c r="U18" s="342"/>
      <c r="V18" s="342"/>
      <c r="W18" s="343"/>
      <c r="X18" s="6"/>
    </row>
    <row r="19" spans="2:24" ht="33" customHeight="1">
      <c r="B19" s="376" t="s">
        <v>439</v>
      </c>
      <c r="C19" s="377"/>
      <c r="D19" s="377"/>
      <c r="E19" s="377"/>
      <c r="F19" s="377"/>
      <c r="G19" s="377"/>
      <c r="H19" s="377"/>
      <c r="I19" s="377"/>
      <c r="J19" s="377"/>
      <c r="K19" s="377"/>
      <c r="L19" s="377"/>
      <c r="M19" s="377"/>
      <c r="N19" s="377"/>
      <c r="O19" s="377"/>
      <c r="P19" s="377"/>
      <c r="Q19" s="377"/>
      <c r="R19" s="377"/>
      <c r="S19" s="377"/>
      <c r="T19" s="377"/>
      <c r="U19" s="377"/>
      <c r="V19" s="378"/>
      <c r="W19" s="379"/>
      <c r="X19" s="6"/>
    </row>
    <row r="20" spans="2:24" ht="12" customHeight="1">
      <c r="B20" s="341"/>
      <c r="C20" s="342"/>
      <c r="D20" s="342"/>
      <c r="E20" s="342"/>
      <c r="F20" s="342"/>
      <c r="G20" s="342"/>
      <c r="H20" s="342"/>
      <c r="I20" s="342"/>
      <c r="J20" s="342"/>
      <c r="K20" s="342"/>
      <c r="L20" s="342"/>
      <c r="M20" s="342"/>
      <c r="N20" s="342"/>
      <c r="O20" s="342"/>
      <c r="P20" s="342"/>
      <c r="Q20" s="342"/>
      <c r="R20" s="342"/>
      <c r="S20" s="342"/>
      <c r="T20" s="342"/>
      <c r="U20" s="342"/>
      <c r="V20" s="342"/>
      <c r="W20" s="343"/>
      <c r="X20" s="6"/>
    </row>
    <row r="21" spans="2:24" ht="27" customHeight="1">
      <c r="B21" s="338" t="s">
        <v>440</v>
      </c>
      <c r="C21" s="430"/>
      <c r="D21" s="430"/>
      <c r="E21" s="456" t="s">
        <v>607</v>
      </c>
      <c r="F21" s="431"/>
      <c r="G21" s="431"/>
      <c r="H21" s="431"/>
      <c r="I21" s="431"/>
      <c r="J21" s="431"/>
      <c r="K21" s="431"/>
      <c r="L21" s="431"/>
      <c r="M21" s="432"/>
      <c r="N21" s="432"/>
      <c r="O21" s="431"/>
      <c r="P21" s="431"/>
      <c r="Q21" s="431"/>
      <c r="R21" s="431"/>
      <c r="S21" s="431"/>
      <c r="T21" s="431"/>
      <c r="U21" s="431"/>
      <c r="V21" s="433"/>
      <c r="W21" s="434"/>
      <c r="X21" s="126"/>
    </row>
    <row r="22" spans="2:24" ht="27" customHeight="1">
      <c r="B22" s="365" t="s">
        <v>442</v>
      </c>
      <c r="C22" s="366"/>
      <c r="D22" s="366"/>
      <c r="E22" s="431" t="s">
        <v>608</v>
      </c>
      <c r="F22" s="431"/>
      <c r="G22" s="431"/>
      <c r="H22" s="431"/>
      <c r="I22" s="431"/>
      <c r="J22" s="431"/>
      <c r="K22" s="431"/>
      <c r="L22" s="431"/>
      <c r="M22" s="432"/>
      <c r="N22" s="432"/>
      <c r="O22" s="431"/>
      <c r="P22" s="431"/>
      <c r="Q22" s="431"/>
      <c r="R22" s="431"/>
      <c r="S22" s="431"/>
      <c r="T22" s="431"/>
      <c r="U22" s="431"/>
      <c r="V22" s="433"/>
      <c r="W22" s="434"/>
    </row>
    <row r="23" spans="2:24" ht="27" customHeight="1">
      <c r="B23" s="344" t="s">
        <v>444</v>
      </c>
      <c r="C23" s="355"/>
      <c r="D23" s="356"/>
      <c r="E23" s="334" t="s">
        <v>445</v>
      </c>
      <c r="F23" s="335"/>
      <c r="G23" s="335"/>
      <c r="H23" s="335"/>
      <c r="I23" s="335"/>
      <c r="J23" s="335"/>
      <c r="K23" s="335"/>
      <c r="L23" s="335"/>
      <c r="M23" s="335"/>
      <c r="N23" s="335"/>
      <c r="O23" s="335"/>
      <c r="P23" s="335"/>
      <c r="Q23" s="335"/>
      <c r="R23" s="335"/>
      <c r="S23" s="335"/>
      <c r="T23" s="335"/>
      <c r="U23" s="335"/>
      <c r="V23" s="335"/>
      <c r="W23" s="336"/>
    </row>
    <row r="24" spans="2:24" ht="83.25" customHeight="1">
      <c r="B24" s="365" t="s">
        <v>446</v>
      </c>
      <c r="C24" s="366"/>
      <c r="D24" s="366"/>
      <c r="E24" s="367" t="s">
        <v>447</v>
      </c>
      <c r="F24" s="368"/>
      <c r="G24" s="371" t="s">
        <v>609</v>
      </c>
      <c r="H24" s="371"/>
      <c r="I24" s="371"/>
      <c r="J24" s="371"/>
      <c r="K24" s="371"/>
      <c r="L24" s="108"/>
      <c r="M24" s="372" t="s">
        <v>449</v>
      </c>
      <c r="N24" s="372"/>
      <c r="O24" s="372"/>
      <c r="P24" s="372"/>
      <c r="Q24" s="380" t="s">
        <v>610</v>
      </c>
      <c r="R24" s="381"/>
      <c r="S24" s="381"/>
      <c r="T24" s="381"/>
      <c r="U24" s="381"/>
      <c r="V24" s="381"/>
      <c r="W24" s="382"/>
    </row>
    <row r="25" spans="2:24" ht="89.25" customHeight="1">
      <c r="B25" s="365"/>
      <c r="C25" s="366"/>
      <c r="D25" s="366"/>
      <c r="E25" s="369" t="s">
        <v>451</v>
      </c>
      <c r="F25" s="370"/>
      <c r="G25" s="394" t="s">
        <v>611</v>
      </c>
      <c r="H25" s="394"/>
      <c r="I25" s="394"/>
      <c r="J25" s="394"/>
      <c r="K25" s="394"/>
      <c r="L25" s="109"/>
      <c r="M25" s="352" t="s">
        <v>449</v>
      </c>
      <c r="N25" s="353"/>
      <c r="O25" s="353"/>
      <c r="P25" s="354"/>
      <c r="Q25" s="380" t="s">
        <v>610</v>
      </c>
      <c r="R25" s="381"/>
      <c r="S25" s="381"/>
      <c r="T25" s="381"/>
      <c r="U25" s="381"/>
      <c r="V25" s="381"/>
      <c r="W25" s="382"/>
    </row>
    <row r="26" spans="2:24" ht="18" customHeight="1">
      <c r="B26" s="341"/>
      <c r="C26" s="342"/>
      <c r="D26" s="342"/>
      <c r="E26" s="342"/>
      <c r="F26" s="342"/>
      <c r="G26" s="342"/>
      <c r="H26" s="342"/>
      <c r="I26" s="342"/>
      <c r="J26" s="342"/>
      <c r="K26" s="342"/>
      <c r="L26" s="342"/>
      <c r="M26" s="342"/>
      <c r="N26" s="342"/>
      <c r="O26" s="342"/>
      <c r="P26" s="342"/>
      <c r="Q26" s="342"/>
      <c r="R26" s="342"/>
      <c r="S26" s="342"/>
      <c r="T26" s="342"/>
      <c r="U26" s="342"/>
      <c r="V26" s="342"/>
      <c r="W26" s="343"/>
      <c r="X26" s="6"/>
    </row>
    <row r="27" spans="2:24" ht="89.25" customHeight="1">
      <c r="B27" s="366" t="s">
        <v>454</v>
      </c>
      <c r="C27" s="366"/>
      <c r="D27" s="366"/>
      <c r="E27" s="398" t="s">
        <v>612</v>
      </c>
      <c r="F27" s="399"/>
      <c r="G27" s="399"/>
      <c r="H27" s="399"/>
      <c r="I27" s="399"/>
      <c r="J27" s="399"/>
      <c r="K27" s="399"/>
      <c r="L27" s="399"/>
      <c r="M27" s="399"/>
      <c r="N27" s="399"/>
      <c r="O27" s="399"/>
      <c r="P27" s="399"/>
      <c r="Q27" s="399"/>
      <c r="R27" s="399"/>
      <c r="S27" s="399"/>
      <c r="T27" s="399"/>
      <c r="U27" s="399"/>
      <c r="V27" s="399"/>
      <c r="W27" s="400"/>
    </row>
    <row r="28" spans="2:24">
      <c r="B28" s="386"/>
      <c r="C28" s="387"/>
      <c r="D28" s="387"/>
      <c r="E28" s="387"/>
      <c r="F28" s="387"/>
      <c r="G28" s="387"/>
      <c r="H28" s="387"/>
      <c r="I28" s="387"/>
      <c r="J28" s="387"/>
      <c r="K28" s="387"/>
      <c r="L28" s="387"/>
      <c r="M28" s="387"/>
      <c r="N28" s="387"/>
      <c r="O28" s="387"/>
      <c r="P28" s="387"/>
      <c r="Q28" s="387"/>
      <c r="R28" s="387"/>
      <c r="S28" s="387"/>
      <c r="T28" s="387"/>
      <c r="U28" s="387"/>
      <c r="V28" s="387"/>
      <c r="W28" s="388"/>
    </row>
    <row r="29" spans="2:24" ht="51.75" customHeight="1">
      <c r="B29" s="401" t="s">
        <v>456</v>
      </c>
      <c r="C29" s="402"/>
      <c r="D29" s="402"/>
      <c r="E29" s="402"/>
      <c r="F29" s="403"/>
      <c r="G29" s="404" t="s">
        <v>14</v>
      </c>
      <c r="H29" s="405"/>
      <c r="I29" s="372" t="s">
        <v>457</v>
      </c>
      <c r="J29" s="372"/>
      <c r="K29" s="372"/>
      <c r="L29" s="349" t="s">
        <v>613</v>
      </c>
      <c r="M29" s="350"/>
      <c r="N29" s="350"/>
      <c r="O29" s="350"/>
      <c r="P29" s="350"/>
      <c r="Q29" s="350"/>
      <c r="R29" s="351"/>
      <c r="S29" s="397" t="s">
        <v>459</v>
      </c>
      <c r="T29" s="397"/>
      <c r="U29" s="435">
        <v>0.9</v>
      </c>
      <c r="V29" s="436"/>
      <c r="W29" s="437"/>
    </row>
    <row r="30" spans="2:24" ht="62.25" customHeight="1">
      <c r="B30" s="406" t="s">
        <v>460</v>
      </c>
      <c r="C30" s="347"/>
      <c r="D30" s="348"/>
      <c r="E30" s="407" t="s">
        <v>13</v>
      </c>
      <c r="F30" s="408"/>
      <c r="G30" s="346" t="s">
        <v>461</v>
      </c>
      <c r="H30" s="347"/>
      <c r="I30" s="348"/>
      <c r="J30" s="409">
        <v>0.9</v>
      </c>
      <c r="K30" s="410"/>
      <c r="L30" s="346" t="s">
        <v>462</v>
      </c>
      <c r="M30" s="347"/>
      <c r="N30" s="347"/>
      <c r="O30" s="348"/>
      <c r="P30" s="383" t="s">
        <v>614</v>
      </c>
      <c r="Q30" s="384"/>
      <c r="R30" s="384"/>
      <c r="S30" s="384"/>
      <c r="T30" s="384"/>
      <c r="U30" s="384"/>
      <c r="V30" s="384"/>
      <c r="W30" s="385"/>
    </row>
    <row r="31" spans="2:24" ht="18" customHeight="1">
      <c r="B31" s="386"/>
      <c r="C31" s="387"/>
      <c r="D31" s="387"/>
      <c r="E31" s="387"/>
      <c r="F31" s="387"/>
      <c r="G31" s="387"/>
      <c r="H31" s="387"/>
      <c r="I31" s="387"/>
      <c r="J31" s="387"/>
      <c r="K31" s="387"/>
      <c r="L31" s="387"/>
      <c r="M31" s="387"/>
      <c r="N31" s="387"/>
      <c r="O31" s="387"/>
      <c r="P31" s="387"/>
      <c r="Q31" s="387"/>
      <c r="R31" s="387"/>
      <c r="S31" s="387"/>
      <c r="T31" s="387"/>
      <c r="U31" s="387"/>
      <c r="V31" s="387"/>
      <c r="W31" s="388"/>
    </row>
    <row r="32" spans="2:24" ht="33" customHeight="1">
      <c r="B32" s="440" t="s">
        <v>464</v>
      </c>
      <c r="C32" s="441"/>
      <c r="D32" s="441"/>
      <c r="E32" s="441"/>
      <c r="F32" s="441"/>
      <c r="G32" s="441"/>
      <c r="H32" s="441"/>
      <c r="I32" s="441"/>
      <c r="J32" s="441"/>
      <c r="K32" s="441"/>
      <c r="L32" s="441"/>
      <c r="M32" s="441"/>
      <c r="N32" s="441"/>
      <c r="O32" s="441"/>
      <c r="P32" s="441"/>
      <c r="Q32" s="441"/>
      <c r="R32" s="441"/>
      <c r="S32" s="441"/>
      <c r="T32" s="441"/>
      <c r="U32" s="441"/>
      <c r="V32" s="442"/>
      <c r="W32" s="443"/>
    </row>
    <row r="33" spans="2:23" ht="12" customHeight="1" thickBot="1">
      <c r="B33" s="389"/>
      <c r="C33" s="390"/>
      <c r="D33" s="390"/>
      <c r="E33" s="390"/>
      <c r="F33" s="390"/>
      <c r="G33" s="390"/>
      <c r="H33" s="390"/>
      <c r="I33" s="390"/>
      <c r="J33" s="390"/>
      <c r="K33" s="390"/>
      <c r="L33" s="390"/>
      <c r="M33" s="390"/>
      <c r="N33" s="390"/>
      <c r="O33" s="390"/>
      <c r="P33" s="390"/>
      <c r="Q33" s="390"/>
      <c r="R33" s="390"/>
      <c r="S33" s="390"/>
      <c r="T33" s="390"/>
      <c r="U33" s="390"/>
      <c r="V33" s="390"/>
      <c r="W33" s="391"/>
    </row>
    <row r="34" spans="2:23" s="7" customFormat="1" ht="39.75" customHeight="1">
      <c r="B34" s="411" t="s">
        <v>465</v>
      </c>
      <c r="C34" s="412"/>
      <c r="D34" s="412"/>
      <c r="E34" s="158" t="s">
        <v>466</v>
      </c>
      <c r="F34" s="158" t="s">
        <v>467</v>
      </c>
      <c r="G34" s="159" t="s">
        <v>468</v>
      </c>
      <c r="H34" s="145" t="s">
        <v>469</v>
      </c>
      <c r="I34" s="160" t="s">
        <v>470</v>
      </c>
      <c r="J34" s="158" t="s">
        <v>471</v>
      </c>
      <c r="K34" s="159" t="s">
        <v>472</v>
      </c>
      <c r="L34" s="145" t="s">
        <v>473</v>
      </c>
      <c r="M34" s="145" t="s">
        <v>474</v>
      </c>
      <c r="N34" s="160" t="s">
        <v>475</v>
      </c>
      <c r="O34" s="158" t="s">
        <v>476</v>
      </c>
      <c r="P34" s="159" t="s">
        <v>477</v>
      </c>
      <c r="Q34" s="145" t="s">
        <v>478</v>
      </c>
      <c r="R34" s="160" t="s">
        <v>479</v>
      </c>
      <c r="S34" s="158" t="s">
        <v>480</v>
      </c>
      <c r="T34" s="159" t="s">
        <v>481</v>
      </c>
      <c r="U34" s="145" t="s">
        <v>482</v>
      </c>
      <c r="V34" s="145" t="s">
        <v>483</v>
      </c>
      <c r="W34" s="145" t="s">
        <v>484</v>
      </c>
    </row>
    <row r="35" spans="2:23" s="8" customFormat="1" ht="20.25" customHeight="1">
      <c r="B35" s="438" t="s">
        <v>485</v>
      </c>
      <c r="C35" s="439"/>
      <c r="D35" s="439"/>
      <c r="E35" s="110">
        <f>'Hoja de Registro (2)'!C8</f>
        <v>0</v>
      </c>
      <c r="F35" s="110">
        <f>'Hoja de Registro (2)'!D8</f>
        <v>1</v>
      </c>
      <c r="G35" s="111">
        <f>'Hoja de Registro (2)'!E8</f>
        <v>4</v>
      </c>
      <c r="H35" s="112">
        <f>+IFERROR(SUM(E35:G35),"")</f>
        <v>5</v>
      </c>
      <c r="I35" s="113">
        <f>'Hoja de Registro (2)'!H8</f>
        <v>0</v>
      </c>
      <c r="J35" s="110">
        <f>'Hoja de Registro (2)'!I8</f>
        <v>0</v>
      </c>
      <c r="K35" s="111">
        <f>'Hoja de Registro (2)'!J8</f>
        <v>0</v>
      </c>
      <c r="L35" s="112">
        <f>+IFERROR(SUM(I35:K35),"")</f>
        <v>0</v>
      </c>
      <c r="M35" s="112">
        <f>IFERROR(SUM(E35:G35,I35:K35),"")</f>
        <v>5</v>
      </c>
      <c r="N35" s="113">
        <f>'Hoja de Registro (2)'!M8</f>
        <v>0</v>
      </c>
      <c r="O35" s="110">
        <f>'Hoja de Registro (2)'!N8</f>
        <v>0</v>
      </c>
      <c r="P35" s="111">
        <f>'Hoja de Registro (2)'!O8</f>
        <v>0</v>
      </c>
      <c r="Q35" s="112">
        <f>+IFERROR(SUM(N35:P35),"")</f>
        <v>0</v>
      </c>
      <c r="R35" s="113">
        <f>'Hoja de Registro (2)'!R8</f>
        <v>0</v>
      </c>
      <c r="S35" s="110">
        <f>'Hoja de Registro (2)'!S8</f>
        <v>0</v>
      </c>
      <c r="T35" s="111">
        <f>'Hoja de Registro (2)'!T8</f>
        <v>0</v>
      </c>
      <c r="U35" s="112">
        <f>+IFERROR(SUM(R35:T35),"")</f>
        <v>0</v>
      </c>
      <c r="V35" s="112">
        <f>IFERROR(SUM(N35:P35,R35:T35),"")</f>
        <v>0</v>
      </c>
      <c r="W35" s="131">
        <f>IF(SUM(E35,F35,G35,I35,J35,K35,N35,O35,P35,R35,S35,T35)=0,"",SUM(E35,F35,G35,I35,J35,K35,N35,O35,P35,R35,S35,T35))</f>
        <v>5</v>
      </c>
    </row>
    <row r="36" spans="2:23" s="8" customFormat="1" ht="20.25" customHeight="1">
      <c r="B36" s="438" t="s">
        <v>486</v>
      </c>
      <c r="C36" s="439"/>
      <c r="D36" s="439"/>
      <c r="E36" s="110">
        <f>'Hoja de Registro (2)'!C9</f>
        <v>0</v>
      </c>
      <c r="F36" s="110">
        <f>'Hoja de Registro (2)'!D9</f>
        <v>1</v>
      </c>
      <c r="G36" s="111">
        <f>'Hoja de Registro (2)'!E9</f>
        <v>4</v>
      </c>
      <c r="H36" s="112">
        <f>+IFERROR(SUM(E36:G36),"")</f>
        <v>5</v>
      </c>
      <c r="I36" s="113">
        <f>'Hoja de Registro (2)'!H9</f>
        <v>0</v>
      </c>
      <c r="J36" s="110">
        <f>'Hoja de Registro (2)'!I9</f>
        <v>0</v>
      </c>
      <c r="K36" s="111">
        <f>'Hoja de Registro (2)'!J9</f>
        <v>0</v>
      </c>
      <c r="L36" s="112">
        <f>+IFERROR(SUM(I36:K36),"")</f>
        <v>0</v>
      </c>
      <c r="M36" s="112">
        <f>IFERROR(SUM(E36:G36,I36:K36),"")</f>
        <v>5</v>
      </c>
      <c r="N36" s="113">
        <f>'Hoja de Registro (2)'!M9</f>
        <v>0</v>
      </c>
      <c r="O36" s="110">
        <f>'Hoja de Registro (2)'!N9</f>
        <v>0</v>
      </c>
      <c r="P36" s="111">
        <f>'Hoja de Registro (2)'!O9</f>
        <v>0</v>
      </c>
      <c r="Q36" s="112">
        <f>+IFERROR(SUM(N36:P36),"")</f>
        <v>0</v>
      </c>
      <c r="R36" s="113">
        <f>'Hoja de Registro (2)'!R9</f>
        <v>0</v>
      </c>
      <c r="S36" s="110">
        <f>'Hoja de Registro (2)'!S9</f>
        <v>0</v>
      </c>
      <c r="T36" s="111">
        <f>'Hoja de Registro (2)'!T9</f>
        <v>0</v>
      </c>
      <c r="U36" s="112">
        <f>+IFERROR(SUM(R36:T36),"")</f>
        <v>0</v>
      </c>
      <c r="V36" s="112">
        <f>IFERROR(SUM(N36:P36,R36:T36),"")</f>
        <v>0</v>
      </c>
      <c r="W36" s="131">
        <f>IF(SUM(E36,F36,G36,I36,J36,K36,N36,O36,P36,R36,S36,T36)=0,"",SUM(E36,F36,G36,I36,J36,K36,N36,O36,P36,R36,S36,T36))</f>
        <v>5</v>
      </c>
    </row>
    <row r="37" spans="2:23" s="9" customFormat="1" ht="21" customHeight="1">
      <c r="B37" s="292" t="s">
        <v>487</v>
      </c>
      <c r="C37" s="293"/>
      <c r="D37" s="293"/>
      <c r="E37" s="114" t="str">
        <f>IF($E$23="DESCENDENTE","",IF($E$23&lt;&gt;"ASCENDENTE","",IFERROR(E35/E36,"")))</f>
        <v/>
      </c>
      <c r="F37" s="114">
        <f t="shared" ref="F37:W37" si="0">IF($E$23="DESCENDENTE","",IF($E$23&lt;&gt;"ASCENDENTE","",IFERROR(F35/F36,"")))</f>
        <v>1</v>
      </c>
      <c r="G37" s="115">
        <f t="shared" si="0"/>
        <v>1</v>
      </c>
      <c r="H37" s="130">
        <f t="shared" si="0"/>
        <v>1</v>
      </c>
      <c r="I37" s="117" t="str">
        <f t="shared" si="0"/>
        <v/>
      </c>
      <c r="J37" s="114" t="str">
        <f t="shared" si="0"/>
        <v/>
      </c>
      <c r="K37" s="115" t="str">
        <f t="shared" si="0"/>
        <v/>
      </c>
      <c r="L37" s="130" t="str">
        <f t="shared" si="0"/>
        <v/>
      </c>
      <c r="M37" s="130">
        <f t="shared" si="0"/>
        <v>1</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1</v>
      </c>
    </row>
    <row r="38" spans="2:23" s="9" customFormat="1" ht="21" customHeight="1">
      <c r="B38" s="292" t="s">
        <v>488</v>
      </c>
      <c r="C38" s="293"/>
      <c r="D38" s="294"/>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2" t="s">
        <v>489</v>
      </c>
      <c r="C39" s="293"/>
      <c r="D39" s="294"/>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2" t="s">
        <v>490</v>
      </c>
      <c r="C40" s="293"/>
      <c r="D40" s="293"/>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395" t="s">
        <v>491</v>
      </c>
      <c r="C41" s="396"/>
      <c r="D41" s="396"/>
      <c r="E41" s="114" t="str">
        <f>(IFERROR((E35/E36)/E40,""))</f>
        <v/>
      </c>
      <c r="F41" s="114">
        <f t="shared" ref="F41:G41" si="6">(IFERROR((F35/F36)/F40,""))</f>
        <v>1.1111111111111112</v>
      </c>
      <c r="G41" s="114">
        <f t="shared" si="6"/>
        <v>1.1111111111111112</v>
      </c>
      <c r="H41" s="116">
        <f>(IFERROR((H35/H36)/H40,""))</f>
        <v>1.1111111111111112</v>
      </c>
      <c r="I41" s="117" t="str">
        <f>(IFERROR((I35/I36)/I40,""))</f>
        <v/>
      </c>
      <c r="J41" s="114" t="str">
        <f>(IFERROR((J35/J36)/J40,""))</f>
        <v/>
      </c>
      <c r="K41" s="115" t="str">
        <f>(IFERROR((K35/K36)/K40,""))</f>
        <v/>
      </c>
      <c r="L41" s="116" t="str">
        <f t="shared" ref="L41:W41" si="7">(IFERROR((L35/L36)/L40,""))</f>
        <v/>
      </c>
      <c r="M41" s="116">
        <f t="shared" si="7"/>
        <v>1.1111111111111112</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f t="shared" si="7"/>
        <v>1.1111111111111112</v>
      </c>
    </row>
    <row r="42" spans="2:23" s="9" customFormat="1" ht="32.25" hidden="1" customHeight="1" thickBot="1">
      <c r="B42" s="392" t="s">
        <v>492</v>
      </c>
      <c r="C42" s="393"/>
      <c r="D42" s="393"/>
      <c r="E42" s="155" t="str">
        <f>(IFERROR((#REF!/E35)/E40,""))</f>
        <v/>
      </c>
      <c r="F42" s="155">
        <f t="shared" ref="F42:W42" si="8">(IFERROR((F35/F36)/F40,""))</f>
        <v>1.1111111111111112</v>
      </c>
      <c r="G42" s="156">
        <f t="shared" si="8"/>
        <v>1.1111111111111112</v>
      </c>
      <c r="H42" s="154">
        <f t="shared" si="8"/>
        <v>1.1111111111111112</v>
      </c>
      <c r="I42" s="157" t="str">
        <f t="shared" si="8"/>
        <v/>
      </c>
      <c r="J42" s="155" t="str">
        <f t="shared" si="8"/>
        <v/>
      </c>
      <c r="K42" s="156" t="str">
        <f t="shared" si="8"/>
        <v/>
      </c>
      <c r="L42" s="154" t="str">
        <f t="shared" si="8"/>
        <v/>
      </c>
      <c r="M42" s="154">
        <f t="shared" si="8"/>
        <v>1.1111111111111112</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1.1111111111111112</v>
      </c>
    </row>
    <row r="43" spans="2:23" s="9" customFormat="1" ht="14.25" thickBot="1">
      <c r="B43" s="447"/>
      <c r="C43" s="448"/>
      <c r="D43" s="448"/>
      <c r="E43" s="448"/>
      <c r="F43" s="448"/>
      <c r="G43" s="448"/>
      <c r="H43" s="449"/>
      <c r="I43" s="448"/>
      <c r="J43" s="448"/>
      <c r="K43" s="448"/>
      <c r="L43" s="449"/>
      <c r="M43" s="449"/>
      <c r="N43" s="448"/>
      <c r="O43" s="448"/>
      <c r="P43" s="448"/>
      <c r="Q43" s="449"/>
      <c r="R43" s="448"/>
      <c r="S43" s="448"/>
      <c r="T43" s="448"/>
      <c r="U43" s="449"/>
      <c r="V43" s="449"/>
      <c r="W43" s="450"/>
    </row>
    <row r="44" spans="2:23" ht="15" customHeight="1">
      <c r="B44" s="118"/>
      <c r="C44" s="119"/>
      <c r="D44" s="119"/>
      <c r="E44" s="119"/>
      <c r="F44" s="119"/>
      <c r="G44" s="119"/>
      <c r="H44" s="119"/>
      <c r="I44" s="119"/>
      <c r="J44" s="119"/>
      <c r="K44" s="119"/>
      <c r="L44" s="120"/>
      <c r="M44" s="119"/>
      <c r="N44" s="444" t="s">
        <v>493</v>
      </c>
      <c r="O44" s="445"/>
      <c r="P44" s="445"/>
      <c r="Q44" s="445"/>
      <c r="R44" s="445"/>
      <c r="S44" s="445"/>
      <c r="T44" s="445"/>
      <c r="U44" s="445"/>
      <c r="V44" s="445"/>
      <c r="W44" s="446"/>
    </row>
    <row r="45" spans="2:23" ht="15" customHeight="1">
      <c r="B45" s="121"/>
      <c r="C45" s="106"/>
      <c r="D45" s="106"/>
      <c r="E45" s="106"/>
      <c r="F45" s="106"/>
      <c r="G45" s="106"/>
      <c r="H45" s="106"/>
      <c r="I45" s="106"/>
      <c r="J45" s="106"/>
      <c r="K45" s="106"/>
      <c r="L45" s="122"/>
      <c r="M45" s="106"/>
      <c r="N45" s="321"/>
      <c r="O45" s="322"/>
      <c r="P45" s="322"/>
      <c r="Q45" s="322"/>
      <c r="R45" s="322"/>
      <c r="S45" s="322"/>
      <c r="T45" s="322"/>
      <c r="U45" s="322"/>
      <c r="V45" s="322"/>
      <c r="W45" s="323"/>
    </row>
    <row r="46" spans="2:23" ht="23.25" customHeight="1">
      <c r="B46" s="121"/>
      <c r="C46" s="106"/>
      <c r="D46" s="106"/>
      <c r="E46" s="106"/>
      <c r="F46" s="106"/>
      <c r="G46" s="106"/>
      <c r="H46" s="106"/>
      <c r="I46" s="106"/>
      <c r="J46" s="106"/>
      <c r="K46" s="106"/>
      <c r="L46" s="122"/>
      <c r="M46" s="106"/>
      <c r="N46" s="455" t="s">
        <v>615</v>
      </c>
      <c r="O46" s="297"/>
      <c r="P46" s="297"/>
      <c r="Q46" s="297"/>
      <c r="R46" s="297"/>
      <c r="S46" s="297"/>
      <c r="T46" s="297"/>
      <c r="U46" s="297"/>
      <c r="V46" s="297"/>
      <c r="W46" s="298"/>
    </row>
    <row r="47" spans="2:23" ht="23.25" customHeight="1">
      <c r="B47" s="121"/>
      <c r="C47" s="106"/>
      <c r="D47" s="106"/>
      <c r="E47" s="106"/>
      <c r="F47" s="106"/>
      <c r="G47" s="106"/>
      <c r="H47" s="106"/>
      <c r="I47" s="106"/>
      <c r="J47" s="106"/>
      <c r="K47" s="106"/>
      <c r="L47" s="122"/>
      <c r="M47" s="106"/>
      <c r="N47" s="299"/>
      <c r="O47" s="300"/>
      <c r="P47" s="300"/>
      <c r="Q47" s="300"/>
      <c r="R47" s="300"/>
      <c r="S47" s="300"/>
      <c r="T47" s="300"/>
      <c r="U47" s="300"/>
      <c r="V47" s="300"/>
      <c r="W47" s="301"/>
    </row>
    <row r="48" spans="2:23" ht="23.25" customHeight="1">
      <c r="B48" s="121"/>
      <c r="C48" s="106"/>
      <c r="D48" s="106"/>
      <c r="E48" s="106"/>
      <c r="F48" s="106"/>
      <c r="G48" s="106"/>
      <c r="H48" s="106"/>
      <c r="I48" s="106"/>
      <c r="J48" s="106"/>
      <c r="K48" s="106"/>
      <c r="L48" s="122"/>
      <c r="M48" s="106"/>
      <c r="N48" s="302"/>
      <c r="O48" s="303"/>
      <c r="P48" s="303"/>
      <c r="Q48" s="303"/>
      <c r="R48" s="303"/>
      <c r="S48" s="303"/>
      <c r="T48" s="303"/>
      <c r="U48" s="303"/>
      <c r="V48" s="303"/>
      <c r="W48" s="304"/>
    </row>
    <row r="49" spans="2:23" ht="23.25" customHeight="1">
      <c r="B49" s="121"/>
      <c r="C49" s="106"/>
      <c r="D49" s="106"/>
      <c r="E49" s="106"/>
      <c r="F49" s="106"/>
      <c r="G49" s="106"/>
      <c r="H49" s="106"/>
      <c r="I49" s="106"/>
      <c r="J49" s="106"/>
      <c r="K49" s="106"/>
      <c r="L49" s="122"/>
      <c r="M49" s="106"/>
      <c r="N49" s="296" t="s">
        <v>495</v>
      </c>
      <c r="O49" s="297"/>
      <c r="P49" s="297"/>
      <c r="Q49" s="297"/>
      <c r="R49" s="297"/>
      <c r="S49" s="297"/>
      <c r="T49" s="297"/>
      <c r="U49" s="297"/>
      <c r="V49" s="297"/>
      <c r="W49" s="298"/>
    </row>
    <row r="50" spans="2:23" ht="23.25" customHeight="1">
      <c r="B50" s="121"/>
      <c r="C50" s="106"/>
      <c r="D50" s="106"/>
      <c r="E50" s="106"/>
      <c r="F50" s="106"/>
      <c r="G50" s="106"/>
      <c r="H50" s="106"/>
      <c r="I50" s="106"/>
      <c r="J50" s="106"/>
      <c r="K50" s="106"/>
      <c r="L50" s="122"/>
      <c r="M50" s="106"/>
      <c r="N50" s="302"/>
      <c r="O50" s="303"/>
      <c r="P50" s="303"/>
      <c r="Q50" s="303"/>
      <c r="R50" s="303"/>
      <c r="S50" s="303"/>
      <c r="T50" s="303"/>
      <c r="U50" s="303"/>
      <c r="V50" s="303"/>
      <c r="W50" s="304"/>
    </row>
    <row r="51" spans="2:23" ht="23.25" customHeight="1">
      <c r="B51" s="121"/>
      <c r="C51" s="106"/>
      <c r="D51" s="106"/>
      <c r="E51" s="106"/>
      <c r="F51" s="106"/>
      <c r="G51" s="106"/>
      <c r="H51" s="106"/>
      <c r="I51" s="106"/>
      <c r="J51" s="106"/>
      <c r="K51" s="106"/>
      <c r="L51" s="122"/>
      <c r="M51" s="106"/>
      <c r="N51" s="296" t="s">
        <v>496</v>
      </c>
      <c r="O51" s="297"/>
      <c r="P51" s="297"/>
      <c r="Q51" s="297"/>
      <c r="R51" s="297"/>
      <c r="S51" s="297"/>
      <c r="T51" s="297"/>
      <c r="U51" s="297"/>
      <c r="V51" s="297"/>
      <c r="W51" s="298"/>
    </row>
    <row r="52" spans="2:23" ht="23.25" customHeight="1">
      <c r="B52" s="121"/>
      <c r="C52" s="106"/>
      <c r="D52" s="106"/>
      <c r="E52" s="106"/>
      <c r="F52" s="106"/>
      <c r="G52" s="106"/>
      <c r="H52" s="106"/>
      <c r="I52" s="106"/>
      <c r="J52" s="106"/>
      <c r="K52" s="106"/>
      <c r="L52" s="122"/>
      <c r="M52" s="106"/>
      <c r="N52" s="302"/>
      <c r="O52" s="303"/>
      <c r="P52" s="303"/>
      <c r="Q52" s="303"/>
      <c r="R52" s="303"/>
      <c r="S52" s="303"/>
      <c r="T52" s="303"/>
      <c r="U52" s="303"/>
      <c r="V52" s="303"/>
      <c r="W52" s="304"/>
    </row>
    <row r="53" spans="2:23" ht="23.25" customHeight="1">
      <c r="B53" s="121"/>
      <c r="C53" s="106"/>
      <c r="D53" s="106"/>
      <c r="E53" s="106"/>
      <c r="F53" s="106"/>
      <c r="G53" s="106"/>
      <c r="H53" s="106"/>
      <c r="I53" s="106"/>
      <c r="J53" s="106"/>
      <c r="K53" s="106"/>
      <c r="L53" s="122"/>
      <c r="M53" s="106"/>
      <c r="N53" s="305" t="s">
        <v>497</v>
      </c>
      <c r="O53" s="305"/>
      <c r="P53" s="305"/>
      <c r="Q53" s="305"/>
      <c r="R53" s="305"/>
      <c r="S53" s="305"/>
      <c r="T53" s="305"/>
      <c r="U53" s="305"/>
      <c r="V53" s="305"/>
      <c r="W53" s="305"/>
    </row>
    <row r="54" spans="2:23" ht="23.25" customHeight="1">
      <c r="B54" s="121"/>
      <c r="C54" s="106"/>
      <c r="D54" s="106"/>
      <c r="E54" s="106"/>
      <c r="F54" s="106"/>
      <c r="G54" s="106"/>
      <c r="H54" s="106"/>
      <c r="I54" s="106"/>
      <c r="J54" s="106"/>
      <c r="K54" s="106"/>
      <c r="L54" s="122"/>
      <c r="M54" s="106"/>
      <c r="N54" s="305"/>
      <c r="O54" s="305"/>
      <c r="P54" s="305"/>
      <c r="Q54" s="305"/>
      <c r="R54" s="305"/>
      <c r="S54" s="305"/>
      <c r="T54" s="305"/>
      <c r="U54" s="305"/>
      <c r="V54" s="305"/>
      <c r="W54" s="305"/>
    </row>
    <row r="55" spans="2:23" ht="23.25" customHeight="1">
      <c r="B55" s="121"/>
      <c r="C55" s="106"/>
      <c r="D55" s="106"/>
      <c r="E55" s="106"/>
      <c r="F55" s="106"/>
      <c r="G55" s="106"/>
      <c r="H55" s="106"/>
      <c r="I55" s="106"/>
      <c r="J55" s="106"/>
      <c r="K55" s="106"/>
      <c r="L55" s="122"/>
      <c r="M55" s="106"/>
      <c r="N55" s="305"/>
      <c r="O55" s="305"/>
      <c r="P55" s="305"/>
      <c r="Q55" s="305"/>
      <c r="R55" s="305"/>
      <c r="S55" s="305"/>
      <c r="T55" s="305"/>
      <c r="U55" s="305"/>
      <c r="V55" s="305"/>
      <c r="W55" s="305"/>
    </row>
    <row r="56" spans="2:23" ht="15" customHeight="1">
      <c r="B56" s="121"/>
      <c r="C56" s="106"/>
      <c r="D56" s="106"/>
      <c r="E56" s="106"/>
      <c r="F56" s="106"/>
      <c r="G56" s="106"/>
      <c r="H56" s="106"/>
      <c r="I56" s="106"/>
      <c r="J56" s="106"/>
      <c r="K56" s="106"/>
      <c r="L56" s="122"/>
      <c r="M56" s="106"/>
      <c r="N56" s="318" t="s">
        <v>498</v>
      </c>
      <c r="O56" s="319"/>
      <c r="P56" s="319"/>
      <c r="Q56" s="319"/>
      <c r="R56" s="319"/>
      <c r="S56" s="319"/>
      <c r="T56" s="319"/>
      <c r="U56" s="319"/>
      <c r="V56" s="319"/>
      <c r="W56" s="320"/>
    </row>
    <row r="57" spans="2:23" ht="15" customHeight="1">
      <c r="B57" s="121"/>
      <c r="C57" s="106"/>
      <c r="D57" s="106"/>
      <c r="E57" s="106"/>
      <c r="F57" s="106"/>
      <c r="G57" s="106"/>
      <c r="H57" s="106"/>
      <c r="I57" s="106"/>
      <c r="J57" s="106"/>
      <c r="K57" s="106"/>
      <c r="L57" s="122"/>
      <c r="M57" s="106"/>
      <c r="N57" s="321"/>
      <c r="O57" s="322"/>
      <c r="P57" s="322"/>
      <c r="Q57" s="322"/>
      <c r="R57" s="322"/>
      <c r="S57" s="322"/>
      <c r="T57" s="322"/>
      <c r="U57" s="322"/>
      <c r="V57" s="322"/>
      <c r="W57" s="323"/>
    </row>
    <row r="58" spans="2:23" ht="29.25" customHeight="1">
      <c r="B58" s="121"/>
      <c r="C58" s="106"/>
      <c r="D58" s="106"/>
      <c r="E58" s="106"/>
      <c r="F58" s="106"/>
      <c r="G58" s="106"/>
      <c r="H58" s="106"/>
      <c r="I58" s="106"/>
      <c r="J58" s="106"/>
      <c r="K58" s="106"/>
      <c r="L58" s="122"/>
      <c r="M58" s="106"/>
      <c r="N58" s="306" t="s">
        <v>499</v>
      </c>
      <c r="O58" s="307"/>
      <c r="P58" s="307"/>
      <c r="Q58" s="308"/>
      <c r="R58" s="315" t="s">
        <v>500</v>
      </c>
      <c r="S58" s="315"/>
      <c r="T58" s="331" t="s">
        <v>501</v>
      </c>
      <c r="U58" s="315"/>
      <c r="V58" s="325"/>
      <c r="W58" s="326"/>
    </row>
    <row r="59" spans="2:23" ht="15" customHeight="1">
      <c r="B59" s="121"/>
      <c r="C59" s="106"/>
      <c r="D59" s="106"/>
      <c r="E59" s="106"/>
      <c r="F59" s="106"/>
      <c r="G59" s="106"/>
      <c r="H59" s="106"/>
      <c r="I59" s="106"/>
      <c r="J59" s="106"/>
      <c r="K59" s="106"/>
      <c r="L59" s="122"/>
      <c r="M59" s="106"/>
      <c r="N59" s="309"/>
      <c r="O59" s="310"/>
      <c r="P59" s="310"/>
      <c r="Q59" s="311"/>
      <c r="R59" s="316"/>
      <c r="S59" s="316"/>
      <c r="T59" s="332"/>
      <c r="U59" s="316"/>
      <c r="V59" s="327"/>
      <c r="W59" s="328"/>
    </row>
    <row r="60" spans="2:23" ht="15" customHeight="1">
      <c r="B60" s="121"/>
      <c r="C60" s="106"/>
      <c r="D60" s="106"/>
      <c r="E60" s="106"/>
      <c r="F60" s="106"/>
      <c r="G60" s="106"/>
      <c r="H60" s="106"/>
      <c r="I60" s="106"/>
      <c r="J60" s="106"/>
      <c r="K60" s="106"/>
      <c r="L60" s="122"/>
      <c r="M60" s="106"/>
      <c r="N60" s="306" t="s">
        <v>502</v>
      </c>
      <c r="O60" s="307"/>
      <c r="P60" s="307"/>
      <c r="Q60" s="308"/>
      <c r="R60" s="317" t="s">
        <v>500</v>
      </c>
      <c r="S60" s="317"/>
      <c r="T60" s="331" t="s">
        <v>501</v>
      </c>
      <c r="U60" s="315"/>
      <c r="V60" s="327"/>
      <c r="W60" s="328"/>
    </row>
    <row r="61" spans="2:23" ht="15" customHeight="1">
      <c r="B61" s="121"/>
      <c r="C61" s="106"/>
      <c r="D61" s="106"/>
      <c r="E61" s="106"/>
      <c r="F61" s="106"/>
      <c r="G61" s="106"/>
      <c r="H61" s="106"/>
      <c r="I61" s="106"/>
      <c r="J61" s="106"/>
      <c r="K61" s="106"/>
      <c r="L61" s="122"/>
      <c r="M61" s="106"/>
      <c r="N61" s="312"/>
      <c r="O61" s="313"/>
      <c r="P61" s="313"/>
      <c r="Q61" s="314"/>
      <c r="R61" s="317"/>
      <c r="S61" s="317"/>
      <c r="T61" s="333"/>
      <c r="U61" s="324"/>
      <c r="V61" s="327"/>
      <c r="W61" s="328"/>
    </row>
    <row r="62" spans="2:23" ht="15" customHeight="1" thickBot="1">
      <c r="B62" s="123"/>
      <c r="C62" s="124"/>
      <c r="D62" s="124"/>
      <c r="E62" s="124"/>
      <c r="F62" s="124"/>
      <c r="G62" s="124"/>
      <c r="H62" s="124"/>
      <c r="I62" s="124"/>
      <c r="J62" s="124"/>
      <c r="K62" s="124"/>
      <c r="L62" s="125"/>
      <c r="M62" s="124"/>
      <c r="N62" s="309"/>
      <c r="O62" s="310"/>
      <c r="P62" s="310"/>
      <c r="Q62" s="311"/>
      <c r="R62" s="317"/>
      <c r="S62" s="317"/>
      <c r="T62" s="332"/>
      <c r="U62" s="316"/>
      <c r="V62" s="329"/>
      <c r="W62" s="330"/>
    </row>
    <row r="63" spans="2:23">
      <c r="B63" s="10"/>
      <c r="C63" s="10"/>
      <c r="D63" s="10"/>
      <c r="E63" s="10"/>
      <c r="F63" s="10"/>
      <c r="G63" s="10"/>
      <c r="H63" s="10"/>
      <c r="I63" s="10"/>
      <c r="J63" s="10"/>
      <c r="K63" s="10"/>
      <c r="L63" s="10"/>
      <c r="M63" s="10"/>
      <c r="N63" s="10"/>
      <c r="O63" s="10"/>
      <c r="P63" s="10"/>
    </row>
    <row r="64" spans="2:23">
      <c r="B64" s="295" t="s">
        <v>503</v>
      </c>
      <c r="C64" s="295"/>
      <c r="D64" s="295"/>
      <c r="E64" s="295"/>
      <c r="F64" s="295"/>
      <c r="G64" s="295"/>
      <c r="H64" s="295"/>
      <c r="I64" s="295"/>
      <c r="J64" s="295"/>
      <c r="K64" s="295"/>
      <c r="L64" s="295"/>
      <c r="O64" s="10"/>
      <c r="P64" s="10"/>
    </row>
    <row r="65" spans="2:23">
      <c r="B65" s="10" t="s">
        <v>503</v>
      </c>
      <c r="O65" s="10"/>
      <c r="P65" s="10"/>
    </row>
    <row r="66" spans="2:23">
      <c r="B66" s="12" t="s">
        <v>504</v>
      </c>
      <c r="F66" s="12" t="s">
        <v>505</v>
      </c>
      <c r="G66" s="12" t="s">
        <v>506</v>
      </c>
      <c r="H66" s="12" t="s">
        <v>507</v>
      </c>
      <c r="I66" s="12" t="s">
        <v>508</v>
      </c>
      <c r="J66" s="12" t="s">
        <v>509</v>
      </c>
      <c r="O66" s="10"/>
      <c r="P66" s="10"/>
      <c r="Q66" s="10"/>
      <c r="R66" s="10"/>
      <c r="S66" s="10"/>
      <c r="T66" s="10"/>
      <c r="U66" s="10"/>
      <c r="V66" s="10"/>
      <c r="W66" s="10"/>
    </row>
    <row r="67" spans="2:23">
      <c r="B67" s="12" t="s">
        <v>503</v>
      </c>
      <c r="F67" s="13">
        <f>+H37</f>
        <v>1</v>
      </c>
      <c r="G67" s="13" t="str">
        <f>+L37</f>
        <v/>
      </c>
      <c r="H67" s="13" t="str">
        <f>+Q37</f>
        <v/>
      </c>
      <c r="I67" s="13" t="str">
        <f>+U37</f>
        <v/>
      </c>
      <c r="J67" s="13">
        <f>+W37</f>
        <v>1</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f>+H41</f>
        <v>1.1111111111111112</v>
      </c>
      <c r="G69" s="13" t="str">
        <f>+L41</f>
        <v/>
      </c>
      <c r="H69" s="13" t="str">
        <f>+Q41</f>
        <v/>
      </c>
      <c r="I69" s="13" t="str">
        <f>+U41</f>
        <v/>
      </c>
      <c r="J69" s="13">
        <f>+W41</f>
        <v>1.1111111111111112</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50" priority="1" stopIfTrue="1" operator="between">
      <formula>0.76</formula>
      <formula>10</formula>
    </cfRule>
    <cfRule type="cellIs" dxfId="49" priority="2" stopIfTrue="1" operator="between">
      <formula>0.5</formula>
      <formula>0.759</formula>
    </cfRule>
    <cfRule type="cellIs" dxfId="48" priority="3" stopIfTrue="1" operator="between">
      <formula>0</formula>
      <formula>0.499</formula>
    </cfRule>
  </conditionalFormatting>
  <conditionalFormatting sqref="E37:W37">
    <cfRule type="cellIs" dxfId="47" priority="7" stopIfTrue="1" operator="between">
      <formula>0.76</formula>
      <formula>10</formula>
    </cfRule>
    <cfRule type="cellIs" dxfId="46" priority="8" stopIfTrue="1" operator="between">
      <formula>0.5</formula>
      <formula>0.759</formula>
    </cfRule>
    <cfRule type="cellIs" dxfId="45" priority="9" stopIfTrue="1" operator="between">
      <formula>0</formula>
      <formula>0.499</formula>
    </cfRule>
  </conditionalFormatting>
  <conditionalFormatting sqref="E38:W39">
    <cfRule type="containsBlanks" priority="10" stopIfTrue="1">
      <formula>LEN(TRIM(E38))=0</formula>
    </cfRule>
    <cfRule type="cellIs" dxfId="44" priority="11" stopIfTrue="1" operator="greaterThanOrEqual">
      <formula>0.1</formula>
    </cfRule>
    <cfRule type="cellIs" dxfId="43" priority="12" stopIfTrue="1" operator="between">
      <formula>0.0301</formula>
      <formula>0.9999</formula>
    </cfRule>
    <cfRule type="cellIs" dxfId="42" priority="13" stopIfTrue="1" operator="between">
      <formula>0</formula>
      <formula>0.03</formula>
    </cfRule>
  </conditionalFormatting>
  <conditionalFormatting sqref="E42:W42">
    <cfRule type="cellIs" dxfId="41" priority="14" stopIfTrue="1" operator="between">
      <formula>0.76</formula>
      <formula>10</formula>
    </cfRule>
    <cfRule type="cellIs" dxfId="40" priority="15" stopIfTrue="1" operator="between">
      <formula>0.5</formula>
      <formula>0.759</formula>
    </cfRule>
    <cfRule type="cellIs" dxfId="39" priority="16" stopIfTrue="1" operator="between">
      <formula>0</formula>
      <formula>0.499</formula>
    </cfRule>
  </conditionalFormatting>
  <conditionalFormatting sqref="F41:W41">
    <cfRule type="cellIs" dxfId="38" priority="4" stopIfTrue="1" operator="between">
      <formula>0.76</formula>
      <formula>10</formula>
    </cfRule>
    <cfRule type="cellIs" dxfId="37" priority="5" stopIfTrue="1" operator="between">
      <formula>0.5</formula>
      <formula>0.759</formula>
    </cfRule>
    <cfRule type="cellIs" dxfId="36"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C0F2868-5442-4319-BE49-07128B7CD2B8}">
          <x14:formula1>
            <xm:f>Hoja1!$D$27:$D$29</xm:f>
          </x14:formula1>
          <xm:sqref>E23</xm:sqref>
        </x14:dataValidation>
        <x14:dataValidation type="list" allowBlank="1" showInputMessage="1" showErrorMessage="1" xr:uid="{4859587B-8526-480F-8C2A-389A34941DAC}">
          <x14:formula1>
            <xm:f>'Objetivos procesos '!$C$3:$C$28</xm:f>
          </x14:formula1>
          <xm:sqref>F13:W13</xm:sqref>
        </x14:dataValidation>
        <x14:dataValidation type="list" allowBlank="1" showInputMessage="1" showErrorMessage="1" xr:uid="{3A855759-6415-46A2-8D9E-CCF6DDBE899D}">
          <x14:formula1>
            <xm:f>Hoja1!$D$4:$D$10</xm:f>
          </x14:formula1>
          <xm:sqref>F17:W17</xm:sqref>
        </x14:dataValidation>
        <x14:dataValidation type="list" allowBlank="1" showInputMessage="1" showErrorMessage="1" xr:uid="{6857C894-5959-46BB-9BF2-284C3650AB87}">
          <x14:formula1>
            <xm:f>'1.IDP'!$J$3:$J$9</xm:f>
          </x14:formula1>
          <xm:sqref>G29:H29</xm:sqref>
        </x14:dataValidation>
        <x14:dataValidation type="list" allowBlank="1" showInputMessage="1" showErrorMessage="1" xr:uid="{1642FAAF-D119-4D60-8F8D-4402927FC00B}">
          <x14:formula1>
            <xm:f>'1.IDP'!$E$4:$E$8</xm:f>
          </x14:formula1>
          <xm:sqref>E30:F30</xm:sqref>
        </x14:dataValidation>
        <x14:dataValidation type="list" allowBlank="1" showInputMessage="1" showErrorMessage="1" xr:uid="{76559089-B635-4893-9073-FC4AF46BD384}">
          <x14:formula1>
            <xm:f>Hoja1!$E$4:$E$16</xm:f>
          </x14:formula1>
          <xm:sqref>O8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717C-2E4B-460C-B479-F970939E2FE9}">
  <dimension ref="A1:Z103"/>
  <sheetViews>
    <sheetView showGridLines="0" topLeftCell="A11" workbookViewId="0">
      <selection activeCell="W10" sqref="W10:Y11"/>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257"/>
      <c r="B1" s="257"/>
      <c r="C1" s="258" t="s">
        <v>582</v>
      </c>
      <c r="D1" s="259"/>
      <c r="E1" s="259"/>
      <c r="F1" s="259"/>
      <c r="G1" s="259"/>
      <c r="H1" s="259"/>
      <c r="I1" s="259"/>
      <c r="J1" s="259"/>
      <c r="K1" s="259"/>
      <c r="L1" s="259"/>
      <c r="M1" s="259"/>
      <c r="N1" s="259"/>
      <c r="O1" s="259"/>
      <c r="P1" s="259"/>
      <c r="Q1" s="259"/>
      <c r="R1" s="259"/>
      <c r="S1" s="259"/>
      <c r="T1" s="259"/>
      <c r="U1" s="259"/>
      <c r="V1" s="259"/>
      <c r="W1" s="259"/>
      <c r="X1" s="259"/>
      <c r="Y1" s="260"/>
    </row>
    <row r="2" spans="1:26" s="179" customFormat="1" ht="42.75" customHeight="1">
      <c r="A2" s="257"/>
      <c r="B2" s="257"/>
      <c r="C2" s="261"/>
      <c r="D2" s="262"/>
      <c r="E2" s="262"/>
      <c r="F2" s="262"/>
      <c r="G2" s="262"/>
      <c r="H2" s="262"/>
      <c r="I2" s="262"/>
      <c r="J2" s="262"/>
      <c r="K2" s="262"/>
      <c r="L2" s="262"/>
      <c r="M2" s="262"/>
      <c r="N2" s="262"/>
      <c r="O2" s="262"/>
      <c r="P2" s="262"/>
      <c r="Q2" s="262"/>
      <c r="R2" s="262"/>
      <c r="S2" s="262"/>
      <c r="T2" s="262"/>
      <c r="U2" s="262"/>
      <c r="V2" s="262"/>
      <c r="W2" s="262"/>
      <c r="X2" s="262"/>
      <c r="Y2" s="263"/>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583</v>
      </c>
      <c r="B4" s="264" t="str">
        <f>+'1. Informes, estudios, proyecto'!F13</f>
        <v>Análisis Económico y de Riesgo</v>
      </c>
      <c r="C4" s="264"/>
      <c r="D4" s="264"/>
      <c r="E4" s="264"/>
      <c r="F4" s="264"/>
      <c r="G4" s="264"/>
      <c r="H4" s="264"/>
      <c r="I4" s="264"/>
      <c r="J4" s="264"/>
      <c r="K4" s="264"/>
      <c r="L4" s="264"/>
      <c r="M4" s="264"/>
      <c r="N4" s="264"/>
      <c r="O4" s="264"/>
      <c r="P4" s="264"/>
      <c r="Q4" s="264"/>
      <c r="R4" s="264"/>
      <c r="S4" s="264"/>
      <c r="T4" s="264"/>
      <c r="U4" s="264"/>
      <c r="V4" s="264"/>
      <c r="W4" s="264"/>
      <c r="X4" s="264"/>
      <c r="Y4" s="264"/>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265" t="s">
        <v>584</v>
      </c>
      <c r="B6" s="251" t="s">
        <v>585</v>
      </c>
      <c r="C6" s="251" t="s">
        <v>466</v>
      </c>
      <c r="D6" s="251" t="s">
        <v>467</v>
      </c>
      <c r="E6" s="251" t="s">
        <v>586</v>
      </c>
      <c r="F6" s="251" t="s">
        <v>587</v>
      </c>
      <c r="G6" s="251" t="s">
        <v>588</v>
      </c>
      <c r="H6" s="251" t="s">
        <v>470</v>
      </c>
      <c r="I6" s="251" t="s">
        <v>471</v>
      </c>
      <c r="J6" s="251" t="s">
        <v>472</v>
      </c>
      <c r="K6" s="251" t="s">
        <v>589</v>
      </c>
      <c r="L6" s="251" t="s">
        <v>588</v>
      </c>
      <c r="M6" s="251" t="s">
        <v>475</v>
      </c>
      <c r="N6" s="251" t="s">
        <v>476</v>
      </c>
      <c r="O6" s="251" t="s">
        <v>477</v>
      </c>
      <c r="P6" s="251" t="s">
        <v>590</v>
      </c>
      <c r="Q6" s="251" t="s">
        <v>588</v>
      </c>
      <c r="R6" s="251" t="s">
        <v>479</v>
      </c>
      <c r="S6" s="251" t="s">
        <v>480</v>
      </c>
      <c r="T6" s="251" t="s">
        <v>481</v>
      </c>
      <c r="U6" s="251" t="s">
        <v>591</v>
      </c>
      <c r="V6" s="251" t="s">
        <v>588</v>
      </c>
      <c r="W6" s="251" t="s">
        <v>592</v>
      </c>
      <c r="X6" s="251"/>
      <c r="Y6" s="253"/>
      <c r="Z6" s="172"/>
    </row>
    <row r="7" spans="1:26" s="175" customFormat="1" ht="15.75" customHeight="1">
      <c r="A7" s="266"/>
      <c r="B7" s="252"/>
      <c r="C7" s="252"/>
      <c r="D7" s="252"/>
      <c r="E7" s="252"/>
      <c r="F7" s="252"/>
      <c r="G7" s="252"/>
      <c r="H7" s="252"/>
      <c r="I7" s="252"/>
      <c r="J7" s="252"/>
      <c r="K7" s="252"/>
      <c r="L7" s="252"/>
      <c r="M7" s="252"/>
      <c r="N7" s="252"/>
      <c r="O7" s="252"/>
      <c r="P7" s="252"/>
      <c r="Q7" s="252"/>
      <c r="R7" s="252"/>
      <c r="S7" s="252"/>
      <c r="T7" s="252"/>
      <c r="U7" s="252"/>
      <c r="V7" s="252"/>
      <c r="W7" s="252"/>
      <c r="X7" s="252"/>
      <c r="Y7" s="254"/>
      <c r="Z7" s="174"/>
    </row>
    <row r="8" spans="1:26" ht="62.25" customHeight="1">
      <c r="A8" s="255" t="s">
        <v>616</v>
      </c>
      <c r="B8" s="205" t="s">
        <v>617</v>
      </c>
      <c r="C8" s="186">
        <f t="shared" ref="C8:E9" si="0">+C10+C12</f>
        <v>0</v>
      </c>
      <c r="D8" s="186">
        <f t="shared" si="0"/>
        <v>1</v>
      </c>
      <c r="E8" s="186">
        <f t="shared" si="0"/>
        <v>4</v>
      </c>
      <c r="F8" s="186">
        <f>+C8+D8+E8</f>
        <v>5</v>
      </c>
      <c r="G8" s="249">
        <f>IF(F8=0," ",F8/F9)</f>
        <v>1</v>
      </c>
      <c r="H8" s="186">
        <f>+H10+H12</f>
        <v>0</v>
      </c>
      <c r="I8" s="186">
        <f t="shared" ref="I8:J8" si="1">+I10+I12</f>
        <v>0</v>
      </c>
      <c r="J8" s="186">
        <f t="shared" si="1"/>
        <v>0</v>
      </c>
      <c r="K8" s="186">
        <f>+H8+I8+J8</f>
        <v>0</v>
      </c>
      <c r="L8" s="249" t="str">
        <f>IF(K8=0," ",K8/K9)</f>
        <v xml:space="preserve"> </v>
      </c>
      <c r="M8" s="186">
        <f>+M10+M12</f>
        <v>0</v>
      </c>
      <c r="N8" s="186">
        <f t="shared" ref="N8:O8" si="2">+N10+N12</f>
        <v>0</v>
      </c>
      <c r="O8" s="186">
        <f t="shared" si="2"/>
        <v>0</v>
      </c>
      <c r="P8" s="186">
        <f>+M8+N8+O8</f>
        <v>0</v>
      </c>
      <c r="Q8" s="249" t="str">
        <f>IF(P8=0," ",P8/P9)</f>
        <v xml:space="preserve"> </v>
      </c>
      <c r="R8" s="186">
        <f>+R10+R12</f>
        <v>0</v>
      </c>
      <c r="S8" s="186">
        <f t="shared" ref="S8:T8" si="3">+S10+S12</f>
        <v>0</v>
      </c>
      <c r="T8" s="186">
        <f t="shared" si="3"/>
        <v>0</v>
      </c>
      <c r="U8" s="186">
        <f>+R8+S8+T8</f>
        <v>0</v>
      </c>
      <c r="V8" s="249" t="str">
        <f>IF(U8=0," ",U8/U9)</f>
        <v xml:space="preserve"> </v>
      </c>
      <c r="W8" s="236" t="s">
        <v>618</v>
      </c>
      <c r="X8" s="232"/>
      <c r="Y8" s="233"/>
    </row>
    <row r="9" spans="1:26" ht="53.25" customHeight="1" thickBot="1">
      <c r="A9" s="256"/>
      <c r="B9" s="187" t="s">
        <v>611</v>
      </c>
      <c r="C9" s="187">
        <f t="shared" si="0"/>
        <v>0</v>
      </c>
      <c r="D9" s="187">
        <f t="shared" si="0"/>
        <v>1</v>
      </c>
      <c r="E9" s="187">
        <f t="shared" si="0"/>
        <v>4</v>
      </c>
      <c r="F9" s="187">
        <f>+C9+D9+E9</f>
        <v>5</v>
      </c>
      <c r="G9" s="250"/>
      <c r="H9" s="187">
        <f>+H11+H13</f>
        <v>0</v>
      </c>
      <c r="I9" s="187">
        <f t="shared" ref="I9:J9" si="4">+I11+I13</f>
        <v>0</v>
      </c>
      <c r="J9" s="187">
        <f t="shared" si="4"/>
        <v>0</v>
      </c>
      <c r="K9" s="187">
        <f>+H9+I9+J9</f>
        <v>0</v>
      </c>
      <c r="L9" s="250"/>
      <c r="M9" s="187">
        <f>+M11+M13</f>
        <v>0</v>
      </c>
      <c r="N9" s="187">
        <f t="shared" ref="N9:O9" si="5">+N11+N13</f>
        <v>0</v>
      </c>
      <c r="O9" s="187">
        <f t="shared" si="5"/>
        <v>0</v>
      </c>
      <c r="P9" s="187">
        <f>+M9+N9+O9</f>
        <v>0</v>
      </c>
      <c r="Q9" s="250"/>
      <c r="R9" s="187">
        <f>+R11+R13</f>
        <v>0</v>
      </c>
      <c r="S9" s="187">
        <f t="shared" ref="S9:T9" si="6">+S11+S13</f>
        <v>0</v>
      </c>
      <c r="T9" s="187">
        <f t="shared" si="6"/>
        <v>0</v>
      </c>
      <c r="U9" s="187">
        <f>+R9+S9+T9</f>
        <v>0</v>
      </c>
      <c r="V9" s="250"/>
      <c r="W9" s="234"/>
      <c r="X9" s="234"/>
      <c r="Y9" s="235"/>
    </row>
    <row r="10" spans="1:26" s="176" customFormat="1" ht="69.95" customHeight="1">
      <c r="A10" s="230" t="s">
        <v>619</v>
      </c>
      <c r="B10" s="199" t="str">
        <f>+$B$8</f>
        <v>Número de jornadas pedagógicas realizadas según lo programado</v>
      </c>
      <c r="C10" s="200">
        <v>0</v>
      </c>
      <c r="D10" s="200">
        <v>0</v>
      </c>
      <c r="E10" s="200">
        <v>3</v>
      </c>
      <c r="F10" s="457"/>
      <c r="G10" s="458"/>
      <c r="H10" s="201"/>
      <c r="I10" s="201"/>
      <c r="J10" s="201"/>
      <c r="K10" s="243"/>
      <c r="L10" s="244"/>
      <c r="M10" s="201"/>
      <c r="N10" s="201"/>
      <c r="O10" s="201"/>
      <c r="P10" s="243"/>
      <c r="Q10" s="244"/>
      <c r="R10" s="201"/>
      <c r="S10" s="201"/>
      <c r="T10" s="201"/>
      <c r="U10" s="243"/>
      <c r="V10" s="244"/>
      <c r="W10" s="236" t="s">
        <v>620</v>
      </c>
      <c r="X10" s="232"/>
      <c r="Y10" s="233"/>
    </row>
    <row r="11" spans="1:26" s="176" customFormat="1" ht="69.95" customHeight="1" thickBot="1">
      <c r="A11" s="231"/>
      <c r="B11" s="202" t="str">
        <f>+$B$9</f>
        <v>Número de jornadas pedagógicas programadas</v>
      </c>
      <c r="C11" s="203">
        <v>0</v>
      </c>
      <c r="D11" s="203">
        <v>0</v>
      </c>
      <c r="E11" s="203">
        <v>3</v>
      </c>
      <c r="F11" s="459"/>
      <c r="G11" s="460"/>
      <c r="H11" s="204"/>
      <c r="I11" s="204"/>
      <c r="J11" s="204"/>
      <c r="K11" s="245"/>
      <c r="L11" s="246"/>
      <c r="M11" s="204"/>
      <c r="N11" s="204"/>
      <c r="O11" s="204"/>
      <c r="P11" s="245"/>
      <c r="Q11" s="246"/>
      <c r="R11" s="204"/>
      <c r="S11" s="204"/>
      <c r="T11" s="204"/>
      <c r="U11" s="245"/>
      <c r="V11" s="246"/>
      <c r="W11" s="234"/>
      <c r="X11" s="234"/>
      <c r="Y11" s="235"/>
    </row>
    <row r="12" spans="1:26" s="176" customFormat="1" ht="69.95" customHeight="1">
      <c r="A12" s="230" t="s">
        <v>621</v>
      </c>
      <c r="B12" s="199" t="str">
        <f t="shared" ref="B12" si="7">+$B$8</f>
        <v>Número de jornadas pedagógicas realizadas según lo programado</v>
      </c>
      <c r="C12" s="200">
        <v>0</v>
      </c>
      <c r="D12" s="200">
        <v>1</v>
      </c>
      <c r="E12" s="200">
        <v>1</v>
      </c>
      <c r="F12" s="459"/>
      <c r="G12" s="460"/>
      <c r="H12" s="201"/>
      <c r="I12" s="201"/>
      <c r="J12" s="201"/>
      <c r="K12" s="245"/>
      <c r="L12" s="246"/>
      <c r="M12" s="201"/>
      <c r="N12" s="201"/>
      <c r="O12" s="201"/>
      <c r="P12" s="245"/>
      <c r="Q12" s="246"/>
      <c r="R12" s="201"/>
      <c r="S12" s="201"/>
      <c r="T12" s="201"/>
      <c r="U12" s="245"/>
      <c r="V12" s="246"/>
      <c r="W12" s="236" t="s">
        <v>622</v>
      </c>
      <c r="X12" s="232"/>
      <c r="Y12" s="233"/>
    </row>
    <row r="13" spans="1:26" s="176" customFormat="1" ht="69.95" customHeight="1" thickBot="1">
      <c r="A13" s="231"/>
      <c r="B13" s="202" t="str">
        <f t="shared" ref="B13" si="8">+$B$9</f>
        <v>Número de jornadas pedagógicas programadas</v>
      </c>
      <c r="C13" s="203">
        <v>0</v>
      </c>
      <c r="D13" s="203">
        <v>1</v>
      </c>
      <c r="E13" s="203">
        <v>1</v>
      </c>
      <c r="F13" s="461"/>
      <c r="G13" s="462"/>
      <c r="H13" s="204"/>
      <c r="I13" s="204"/>
      <c r="J13" s="204"/>
      <c r="K13" s="247"/>
      <c r="L13" s="248"/>
      <c r="M13" s="204"/>
      <c r="N13" s="204"/>
      <c r="O13" s="204"/>
      <c r="P13" s="247"/>
      <c r="Q13" s="248"/>
      <c r="R13" s="204"/>
      <c r="S13" s="204"/>
      <c r="T13" s="204"/>
      <c r="U13" s="247"/>
      <c r="V13" s="248"/>
      <c r="W13" s="234"/>
      <c r="X13" s="234"/>
      <c r="Y13" s="235"/>
    </row>
    <row r="14" spans="1:26" s="176" customFormat="1" ht="30" customHeight="1">
      <c r="B14" s="183"/>
      <c r="C14" s="183"/>
      <c r="D14" s="183"/>
      <c r="E14" s="183"/>
      <c r="F14" s="183"/>
      <c r="G14" s="183"/>
      <c r="H14" s="183"/>
      <c r="I14" s="183"/>
      <c r="J14" s="183"/>
      <c r="K14" s="183"/>
      <c r="L14" s="183"/>
      <c r="M14" s="183"/>
      <c r="N14" s="183"/>
      <c r="O14" s="183"/>
      <c r="P14" s="183"/>
      <c r="Q14" s="183"/>
      <c r="R14" s="183"/>
      <c r="S14" s="183"/>
      <c r="T14" s="183"/>
      <c r="U14" s="183"/>
      <c r="V14" s="183"/>
    </row>
    <row r="15" spans="1:26" s="176" customFormat="1" ht="30" customHeight="1">
      <c r="B15" s="183"/>
      <c r="C15" s="183"/>
      <c r="D15" s="183"/>
      <c r="E15" s="183"/>
      <c r="F15" s="183"/>
      <c r="G15" s="183"/>
      <c r="H15" s="183"/>
      <c r="I15" s="183"/>
      <c r="J15" s="183"/>
      <c r="K15" s="183"/>
      <c r="L15" s="183"/>
      <c r="M15" s="183"/>
      <c r="N15" s="183"/>
      <c r="O15" s="183"/>
      <c r="P15" s="183"/>
      <c r="Q15" s="183"/>
      <c r="R15" s="183"/>
      <c r="S15" s="183"/>
      <c r="T15" s="183"/>
      <c r="U15" s="183"/>
      <c r="V15" s="183"/>
    </row>
    <row r="16" spans="1:26" s="176" customFormat="1" ht="30" customHeight="1">
      <c r="B16" s="183"/>
      <c r="C16" s="183"/>
      <c r="D16" s="183"/>
      <c r="E16" s="183"/>
      <c r="F16" s="183"/>
      <c r="G16" s="183"/>
      <c r="H16" s="183"/>
      <c r="I16" s="183"/>
      <c r="J16" s="183"/>
      <c r="K16" s="183"/>
      <c r="L16" s="183"/>
      <c r="M16" s="183"/>
      <c r="N16" s="183"/>
      <c r="O16" s="183"/>
      <c r="P16" s="183"/>
      <c r="Q16" s="183"/>
      <c r="R16" s="183"/>
      <c r="S16" s="183"/>
      <c r="T16" s="183"/>
      <c r="U16" s="183"/>
      <c r="V16" s="183"/>
    </row>
    <row r="17" spans="2:22" s="176" customFormat="1" ht="30" customHeight="1">
      <c r="B17" s="183"/>
      <c r="C17" s="183"/>
      <c r="D17" s="183"/>
      <c r="E17" s="183"/>
      <c r="F17" s="183"/>
      <c r="G17" s="183"/>
      <c r="H17" s="183"/>
      <c r="I17" s="183"/>
      <c r="J17" s="183"/>
      <c r="K17" s="183"/>
      <c r="L17" s="183"/>
      <c r="M17" s="183"/>
      <c r="N17" s="183"/>
      <c r="O17" s="183"/>
      <c r="P17" s="183"/>
      <c r="Q17" s="183"/>
      <c r="R17" s="183"/>
      <c r="S17" s="183"/>
      <c r="T17" s="183"/>
      <c r="U17" s="183"/>
      <c r="V17" s="183"/>
    </row>
    <row r="18" spans="2:22" s="176" customFormat="1" ht="30" customHeight="1">
      <c r="B18" s="183"/>
      <c r="C18" s="183"/>
      <c r="D18" s="183"/>
      <c r="E18" s="183"/>
      <c r="F18" s="183"/>
      <c r="G18" s="183"/>
      <c r="H18" s="183"/>
      <c r="I18" s="183"/>
      <c r="J18" s="183"/>
      <c r="K18" s="183"/>
      <c r="L18" s="183"/>
      <c r="M18" s="183"/>
      <c r="N18" s="183"/>
      <c r="O18" s="183"/>
      <c r="P18" s="183"/>
      <c r="Q18" s="183"/>
      <c r="R18" s="183"/>
      <c r="S18" s="183"/>
      <c r="T18" s="183"/>
      <c r="U18" s="183"/>
      <c r="V18" s="183"/>
    </row>
    <row r="19" spans="2:22" s="176" customFormat="1" ht="30" customHeight="1">
      <c r="B19" s="183"/>
      <c r="C19" s="183"/>
      <c r="D19" s="183"/>
      <c r="E19" s="183"/>
      <c r="F19" s="183"/>
      <c r="G19" s="183"/>
      <c r="H19" s="183"/>
      <c r="I19" s="183"/>
      <c r="J19" s="183"/>
      <c r="K19" s="183"/>
      <c r="L19" s="183"/>
      <c r="M19" s="183"/>
      <c r="N19" s="183"/>
      <c r="O19" s="183"/>
      <c r="P19" s="183"/>
      <c r="Q19" s="183"/>
      <c r="R19" s="183"/>
      <c r="S19" s="183"/>
      <c r="T19" s="183"/>
      <c r="U19" s="183"/>
      <c r="V19" s="183"/>
    </row>
    <row r="20" spans="2:22" s="176" customFormat="1" ht="30" customHeight="1">
      <c r="B20" s="183"/>
      <c r="C20" s="183"/>
      <c r="D20" s="183"/>
      <c r="E20" s="183"/>
      <c r="F20" s="183"/>
      <c r="G20" s="183"/>
      <c r="H20" s="183"/>
      <c r="I20" s="183"/>
      <c r="J20" s="183"/>
      <c r="K20" s="183"/>
      <c r="L20" s="183"/>
      <c r="M20" s="183"/>
      <c r="N20" s="183"/>
      <c r="O20" s="183"/>
      <c r="P20" s="183"/>
      <c r="Q20" s="183"/>
      <c r="R20" s="183"/>
      <c r="S20" s="183"/>
      <c r="T20" s="183"/>
      <c r="U20" s="183"/>
      <c r="V20" s="183"/>
    </row>
    <row r="21" spans="2:22" s="176" customFormat="1" ht="30" customHeight="1">
      <c r="B21" s="183"/>
      <c r="C21" s="183"/>
      <c r="D21" s="183"/>
      <c r="E21" s="183"/>
      <c r="F21" s="183"/>
      <c r="G21" s="183"/>
      <c r="H21" s="183"/>
      <c r="I21" s="183"/>
      <c r="J21" s="183"/>
      <c r="K21" s="183"/>
      <c r="L21" s="183"/>
      <c r="M21" s="183"/>
      <c r="N21" s="183"/>
      <c r="O21" s="183"/>
      <c r="P21" s="183"/>
      <c r="Q21" s="183"/>
      <c r="R21" s="183"/>
      <c r="S21" s="183"/>
      <c r="T21" s="183"/>
      <c r="U21" s="183"/>
      <c r="V21" s="183"/>
    </row>
    <row r="22" spans="2:22" s="176" customFormat="1" ht="30" customHeight="1">
      <c r="B22" s="183"/>
      <c r="C22" s="183"/>
      <c r="D22" s="183"/>
      <c r="E22" s="183"/>
      <c r="F22" s="183"/>
      <c r="G22" s="183"/>
      <c r="H22" s="183"/>
      <c r="I22" s="183"/>
      <c r="J22" s="183"/>
      <c r="K22" s="183"/>
      <c r="L22" s="183"/>
      <c r="M22" s="183"/>
      <c r="N22" s="183"/>
      <c r="O22" s="183"/>
      <c r="P22" s="183"/>
      <c r="Q22" s="183"/>
      <c r="R22" s="183"/>
      <c r="S22" s="183"/>
      <c r="T22" s="183"/>
      <c r="U22" s="183"/>
      <c r="V22" s="183"/>
    </row>
    <row r="23" spans="2:22" s="176" customFormat="1" ht="30" customHeight="1">
      <c r="B23" s="183"/>
      <c r="C23" s="183"/>
      <c r="D23" s="183"/>
      <c r="E23" s="183"/>
      <c r="F23" s="183"/>
      <c r="G23" s="183"/>
      <c r="H23" s="183"/>
      <c r="I23" s="183"/>
      <c r="J23" s="183"/>
      <c r="K23" s="183"/>
      <c r="L23" s="183"/>
      <c r="M23" s="183"/>
      <c r="N23" s="183"/>
      <c r="O23" s="183"/>
      <c r="P23" s="183"/>
      <c r="Q23" s="183"/>
      <c r="R23" s="183"/>
      <c r="S23" s="183"/>
      <c r="T23" s="183"/>
      <c r="U23" s="183"/>
      <c r="V23" s="183"/>
    </row>
    <row r="24" spans="2:22"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2:22"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2:22"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2:22"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2:22"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2:22"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2:22"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2:22"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2:22"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c r="Z37" s="176"/>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c r="Z38" s="176"/>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c r="Z39" s="176"/>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c r="Z40" s="176"/>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c r="Z41" s="176"/>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c r="Z42" s="176"/>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c r="Z43" s="176"/>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c r="Z44" s="176"/>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c r="Z45" s="176"/>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c r="Z46" s="176"/>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sheetData>
  <sheetProtection selectLockedCells="1"/>
  <mergeCells count="40">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P6:P7"/>
    <mergeCell ref="T6:T7"/>
    <mergeCell ref="U6:U7"/>
    <mergeCell ref="V6:V7"/>
    <mergeCell ref="W6:Y7"/>
    <mergeCell ref="A8:A9"/>
    <mergeCell ref="G8:G9"/>
    <mergeCell ref="L8:L9"/>
    <mergeCell ref="Q8:Q9"/>
    <mergeCell ref="V8:V9"/>
    <mergeCell ref="W8:Y9"/>
    <mergeCell ref="N6:N7"/>
    <mergeCell ref="O6:O7"/>
    <mergeCell ref="Q6:Q7"/>
    <mergeCell ref="S6:S7"/>
    <mergeCell ref="M6:M7"/>
    <mergeCell ref="R6:R7"/>
    <mergeCell ref="K10:L13"/>
    <mergeCell ref="P10:Q13"/>
    <mergeCell ref="U10:V13"/>
    <mergeCell ref="A12:A13"/>
    <mergeCell ref="W12:Y13"/>
    <mergeCell ref="A10:A11"/>
    <mergeCell ref="W10:Y11"/>
    <mergeCell ref="F10:G13"/>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9B8F-123E-4329-8001-045E5B344F5F}">
  <sheetPr>
    <pageSetUpPr fitToPage="1"/>
  </sheetPr>
  <dimension ref="A1:X72"/>
  <sheetViews>
    <sheetView showGridLines="0" topLeftCell="B38" zoomScale="70" zoomScaleNormal="70" workbookViewId="0">
      <selection activeCell="W36" sqref="W36"/>
    </sheetView>
  </sheetViews>
  <sheetFormatPr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12" width="12" style="12" customWidth="1"/>
    <col min="13" max="13" width="12.85546875" style="12" customWidth="1"/>
    <col min="14" max="14" width="11.28515625" style="12" customWidth="1"/>
    <col min="15" max="15" width="11.28515625" style="11" customWidth="1"/>
    <col min="16" max="16" width="20.28515625" style="11" customWidth="1"/>
    <col min="17" max="18" width="12" style="11" customWidth="1"/>
    <col min="19" max="19" width="13.5703125" style="11" customWidth="1"/>
    <col min="20" max="20" width="14.7109375" style="11" customWidth="1"/>
    <col min="21" max="22" width="12" style="11" customWidth="1"/>
    <col min="23" max="23" width="14.425781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419"/>
      <c r="C2" s="419"/>
      <c r="D2" s="419"/>
      <c r="E2" s="419"/>
      <c r="F2" s="421" t="s">
        <v>411</v>
      </c>
      <c r="G2" s="421"/>
      <c r="H2" s="421"/>
      <c r="I2" s="421"/>
      <c r="J2" s="421"/>
      <c r="K2" s="421"/>
      <c r="L2" s="421"/>
      <c r="M2" s="421"/>
      <c r="N2" s="421"/>
      <c r="O2" s="421"/>
      <c r="P2" s="421"/>
      <c r="Q2" s="421"/>
      <c r="R2" s="421"/>
      <c r="S2" s="421"/>
      <c r="T2" s="413" t="s">
        <v>412</v>
      </c>
      <c r="U2" s="414"/>
      <c r="V2" s="414"/>
      <c r="W2" s="415"/>
    </row>
    <row r="3" spans="1:24" ht="30" customHeight="1">
      <c r="B3" s="419"/>
      <c r="C3" s="419"/>
      <c r="D3" s="419"/>
      <c r="E3" s="419"/>
      <c r="F3" s="421"/>
      <c r="G3" s="421"/>
      <c r="H3" s="421"/>
      <c r="I3" s="421"/>
      <c r="J3" s="421"/>
      <c r="K3" s="421"/>
      <c r="L3" s="421"/>
      <c r="M3" s="421"/>
      <c r="N3" s="421"/>
      <c r="O3" s="421"/>
      <c r="P3" s="421"/>
      <c r="Q3" s="421"/>
      <c r="R3" s="421"/>
      <c r="S3" s="421"/>
      <c r="T3" s="413" t="s">
        <v>413</v>
      </c>
      <c r="U3" s="414"/>
      <c r="V3" s="414"/>
      <c r="W3" s="415"/>
    </row>
    <row r="4" spans="1:24" ht="30" customHeight="1">
      <c r="B4" s="419"/>
      <c r="C4" s="419"/>
      <c r="D4" s="419"/>
      <c r="E4" s="419"/>
      <c r="F4" s="421" t="s">
        <v>414</v>
      </c>
      <c r="G4" s="421"/>
      <c r="H4" s="421"/>
      <c r="I4" s="421"/>
      <c r="J4" s="421"/>
      <c r="K4" s="421"/>
      <c r="L4" s="421"/>
      <c r="M4" s="421"/>
      <c r="N4" s="421"/>
      <c r="O4" s="421"/>
      <c r="P4" s="421"/>
      <c r="Q4" s="421"/>
      <c r="R4" s="421"/>
      <c r="S4" s="421"/>
      <c r="T4" s="413" t="s">
        <v>415</v>
      </c>
      <c r="U4" s="414"/>
      <c r="V4" s="414"/>
      <c r="W4" s="415"/>
    </row>
    <row r="5" spans="1:24" ht="30" customHeight="1">
      <c r="B5" s="419"/>
      <c r="C5" s="419"/>
      <c r="D5" s="419"/>
      <c r="E5" s="419"/>
      <c r="F5" s="421"/>
      <c r="G5" s="421"/>
      <c r="H5" s="421"/>
      <c r="I5" s="421"/>
      <c r="J5" s="421"/>
      <c r="K5" s="421"/>
      <c r="L5" s="421"/>
      <c r="M5" s="421"/>
      <c r="N5" s="421"/>
      <c r="O5" s="421"/>
      <c r="P5" s="421"/>
      <c r="Q5" s="421"/>
      <c r="R5" s="421"/>
      <c r="S5" s="421"/>
      <c r="T5" s="416" t="s">
        <v>416</v>
      </c>
      <c r="U5" s="417"/>
      <c r="V5" s="417"/>
      <c r="W5" s="418"/>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72" t="s">
        <v>418</v>
      </c>
      <c r="R7" s="397"/>
      <c r="S7" s="397"/>
      <c r="T7" s="397"/>
      <c r="U7" s="397"/>
      <c r="V7" s="397"/>
      <c r="W7" s="397"/>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420" t="s">
        <v>425</v>
      </c>
      <c r="W8" s="420"/>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420" t="s">
        <v>429</v>
      </c>
      <c r="W9" s="420"/>
      <c r="X9" s="2"/>
    </row>
    <row r="10" spans="1:24" customFormat="1" ht="12" customHeight="1">
      <c r="A10" s="127"/>
      <c r="P10" s="107"/>
      <c r="Q10" s="107"/>
      <c r="R10" s="107"/>
      <c r="S10" s="107"/>
      <c r="T10" s="107"/>
      <c r="U10" s="107"/>
      <c r="V10" s="107"/>
      <c r="W10" s="107"/>
    </row>
    <row r="11" spans="1:24" ht="33" customHeight="1">
      <c r="A11" s="126"/>
      <c r="B11" s="376" t="s">
        <v>430</v>
      </c>
      <c r="C11" s="377"/>
      <c r="D11" s="377"/>
      <c r="E11" s="377"/>
      <c r="F11" s="377"/>
      <c r="G11" s="377"/>
      <c r="H11" s="377"/>
      <c r="I11" s="377"/>
      <c r="J11" s="377"/>
      <c r="K11" s="377"/>
      <c r="L11" s="377"/>
      <c r="M11" s="377"/>
      <c r="N11" s="377"/>
      <c r="O11" s="377"/>
      <c r="P11" s="377"/>
      <c r="Q11" s="377"/>
      <c r="R11" s="377"/>
      <c r="S11" s="377"/>
      <c r="T11" s="377"/>
      <c r="U11" s="377"/>
      <c r="V11" s="378"/>
      <c r="W11" s="379"/>
    </row>
    <row r="12" spans="1:24" ht="12" customHeight="1">
      <c r="A12" s="126"/>
      <c r="B12" s="422"/>
      <c r="C12" s="423"/>
      <c r="D12" s="423"/>
      <c r="E12" s="423"/>
      <c r="F12" s="423"/>
      <c r="G12" s="423"/>
      <c r="H12" s="423"/>
      <c r="I12" s="423"/>
      <c r="J12" s="423"/>
      <c r="K12" s="423"/>
      <c r="L12" s="423"/>
      <c r="M12" s="423"/>
      <c r="N12" s="423"/>
      <c r="O12" s="423"/>
      <c r="P12" s="423"/>
      <c r="Q12" s="423"/>
      <c r="R12" s="423"/>
      <c r="S12" s="423"/>
      <c r="T12" s="423"/>
      <c r="U12" s="423"/>
      <c r="V12" s="423"/>
      <c r="W12" s="424"/>
    </row>
    <row r="13" spans="1:24" ht="44.25" customHeight="1">
      <c r="A13" s="126"/>
      <c r="B13" s="337" t="s">
        <v>431</v>
      </c>
      <c r="C13" s="337"/>
      <c r="D13" s="337"/>
      <c r="E13" s="338"/>
      <c r="F13" s="339" t="s">
        <v>432</v>
      </c>
      <c r="G13" s="339"/>
      <c r="H13" s="339"/>
      <c r="I13" s="339"/>
      <c r="J13" s="339"/>
      <c r="K13" s="339"/>
      <c r="L13" s="339"/>
      <c r="M13" s="339"/>
      <c r="N13" s="339"/>
      <c r="O13" s="339"/>
      <c r="P13" s="339"/>
      <c r="Q13" s="339"/>
      <c r="R13" s="339"/>
      <c r="S13" s="339"/>
      <c r="T13" s="339"/>
      <c r="U13" s="339"/>
      <c r="V13" s="339"/>
      <c r="W13" s="340"/>
      <c r="X13" s="126"/>
    </row>
    <row r="14" spans="1:24" ht="46.5" customHeight="1">
      <c r="A14" s="5"/>
      <c r="B14" s="425" t="s">
        <v>433</v>
      </c>
      <c r="C14" s="426"/>
      <c r="D14" s="426"/>
      <c r="E14" s="426"/>
      <c r="F14" s="427" t="str">
        <f>IFERROR(VLOOKUP(PROCES,'Objetivos procesos '!C3:D28,2,FALSE)," ")</f>
        <v>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v>
      </c>
      <c r="G14" s="428"/>
      <c r="H14" s="428"/>
      <c r="I14" s="428"/>
      <c r="J14" s="428"/>
      <c r="K14" s="428"/>
      <c r="L14" s="428"/>
      <c r="M14" s="428"/>
      <c r="N14" s="428"/>
      <c r="O14" s="428"/>
      <c r="P14" s="428"/>
      <c r="Q14" s="428"/>
      <c r="R14" s="428"/>
      <c r="S14" s="428"/>
      <c r="T14" s="428"/>
      <c r="U14" s="428"/>
      <c r="V14" s="428"/>
      <c r="W14" s="429"/>
      <c r="X14" s="6"/>
    </row>
    <row r="15" spans="1:24" ht="46.5" customHeight="1">
      <c r="A15" s="5"/>
      <c r="B15" s="344" t="s">
        <v>434</v>
      </c>
      <c r="C15" s="355"/>
      <c r="D15" s="355"/>
      <c r="E15" s="356"/>
      <c r="F15" s="357" t="s">
        <v>435</v>
      </c>
      <c r="G15" s="358"/>
      <c r="H15" s="358"/>
      <c r="I15" s="358"/>
      <c r="J15" s="358"/>
      <c r="K15" s="358"/>
      <c r="L15" s="358"/>
      <c r="M15" s="358"/>
      <c r="N15" s="358"/>
      <c r="O15" s="358"/>
      <c r="P15" s="358"/>
      <c r="Q15" s="358"/>
      <c r="R15" s="358"/>
      <c r="S15" s="358"/>
      <c r="T15" s="358"/>
      <c r="U15" s="358"/>
      <c r="V15" s="358"/>
      <c r="W15" s="359"/>
      <c r="X15" s="6"/>
    </row>
    <row r="16" spans="1:24" ht="32.25" customHeight="1">
      <c r="B16" s="360" t="s">
        <v>436</v>
      </c>
      <c r="C16" s="345"/>
      <c r="D16" s="345"/>
      <c r="E16" s="361"/>
      <c r="F16" s="472" t="str">
        <f>IFERROR(VLOOKUP(PROCES,'Objetivos procesos '!C3:E28,3,FALSE)," ")</f>
        <v>Rodrigo Lupercio Riaño Pineda</v>
      </c>
      <c r="G16" s="473"/>
      <c r="H16" s="473"/>
      <c r="I16" s="473"/>
      <c r="J16" s="473"/>
      <c r="K16" s="473"/>
      <c r="L16" s="473"/>
      <c r="M16" s="473"/>
      <c r="N16" s="473"/>
      <c r="O16" s="473"/>
      <c r="P16" s="473"/>
      <c r="Q16" s="473"/>
      <c r="R16" s="473"/>
      <c r="S16" s="473"/>
      <c r="T16" s="473"/>
      <c r="U16" s="473"/>
      <c r="V16" s="473"/>
      <c r="W16" s="474"/>
      <c r="X16" s="6"/>
    </row>
    <row r="17" spans="2:24" ht="59.25" customHeight="1">
      <c r="B17" s="344" t="s">
        <v>437</v>
      </c>
      <c r="C17" s="345"/>
      <c r="D17" s="345"/>
      <c r="E17" s="345"/>
      <c r="F17" s="475" t="s">
        <v>438</v>
      </c>
      <c r="G17" s="476"/>
      <c r="H17" s="476"/>
      <c r="I17" s="476"/>
      <c r="J17" s="476"/>
      <c r="K17" s="476"/>
      <c r="L17" s="476"/>
      <c r="M17" s="476"/>
      <c r="N17" s="476"/>
      <c r="O17" s="476"/>
      <c r="P17" s="476"/>
      <c r="Q17" s="476"/>
      <c r="R17" s="476"/>
      <c r="S17" s="476"/>
      <c r="T17" s="476"/>
      <c r="U17" s="476"/>
      <c r="V17" s="476"/>
      <c r="W17" s="477"/>
      <c r="X17" s="126"/>
    </row>
    <row r="18" spans="2:24" ht="18" customHeight="1">
      <c r="B18" s="341"/>
      <c r="C18" s="342"/>
      <c r="D18" s="342"/>
      <c r="E18" s="342"/>
      <c r="F18" s="342"/>
      <c r="G18" s="342"/>
      <c r="H18" s="342"/>
      <c r="I18" s="342"/>
      <c r="J18" s="342"/>
      <c r="K18" s="342"/>
      <c r="L18" s="342"/>
      <c r="M18" s="342"/>
      <c r="N18" s="342"/>
      <c r="O18" s="342"/>
      <c r="P18" s="342"/>
      <c r="Q18" s="342"/>
      <c r="R18" s="342"/>
      <c r="S18" s="342"/>
      <c r="T18" s="342"/>
      <c r="U18" s="342"/>
      <c r="V18" s="342"/>
      <c r="W18" s="343"/>
      <c r="X18" s="6"/>
    </row>
    <row r="19" spans="2:24" ht="33" customHeight="1">
      <c r="B19" s="376" t="s">
        <v>439</v>
      </c>
      <c r="C19" s="377"/>
      <c r="D19" s="377"/>
      <c r="E19" s="377"/>
      <c r="F19" s="377"/>
      <c r="G19" s="377"/>
      <c r="H19" s="377"/>
      <c r="I19" s="377"/>
      <c r="J19" s="377"/>
      <c r="K19" s="377"/>
      <c r="L19" s="377"/>
      <c r="M19" s="377"/>
      <c r="N19" s="377"/>
      <c r="O19" s="377"/>
      <c r="P19" s="377"/>
      <c r="Q19" s="377"/>
      <c r="R19" s="377"/>
      <c r="S19" s="377"/>
      <c r="T19" s="377"/>
      <c r="U19" s="377"/>
      <c r="V19" s="378"/>
      <c r="W19" s="379"/>
      <c r="X19" s="6"/>
    </row>
    <row r="20" spans="2:24" ht="12" customHeight="1">
      <c r="B20" s="341"/>
      <c r="C20" s="342"/>
      <c r="D20" s="342"/>
      <c r="E20" s="342"/>
      <c r="F20" s="342"/>
      <c r="G20" s="342"/>
      <c r="H20" s="342"/>
      <c r="I20" s="342"/>
      <c r="J20" s="342"/>
      <c r="K20" s="342"/>
      <c r="L20" s="342"/>
      <c r="M20" s="342"/>
      <c r="N20" s="342"/>
      <c r="O20" s="342"/>
      <c r="P20" s="342"/>
      <c r="Q20" s="342"/>
      <c r="R20" s="342"/>
      <c r="S20" s="342"/>
      <c r="T20" s="342"/>
      <c r="U20" s="342"/>
      <c r="V20" s="342"/>
      <c r="W20" s="343"/>
      <c r="X20" s="6"/>
    </row>
    <row r="21" spans="2:24" ht="27" customHeight="1">
      <c r="B21" s="338" t="s">
        <v>440</v>
      </c>
      <c r="C21" s="430"/>
      <c r="D21" s="430"/>
      <c r="E21" s="431" t="s">
        <v>623</v>
      </c>
      <c r="F21" s="431"/>
      <c r="G21" s="431"/>
      <c r="H21" s="431"/>
      <c r="I21" s="431"/>
      <c r="J21" s="431"/>
      <c r="K21" s="431"/>
      <c r="L21" s="431"/>
      <c r="M21" s="432"/>
      <c r="N21" s="432"/>
      <c r="O21" s="431"/>
      <c r="P21" s="431"/>
      <c r="Q21" s="431"/>
      <c r="R21" s="431"/>
      <c r="S21" s="431"/>
      <c r="T21" s="431"/>
      <c r="U21" s="431"/>
      <c r="V21" s="433"/>
      <c r="W21" s="434"/>
      <c r="X21" s="126"/>
    </row>
    <row r="22" spans="2:24" ht="27" customHeight="1">
      <c r="B22" s="365" t="s">
        <v>442</v>
      </c>
      <c r="C22" s="366"/>
      <c r="D22" s="366"/>
      <c r="E22" s="431" t="s">
        <v>624</v>
      </c>
      <c r="F22" s="431"/>
      <c r="G22" s="431"/>
      <c r="H22" s="431"/>
      <c r="I22" s="431"/>
      <c r="J22" s="431"/>
      <c r="K22" s="431"/>
      <c r="L22" s="431"/>
      <c r="M22" s="432"/>
      <c r="N22" s="432"/>
      <c r="O22" s="431"/>
      <c r="P22" s="431"/>
      <c r="Q22" s="431"/>
      <c r="R22" s="431"/>
      <c r="S22" s="431"/>
      <c r="T22" s="431"/>
      <c r="U22" s="431"/>
      <c r="V22" s="433"/>
      <c r="W22" s="434"/>
    </row>
    <row r="23" spans="2:24" ht="27" customHeight="1">
      <c r="B23" s="344" t="s">
        <v>444</v>
      </c>
      <c r="C23" s="355"/>
      <c r="D23" s="356"/>
      <c r="E23" s="334" t="s">
        <v>445</v>
      </c>
      <c r="F23" s="335"/>
      <c r="G23" s="335"/>
      <c r="H23" s="335"/>
      <c r="I23" s="335"/>
      <c r="J23" s="335"/>
      <c r="K23" s="335"/>
      <c r="L23" s="335"/>
      <c r="M23" s="335"/>
      <c r="N23" s="335"/>
      <c r="O23" s="335"/>
      <c r="P23" s="335"/>
      <c r="Q23" s="335"/>
      <c r="R23" s="335"/>
      <c r="S23" s="335"/>
      <c r="T23" s="335"/>
      <c r="U23" s="335"/>
      <c r="V23" s="335"/>
      <c r="W23" s="336"/>
    </row>
    <row r="24" spans="2:24" ht="83.25" customHeight="1">
      <c r="B24" s="365" t="s">
        <v>446</v>
      </c>
      <c r="C24" s="366"/>
      <c r="D24" s="366"/>
      <c r="E24" s="367" t="s">
        <v>447</v>
      </c>
      <c r="F24" s="368"/>
      <c r="G24" s="371" t="s">
        <v>625</v>
      </c>
      <c r="H24" s="371"/>
      <c r="I24" s="371"/>
      <c r="J24" s="371"/>
      <c r="K24" s="371"/>
      <c r="L24" s="108"/>
      <c r="M24" s="372" t="s">
        <v>449</v>
      </c>
      <c r="N24" s="372"/>
      <c r="O24" s="372"/>
      <c r="P24" s="372"/>
      <c r="Q24" s="380" t="s">
        <v>626</v>
      </c>
      <c r="R24" s="381"/>
      <c r="S24" s="381"/>
      <c r="T24" s="381"/>
      <c r="U24" s="381"/>
      <c r="V24" s="381"/>
      <c r="W24" s="382"/>
    </row>
    <row r="25" spans="2:24" ht="89.25" customHeight="1">
      <c r="B25" s="365"/>
      <c r="C25" s="366"/>
      <c r="D25" s="366"/>
      <c r="E25" s="369" t="s">
        <v>451</v>
      </c>
      <c r="F25" s="370"/>
      <c r="G25" s="394" t="s">
        <v>627</v>
      </c>
      <c r="H25" s="394"/>
      <c r="I25" s="394"/>
      <c r="J25" s="394"/>
      <c r="K25" s="394"/>
      <c r="L25" s="109"/>
      <c r="M25" s="352" t="s">
        <v>449</v>
      </c>
      <c r="N25" s="353"/>
      <c r="O25" s="353"/>
      <c r="P25" s="354"/>
      <c r="Q25" s="380" t="s">
        <v>626</v>
      </c>
      <c r="R25" s="381"/>
      <c r="S25" s="381"/>
      <c r="T25" s="381"/>
      <c r="U25" s="381"/>
      <c r="V25" s="381"/>
      <c r="W25" s="382"/>
    </row>
    <row r="26" spans="2:24" ht="18" customHeight="1">
      <c r="B26" s="341"/>
      <c r="C26" s="342"/>
      <c r="D26" s="342"/>
      <c r="E26" s="342"/>
      <c r="F26" s="342"/>
      <c r="G26" s="342"/>
      <c r="H26" s="342"/>
      <c r="I26" s="342"/>
      <c r="J26" s="342"/>
      <c r="K26" s="342"/>
      <c r="L26" s="342"/>
      <c r="M26" s="342"/>
      <c r="N26" s="342"/>
      <c r="O26" s="342"/>
      <c r="P26" s="342"/>
      <c r="Q26" s="342"/>
      <c r="R26" s="342"/>
      <c r="S26" s="342"/>
      <c r="T26" s="342"/>
      <c r="U26" s="342"/>
      <c r="V26" s="342"/>
      <c r="W26" s="343"/>
      <c r="X26" s="6"/>
    </row>
    <row r="27" spans="2:24" ht="89.25" customHeight="1">
      <c r="B27" s="366" t="s">
        <v>454</v>
      </c>
      <c r="C27" s="366"/>
      <c r="D27" s="366"/>
      <c r="E27" s="398" t="s">
        <v>628</v>
      </c>
      <c r="F27" s="399"/>
      <c r="G27" s="399"/>
      <c r="H27" s="399"/>
      <c r="I27" s="399"/>
      <c r="J27" s="399"/>
      <c r="K27" s="399"/>
      <c r="L27" s="399"/>
      <c r="M27" s="399"/>
      <c r="N27" s="399"/>
      <c r="O27" s="399"/>
      <c r="P27" s="399"/>
      <c r="Q27" s="399"/>
      <c r="R27" s="399"/>
      <c r="S27" s="399"/>
      <c r="T27" s="399"/>
      <c r="U27" s="399"/>
      <c r="V27" s="399"/>
      <c r="W27" s="400"/>
    </row>
    <row r="28" spans="2:24">
      <c r="B28" s="386"/>
      <c r="C28" s="387"/>
      <c r="D28" s="387"/>
      <c r="E28" s="387"/>
      <c r="F28" s="387"/>
      <c r="G28" s="387"/>
      <c r="H28" s="387"/>
      <c r="I28" s="387"/>
      <c r="J28" s="387"/>
      <c r="K28" s="387"/>
      <c r="L28" s="387"/>
      <c r="M28" s="387"/>
      <c r="N28" s="387"/>
      <c r="O28" s="387"/>
      <c r="P28" s="387"/>
      <c r="Q28" s="387"/>
      <c r="R28" s="387"/>
      <c r="S28" s="387"/>
      <c r="T28" s="387"/>
      <c r="U28" s="387"/>
      <c r="V28" s="387"/>
      <c r="W28" s="388"/>
    </row>
    <row r="29" spans="2:24" ht="32.25" customHeight="1">
      <c r="B29" s="401" t="s">
        <v>456</v>
      </c>
      <c r="C29" s="402"/>
      <c r="D29" s="402"/>
      <c r="E29" s="402"/>
      <c r="F29" s="403"/>
      <c r="G29" s="404" t="s">
        <v>14</v>
      </c>
      <c r="H29" s="405"/>
      <c r="I29" s="372" t="s">
        <v>457</v>
      </c>
      <c r="J29" s="372"/>
      <c r="K29" s="372"/>
      <c r="L29" s="349" t="s">
        <v>458</v>
      </c>
      <c r="M29" s="350"/>
      <c r="N29" s="350"/>
      <c r="O29" s="350"/>
      <c r="P29" s="350"/>
      <c r="Q29" s="350"/>
      <c r="R29" s="351"/>
      <c r="S29" s="397" t="s">
        <v>459</v>
      </c>
      <c r="T29" s="397"/>
      <c r="U29" s="435">
        <v>0.9</v>
      </c>
      <c r="V29" s="436"/>
      <c r="W29" s="437"/>
    </row>
    <row r="30" spans="2:24" ht="62.25" customHeight="1">
      <c r="B30" s="406" t="s">
        <v>460</v>
      </c>
      <c r="C30" s="347"/>
      <c r="D30" s="348"/>
      <c r="E30" s="407" t="s">
        <v>13</v>
      </c>
      <c r="F30" s="408"/>
      <c r="G30" s="346" t="s">
        <v>461</v>
      </c>
      <c r="H30" s="347"/>
      <c r="I30" s="348"/>
      <c r="J30" s="409">
        <v>0.9</v>
      </c>
      <c r="K30" s="410"/>
      <c r="L30" s="346" t="s">
        <v>462</v>
      </c>
      <c r="M30" s="347"/>
      <c r="N30" s="347"/>
      <c r="O30" s="348"/>
      <c r="P30" s="383" t="s">
        <v>629</v>
      </c>
      <c r="Q30" s="384"/>
      <c r="R30" s="384"/>
      <c r="S30" s="384"/>
      <c r="T30" s="384"/>
      <c r="U30" s="384"/>
      <c r="V30" s="384"/>
      <c r="W30" s="385"/>
    </row>
    <row r="31" spans="2:24" ht="18" customHeight="1">
      <c r="B31" s="386"/>
      <c r="C31" s="387"/>
      <c r="D31" s="387"/>
      <c r="E31" s="387"/>
      <c r="F31" s="387"/>
      <c r="G31" s="387"/>
      <c r="H31" s="387"/>
      <c r="I31" s="387"/>
      <c r="J31" s="387"/>
      <c r="K31" s="387"/>
      <c r="L31" s="387"/>
      <c r="M31" s="387"/>
      <c r="N31" s="387"/>
      <c r="O31" s="387"/>
      <c r="P31" s="387"/>
      <c r="Q31" s="387"/>
      <c r="R31" s="387"/>
      <c r="S31" s="387"/>
      <c r="T31" s="387"/>
      <c r="U31" s="387"/>
      <c r="V31" s="387"/>
      <c r="W31" s="388"/>
    </row>
    <row r="32" spans="2:24" ht="33" customHeight="1">
      <c r="B32" s="440" t="s">
        <v>464</v>
      </c>
      <c r="C32" s="441"/>
      <c r="D32" s="441"/>
      <c r="E32" s="441"/>
      <c r="F32" s="441"/>
      <c r="G32" s="441"/>
      <c r="H32" s="441"/>
      <c r="I32" s="441"/>
      <c r="J32" s="441"/>
      <c r="K32" s="441"/>
      <c r="L32" s="441"/>
      <c r="M32" s="441"/>
      <c r="N32" s="441"/>
      <c r="O32" s="441"/>
      <c r="P32" s="441"/>
      <c r="Q32" s="441"/>
      <c r="R32" s="441"/>
      <c r="S32" s="441"/>
      <c r="T32" s="441"/>
      <c r="U32" s="441"/>
      <c r="V32" s="442"/>
      <c r="W32" s="443"/>
    </row>
    <row r="33" spans="2:23" ht="12" customHeight="1" thickBot="1">
      <c r="B33" s="389"/>
      <c r="C33" s="390"/>
      <c r="D33" s="390"/>
      <c r="E33" s="390"/>
      <c r="F33" s="390"/>
      <c r="G33" s="390"/>
      <c r="H33" s="390"/>
      <c r="I33" s="390"/>
      <c r="J33" s="390"/>
      <c r="K33" s="390"/>
      <c r="L33" s="390"/>
      <c r="M33" s="390"/>
      <c r="N33" s="390"/>
      <c r="O33" s="390"/>
      <c r="P33" s="390"/>
      <c r="Q33" s="390"/>
      <c r="R33" s="390"/>
      <c r="S33" s="390"/>
      <c r="T33" s="390"/>
      <c r="U33" s="390"/>
      <c r="V33" s="390"/>
      <c r="W33" s="391"/>
    </row>
    <row r="34" spans="2:23" s="7" customFormat="1" ht="39.75" customHeight="1">
      <c r="B34" s="411" t="s">
        <v>465</v>
      </c>
      <c r="C34" s="412"/>
      <c r="D34" s="412"/>
      <c r="E34" s="158" t="s">
        <v>466</v>
      </c>
      <c r="F34" s="158" t="s">
        <v>467</v>
      </c>
      <c r="G34" s="159" t="s">
        <v>468</v>
      </c>
      <c r="H34" s="145" t="s">
        <v>469</v>
      </c>
      <c r="I34" s="160" t="s">
        <v>470</v>
      </c>
      <c r="J34" s="158" t="s">
        <v>471</v>
      </c>
      <c r="K34" s="159" t="s">
        <v>472</v>
      </c>
      <c r="L34" s="145" t="s">
        <v>473</v>
      </c>
      <c r="M34" s="145" t="s">
        <v>474</v>
      </c>
      <c r="N34" s="160" t="s">
        <v>475</v>
      </c>
      <c r="O34" s="158" t="s">
        <v>476</v>
      </c>
      <c r="P34" s="159" t="s">
        <v>477</v>
      </c>
      <c r="Q34" s="145" t="s">
        <v>478</v>
      </c>
      <c r="R34" s="160" t="s">
        <v>479</v>
      </c>
      <c r="S34" s="158" t="s">
        <v>480</v>
      </c>
      <c r="T34" s="159" t="s">
        <v>481</v>
      </c>
      <c r="U34" s="145" t="s">
        <v>482</v>
      </c>
      <c r="V34" s="145" t="s">
        <v>483</v>
      </c>
      <c r="W34" s="145" t="s">
        <v>484</v>
      </c>
    </row>
    <row r="35" spans="2:23" s="8" customFormat="1" ht="20.25" customHeight="1">
      <c r="B35" s="438" t="s">
        <v>485</v>
      </c>
      <c r="C35" s="439"/>
      <c r="D35" s="439"/>
      <c r="E35" s="110">
        <f>'Hoja de Registro (3)'!C8</f>
        <v>52</v>
      </c>
      <c r="F35" s="110">
        <f>'Hoja de Registro (3)'!D8</f>
        <v>81</v>
      </c>
      <c r="G35" s="111">
        <f>'Hoja de Registro (3)'!E8</f>
        <v>54</v>
      </c>
      <c r="H35" s="112">
        <f>+IFERROR(SUM(E35:G35),"")</f>
        <v>187</v>
      </c>
      <c r="I35" s="113">
        <f>'Hoja de Registro (3)'!H8</f>
        <v>0</v>
      </c>
      <c r="J35" s="110">
        <f>'Hoja de Registro (3)'!I8</f>
        <v>0</v>
      </c>
      <c r="K35" s="111">
        <f>'Hoja de Registro (3)'!J8</f>
        <v>0</v>
      </c>
      <c r="L35" s="112">
        <f>+IFERROR(SUM(I35:K35),"")</f>
        <v>0</v>
      </c>
      <c r="M35" s="112">
        <f>IFERROR(SUM(E35:G35,I35:K35),"")</f>
        <v>187</v>
      </c>
      <c r="N35" s="113">
        <f>'Hoja de Registro (3)'!M8</f>
        <v>0</v>
      </c>
      <c r="O35" s="110">
        <f>'Hoja de Registro (3)'!N8</f>
        <v>0</v>
      </c>
      <c r="P35" s="111">
        <f>'Hoja de Registro (3)'!O8</f>
        <v>0</v>
      </c>
      <c r="Q35" s="112">
        <f>+IFERROR(SUM(N35:P35),"")</f>
        <v>0</v>
      </c>
      <c r="R35" s="113">
        <f>'Hoja de Registro (3)'!R8</f>
        <v>0</v>
      </c>
      <c r="S35" s="110">
        <f>'Hoja de Registro (3)'!S8</f>
        <v>0</v>
      </c>
      <c r="T35" s="111">
        <f>'Hoja de Registro (3)'!T8</f>
        <v>0</v>
      </c>
      <c r="U35" s="112">
        <f>+IFERROR(SUM(R35:T35),"")</f>
        <v>0</v>
      </c>
      <c r="V35" s="112">
        <f>IFERROR(SUM(N35:P35,R35:T35),"")</f>
        <v>0</v>
      </c>
      <c r="W35" s="131">
        <f>IF(SUM(E35,F35,G35,I35,J35,K35,N35,O35,P35,R35,S35,T35)=0,"",SUM(E35,F35,G35,I35,J35,K35,N35,O35,P35,R35,S35,T35))</f>
        <v>187</v>
      </c>
    </row>
    <row r="36" spans="2:23" s="8" customFormat="1" ht="20.25" customHeight="1">
      <c r="B36" s="438" t="s">
        <v>486</v>
      </c>
      <c r="C36" s="439"/>
      <c r="D36" s="439"/>
      <c r="E36" s="110">
        <f>'Hoja de Registro (3)'!C9</f>
        <v>52</v>
      </c>
      <c r="F36" s="110">
        <f>'Hoja de Registro (3)'!D9</f>
        <v>81</v>
      </c>
      <c r="G36" s="111">
        <f>'Hoja de Registro (3)'!E9</f>
        <v>54</v>
      </c>
      <c r="H36" s="112">
        <f>+IFERROR(SUM(E36:G36),"")</f>
        <v>187</v>
      </c>
      <c r="I36" s="113">
        <f>'Hoja de Registro (3)'!H9</f>
        <v>0</v>
      </c>
      <c r="J36" s="110">
        <f>'Hoja de Registro (3)'!I9</f>
        <v>0</v>
      </c>
      <c r="K36" s="111">
        <f>'Hoja de Registro (3)'!J9</f>
        <v>0</v>
      </c>
      <c r="L36" s="112">
        <f>+IFERROR(SUM(I36:K36),"")</f>
        <v>0</v>
      </c>
      <c r="M36" s="112">
        <f>IFERROR(SUM(E36:G36,I36:K36),"")</f>
        <v>187</v>
      </c>
      <c r="N36" s="113">
        <f>'Hoja de Registro (3)'!M9</f>
        <v>0</v>
      </c>
      <c r="O36" s="110">
        <f>'Hoja de Registro (3)'!N9</f>
        <v>0</v>
      </c>
      <c r="P36" s="111">
        <f>'Hoja de Registro (3)'!O9</f>
        <v>0</v>
      </c>
      <c r="Q36" s="112">
        <f>+IFERROR(SUM(N36:P36),"")</f>
        <v>0</v>
      </c>
      <c r="R36" s="113">
        <f>'Hoja de Registro (3)'!R9</f>
        <v>0</v>
      </c>
      <c r="S36" s="110">
        <f>'Hoja de Registro (3)'!S9</f>
        <v>0</v>
      </c>
      <c r="T36" s="111">
        <f>'Hoja de Registro (3)'!T9</f>
        <v>0</v>
      </c>
      <c r="U36" s="112">
        <f>+IFERROR(SUM(R36:T36),"")</f>
        <v>0</v>
      </c>
      <c r="V36" s="112">
        <f>IFERROR(SUM(N36:P36,R36:T36),"")</f>
        <v>0</v>
      </c>
      <c r="W36" s="131">
        <f>IF(SUM(E36,F36,G36,I36,J36,K36,N36,O36,P36,R36,S36,T36)=0,"",SUM(E36,F36,G36,I36,J36,K36,N36,O36,P36,R36,S36,T36))</f>
        <v>187</v>
      </c>
    </row>
    <row r="37" spans="2:23" s="9" customFormat="1" ht="21" customHeight="1">
      <c r="B37" s="292" t="s">
        <v>487</v>
      </c>
      <c r="C37" s="293"/>
      <c r="D37" s="293"/>
      <c r="E37" s="114">
        <f>IF($E$23="DESCENDENTE","",IF($E$23&lt;&gt;"ASCENDENTE","",IFERROR(E35/E36,"")))</f>
        <v>1</v>
      </c>
      <c r="F37" s="114">
        <f t="shared" ref="F37:W37" si="0">IF($E$23="DESCENDENTE","",IF($E$23&lt;&gt;"ASCENDENTE","",IFERROR(F35/F36,"")))</f>
        <v>1</v>
      </c>
      <c r="G37" s="115">
        <f t="shared" si="0"/>
        <v>1</v>
      </c>
      <c r="H37" s="130">
        <f t="shared" si="0"/>
        <v>1</v>
      </c>
      <c r="I37" s="117" t="str">
        <f t="shared" si="0"/>
        <v/>
      </c>
      <c r="J37" s="114" t="str">
        <f t="shared" si="0"/>
        <v/>
      </c>
      <c r="K37" s="115" t="str">
        <f t="shared" si="0"/>
        <v/>
      </c>
      <c r="L37" s="130" t="str">
        <f t="shared" si="0"/>
        <v/>
      </c>
      <c r="M37" s="130">
        <f t="shared" si="0"/>
        <v>1</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1</v>
      </c>
    </row>
    <row r="38" spans="2:23" s="9" customFormat="1" ht="21" customHeight="1">
      <c r="B38" s="292" t="s">
        <v>488</v>
      </c>
      <c r="C38" s="293"/>
      <c r="D38" s="294"/>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92" t="s">
        <v>489</v>
      </c>
      <c r="C39" s="293"/>
      <c r="D39" s="294"/>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92" t="s">
        <v>490</v>
      </c>
      <c r="C40" s="293"/>
      <c r="D40" s="293"/>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395" t="s">
        <v>491</v>
      </c>
      <c r="C41" s="396"/>
      <c r="D41" s="396"/>
      <c r="E41" s="114">
        <f>(IFERROR((E35/E36)/E40,""))</f>
        <v>1.1111111111111112</v>
      </c>
      <c r="F41" s="114">
        <f t="shared" ref="F41:G41" si="6">(IFERROR((F35/F36)/F40,""))</f>
        <v>1.1111111111111112</v>
      </c>
      <c r="G41" s="114">
        <f t="shared" si="6"/>
        <v>1.1111111111111112</v>
      </c>
      <c r="H41" s="116">
        <f>(IFERROR((H35/H36)/H40,""))</f>
        <v>1.1111111111111112</v>
      </c>
      <c r="I41" s="117" t="str">
        <f>(IFERROR((I35/I36)/I40,""))</f>
        <v/>
      </c>
      <c r="J41" s="114" t="str">
        <f>(IFERROR((J35/J36)/J40,""))</f>
        <v/>
      </c>
      <c r="K41" s="115" t="str">
        <f>(IFERROR((K35/K36)/K40,""))</f>
        <v/>
      </c>
      <c r="L41" s="116" t="str">
        <f t="shared" ref="L41:W41" si="7">(IFERROR((L35/L36)/L40,""))</f>
        <v/>
      </c>
      <c r="M41" s="116">
        <f t="shared" si="7"/>
        <v>1.1111111111111112</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f t="shared" si="7"/>
        <v>1.1111111111111112</v>
      </c>
    </row>
    <row r="42" spans="2:23" s="9" customFormat="1" ht="32.25" hidden="1" customHeight="1" thickBot="1">
      <c r="B42" s="392" t="s">
        <v>492</v>
      </c>
      <c r="C42" s="393"/>
      <c r="D42" s="393"/>
      <c r="E42" s="155" t="str">
        <f>(IFERROR((#REF!/E35)/E40,""))</f>
        <v/>
      </c>
      <c r="F42" s="155">
        <f t="shared" ref="F42:W42" si="8">(IFERROR((F35/F36)/F40,""))</f>
        <v>1.1111111111111112</v>
      </c>
      <c r="G42" s="156">
        <f t="shared" si="8"/>
        <v>1.1111111111111112</v>
      </c>
      <c r="H42" s="154">
        <f t="shared" si="8"/>
        <v>1.1111111111111112</v>
      </c>
      <c r="I42" s="157" t="str">
        <f t="shared" si="8"/>
        <v/>
      </c>
      <c r="J42" s="155" t="str">
        <f t="shared" si="8"/>
        <v/>
      </c>
      <c r="K42" s="156" t="str">
        <f t="shared" si="8"/>
        <v/>
      </c>
      <c r="L42" s="154" t="str">
        <f t="shared" si="8"/>
        <v/>
      </c>
      <c r="M42" s="154">
        <f t="shared" si="8"/>
        <v>1.1111111111111112</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1.1111111111111112</v>
      </c>
    </row>
    <row r="43" spans="2:23" s="9" customFormat="1" ht="14.25" thickBot="1">
      <c r="B43" s="447"/>
      <c r="C43" s="448"/>
      <c r="D43" s="448"/>
      <c r="E43" s="448"/>
      <c r="F43" s="448"/>
      <c r="G43" s="448"/>
      <c r="H43" s="449"/>
      <c r="I43" s="448"/>
      <c r="J43" s="448"/>
      <c r="K43" s="448"/>
      <c r="L43" s="449"/>
      <c r="M43" s="449"/>
      <c r="N43" s="448"/>
      <c r="O43" s="448"/>
      <c r="P43" s="448"/>
      <c r="Q43" s="449"/>
      <c r="R43" s="448"/>
      <c r="S43" s="448"/>
      <c r="T43" s="448"/>
      <c r="U43" s="449"/>
      <c r="V43" s="449"/>
      <c r="W43" s="450"/>
    </row>
    <row r="44" spans="2:23" ht="15" customHeight="1">
      <c r="B44" s="118"/>
      <c r="C44" s="119"/>
      <c r="D44" s="119"/>
      <c r="E44" s="119"/>
      <c r="F44" s="119"/>
      <c r="G44" s="119"/>
      <c r="H44" s="119"/>
      <c r="I44" s="119"/>
      <c r="J44" s="119"/>
      <c r="K44" s="119"/>
      <c r="L44" s="120"/>
      <c r="M44" s="119"/>
      <c r="N44" s="444" t="s">
        <v>493</v>
      </c>
      <c r="O44" s="445"/>
      <c r="P44" s="445"/>
      <c r="Q44" s="445"/>
      <c r="R44" s="445"/>
      <c r="S44" s="445"/>
      <c r="T44" s="445"/>
      <c r="U44" s="445"/>
      <c r="V44" s="445"/>
      <c r="W44" s="446"/>
    </row>
    <row r="45" spans="2:23" ht="15" customHeight="1">
      <c r="B45" s="121"/>
      <c r="C45" s="106"/>
      <c r="D45" s="106"/>
      <c r="E45" s="106"/>
      <c r="F45" s="106"/>
      <c r="G45" s="106"/>
      <c r="H45" s="106"/>
      <c r="I45" s="106"/>
      <c r="J45" s="106"/>
      <c r="K45" s="106"/>
      <c r="L45" s="122"/>
      <c r="M45" s="106"/>
      <c r="N45" s="321"/>
      <c r="O45" s="322"/>
      <c r="P45" s="322"/>
      <c r="Q45" s="322"/>
      <c r="R45" s="322"/>
      <c r="S45" s="322"/>
      <c r="T45" s="322"/>
      <c r="U45" s="322"/>
      <c r="V45" s="322"/>
      <c r="W45" s="323"/>
    </row>
    <row r="46" spans="2:23" ht="23.25" customHeight="1">
      <c r="B46" s="121"/>
      <c r="C46" s="106"/>
      <c r="D46" s="106"/>
      <c r="E46" s="106"/>
      <c r="F46" s="106"/>
      <c r="G46" s="106"/>
      <c r="H46" s="106"/>
      <c r="I46" s="106"/>
      <c r="J46" s="106"/>
      <c r="K46" s="106"/>
      <c r="L46" s="122"/>
      <c r="M46" s="106"/>
      <c r="N46" s="463" t="s">
        <v>630</v>
      </c>
      <c r="O46" s="464"/>
      <c r="P46" s="464"/>
      <c r="Q46" s="464"/>
      <c r="R46" s="464"/>
      <c r="S46" s="464"/>
      <c r="T46" s="464"/>
      <c r="U46" s="464"/>
      <c r="V46" s="464"/>
      <c r="W46" s="465"/>
    </row>
    <row r="47" spans="2:23" ht="23.25" customHeight="1">
      <c r="B47" s="121"/>
      <c r="C47" s="106"/>
      <c r="D47" s="106"/>
      <c r="E47" s="106"/>
      <c r="F47" s="106"/>
      <c r="G47" s="106"/>
      <c r="H47" s="106"/>
      <c r="I47" s="106"/>
      <c r="J47" s="106"/>
      <c r="K47" s="106"/>
      <c r="L47" s="122"/>
      <c r="M47" s="106"/>
      <c r="N47" s="466"/>
      <c r="O47" s="467"/>
      <c r="P47" s="467"/>
      <c r="Q47" s="467"/>
      <c r="R47" s="467"/>
      <c r="S47" s="467"/>
      <c r="T47" s="467"/>
      <c r="U47" s="467"/>
      <c r="V47" s="467"/>
      <c r="W47" s="468"/>
    </row>
    <row r="48" spans="2:23" ht="23.25" customHeight="1">
      <c r="B48" s="121"/>
      <c r="C48" s="106"/>
      <c r="D48" s="106"/>
      <c r="E48" s="106"/>
      <c r="F48" s="106"/>
      <c r="G48" s="106"/>
      <c r="H48" s="106"/>
      <c r="I48" s="106"/>
      <c r="J48" s="106"/>
      <c r="K48" s="106"/>
      <c r="L48" s="122"/>
      <c r="M48" s="106"/>
      <c r="N48" s="469"/>
      <c r="O48" s="470"/>
      <c r="P48" s="470"/>
      <c r="Q48" s="470"/>
      <c r="R48" s="470"/>
      <c r="S48" s="470"/>
      <c r="T48" s="470"/>
      <c r="U48" s="470"/>
      <c r="V48" s="470"/>
      <c r="W48" s="471"/>
    </row>
    <row r="49" spans="2:23" ht="23.25" customHeight="1">
      <c r="B49" s="121"/>
      <c r="C49" s="106"/>
      <c r="D49" s="106"/>
      <c r="E49" s="106"/>
      <c r="F49" s="106"/>
      <c r="G49" s="106"/>
      <c r="H49" s="106"/>
      <c r="I49" s="106"/>
      <c r="J49" s="106"/>
      <c r="K49" s="106"/>
      <c r="L49" s="122"/>
      <c r="M49" s="106"/>
      <c r="N49" s="296" t="s">
        <v>495</v>
      </c>
      <c r="O49" s="297"/>
      <c r="P49" s="297"/>
      <c r="Q49" s="297"/>
      <c r="R49" s="297"/>
      <c r="S49" s="297"/>
      <c r="T49" s="297"/>
      <c r="U49" s="297"/>
      <c r="V49" s="297"/>
      <c r="W49" s="298"/>
    </row>
    <row r="50" spans="2:23" ht="23.25" customHeight="1">
      <c r="B50" s="121"/>
      <c r="C50" s="106"/>
      <c r="D50" s="106"/>
      <c r="E50" s="106"/>
      <c r="F50" s="106"/>
      <c r="G50" s="106"/>
      <c r="H50" s="106"/>
      <c r="I50" s="106"/>
      <c r="J50" s="106"/>
      <c r="K50" s="106"/>
      <c r="L50" s="122"/>
      <c r="M50" s="106"/>
      <c r="N50" s="302"/>
      <c r="O50" s="303"/>
      <c r="P50" s="303"/>
      <c r="Q50" s="303"/>
      <c r="R50" s="303"/>
      <c r="S50" s="303"/>
      <c r="T50" s="303"/>
      <c r="U50" s="303"/>
      <c r="V50" s="303"/>
      <c r="W50" s="304"/>
    </row>
    <row r="51" spans="2:23" ht="23.25" customHeight="1">
      <c r="B51" s="121"/>
      <c r="C51" s="106"/>
      <c r="D51" s="106"/>
      <c r="E51" s="106"/>
      <c r="F51" s="106"/>
      <c r="G51" s="106"/>
      <c r="H51" s="106"/>
      <c r="I51" s="106"/>
      <c r="J51" s="106"/>
      <c r="K51" s="106"/>
      <c r="L51" s="122"/>
      <c r="M51" s="106"/>
      <c r="N51" s="296" t="s">
        <v>496</v>
      </c>
      <c r="O51" s="297"/>
      <c r="P51" s="297"/>
      <c r="Q51" s="297"/>
      <c r="R51" s="297"/>
      <c r="S51" s="297"/>
      <c r="T51" s="297"/>
      <c r="U51" s="297"/>
      <c r="V51" s="297"/>
      <c r="W51" s="298"/>
    </row>
    <row r="52" spans="2:23" ht="23.25" customHeight="1">
      <c r="B52" s="121"/>
      <c r="C52" s="106"/>
      <c r="D52" s="106"/>
      <c r="E52" s="106"/>
      <c r="F52" s="106"/>
      <c r="G52" s="106"/>
      <c r="H52" s="106"/>
      <c r="I52" s="106"/>
      <c r="J52" s="106"/>
      <c r="K52" s="106"/>
      <c r="L52" s="122"/>
      <c r="M52" s="106"/>
      <c r="N52" s="302"/>
      <c r="O52" s="303"/>
      <c r="P52" s="303"/>
      <c r="Q52" s="303"/>
      <c r="R52" s="303"/>
      <c r="S52" s="303"/>
      <c r="T52" s="303"/>
      <c r="U52" s="303"/>
      <c r="V52" s="303"/>
      <c r="W52" s="304"/>
    </row>
    <row r="53" spans="2:23" ht="23.25" customHeight="1">
      <c r="B53" s="121"/>
      <c r="C53" s="106"/>
      <c r="D53" s="106"/>
      <c r="E53" s="106"/>
      <c r="F53" s="106"/>
      <c r="G53" s="106"/>
      <c r="H53" s="106"/>
      <c r="I53" s="106"/>
      <c r="J53" s="106"/>
      <c r="K53" s="106"/>
      <c r="L53" s="122"/>
      <c r="M53" s="106"/>
      <c r="N53" s="305" t="s">
        <v>497</v>
      </c>
      <c r="O53" s="305"/>
      <c r="P53" s="305"/>
      <c r="Q53" s="305"/>
      <c r="R53" s="305"/>
      <c r="S53" s="305"/>
      <c r="T53" s="305"/>
      <c r="U53" s="305"/>
      <c r="V53" s="305"/>
      <c r="W53" s="305"/>
    </row>
    <row r="54" spans="2:23" ht="23.25" customHeight="1">
      <c r="B54" s="121"/>
      <c r="C54" s="106"/>
      <c r="D54" s="106"/>
      <c r="E54" s="106"/>
      <c r="F54" s="106"/>
      <c r="G54" s="106"/>
      <c r="H54" s="106"/>
      <c r="I54" s="106"/>
      <c r="J54" s="106"/>
      <c r="K54" s="106"/>
      <c r="L54" s="122"/>
      <c r="M54" s="106"/>
      <c r="N54" s="305"/>
      <c r="O54" s="305"/>
      <c r="P54" s="305"/>
      <c r="Q54" s="305"/>
      <c r="R54" s="305"/>
      <c r="S54" s="305"/>
      <c r="T54" s="305"/>
      <c r="U54" s="305"/>
      <c r="V54" s="305"/>
      <c r="W54" s="305"/>
    </row>
    <row r="55" spans="2:23" ht="23.25" customHeight="1">
      <c r="B55" s="121"/>
      <c r="C55" s="106"/>
      <c r="D55" s="106"/>
      <c r="E55" s="106"/>
      <c r="F55" s="106"/>
      <c r="G55" s="106"/>
      <c r="H55" s="106"/>
      <c r="I55" s="106"/>
      <c r="J55" s="106"/>
      <c r="K55" s="106"/>
      <c r="L55" s="122"/>
      <c r="M55" s="106"/>
      <c r="N55" s="305"/>
      <c r="O55" s="305"/>
      <c r="P55" s="305"/>
      <c r="Q55" s="305"/>
      <c r="R55" s="305"/>
      <c r="S55" s="305"/>
      <c r="T55" s="305"/>
      <c r="U55" s="305"/>
      <c r="V55" s="305"/>
      <c r="W55" s="305"/>
    </row>
    <row r="56" spans="2:23" ht="15" customHeight="1">
      <c r="B56" s="121"/>
      <c r="C56" s="106"/>
      <c r="D56" s="106"/>
      <c r="E56" s="106"/>
      <c r="F56" s="106"/>
      <c r="G56" s="106"/>
      <c r="H56" s="106"/>
      <c r="I56" s="106"/>
      <c r="J56" s="106"/>
      <c r="K56" s="106"/>
      <c r="L56" s="122"/>
      <c r="M56" s="106"/>
      <c r="N56" s="318" t="s">
        <v>498</v>
      </c>
      <c r="O56" s="319"/>
      <c r="P56" s="319"/>
      <c r="Q56" s="319"/>
      <c r="R56" s="319"/>
      <c r="S56" s="319"/>
      <c r="T56" s="319"/>
      <c r="U56" s="319"/>
      <c r="V56" s="319"/>
      <c r="W56" s="320"/>
    </row>
    <row r="57" spans="2:23" ht="15" customHeight="1">
      <c r="B57" s="121"/>
      <c r="C57" s="106"/>
      <c r="D57" s="106"/>
      <c r="E57" s="106"/>
      <c r="F57" s="106"/>
      <c r="G57" s="106"/>
      <c r="H57" s="106"/>
      <c r="I57" s="106"/>
      <c r="J57" s="106"/>
      <c r="K57" s="106"/>
      <c r="L57" s="122"/>
      <c r="M57" s="106"/>
      <c r="N57" s="321"/>
      <c r="O57" s="322"/>
      <c r="P57" s="322"/>
      <c r="Q57" s="322"/>
      <c r="R57" s="322"/>
      <c r="S57" s="322"/>
      <c r="T57" s="322"/>
      <c r="U57" s="322"/>
      <c r="V57" s="322"/>
      <c r="W57" s="323"/>
    </row>
    <row r="58" spans="2:23" ht="29.25" customHeight="1">
      <c r="B58" s="121"/>
      <c r="C58" s="106"/>
      <c r="D58" s="106"/>
      <c r="E58" s="106"/>
      <c r="F58" s="106"/>
      <c r="G58" s="106"/>
      <c r="H58" s="106"/>
      <c r="I58" s="106"/>
      <c r="J58" s="106"/>
      <c r="K58" s="106"/>
      <c r="L58" s="122"/>
      <c r="M58" s="106"/>
      <c r="N58" s="306" t="s">
        <v>499</v>
      </c>
      <c r="O58" s="307"/>
      <c r="P58" s="307"/>
      <c r="Q58" s="308"/>
      <c r="R58" s="315" t="s">
        <v>500</v>
      </c>
      <c r="S58" s="315"/>
      <c r="T58" s="331" t="s">
        <v>501</v>
      </c>
      <c r="U58" s="315"/>
      <c r="V58" s="325"/>
      <c r="W58" s="326"/>
    </row>
    <row r="59" spans="2:23" ht="15" customHeight="1">
      <c r="B59" s="121"/>
      <c r="C59" s="106"/>
      <c r="D59" s="106"/>
      <c r="E59" s="106"/>
      <c r="F59" s="106"/>
      <c r="G59" s="106"/>
      <c r="H59" s="106"/>
      <c r="I59" s="106"/>
      <c r="J59" s="106"/>
      <c r="K59" s="106"/>
      <c r="L59" s="122"/>
      <c r="M59" s="106"/>
      <c r="N59" s="309"/>
      <c r="O59" s="310"/>
      <c r="P59" s="310"/>
      <c r="Q59" s="311"/>
      <c r="R59" s="316"/>
      <c r="S59" s="316"/>
      <c r="T59" s="332"/>
      <c r="U59" s="316"/>
      <c r="V59" s="327"/>
      <c r="W59" s="328"/>
    </row>
    <row r="60" spans="2:23" ht="15" customHeight="1">
      <c r="B60" s="121"/>
      <c r="C60" s="106"/>
      <c r="D60" s="106"/>
      <c r="E60" s="106"/>
      <c r="F60" s="106"/>
      <c r="G60" s="106"/>
      <c r="H60" s="106"/>
      <c r="I60" s="106"/>
      <c r="J60" s="106"/>
      <c r="K60" s="106"/>
      <c r="L60" s="122"/>
      <c r="M60" s="106"/>
      <c r="N60" s="306" t="s">
        <v>502</v>
      </c>
      <c r="O60" s="307"/>
      <c r="P60" s="307"/>
      <c r="Q60" s="308"/>
      <c r="R60" s="317" t="s">
        <v>500</v>
      </c>
      <c r="S60" s="317"/>
      <c r="T60" s="331" t="s">
        <v>501</v>
      </c>
      <c r="U60" s="315"/>
      <c r="V60" s="327"/>
      <c r="W60" s="328"/>
    </row>
    <row r="61" spans="2:23" ht="15" customHeight="1">
      <c r="B61" s="121"/>
      <c r="C61" s="106"/>
      <c r="D61" s="106"/>
      <c r="E61" s="106"/>
      <c r="F61" s="106"/>
      <c r="G61" s="106"/>
      <c r="H61" s="106"/>
      <c r="I61" s="106"/>
      <c r="J61" s="106"/>
      <c r="K61" s="106"/>
      <c r="L61" s="122"/>
      <c r="M61" s="106"/>
      <c r="N61" s="312"/>
      <c r="O61" s="313"/>
      <c r="P61" s="313"/>
      <c r="Q61" s="314"/>
      <c r="R61" s="317"/>
      <c r="S61" s="317"/>
      <c r="T61" s="333"/>
      <c r="U61" s="324"/>
      <c r="V61" s="327"/>
      <c r="W61" s="328"/>
    </row>
    <row r="62" spans="2:23" ht="15" customHeight="1" thickBot="1">
      <c r="B62" s="123"/>
      <c r="C62" s="124"/>
      <c r="D62" s="124"/>
      <c r="E62" s="124"/>
      <c r="F62" s="124"/>
      <c r="G62" s="124"/>
      <c r="H62" s="124"/>
      <c r="I62" s="124"/>
      <c r="J62" s="124"/>
      <c r="K62" s="124"/>
      <c r="L62" s="125"/>
      <c r="M62" s="124"/>
      <c r="N62" s="309"/>
      <c r="O62" s="310"/>
      <c r="P62" s="310"/>
      <c r="Q62" s="311"/>
      <c r="R62" s="317"/>
      <c r="S62" s="317"/>
      <c r="T62" s="332"/>
      <c r="U62" s="316"/>
      <c r="V62" s="329"/>
      <c r="W62" s="330"/>
    </row>
    <row r="63" spans="2:23">
      <c r="B63" s="10"/>
      <c r="C63" s="10"/>
      <c r="D63" s="10"/>
      <c r="E63" s="10"/>
      <c r="F63" s="10"/>
      <c r="G63" s="10"/>
      <c r="H63" s="10"/>
      <c r="I63" s="10"/>
      <c r="J63" s="10"/>
      <c r="K63" s="10"/>
      <c r="L63" s="10"/>
      <c r="M63" s="10"/>
      <c r="N63" s="10"/>
      <c r="O63" s="10"/>
      <c r="P63" s="10"/>
    </row>
    <row r="64" spans="2:23">
      <c r="B64" s="295" t="s">
        <v>503</v>
      </c>
      <c r="C64" s="295"/>
      <c r="D64" s="295"/>
      <c r="E64" s="295"/>
      <c r="F64" s="295"/>
      <c r="G64" s="295"/>
      <c r="H64" s="295"/>
      <c r="I64" s="295"/>
      <c r="J64" s="295"/>
      <c r="K64" s="295"/>
      <c r="L64" s="295"/>
      <c r="O64" s="10"/>
      <c r="P64" s="10"/>
    </row>
    <row r="65" spans="2:23">
      <c r="B65" s="10" t="s">
        <v>503</v>
      </c>
      <c r="O65" s="10"/>
      <c r="P65" s="10"/>
    </row>
    <row r="66" spans="2:23">
      <c r="B66" s="12" t="s">
        <v>504</v>
      </c>
      <c r="F66" s="12" t="s">
        <v>505</v>
      </c>
      <c r="G66" s="12" t="s">
        <v>506</v>
      </c>
      <c r="H66" s="12" t="s">
        <v>507</v>
      </c>
      <c r="I66" s="12" t="s">
        <v>508</v>
      </c>
      <c r="J66" s="12" t="s">
        <v>509</v>
      </c>
      <c r="O66" s="10"/>
      <c r="P66" s="10"/>
      <c r="Q66" s="10"/>
      <c r="R66" s="10"/>
      <c r="S66" s="10"/>
      <c r="T66" s="10"/>
      <c r="U66" s="10"/>
      <c r="V66" s="10"/>
      <c r="W66" s="10"/>
    </row>
    <row r="67" spans="2:23">
      <c r="B67" s="12" t="s">
        <v>503</v>
      </c>
      <c r="F67" s="13">
        <f>+H37</f>
        <v>1</v>
      </c>
      <c r="G67" s="13" t="str">
        <f>+L37</f>
        <v/>
      </c>
      <c r="H67" s="13" t="str">
        <f>+Q37</f>
        <v/>
      </c>
      <c r="I67" s="13" t="str">
        <f>+U37</f>
        <v/>
      </c>
      <c r="J67" s="13">
        <f>+W37</f>
        <v>1</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f>+H41</f>
        <v>1.1111111111111112</v>
      </c>
      <c r="G69" s="13" t="str">
        <f>+L41</f>
        <v/>
      </c>
      <c r="H69" s="13" t="str">
        <f>+Q41</f>
        <v/>
      </c>
      <c r="I69" s="13" t="str">
        <f>+U41</f>
        <v/>
      </c>
      <c r="J69" s="13">
        <f>+W41</f>
        <v>1.1111111111111112</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35" priority="1" stopIfTrue="1" operator="between">
      <formula>0.76</formula>
      <formula>10</formula>
    </cfRule>
    <cfRule type="cellIs" dxfId="34" priority="2" stopIfTrue="1" operator="between">
      <formula>0.5</formula>
      <formula>0.759</formula>
    </cfRule>
    <cfRule type="cellIs" dxfId="33" priority="3" stopIfTrue="1" operator="between">
      <formula>0</formula>
      <formula>0.499</formula>
    </cfRule>
  </conditionalFormatting>
  <conditionalFormatting sqref="E37:W37">
    <cfRule type="cellIs" dxfId="32" priority="7" stopIfTrue="1" operator="between">
      <formula>0.76</formula>
      <formula>10</formula>
    </cfRule>
    <cfRule type="cellIs" dxfId="31" priority="8" stopIfTrue="1" operator="between">
      <formula>0.5</formula>
      <formula>0.759</formula>
    </cfRule>
    <cfRule type="cellIs" dxfId="30" priority="9" stopIfTrue="1" operator="between">
      <formula>0</formula>
      <formula>0.499</formula>
    </cfRule>
  </conditionalFormatting>
  <conditionalFormatting sqref="E38:W39">
    <cfRule type="containsBlanks" priority="10" stopIfTrue="1">
      <formula>LEN(TRIM(E38))=0</formula>
    </cfRule>
    <cfRule type="cellIs" dxfId="29" priority="11" stopIfTrue="1" operator="greaterThanOrEqual">
      <formula>0.1</formula>
    </cfRule>
    <cfRule type="cellIs" dxfId="28" priority="12" stopIfTrue="1" operator="between">
      <formula>0.0301</formula>
      <formula>0.9999</formula>
    </cfRule>
    <cfRule type="cellIs" dxfId="27" priority="13" stopIfTrue="1" operator="between">
      <formula>0</formula>
      <formula>0.03</formula>
    </cfRule>
  </conditionalFormatting>
  <conditionalFormatting sqref="E42:W42">
    <cfRule type="cellIs" dxfId="26" priority="14" stopIfTrue="1" operator="between">
      <formula>0.76</formula>
      <formula>10</formula>
    </cfRule>
    <cfRule type="cellIs" dxfId="25" priority="15" stopIfTrue="1" operator="between">
      <formula>0.5</formula>
      <formula>0.759</formula>
    </cfRule>
    <cfRule type="cellIs" dxfId="24" priority="16" stopIfTrue="1" operator="between">
      <formula>0</formula>
      <formula>0.499</formula>
    </cfRule>
  </conditionalFormatting>
  <conditionalFormatting sqref="F41:W41">
    <cfRule type="cellIs" dxfId="23" priority="4" stopIfTrue="1" operator="between">
      <formula>0.76</formula>
      <formula>10</formula>
    </cfRule>
    <cfRule type="cellIs" dxfId="22" priority="5" stopIfTrue="1" operator="between">
      <formula>0.5</formula>
      <formula>0.759</formula>
    </cfRule>
    <cfRule type="cellIs" dxfId="21"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B207C7E9-C204-4917-94EC-8E6601F61045}">
          <x14:formula1>
            <xm:f>Hoja1!$E$4:$E$16</xm:f>
          </x14:formula1>
          <xm:sqref>O8</xm:sqref>
        </x14:dataValidation>
        <x14:dataValidation type="list" allowBlank="1" showInputMessage="1" showErrorMessage="1" xr:uid="{54356CA0-BC3D-47B9-9965-926EE4F55F1C}">
          <x14:formula1>
            <xm:f>'1.IDP'!$E$4:$E$8</xm:f>
          </x14:formula1>
          <xm:sqref>E30:F30</xm:sqref>
        </x14:dataValidation>
        <x14:dataValidation type="list" allowBlank="1" showInputMessage="1" showErrorMessage="1" xr:uid="{05CEB7B3-DD79-49D8-B51C-E4C913C985E4}">
          <x14:formula1>
            <xm:f>'1.IDP'!$J$3:$J$9</xm:f>
          </x14:formula1>
          <xm:sqref>G29:H29</xm:sqref>
        </x14:dataValidation>
        <x14:dataValidation type="list" allowBlank="1" showInputMessage="1" showErrorMessage="1" xr:uid="{5ED09263-9779-4A89-AC9E-1BF225913B6A}">
          <x14:formula1>
            <xm:f>Hoja1!$D$4:$D$10</xm:f>
          </x14:formula1>
          <xm:sqref>F17:W17</xm:sqref>
        </x14:dataValidation>
        <x14:dataValidation type="list" allowBlank="1" showInputMessage="1" showErrorMessage="1" xr:uid="{0E40940D-4B6F-47EC-8671-3365FAFF8CCA}">
          <x14:formula1>
            <xm:f>'Objetivos procesos '!$C$3:$C$28</xm:f>
          </x14:formula1>
          <xm:sqref>F13:W13</xm:sqref>
        </x14:dataValidation>
        <x14:dataValidation type="list" allowBlank="1" showInputMessage="1" showErrorMessage="1" xr:uid="{84D5925C-B9A2-408B-B882-6F000BF96DE8}">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88C73-5D8F-4EEE-9638-B19B6008E95B}">
  <dimension ref="A1:Z113"/>
  <sheetViews>
    <sheetView showGridLines="0" topLeftCell="I5" workbookViewId="0">
      <selection activeCell="C10" sqref="C10"/>
    </sheetView>
  </sheetViews>
  <sheetFormatPr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257"/>
      <c r="B1" s="257"/>
      <c r="C1" s="258" t="s">
        <v>582</v>
      </c>
      <c r="D1" s="259"/>
      <c r="E1" s="259"/>
      <c r="F1" s="259"/>
      <c r="G1" s="259"/>
      <c r="H1" s="259"/>
      <c r="I1" s="259"/>
      <c r="J1" s="259"/>
      <c r="K1" s="259"/>
      <c r="L1" s="259"/>
      <c r="M1" s="259"/>
      <c r="N1" s="259"/>
      <c r="O1" s="259"/>
      <c r="P1" s="259"/>
      <c r="Q1" s="259"/>
      <c r="R1" s="259"/>
      <c r="S1" s="259"/>
      <c r="T1" s="259"/>
      <c r="U1" s="259"/>
      <c r="V1" s="259"/>
      <c r="W1" s="259"/>
      <c r="X1" s="259"/>
      <c r="Y1" s="260"/>
    </row>
    <row r="2" spans="1:26" s="179" customFormat="1" ht="42.75" customHeight="1">
      <c r="A2" s="257"/>
      <c r="B2" s="257"/>
      <c r="C2" s="261"/>
      <c r="D2" s="262"/>
      <c r="E2" s="262"/>
      <c r="F2" s="262"/>
      <c r="G2" s="262"/>
      <c r="H2" s="262"/>
      <c r="I2" s="262"/>
      <c r="J2" s="262"/>
      <c r="K2" s="262"/>
      <c r="L2" s="262"/>
      <c r="M2" s="262"/>
      <c r="N2" s="262"/>
      <c r="O2" s="262"/>
      <c r="P2" s="262"/>
      <c r="Q2" s="262"/>
      <c r="R2" s="262"/>
      <c r="S2" s="262"/>
      <c r="T2" s="262"/>
      <c r="U2" s="262"/>
      <c r="V2" s="262"/>
      <c r="W2" s="262"/>
      <c r="X2" s="262"/>
      <c r="Y2" s="263"/>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583</v>
      </c>
      <c r="B4" s="264" t="str">
        <f>+'1. Informes, estudios, proyecto'!F13</f>
        <v>Análisis Económico y de Riesgo</v>
      </c>
      <c r="C4" s="264"/>
      <c r="D4" s="264"/>
      <c r="E4" s="264"/>
      <c r="F4" s="264"/>
      <c r="G4" s="264"/>
      <c r="H4" s="264"/>
      <c r="I4" s="264"/>
      <c r="J4" s="264"/>
      <c r="K4" s="264"/>
      <c r="L4" s="264"/>
      <c r="M4" s="264"/>
      <c r="N4" s="264"/>
      <c r="O4" s="264"/>
      <c r="P4" s="264"/>
      <c r="Q4" s="264"/>
      <c r="R4" s="264"/>
      <c r="S4" s="264"/>
      <c r="T4" s="264"/>
      <c r="U4" s="264"/>
      <c r="V4" s="264"/>
      <c r="W4" s="264"/>
      <c r="X4" s="264"/>
      <c r="Y4" s="264"/>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265" t="s">
        <v>584</v>
      </c>
      <c r="B6" s="251" t="s">
        <v>585</v>
      </c>
      <c r="C6" s="251" t="s">
        <v>466</v>
      </c>
      <c r="D6" s="251" t="s">
        <v>467</v>
      </c>
      <c r="E6" s="251" t="s">
        <v>586</v>
      </c>
      <c r="F6" s="251" t="s">
        <v>587</v>
      </c>
      <c r="G6" s="251" t="s">
        <v>588</v>
      </c>
      <c r="H6" s="251" t="s">
        <v>470</v>
      </c>
      <c r="I6" s="251" t="s">
        <v>471</v>
      </c>
      <c r="J6" s="251" t="s">
        <v>472</v>
      </c>
      <c r="K6" s="251" t="s">
        <v>589</v>
      </c>
      <c r="L6" s="251" t="s">
        <v>588</v>
      </c>
      <c r="M6" s="251" t="s">
        <v>475</v>
      </c>
      <c r="N6" s="251" t="s">
        <v>476</v>
      </c>
      <c r="O6" s="251" t="s">
        <v>477</v>
      </c>
      <c r="P6" s="251" t="s">
        <v>590</v>
      </c>
      <c r="Q6" s="251" t="s">
        <v>588</v>
      </c>
      <c r="R6" s="251" t="s">
        <v>479</v>
      </c>
      <c r="S6" s="251" t="s">
        <v>480</v>
      </c>
      <c r="T6" s="251" t="s">
        <v>481</v>
      </c>
      <c r="U6" s="251" t="s">
        <v>591</v>
      </c>
      <c r="V6" s="251" t="s">
        <v>588</v>
      </c>
      <c r="W6" s="251" t="s">
        <v>592</v>
      </c>
      <c r="X6" s="251"/>
      <c r="Y6" s="253"/>
      <c r="Z6" s="172"/>
    </row>
    <row r="7" spans="1:26" s="175" customFormat="1" ht="15.75" customHeight="1">
      <c r="A7" s="266"/>
      <c r="B7" s="252"/>
      <c r="C7" s="252"/>
      <c r="D7" s="252"/>
      <c r="E7" s="252"/>
      <c r="F7" s="252"/>
      <c r="G7" s="252"/>
      <c r="H7" s="252"/>
      <c r="I7" s="252"/>
      <c r="J7" s="252"/>
      <c r="K7" s="252"/>
      <c r="L7" s="252"/>
      <c r="M7" s="252"/>
      <c r="N7" s="252"/>
      <c r="O7" s="252"/>
      <c r="P7" s="252"/>
      <c r="Q7" s="252"/>
      <c r="R7" s="252"/>
      <c r="S7" s="252"/>
      <c r="T7" s="252"/>
      <c r="U7" s="252"/>
      <c r="V7" s="252"/>
      <c r="W7" s="252"/>
      <c r="X7" s="252"/>
      <c r="Y7" s="254"/>
      <c r="Z7" s="174"/>
    </row>
    <row r="8" spans="1:26" ht="62.25" customHeight="1">
      <c r="A8" s="255" t="s">
        <v>616</v>
      </c>
      <c r="B8" s="187" t="s">
        <v>625</v>
      </c>
      <c r="C8" s="186">
        <f t="shared" ref="C8:E9" si="0">+C10+C12+C14+C16+C18+C20+C22</f>
        <v>52</v>
      </c>
      <c r="D8" s="186">
        <f t="shared" si="0"/>
        <v>81</v>
      </c>
      <c r="E8" s="186">
        <f t="shared" si="0"/>
        <v>54</v>
      </c>
      <c r="F8" s="186">
        <f>+C8+D8+E8</f>
        <v>187</v>
      </c>
      <c r="G8" s="249">
        <f>IF(F8=0," ",F8/F9)</f>
        <v>1</v>
      </c>
      <c r="H8" s="186">
        <f t="shared" ref="H8:J9" si="1">+H10+H12+H14+H16+H18+H20+H22</f>
        <v>0</v>
      </c>
      <c r="I8" s="186">
        <f t="shared" si="1"/>
        <v>0</v>
      </c>
      <c r="J8" s="186">
        <f t="shared" si="1"/>
        <v>0</v>
      </c>
      <c r="K8" s="186">
        <f>+H8+I8+J8</f>
        <v>0</v>
      </c>
      <c r="L8" s="249" t="str">
        <f>IF(K8=0," ",K8/K9)</f>
        <v xml:space="preserve"> </v>
      </c>
      <c r="M8" s="186">
        <f t="shared" ref="M8:O9" si="2">+M10+M12+M14+M16+M18+M20+M22</f>
        <v>0</v>
      </c>
      <c r="N8" s="186">
        <f t="shared" si="2"/>
        <v>0</v>
      </c>
      <c r="O8" s="186">
        <f t="shared" si="2"/>
        <v>0</v>
      </c>
      <c r="P8" s="186">
        <f>+M8+N8+O8</f>
        <v>0</v>
      </c>
      <c r="Q8" s="249" t="str">
        <f>IF(P8=0," ",P8/P9)</f>
        <v xml:space="preserve"> </v>
      </c>
      <c r="R8" s="186">
        <f t="shared" ref="R8:T9" si="3">+R10+R12+R14+R16+R18+R20+R22</f>
        <v>0</v>
      </c>
      <c r="S8" s="186">
        <f t="shared" si="3"/>
        <v>0</v>
      </c>
      <c r="T8" s="186">
        <f t="shared" si="3"/>
        <v>0</v>
      </c>
      <c r="U8" s="186">
        <f>+R8+S8+T8</f>
        <v>0</v>
      </c>
      <c r="V8" s="249" t="str">
        <f>IF(U8=0," ",U8/U9)</f>
        <v xml:space="preserve"> </v>
      </c>
      <c r="W8" s="236" t="s">
        <v>631</v>
      </c>
      <c r="X8" s="232"/>
      <c r="Y8" s="233"/>
    </row>
    <row r="9" spans="1:26" ht="53.25" customHeight="1" thickBot="1">
      <c r="A9" s="256"/>
      <c r="B9" s="187" t="s">
        <v>627</v>
      </c>
      <c r="C9" s="187">
        <f t="shared" si="0"/>
        <v>52</v>
      </c>
      <c r="D9" s="187">
        <f t="shared" si="0"/>
        <v>81</v>
      </c>
      <c r="E9" s="187">
        <f t="shared" si="0"/>
        <v>54</v>
      </c>
      <c r="F9" s="221">
        <f>+C9+D9+E9</f>
        <v>187</v>
      </c>
      <c r="G9" s="487"/>
      <c r="H9" s="187">
        <f t="shared" si="1"/>
        <v>0</v>
      </c>
      <c r="I9" s="187">
        <f t="shared" si="1"/>
        <v>0</v>
      </c>
      <c r="J9" s="187">
        <f t="shared" si="1"/>
        <v>0</v>
      </c>
      <c r="K9" s="187">
        <f>+H9+I9+J9</f>
        <v>0</v>
      </c>
      <c r="L9" s="250"/>
      <c r="M9" s="187">
        <f t="shared" si="2"/>
        <v>0</v>
      </c>
      <c r="N9" s="187">
        <f t="shared" si="2"/>
        <v>0</v>
      </c>
      <c r="O9" s="187">
        <f t="shared" si="2"/>
        <v>0</v>
      </c>
      <c r="P9" s="187">
        <f>+M9+N9+O9</f>
        <v>0</v>
      </c>
      <c r="Q9" s="250"/>
      <c r="R9" s="187">
        <f t="shared" si="3"/>
        <v>0</v>
      </c>
      <c r="S9" s="187">
        <f t="shared" si="3"/>
        <v>0</v>
      </c>
      <c r="T9" s="187">
        <f t="shared" si="3"/>
        <v>0</v>
      </c>
      <c r="U9" s="187">
        <f>+R9+S9+T9</f>
        <v>0</v>
      </c>
      <c r="V9" s="250"/>
      <c r="W9" s="234"/>
      <c r="X9" s="234"/>
      <c r="Y9" s="235"/>
    </row>
    <row r="10" spans="1:26" s="176" customFormat="1" ht="69.95" customHeight="1">
      <c r="A10" s="478" t="s">
        <v>632</v>
      </c>
      <c r="B10" s="199" t="str">
        <f>+$B$8</f>
        <v>Número total de consultas atendidas en término</v>
      </c>
      <c r="C10" s="200">
        <v>52</v>
      </c>
      <c r="D10" s="200">
        <v>73</v>
      </c>
      <c r="E10" s="224">
        <v>30</v>
      </c>
      <c r="F10" s="481"/>
      <c r="G10" s="482"/>
      <c r="H10" s="226"/>
      <c r="I10" s="201"/>
      <c r="J10" s="201"/>
      <c r="K10" s="480"/>
      <c r="L10" s="480"/>
      <c r="M10" s="201"/>
      <c r="N10" s="201"/>
      <c r="O10" s="201"/>
      <c r="P10" s="480"/>
      <c r="Q10" s="480"/>
      <c r="R10" s="201"/>
      <c r="S10" s="201"/>
      <c r="T10" s="201"/>
      <c r="U10" s="243"/>
      <c r="V10" s="244"/>
      <c r="W10" s="236" t="s">
        <v>633</v>
      </c>
      <c r="X10" s="232"/>
      <c r="Y10" s="233"/>
    </row>
    <row r="11" spans="1:26" s="176" customFormat="1" ht="69.95" customHeight="1" thickBot="1">
      <c r="A11" s="479"/>
      <c r="B11" s="202" t="str">
        <f>+$B$9</f>
        <v>Número total de consultas recibidas en el período</v>
      </c>
      <c r="C11" s="203">
        <v>52</v>
      </c>
      <c r="D11" s="203">
        <v>73</v>
      </c>
      <c r="E11" s="225">
        <v>30</v>
      </c>
      <c r="F11" s="483"/>
      <c r="G11" s="484"/>
      <c r="H11" s="227"/>
      <c r="I11" s="204"/>
      <c r="J11" s="204"/>
      <c r="K11" s="241"/>
      <c r="L11" s="241"/>
      <c r="M11" s="204"/>
      <c r="N11" s="204"/>
      <c r="O11" s="204"/>
      <c r="P11" s="241"/>
      <c r="Q11" s="241"/>
      <c r="R11" s="204"/>
      <c r="S11" s="204"/>
      <c r="T11" s="204"/>
      <c r="U11" s="245"/>
      <c r="V11" s="246"/>
      <c r="W11" s="234"/>
      <c r="X11" s="234"/>
      <c r="Y11" s="235"/>
    </row>
    <row r="12" spans="1:26" s="176" customFormat="1" ht="69.95" customHeight="1">
      <c r="A12" s="478" t="s">
        <v>634</v>
      </c>
      <c r="B12" s="199" t="str">
        <f t="shared" ref="B12" si="4">+$B$8</f>
        <v>Número total de consultas atendidas en término</v>
      </c>
      <c r="C12" s="200">
        <v>0</v>
      </c>
      <c r="D12" s="200">
        <v>8</v>
      </c>
      <c r="E12" s="224">
        <v>24</v>
      </c>
      <c r="F12" s="483"/>
      <c r="G12" s="484"/>
      <c r="H12" s="226"/>
      <c r="I12" s="201"/>
      <c r="J12" s="201"/>
      <c r="K12" s="241"/>
      <c r="L12" s="241"/>
      <c r="M12" s="201"/>
      <c r="N12" s="201"/>
      <c r="O12" s="201"/>
      <c r="P12" s="241"/>
      <c r="Q12" s="241"/>
      <c r="R12" s="201"/>
      <c r="S12" s="201"/>
      <c r="T12" s="201"/>
      <c r="U12" s="245"/>
      <c r="V12" s="246"/>
      <c r="W12" s="236" t="s">
        <v>635</v>
      </c>
      <c r="X12" s="232"/>
      <c r="Y12" s="233"/>
    </row>
    <row r="13" spans="1:26" s="176" customFormat="1" ht="69.95" customHeight="1" thickBot="1">
      <c r="A13" s="479"/>
      <c r="B13" s="202" t="str">
        <f t="shared" ref="B13" si="5">+$B$9</f>
        <v>Número total de consultas recibidas en el período</v>
      </c>
      <c r="C13" s="203">
        <v>0</v>
      </c>
      <c r="D13" s="203">
        <v>8</v>
      </c>
      <c r="E13" s="225">
        <v>24</v>
      </c>
      <c r="F13" s="485"/>
      <c r="G13" s="486"/>
      <c r="H13" s="227"/>
      <c r="I13" s="204"/>
      <c r="J13" s="204"/>
      <c r="K13" s="241"/>
      <c r="L13" s="241"/>
      <c r="M13" s="204"/>
      <c r="N13" s="204"/>
      <c r="O13" s="204"/>
      <c r="P13" s="241"/>
      <c r="Q13" s="241"/>
      <c r="R13" s="204"/>
      <c r="S13" s="204"/>
      <c r="T13" s="204"/>
      <c r="U13" s="245"/>
      <c r="V13" s="246"/>
      <c r="W13" s="234"/>
      <c r="X13" s="234"/>
      <c r="Y13" s="235"/>
    </row>
    <row r="14" spans="1:26" s="176" customFormat="1" ht="69.95" hidden="1" customHeight="1">
      <c r="A14" s="230" t="s">
        <v>599</v>
      </c>
      <c r="B14" s="199" t="str">
        <f t="shared" ref="B14" si="6">+$B$8</f>
        <v>Número total de consultas atendidas en término</v>
      </c>
      <c r="C14" s="200"/>
      <c r="D14" s="200"/>
      <c r="E14" s="224"/>
      <c r="F14" s="228"/>
      <c r="G14" s="228"/>
      <c r="H14" s="226"/>
      <c r="I14" s="201"/>
      <c r="J14" s="201"/>
      <c r="K14" s="241"/>
      <c r="L14" s="241"/>
      <c r="M14" s="201"/>
      <c r="N14" s="201"/>
      <c r="O14" s="201"/>
      <c r="P14" s="241"/>
      <c r="Q14" s="241"/>
      <c r="R14" s="201"/>
      <c r="S14" s="201"/>
      <c r="T14" s="201"/>
      <c r="U14" s="245"/>
      <c r="V14" s="246"/>
      <c r="W14" s="232" t="s">
        <v>598</v>
      </c>
      <c r="X14" s="232"/>
      <c r="Y14" s="233"/>
    </row>
    <row r="15" spans="1:26" s="176" customFormat="1" ht="69.95" hidden="1" customHeight="1">
      <c r="A15" s="231"/>
      <c r="B15" s="202" t="str">
        <f t="shared" ref="B15" si="7">+$B$9</f>
        <v>Número total de consultas recibidas en el período</v>
      </c>
      <c r="C15" s="203"/>
      <c r="D15" s="203"/>
      <c r="E15" s="225"/>
      <c r="F15" s="228"/>
      <c r="G15" s="228"/>
      <c r="H15" s="227"/>
      <c r="I15" s="204"/>
      <c r="J15" s="204"/>
      <c r="K15" s="241"/>
      <c r="L15" s="241"/>
      <c r="M15" s="204"/>
      <c r="N15" s="204"/>
      <c r="O15" s="204"/>
      <c r="P15" s="241"/>
      <c r="Q15" s="241"/>
      <c r="R15" s="204"/>
      <c r="S15" s="204"/>
      <c r="T15" s="204"/>
      <c r="U15" s="245"/>
      <c r="V15" s="246"/>
      <c r="W15" s="234"/>
      <c r="X15" s="234"/>
      <c r="Y15" s="235"/>
    </row>
    <row r="16" spans="1:26" s="176" customFormat="1" ht="69.95" hidden="1" customHeight="1">
      <c r="A16" s="230" t="s">
        <v>600</v>
      </c>
      <c r="B16" s="199" t="str">
        <f t="shared" ref="B16" si="8">+$B$8</f>
        <v>Número total de consultas atendidas en término</v>
      </c>
      <c r="C16" s="200"/>
      <c r="D16" s="200"/>
      <c r="E16" s="224"/>
      <c r="F16" s="228"/>
      <c r="G16" s="228"/>
      <c r="H16" s="226"/>
      <c r="I16" s="201"/>
      <c r="J16" s="201"/>
      <c r="K16" s="241"/>
      <c r="L16" s="241"/>
      <c r="M16" s="201"/>
      <c r="N16" s="201"/>
      <c r="O16" s="201"/>
      <c r="P16" s="241"/>
      <c r="Q16" s="241"/>
      <c r="R16" s="201"/>
      <c r="S16" s="201"/>
      <c r="T16" s="201"/>
      <c r="U16" s="245"/>
      <c r="V16" s="246"/>
      <c r="W16" s="232" t="s">
        <v>598</v>
      </c>
      <c r="X16" s="232"/>
      <c r="Y16" s="233"/>
    </row>
    <row r="17" spans="1:25" s="176" customFormat="1" ht="69.95" hidden="1" customHeight="1">
      <c r="A17" s="231"/>
      <c r="B17" s="202" t="str">
        <f t="shared" ref="B17" si="9">+$B$9</f>
        <v>Número total de consultas recibidas en el período</v>
      </c>
      <c r="C17" s="203"/>
      <c r="D17" s="203"/>
      <c r="E17" s="225"/>
      <c r="F17" s="228"/>
      <c r="G17" s="228"/>
      <c r="H17" s="227"/>
      <c r="I17" s="204"/>
      <c r="J17" s="204"/>
      <c r="K17" s="241"/>
      <c r="L17" s="241"/>
      <c r="M17" s="204"/>
      <c r="N17" s="204"/>
      <c r="O17" s="204"/>
      <c r="P17" s="241"/>
      <c r="Q17" s="241"/>
      <c r="R17" s="204"/>
      <c r="S17" s="204"/>
      <c r="T17" s="204"/>
      <c r="U17" s="245"/>
      <c r="V17" s="246"/>
      <c r="W17" s="234"/>
      <c r="X17" s="234"/>
      <c r="Y17" s="235"/>
    </row>
    <row r="18" spans="1:25" s="176" customFormat="1" ht="69.95" hidden="1" customHeight="1">
      <c r="A18" s="230" t="s">
        <v>601</v>
      </c>
      <c r="B18" s="199" t="str">
        <f t="shared" ref="B18" si="10">+$B$8</f>
        <v>Número total de consultas atendidas en término</v>
      </c>
      <c r="C18" s="200"/>
      <c r="D18" s="200"/>
      <c r="E18" s="224"/>
      <c r="F18" s="228"/>
      <c r="G18" s="228"/>
      <c r="H18" s="226"/>
      <c r="I18" s="201"/>
      <c r="J18" s="201"/>
      <c r="K18" s="241"/>
      <c r="L18" s="241"/>
      <c r="M18" s="201"/>
      <c r="N18" s="201"/>
      <c r="O18" s="201"/>
      <c r="P18" s="241"/>
      <c r="Q18" s="241"/>
      <c r="R18" s="201"/>
      <c r="S18" s="201"/>
      <c r="T18" s="201"/>
      <c r="U18" s="245"/>
      <c r="V18" s="246"/>
      <c r="W18" s="232" t="s">
        <v>598</v>
      </c>
      <c r="X18" s="232"/>
      <c r="Y18" s="233"/>
    </row>
    <row r="19" spans="1:25" s="176" customFormat="1" ht="69.95" hidden="1" customHeight="1">
      <c r="A19" s="231"/>
      <c r="B19" s="202" t="str">
        <f t="shared" ref="B19" si="11">+$B$9</f>
        <v>Número total de consultas recibidas en el período</v>
      </c>
      <c r="C19" s="203"/>
      <c r="D19" s="203"/>
      <c r="E19" s="225"/>
      <c r="F19" s="228"/>
      <c r="G19" s="228"/>
      <c r="H19" s="227"/>
      <c r="I19" s="204"/>
      <c r="J19" s="204"/>
      <c r="K19" s="241"/>
      <c r="L19" s="241"/>
      <c r="M19" s="204"/>
      <c r="N19" s="204"/>
      <c r="O19" s="204"/>
      <c r="P19" s="241"/>
      <c r="Q19" s="241"/>
      <c r="R19" s="204"/>
      <c r="S19" s="204"/>
      <c r="T19" s="204"/>
      <c r="U19" s="245"/>
      <c r="V19" s="246"/>
      <c r="W19" s="234"/>
      <c r="X19" s="234"/>
      <c r="Y19" s="235"/>
    </row>
    <row r="20" spans="1:25" s="176" customFormat="1" ht="69.95" hidden="1" customHeight="1">
      <c r="A20" s="230" t="s">
        <v>602</v>
      </c>
      <c r="B20" s="199" t="str">
        <f t="shared" ref="B20" si="12">+$B$8</f>
        <v>Número total de consultas atendidas en término</v>
      </c>
      <c r="C20" s="200"/>
      <c r="D20" s="200"/>
      <c r="E20" s="224"/>
      <c r="F20" s="228"/>
      <c r="G20" s="228"/>
      <c r="H20" s="226"/>
      <c r="I20" s="201"/>
      <c r="J20" s="201"/>
      <c r="K20" s="241"/>
      <c r="L20" s="241"/>
      <c r="M20" s="201"/>
      <c r="N20" s="201"/>
      <c r="O20" s="201"/>
      <c r="P20" s="241"/>
      <c r="Q20" s="241"/>
      <c r="R20" s="201"/>
      <c r="S20" s="201"/>
      <c r="T20" s="201"/>
      <c r="U20" s="245"/>
      <c r="V20" s="246"/>
      <c r="W20" s="232" t="s">
        <v>598</v>
      </c>
      <c r="X20" s="232"/>
      <c r="Y20" s="233"/>
    </row>
    <row r="21" spans="1:25" s="176" customFormat="1" ht="69.95" hidden="1" customHeight="1">
      <c r="A21" s="231"/>
      <c r="B21" s="202" t="str">
        <f t="shared" ref="B21" si="13">+$B$9</f>
        <v>Número total de consultas recibidas en el período</v>
      </c>
      <c r="C21" s="203"/>
      <c r="D21" s="203"/>
      <c r="E21" s="225"/>
      <c r="F21" s="228"/>
      <c r="G21" s="228"/>
      <c r="H21" s="227"/>
      <c r="I21" s="204"/>
      <c r="J21" s="204"/>
      <c r="K21" s="241"/>
      <c r="L21" s="241"/>
      <c r="M21" s="204"/>
      <c r="N21" s="204"/>
      <c r="O21" s="204"/>
      <c r="P21" s="241"/>
      <c r="Q21" s="241"/>
      <c r="R21" s="204"/>
      <c r="S21" s="204"/>
      <c r="T21" s="204"/>
      <c r="U21" s="245"/>
      <c r="V21" s="246"/>
      <c r="W21" s="234"/>
      <c r="X21" s="234"/>
      <c r="Y21" s="235"/>
    </row>
    <row r="22" spans="1:25" s="176" customFormat="1" ht="69.95" hidden="1" customHeight="1">
      <c r="A22" s="230" t="s">
        <v>603</v>
      </c>
      <c r="B22" s="199" t="str">
        <f t="shared" ref="B22" si="14">+$B$8</f>
        <v>Número total de consultas atendidas en término</v>
      </c>
      <c r="C22" s="200"/>
      <c r="D22" s="200"/>
      <c r="E22" s="224"/>
      <c r="F22" s="228"/>
      <c r="G22" s="228"/>
      <c r="H22" s="226"/>
      <c r="I22" s="201"/>
      <c r="J22" s="201"/>
      <c r="K22" s="241"/>
      <c r="L22" s="241"/>
      <c r="M22" s="201"/>
      <c r="N22" s="201"/>
      <c r="O22" s="201"/>
      <c r="P22" s="241"/>
      <c r="Q22" s="241"/>
      <c r="R22" s="201"/>
      <c r="S22" s="201"/>
      <c r="T22" s="201"/>
      <c r="U22" s="245"/>
      <c r="V22" s="246"/>
      <c r="W22" s="232" t="s">
        <v>598</v>
      </c>
      <c r="X22" s="232"/>
      <c r="Y22" s="233"/>
    </row>
    <row r="23" spans="1:25" s="176" customFormat="1" ht="69.95" hidden="1" customHeight="1">
      <c r="A23" s="231"/>
      <c r="B23" s="202" t="str">
        <f t="shared" ref="B23" si="15">+$B$9</f>
        <v>Número total de consultas recibidas en el período</v>
      </c>
      <c r="C23" s="203"/>
      <c r="D23" s="203"/>
      <c r="E23" s="225"/>
      <c r="F23" s="228"/>
      <c r="G23" s="228"/>
      <c r="H23" s="227"/>
      <c r="I23" s="204"/>
      <c r="J23" s="204"/>
      <c r="K23" s="241"/>
      <c r="L23" s="241"/>
      <c r="M23" s="204"/>
      <c r="N23" s="204"/>
      <c r="O23" s="204"/>
      <c r="P23" s="241"/>
      <c r="Q23" s="241"/>
      <c r="R23" s="204"/>
      <c r="S23" s="204"/>
      <c r="T23" s="204"/>
      <c r="U23" s="247"/>
      <c r="V23" s="248"/>
      <c r="W23" s="234"/>
      <c r="X23" s="234"/>
      <c r="Y23" s="235"/>
    </row>
    <row r="24" spans="1:25"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1:25"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1:25"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1:25"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1:25"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1:25"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1:25"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1:25"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1:25"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6" customFormat="1" ht="30" customHeight="1">
      <c r="B37" s="183"/>
      <c r="C37" s="183"/>
      <c r="D37" s="183"/>
      <c r="E37" s="183"/>
      <c r="F37" s="183"/>
      <c r="G37" s="183"/>
      <c r="H37" s="183"/>
      <c r="I37" s="183"/>
      <c r="J37" s="183"/>
      <c r="K37" s="183"/>
      <c r="L37" s="183"/>
      <c r="M37" s="183"/>
      <c r="N37" s="183"/>
      <c r="O37" s="183"/>
      <c r="P37" s="183"/>
      <c r="Q37" s="183"/>
      <c r="R37" s="183"/>
      <c r="S37" s="183"/>
      <c r="T37" s="183"/>
      <c r="U37" s="183"/>
      <c r="V37" s="183"/>
    </row>
    <row r="38" spans="2:26" s="176" customFormat="1" ht="30" customHeight="1">
      <c r="B38" s="183"/>
      <c r="C38" s="183"/>
      <c r="D38" s="183"/>
      <c r="E38" s="183"/>
      <c r="F38" s="183"/>
      <c r="G38" s="183"/>
      <c r="H38" s="183"/>
      <c r="I38" s="183"/>
      <c r="J38" s="183"/>
      <c r="K38" s="183"/>
      <c r="L38" s="183"/>
      <c r="M38" s="183"/>
      <c r="N38" s="183"/>
      <c r="O38" s="183"/>
      <c r="P38" s="183"/>
      <c r="Q38" s="183"/>
      <c r="R38" s="183"/>
      <c r="S38" s="183"/>
      <c r="T38" s="183"/>
      <c r="U38" s="183"/>
      <c r="V38" s="183"/>
    </row>
    <row r="39" spans="2:26" s="176" customFormat="1" ht="30" customHeight="1">
      <c r="B39" s="183"/>
      <c r="C39" s="183"/>
      <c r="D39" s="183"/>
      <c r="E39" s="183"/>
      <c r="F39" s="183"/>
      <c r="G39" s="183"/>
      <c r="H39" s="183"/>
      <c r="I39" s="183"/>
      <c r="J39" s="183"/>
      <c r="K39" s="183"/>
      <c r="L39" s="183"/>
      <c r="M39" s="183"/>
      <c r="N39" s="183"/>
      <c r="O39" s="183"/>
      <c r="P39" s="183"/>
      <c r="Q39" s="183"/>
      <c r="R39" s="183"/>
      <c r="S39" s="183"/>
      <c r="T39" s="183"/>
      <c r="U39" s="183"/>
      <c r="V39" s="183"/>
    </row>
    <row r="40" spans="2:26" s="176" customFormat="1" ht="30" customHeight="1">
      <c r="B40" s="183"/>
      <c r="C40" s="183"/>
      <c r="D40" s="183"/>
      <c r="E40" s="183"/>
      <c r="F40" s="183"/>
      <c r="G40" s="183"/>
      <c r="H40" s="183"/>
      <c r="I40" s="183"/>
      <c r="J40" s="183"/>
      <c r="K40" s="183"/>
      <c r="L40" s="183"/>
      <c r="M40" s="183"/>
      <c r="N40" s="183"/>
      <c r="O40" s="183"/>
      <c r="P40" s="183"/>
      <c r="Q40" s="183"/>
      <c r="R40" s="183"/>
      <c r="S40" s="183"/>
      <c r="T40" s="183"/>
      <c r="U40" s="183"/>
      <c r="V40" s="183"/>
    </row>
    <row r="41" spans="2:26" s="176" customFormat="1" ht="30" customHeight="1">
      <c r="B41" s="183"/>
      <c r="C41" s="183"/>
      <c r="D41" s="183"/>
      <c r="E41" s="183"/>
      <c r="F41" s="183"/>
      <c r="G41" s="183"/>
      <c r="H41" s="183"/>
      <c r="I41" s="183"/>
      <c r="J41" s="183"/>
      <c r="K41" s="183"/>
      <c r="L41" s="183"/>
      <c r="M41" s="183"/>
      <c r="N41" s="183"/>
      <c r="O41" s="183"/>
      <c r="P41" s="183"/>
      <c r="Q41" s="183"/>
      <c r="R41" s="183"/>
      <c r="S41" s="183"/>
      <c r="T41" s="183"/>
      <c r="U41" s="183"/>
      <c r="V41" s="183"/>
    </row>
    <row r="42" spans="2:26" s="176" customFormat="1" ht="30" customHeight="1">
      <c r="B42" s="183"/>
      <c r="C42" s="183"/>
      <c r="D42" s="183"/>
      <c r="E42" s="183"/>
      <c r="F42" s="183"/>
      <c r="G42" s="183"/>
      <c r="H42" s="183"/>
      <c r="I42" s="183"/>
      <c r="J42" s="183"/>
      <c r="K42" s="183"/>
      <c r="L42" s="183"/>
      <c r="M42" s="183"/>
      <c r="N42" s="183"/>
      <c r="O42" s="183"/>
      <c r="P42" s="183"/>
      <c r="Q42" s="183"/>
      <c r="R42" s="183"/>
      <c r="S42" s="183"/>
      <c r="T42" s="183"/>
      <c r="U42" s="183"/>
      <c r="V42" s="183"/>
    </row>
    <row r="43" spans="2:26" s="176" customFormat="1" ht="30" customHeight="1">
      <c r="B43" s="183"/>
      <c r="C43" s="183"/>
      <c r="D43" s="183"/>
      <c r="E43" s="183"/>
      <c r="F43" s="183"/>
      <c r="G43" s="183"/>
      <c r="H43" s="183"/>
      <c r="I43" s="183"/>
      <c r="J43" s="183"/>
      <c r="K43" s="183"/>
      <c r="L43" s="183"/>
      <c r="M43" s="183"/>
      <c r="N43" s="183"/>
      <c r="O43" s="183"/>
      <c r="P43" s="183"/>
      <c r="Q43" s="183"/>
      <c r="R43" s="183"/>
      <c r="S43" s="183"/>
      <c r="T43" s="183"/>
      <c r="U43" s="183"/>
      <c r="V43" s="183"/>
    </row>
    <row r="44" spans="2:26" s="176" customFormat="1" ht="30" customHeight="1">
      <c r="B44" s="183"/>
      <c r="C44" s="183"/>
      <c r="D44" s="183"/>
      <c r="E44" s="183"/>
      <c r="F44" s="183"/>
      <c r="G44" s="183"/>
      <c r="H44" s="183"/>
      <c r="I44" s="183"/>
      <c r="J44" s="183"/>
      <c r="K44" s="183"/>
      <c r="L44" s="183"/>
      <c r="M44" s="183"/>
      <c r="N44" s="183"/>
      <c r="O44" s="183"/>
      <c r="P44" s="183"/>
      <c r="Q44" s="183"/>
      <c r="R44" s="183"/>
      <c r="S44" s="183"/>
      <c r="T44" s="183"/>
      <c r="U44" s="183"/>
      <c r="V44" s="183"/>
    </row>
    <row r="45" spans="2:26" s="176" customFormat="1" ht="30" customHeight="1">
      <c r="B45" s="183"/>
      <c r="C45" s="183"/>
      <c r="D45" s="183"/>
      <c r="E45" s="183"/>
      <c r="F45" s="183"/>
      <c r="G45" s="183"/>
      <c r="H45" s="183"/>
      <c r="I45" s="183"/>
      <c r="J45" s="183"/>
      <c r="K45" s="183"/>
      <c r="L45" s="183"/>
      <c r="M45" s="183"/>
      <c r="N45" s="183"/>
      <c r="O45" s="183"/>
      <c r="P45" s="183"/>
      <c r="Q45" s="183"/>
      <c r="R45" s="183"/>
      <c r="S45" s="183"/>
      <c r="T45" s="183"/>
      <c r="U45" s="183"/>
      <c r="V45" s="183"/>
    </row>
    <row r="46" spans="2:26" s="176" customFormat="1" ht="30" customHeight="1">
      <c r="B46" s="183"/>
      <c r="C46" s="183"/>
      <c r="D46" s="183"/>
      <c r="E46" s="183"/>
      <c r="F46" s="183"/>
      <c r="G46" s="183"/>
      <c r="H46" s="183"/>
      <c r="I46" s="183"/>
      <c r="J46" s="183"/>
      <c r="K46" s="183"/>
      <c r="L46" s="183"/>
      <c r="M46" s="183"/>
      <c r="N46" s="183"/>
      <c r="O46" s="183"/>
      <c r="P46" s="183"/>
      <c r="Q46" s="183"/>
      <c r="R46" s="183"/>
      <c r="S46" s="183"/>
      <c r="T46" s="183"/>
      <c r="U46" s="183"/>
      <c r="V46" s="183"/>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row r="104" spans="2:26" s="177" customFormat="1" ht="30"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Z104" s="176"/>
    </row>
    <row r="105" spans="2:26" s="177" customFormat="1" ht="30"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Z105" s="176"/>
    </row>
    <row r="106" spans="2:26" s="177" customFormat="1" ht="30"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Z106" s="176"/>
    </row>
    <row r="107" spans="2:26" s="177" customFormat="1" ht="30"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Z107" s="176"/>
    </row>
    <row r="108" spans="2:26" s="177" customFormat="1" ht="30"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Z108" s="176"/>
    </row>
    <row r="109" spans="2:26" s="177" customFormat="1" ht="30"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Z109" s="176"/>
    </row>
    <row r="110" spans="2:26" s="177" customFormat="1" ht="30"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Z110" s="176"/>
    </row>
    <row r="111" spans="2:26" s="177" customFormat="1" ht="30"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Z111" s="176"/>
    </row>
    <row r="112" spans="2:26" s="177" customFormat="1" ht="30"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Z112" s="176"/>
    </row>
    <row r="113" spans="2:26" s="177" customFormat="1" ht="30"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Z113" s="176"/>
    </row>
  </sheetData>
  <sheetProtection selectLockedCells="1"/>
  <mergeCells count="50">
    <mergeCell ref="W8:Y9"/>
    <mergeCell ref="M6:M7"/>
    <mergeCell ref="A1:B2"/>
    <mergeCell ref="C1:Y2"/>
    <mergeCell ref="B4:Y4"/>
    <mergeCell ref="A6:A7"/>
    <mergeCell ref="B6:B7"/>
    <mergeCell ref="C6:C7"/>
    <mergeCell ref="D6:D7"/>
    <mergeCell ref="E6:E7"/>
    <mergeCell ref="F6:F7"/>
    <mergeCell ref="G6:G7"/>
    <mergeCell ref="H6:H7"/>
    <mergeCell ref="I6:I7"/>
    <mergeCell ref="J6:J7"/>
    <mergeCell ref="S6:S7"/>
    <mergeCell ref="K6:K7"/>
    <mergeCell ref="N6:N7"/>
    <mergeCell ref="A16:A17"/>
    <mergeCell ref="W16:Y17"/>
    <mergeCell ref="P6:P7"/>
    <mergeCell ref="Q6:Q7"/>
    <mergeCell ref="O6:O7"/>
    <mergeCell ref="L6:L7"/>
    <mergeCell ref="R6:R7"/>
    <mergeCell ref="T6:T7"/>
    <mergeCell ref="U6:U7"/>
    <mergeCell ref="V6:V7"/>
    <mergeCell ref="W6:Y7"/>
    <mergeCell ref="A8:A9"/>
    <mergeCell ref="G8:G9"/>
    <mergeCell ref="L8:L9"/>
    <mergeCell ref="Q8:Q9"/>
    <mergeCell ref="V8:V9"/>
    <mergeCell ref="A20:A21"/>
    <mergeCell ref="W20:Y21"/>
    <mergeCell ref="W10:Y11"/>
    <mergeCell ref="A12:A13"/>
    <mergeCell ref="W12:Y13"/>
    <mergeCell ref="A14:A15"/>
    <mergeCell ref="W14:Y15"/>
    <mergeCell ref="A10:A11"/>
    <mergeCell ref="K10:L23"/>
    <mergeCell ref="P10:Q23"/>
    <mergeCell ref="U10:V23"/>
    <mergeCell ref="A22:A23"/>
    <mergeCell ref="W22:Y23"/>
    <mergeCell ref="A18:A19"/>
    <mergeCell ref="W18:Y19"/>
    <mergeCell ref="F10:G13"/>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0E26DF72FBA2498975ECFF6C149470" ma:contentTypeVersion="29" ma:contentTypeDescription="Crear nuevo documento." ma:contentTypeScope="" ma:versionID="1f3557885f8b84bb02f5990d8e936801">
  <xsd:schema xmlns:xsd="http://www.w3.org/2001/XMLSchema" xmlns:xs="http://www.w3.org/2001/XMLSchema" xmlns:p="http://schemas.microsoft.com/office/2006/metadata/properties" xmlns:ns1="http://schemas.microsoft.com/sharepoint/v3" xmlns:ns2="http://schemas.microsoft.com/sharepoint/v4" xmlns:ns3="5c70ec50-80ce-474e-947a-951e6db5539d" xmlns:ns4="0ca1db07-9e50-4e4e-a374-a784ab27a76a" targetNamespace="http://schemas.microsoft.com/office/2006/metadata/properties" ma:root="true" ma:fieldsID="4f156d789d755fbb5f650a3f150772f0" ns1:_="" ns2:_="" ns3:_="" ns4:_="">
    <xsd:import namespace="http://schemas.microsoft.com/sharepoint/v3"/>
    <xsd:import namespace="http://schemas.microsoft.com/sharepoint/v4"/>
    <xsd:import namespace="5c70ec50-80ce-474e-947a-951e6db5539d"/>
    <xsd:import namespace="0ca1db07-9e50-4e4e-a374-a784ab27a76a"/>
    <xsd:element name="properties">
      <xsd:complexType>
        <xsd:sequence>
          <xsd:element name="documentManagement">
            <xsd:complexType>
              <xsd:all>
                <xsd:element ref="ns1:AverageRating" minOccurs="0"/>
                <xsd:element ref="ns1:RatingCount" minOccurs="0"/>
                <xsd:element ref="ns2:IconOverlay" minOccurs="0"/>
                <xsd:element ref="ns3:Comentarios" minOccurs="0"/>
                <xsd:element ref="ns3:Fase"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0ec50-80ce-474e-947a-951e6db5539d" elementFormDefault="qualified">
    <xsd:import namespace="http://schemas.microsoft.com/office/2006/documentManagement/types"/>
    <xsd:import namespace="http://schemas.microsoft.com/office/infopath/2007/PartnerControls"/>
    <xsd:element name="Comentarios" ma:index="11" nillable="true" ma:displayName="Comentarios" ma:internalName="Comentarios" ma:readOnly="false">
      <xsd:simpleType>
        <xsd:restriction base="dms:Note">
          <xsd:maxLength value="255"/>
        </xsd:restriction>
      </xsd:simpleType>
    </xsd:element>
    <xsd:element name="Fase" ma:index="12" nillable="true" ma:displayName="Fase" ma:default="a. Ficha Téncnica" ma:format="Dropdown" ma:internalName="Fase" ma:readOnly="fal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1db07-9e50-4e4e-a374-a784ab27a76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ca70252-c52b-4f72-a7af-ea544cc84fa9}" ma:internalName="TaxCatchAll" ma:showField="CatchAllData" ma:web="0ca1db07-9e50-4e4e-a374-a784ab27a7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5c70ec50-80ce-474e-947a-951e6db5539d" xsi:nil="true"/>
    <Fase xmlns="5c70ec50-80ce-474e-947a-951e6db5539d">a. Ficha Téncnica</Fase>
    <lcf76f155ced4ddcb4097134ff3c332f xmlns="5c70ec50-80ce-474e-947a-951e6db5539d">
      <Terms xmlns="http://schemas.microsoft.com/office/infopath/2007/PartnerControls"/>
    </lcf76f155ced4ddcb4097134ff3c332f>
    <TaxCatchAll xmlns="0ca1db07-9e50-4e4e-a374-a784ab27a76a" xsi:nil="true"/>
    <RatingCount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592400-0B40-424B-A580-F5836B5D7E35}"/>
</file>

<file path=customXml/itemProps2.xml><?xml version="1.0" encoding="utf-8"?>
<ds:datastoreItem xmlns:ds="http://schemas.openxmlformats.org/officeDocument/2006/customXml" ds:itemID="{9863D0D9-0075-49C8-9F83-08A92233CF08}"/>
</file>

<file path=customXml/itemProps3.xml><?xml version="1.0" encoding="utf-8"?>
<ds:datastoreItem xmlns:ds="http://schemas.openxmlformats.org/officeDocument/2006/customXml" ds:itemID="{27F7AC4B-ED67-484B-AA85-774EC05D4BB2}"/>
</file>

<file path=docProps/app.xml><?xml version="1.0" encoding="utf-8"?>
<Properties xmlns="http://schemas.openxmlformats.org/officeDocument/2006/extended-properties" xmlns:vt="http://schemas.openxmlformats.org/officeDocument/2006/docPropsVTypes">
  <Application>Microsoft Excel Online</Application>
  <Manager>WILLIAM BADILLO DE  LA HOZ</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Carlos Alberto Poveda Hernandez</cp:lastModifiedBy>
  <cp:revision/>
  <dcterms:created xsi:type="dcterms:W3CDTF">2014-02-11T20:40:24Z</dcterms:created>
  <dcterms:modified xsi:type="dcterms:W3CDTF">2026-06-10T18:24:57Z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y fmtid="{D5CDD505-2E9C-101B-9397-08002B2CF9AE}" pid="11" name="ContentTypeId">
    <vt:lpwstr>0x010100720E26DF72FBA2498975ECFF6C149470</vt:lpwstr>
  </property>
  <property fmtid="{D5CDD505-2E9C-101B-9397-08002B2CF9AE}" pid="12" name="Order">
    <vt:r8>6737100</vt:r8>
  </property>
  <property fmtid="{D5CDD505-2E9C-101B-9397-08002B2CF9AE}" pid="13" name="Título">
    <vt:lpwstr>HVIndicadores de Gestión MJD</vt:lpwstr>
  </property>
  <property fmtid="{D5CDD505-2E9C-101B-9397-08002B2CF9AE}" pid="14" name="MediaServiceImageTags">
    <vt:lpwstr/>
  </property>
</Properties>
</file>