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defaultThemeVersion="124226"/>
  <mc:AlternateContent xmlns:mc="http://schemas.openxmlformats.org/markup-compatibility/2006">
    <mc:Choice Requires="x15">
      <x15ac:absPath xmlns:x15ac="http://schemas.microsoft.com/office/spreadsheetml/2010/11/ac" url="http://intranet/DSS/OAP/DOCS/Documentos/Año_2026/01_PlaneacionEstrategicaInstitucional/02_EDT/01_Despacho/"/>
    </mc:Choice>
  </mc:AlternateContent>
  <xr:revisionPtr revIDLastSave="0" documentId="13_ncr:20000001_{4B5F9971-3D57-4321-BDC5-DCEA7D9E15A9}" xr6:coauthVersionLast="47" xr6:coauthVersionMax="47" xr10:uidLastSave="{00000000-0000-0000-0000-000000000000}"/>
  <bookViews>
    <workbookView xWindow="-120" yWindow="-120" windowWidth="29040" windowHeight="15720" tabRatio="803" firstSheet="2" activeTab="8" xr2:uid="{00000000-000D-0000-FFFF-FFFF00000000}"/>
  </bookViews>
  <sheets>
    <sheet name="Proyecto" sheetId="10" r:id="rId1"/>
    <sheet name="Justificación - Objetivo" sheetId="2" r:id="rId2"/>
    <sheet name="Indicadores" sheetId="3" r:id="rId3"/>
    <sheet name="Interesados" sheetId="5" r:id="rId4"/>
    <sheet name="Gestión de las comunicaciones" sheetId="7" r:id="rId5"/>
    <sheet name="Recursos Financieros" sheetId="12" r:id="rId6"/>
    <sheet name="Requerimientos" sheetId="4" r:id="rId7"/>
    <sheet name="Alcance" sheetId="8" r:id="rId8"/>
    <sheet name="EDT- Cronograma" sheetId="11" r:id="rId9"/>
    <sheet name="Riesgos" sheetId="9" r:id="rId10"/>
    <sheet name="Anexo 1" sheetId="16" r:id="rId11"/>
    <sheet name="Anexo 2" sheetId="17" r:id="rId12"/>
    <sheet name="Anexo 3" sheetId="18" r:id="rId13"/>
    <sheet name="Anexo 4" sheetId="19" r:id="rId14"/>
    <sheet name="Control de Cambios" sheetId="21" r:id="rId15"/>
    <sheet name="Datos" sheetId="20" state="hidden" r:id="rId16"/>
    <sheet name="No tocar" sheetId="15" state="hidden" r:id="rId17"/>
  </sheets>
  <externalReferences>
    <externalReference r:id="rId18"/>
  </externalReferences>
  <definedNames>
    <definedName name="Activos" localSheetId="7">#REF!</definedName>
    <definedName name="Activos" localSheetId="8">#REF!</definedName>
    <definedName name="Activos" localSheetId="4">#REF!</definedName>
    <definedName name="Activos" localSheetId="2">#REF!</definedName>
    <definedName name="Activos" localSheetId="3">#REF!</definedName>
    <definedName name="Activos" localSheetId="0">#REF!</definedName>
    <definedName name="Activos" localSheetId="5">#REF!</definedName>
    <definedName name="Activos" localSheetId="9">#REF!</definedName>
    <definedName name="Activos">#REF!</definedName>
    <definedName name="ActivosP1" localSheetId="7">#REF!</definedName>
    <definedName name="ActivosP1" localSheetId="8">#REF!</definedName>
    <definedName name="ActivosP1" localSheetId="4">#REF!</definedName>
    <definedName name="ActivosP1" localSheetId="2">#REF!</definedName>
    <definedName name="ActivosP1" localSheetId="3">#REF!</definedName>
    <definedName name="ActivosP1" localSheetId="0">#REF!</definedName>
    <definedName name="ActivosP1" localSheetId="5">#REF!</definedName>
    <definedName name="ActivosP1" localSheetId="9">#REF!</definedName>
    <definedName name="ActivosP1">#REF!</definedName>
    <definedName name="ActivosP10" localSheetId="7">#REF!</definedName>
    <definedName name="ActivosP10" localSheetId="8">#REF!</definedName>
    <definedName name="ActivosP10" localSheetId="4">#REF!</definedName>
    <definedName name="ActivosP10" localSheetId="2">#REF!</definedName>
    <definedName name="ActivosP10" localSheetId="3">#REF!</definedName>
    <definedName name="ActivosP10" localSheetId="0">#REF!</definedName>
    <definedName name="ActivosP10" localSheetId="5">#REF!</definedName>
    <definedName name="ActivosP10" localSheetId="9">#REF!</definedName>
    <definedName name="ActivosP10">#REF!</definedName>
    <definedName name="ActivosP11" localSheetId="7">#REF!</definedName>
    <definedName name="ActivosP11" localSheetId="8">#REF!</definedName>
    <definedName name="ActivosP11" localSheetId="4">#REF!</definedName>
    <definedName name="ActivosP11" localSheetId="2">#REF!</definedName>
    <definedName name="ActivosP11" localSheetId="3">#REF!</definedName>
    <definedName name="ActivosP11" localSheetId="0">#REF!</definedName>
    <definedName name="ActivosP11" localSheetId="5">#REF!</definedName>
    <definedName name="ActivosP11" localSheetId="9">#REF!</definedName>
    <definedName name="ActivosP11">#REF!</definedName>
    <definedName name="Activosp11000" localSheetId="7">#REF!</definedName>
    <definedName name="Activosp11000" localSheetId="8">#REF!</definedName>
    <definedName name="Activosp11000" localSheetId="4">#REF!</definedName>
    <definedName name="Activosp11000" localSheetId="2">#REF!</definedName>
    <definedName name="Activosp11000" localSheetId="3">#REF!</definedName>
    <definedName name="Activosp11000" localSheetId="0">#REF!</definedName>
    <definedName name="Activosp11000" localSheetId="5">#REF!</definedName>
    <definedName name="Activosp11000" localSheetId="9">#REF!</definedName>
    <definedName name="Activosp11000">#REF!</definedName>
    <definedName name="ActivosP12" localSheetId="7">#REF!</definedName>
    <definedName name="ActivosP12" localSheetId="8">#REF!</definedName>
    <definedName name="ActivosP12" localSheetId="4">#REF!</definedName>
    <definedName name="ActivosP12" localSheetId="2">#REF!</definedName>
    <definedName name="ActivosP12" localSheetId="3">#REF!</definedName>
    <definedName name="ActivosP12" localSheetId="0">#REF!</definedName>
    <definedName name="ActivosP12" localSheetId="5">#REF!</definedName>
    <definedName name="ActivosP12" localSheetId="9">#REF!</definedName>
    <definedName name="ActivosP12">#REF!</definedName>
    <definedName name="ActivosP2" localSheetId="7">#REF!</definedName>
    <definedName name="ActivosP2" localSheetId="8">#REF!</definedName>
    <definedName name="ActivosP2" localSheetId="4">#REF!</definedName>
    <definedName name="ActivosP2" localSheetId="2">#REF!</definedName>
    <definedName name="ActivosP2" localSheetId="3">#REF!</definedName>
    <definedName name="ActivosP2" localSheetId="0">#REF!</definedName>
    <definedName name="ActivosP2" localSheetId="5">#REF!</definedName>
    <definedName name="ActivosP2" localSheetId="9">#REF!</definedName>
    <definedName name="ActivosP2">#REF!</definedName>
    <definedName name="ActivosP3" localSheetId="7">#REF!</definedName>
    <definedName name="ActivosP3" localSheetId="8">#REF!</definedName>
    <definedName name="ActivosP3" localSheetId="4">#REF!</definedName>
    <definedName name="ActivosP3" localSheetId="2">#REF!</definedName>
    <definedName name="ActivosP3" localSheetId="3">#REF!</definedName>
    <definedName name="ActivosP3" localSheetId="0">#REF!</definedName>
    <definedName name="ActivosP3" localSheetId="5">#REF!</definedName>
    <definedName name="ActivosP3" localSheetId="9">#REF!</definedName>
    <definedName name="ActivosP3">#REF!</definedName>
    <definedName name="ActivosP4" localSheetId="7">#REF!</definedName>
    <definedName name="ActivosP4" localSheetId="8">#REF!</definedName>
    <definedName name="ActivosP4" localSheetId="4">#REF!</definedName>
    <definedName name="ActivosP4" localSheetId="2">#REF!</definedName>
    <definedName name="ActivosP4" localSheetId="3">#REF!</definedName>
    <definedName name="ActivosP4" localSheetId="0">#REF!</definedName>
    <definedName name="ActivosP4" localSheetId="5">#REF!</definedName>
    <definedName name="ActivosP4" localSheetId="9">#REF!</definedName>
    <definedName name="ActivosP4">#REF!</definedName>
    <definedName name="ActivosP5" localSheetId="7">#REF!</definedName>
    <definedName name="ActivosP5" localSheetId="8">#REF!</definedName>
    <definedName name="ActivosP5" localSheetId="4">#REF!</definedName>
    <definedName name="ActivosP5" localSheetId="2">#REF!</definedName>
    <definedName name="ActivosP5" localSheetId="3">#REF!</definedName>
    <definedName name="ActivosP5" localSheetId="0">#REF!</definedName>
    <definedName name="ActivosP5" localSheetId="5">#REF!</definedName>
    <definedName name="ActivosP5" localSheetId="9">#REF!</definedName>
    <definedName name="ActivosP5">#REF!</definedName>
    <definedName name="ActivosP6" localSheetId="7">#REF!</definedName>
    <definedName name="ActivosP6" localSheetId="8">#REF!</definedName>
    <definedName name="ActivosP6" localSheetId="4">#REF!</definedName>
    <definedName name="ActivosP6" localSheetId="2">#REF!</definedName>
    <definedName name="ActivosP6" localSheetId="3">#REF!</definedName>
    <definedName name="ActivosP6" localSheetId="0">#REF!</definedName>
    <definedName name="ActivosP6" localSheetId="5">#REF!</definedName>
    <definedName name="ActivosP6" localSheetId="9">#REF!</definedName>
    <definedName name="ActivosP6">#REF!</definedName>
    <definedName name="ActivosP7" localSheetId="7">#REF!</definedName>
    <definedName name="ActivosP7" localSheetId="8">#REF!</definedName>
    <definedName name="ActivosP7" localSheetId="4">#REF!</definedName>
    <definedName name="ActivosP7" localSheetId="2">#REF!</definedName>
    <definedName name="ActivosP7" localSheetId="3">#REF!</definedName>
    <definedName name="ActivosP7" localSheetId="0">#REF!</definedName>
    <definedName name="ActivosP7" localSheetId="5">#REF!</definedName>
    <definedName name="ActivosP7" localSheetId="9">#REF!</definedName>
    <definedName name="ActivosP7">#REF!</definedName>
    <definedName name="ActivosP8" localSheetId="7">#REF!</definedName>
    <definedName name="ActivosP8" localSheetId="8">#REF!</definedName>
    <definedName name="ActivosP8" localSheetId="4">#REF!</definedName>
    <definedName name="ActivosP8" localSheetId="2">#REF!</definedName>
    <definedName name="ActivosP8" localSheetId="3">#REF!</definedName>
    <definedName name="ActivosP8" localSheetId="0">#REF!</definedName>
    <definedName name="ActivosP8" localSheetId="5">#REF!</definedName>
    <definedName name="ActivosP8" localSheetId="9">#REF!</definedName>
    <definedName name="ActivosP8">#REF!</definedName>
    <definedName name="ActivosP9" localSheetId="7">#REF!</definedName>
    <definedName name="ActivosP9" localSheetId="8">#REF!</definedName>
    <definedName name="ActivosP9" localSheetId="4">#REF!</definedName>
    <definedName name="ActivosP9" localSheetId="2">#REF!</definedName>
    <definedName name="ActivosP9" localSheetId="3">#REF!</definedName>
    <definedName name="ActivosP9" localSheetId="0">#REF!</definedName>
    <definedName name="ActivosP9" localSheetId="5">#REF!</definedName>
    <definedName name="ActivosP9" localSheetId="9">#REF!</definedName>
    <definedName name="ActivosP9">#REF!</definedName>
    <definedName name="_xlnm.Print_Area" localSheetId="7">Alcance!$B$2:$P$8</definedName>
    <definedName name="_xlnm.Print_Area" localSheetId="8">'EDT- Cronograma'!$B$2:$E$7</definedName>
    <definedName name="_xlnm.Print_Area" localSheetId="4">'Gestión de las comunicaciones'!$B$2:$H$20</definedName>
    <definedName name="_xlnm.Print_Area" localSheetId="2">Indicadores!$B$2:$I$13</definedName>
    <definedName name="_xlnm.Print_Area" localSheetId="3">Interesados!$B$2:$I$22</definedName>
    <definedName name="_xlnm.Print_Area" localSheetId="1">'Justificación - Objetivo'!$B$2:$P$13</definedName>
    <definedName name="_xlnm.Print_Area" localSheetId="0">Proyecto!$C$2:$I$8</definedName>
    <definedName name="_xlnm.Print_Area" localSheetId="5">'Recursos Financieros'!$B$2:$F$8</definedName>
    <definedName name="_xlnm.Print_Area" localSheetId="6">Requerimientos!$B$2:$H$23</definedName>
    <definedName name="_xlnm.Print_Area" localSheetId="9">Riesgos!$B$2:$P$18</definedName>
    <definedName name="Consulta__L" localSheetId="7">#REF!</definedName>
    <definedName name="Consulta__L" localSheetId="8">#REF!</definedName>
    <definedName name="Consulta__L" localSheetId="4">#REF!</definedName>
    <definedName name="Consulta__L" localSheetId="2">#REF!</definedName>
    <definedName name="Consulta__L" localSheetId="3">#REF!</definedName>
    <definedName name="Consulta__L" localSheetId="0">#REF!</definedName>
    <definedName name="Consulta__L" localSheetId="5">#REF!</definedName>
    <definedName name="Consulta__L" localSheetId="9">#REF!</definedName>
    <definedName name="Consulta__L">#REF!</definedName>
    <definedName name="gloria" localSheetId="7">#REF!</definedName>
    <definedName name="gloria" localSheetId="8">#REF!</definedName>
    <definedName name="gloria" localSheetId="4">#REF!</definedName>
    <definedName name="gloria" localSheetId="2">#REF!</definedName>
    <definedName name="gloria" localSheetId="3">#REF!</definedName>
    <definedName name="gloria" localSheetId="0">#REF!</definedName>
    <definedName name="gloria" localSheetId="5">#REF!</definedName>
    <definedName name="gloria" localSheetId="9">#REF!</definedName>
    <definedName name="gloria">#REF!</definedName>
    <definedName name="pl" localSheetId="7">#REF!</definedName>
    <definedName name="pl" localSheetId="8">#REF!</definedName>
    <definedName name="pl" localSheetId="4">#REF!</definedName>
    <definedName name="pl" localSheetId="2">#REF!</definedName>
    <definedName name="pl" localSheetId="3">#REF!</definedName>
    <definedName name="pl" localSheetId="0">#REF!</definedName>
    <definedName name="pl" localSheetId="5">#REF!</definedName>
    <definedName name="pl" localSheetId="9">#REF!</definedName>
    <definedName name="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1" l="1"/>
  <c r="J29" i="11"/>
  <c r="J37" i="11" l="1"/>
  <c r="J36" i="11"/>
  <c r="J35" i="11"/>
  <c r="J34" i="11"/>
  <c r="F20" i="7"/>
  <c r="B20" i="7"/>
  <c r="F19" i="7"/>
  <c r="B19" i="7"/>
  <c r="F18" i="7"/>
  <c r="B18" i="7"/>
  <c r="F17" i="7"/>
  <c r="B17" i="7"/>
  <c r="F16" i="7"/>
  <c r="B16" i="7"/>
  <c r="F15" i="7"/>
  <c r="B15" i="7"/>
  <c r="F14" i="7"/>
  <c r="B14" i="7"/>
  <c r="F13" i="7"/>
  <c r="B13" i="7"/>
  <c r="H3" i="16"/>
  <c r="J24" i="11" l="1"/>
  <c r="J23" i="11"/>
  <c r="J22" i="11"/>
  <c r="J21" i="11"/>
  <c r="J20" i="11"/>
  <c r="M37" i="11"/>
  <c r="M36" i="11"/>
  <c r="M35" i="11"/>
  <c r="M34" i="11"/>
  <c r="M33" i="11"/>
  <c r="J33" i="11"/>
  <c r="M32" i="11"/>
  <c r="J32" i="11"/>
  <c r="M31" i="11"/>
  <c r="J31" i="11"/>
  <c r="M30" i="11"/>
  <c r="M29" i="11"/>
  <c r="M24" i="11"/>
  <c r="M23" i="11"/>
  <c r="M22" i="11"/>
  <c r="M21" i="11"/>
  <c r="M20" i="11"/>
  <c r="M19" i="11"/>
  <c r="J19" i="11"/>
  <c r="M18" i="11"/>
  <c r="J18" i="11"/>
  <c r="M17" i="11"/>
  <c r="J17" i="11"/>
  <c r="M16" i="11"/>
  <c r="J16" i="11"/>
  <c r="M15" i="11"/>
  <c r="J15" i="11"/>
  <c r="M14" i="11"/>
  <c r="J14" i="11"/>
  <c r="M13" i="11"/>
  <c r="J13" i="11"/>
  <c r="M12" i="11"/>
  <c r="J12" i="11"/>
  <c r="M11" i="11"/>
  <c r="J11" i="11"/>
  <c r="M10" i="11"/>
  <c r="J10" i="11"/>
  <c r="G3" i="18" l="1"/>
  <c r="M38" i="11"/>
  <c r="M39" i="11"/>
  <c r="M40" i="11"/>
  <c r="M25" i="11"/>
  <c r="M26" i="11"/>
  <c r="M27" i="11"/>
  <c r="M28" i="11"/>
  <c r="M41" i="11"/>
  <c r="M42" i="11"/>
  <c r="M43" i="11"/>
  <c r="M44" i="11"/>
  <c r="M45" i="11"/>
  <c r="F46" i="11"/>
  <c r="J38" i="11"/>
  <c r="J39" i="11"/>
  <c r="J40" i="11"/>
  <c r="J25" i="11"/>
  <c r="J26" i="11"/>
  <c r="J27" i="11"/>
  <c r="J28" i="11"/>
  <c r="J41" i="11"/>
  <c r="J42" i="11"/>
  <c r="J43" i="11"/>
  <c r="J44" i="11"/>
  <c r="J45" i="11"/>
  <c r="E7" i="11"/>
  <c r="M46" i="11" l="1"/>
  <c r="D4" i="16"/>
  <c r="G4" i="16" s="1"/>
  <c r="I4" i="16" s="1"/>
  <c r="D5" i="16"/>
  <c r="G5" i="16" s="1"/>
  <c r="I5" i="16" s="1"/>
  <c r="D6" i="16"/>
  <c r="G6" i="16" s="1"/>
  <c r="I6" i="16" s="1"/>
  <c r="D7" i="16"/>
  <c r="G7" i="16" s="1"/>
  <c r="I7" i="16" s="1"/>
  <c r="D8" i="16"/>
  <c r="G8" i="16" s="1"/>
  <c r="I8" i="16" s="1"/>
  <c r="D9" i="16"/>
  <c r="D10" i="16"/>
  <c r="D11" i="16"/>
  <c r="G11" i="16" s="1"/>
  <c r="I11" i="16" s="1"/>
  <c r="D12" i="16"/>
  <c r="G12" i="16" s="1"/>
  <c r="I12" i="16" s="1"/>
  <c r="D13" i="16"/>
  <c r="D14" i="16"/>
  <c r="G14" i="16" s="1"/>
  <c r="I14" i="16" s="1"/>
  <c r="D15" i="16"/>
  <c r="G15" i="16" s="1"/>
  <c r="I15" i="16" s="1"/>
  <c r="D16" i="16"/>
  <c r="G16" i="16" s="1"/>
  <c r="I16" i="16" s="1"/>
  <c r="D17" i="16"/>
  <c r="G17" i="16" s="1"/>
  <c r="I17" i="16" s="1"/>
  <c r="D18" i="16"/>
  <c r="G18" i="16" s="1"/>
  <c r="I18" i="16" s="1"/>
  <c r="D3" i="16"/>
  <c r="G9" i="16"/>
  <c r="I9" i="16" s="1"/>
  <c r="G10" i="16"/>
  <c r="I10" i="16" s="1"/>
  <c r="G13" i="16"/>
  <c r="I13" i="16" s="1"/>
  <c r="I33" i="19"/>
  <c r="I32" i="19"/>
  <c r="I31" i="19"/>
  <c r="I30" i="19"/>
  <c r="I29" i="19"/>
  <c r="I28" i="19"/>
  <c r="I27" i="19"/>
  <c r="I26" i="19"/>
  <c r="I25" i="19"/>
  <c r="I24" i="19"/>
  <c r="I23" i="19"/>
  <c r="I22" i="19"/>
  <c r="I21" i="19"/>
  <c r="I20" i="19"/>
  <c r="I19" i="19"/>
  <c r="I18" i="19"/>
  <c r="I17" i="19"/>
  <c r="I16" i="19"/>
  <c r="I15" i="19"/>
  <c r="I14" i="19"/>
  <c r="I13" i="19"/>
  <c r="I12" i="19"/>
  <c r="I11" i="19"/>
  <c r="I10" i="19"/>
  <c r="I9" i="19"/>
  <c r="I8" i="19"/>
  <c r="I7" i="19"/>
  <c r="I6" i="19"/>
  <c r="I5" i="19"/>
  <c r="I4" i="19"/>
  <c r="I3" i="19"/>
  <c r="G7" i="18"/>
  <c r="G6" i="18"/>
  <c r="G5" i="18"/>
  <c r="G4" i="18"/>
  <c r="L23" i="17"/>
  <c r="N23" i="17" s="1"/>
  <c r="L22" i="17"/>
  <c r="N22" i="17" s="1"/>
  <c r="L21" i="17"/>
  <c r="N21" i="17" s="1"/>
  <c r="L20" i="17"/>
  <c r="N20" i="17" s="1"/>
  <c r="L19" i="17"/>
  <c r="N19" i="17" s="1"/>
  <c r="L18" i="17"/>
  <c r="N18" i="17" s="1"/>
  <c r="L17" i="17"/>
  <c r="N17" i="17" s="1"/>
  <c r="L16" i="17"/>
  <c r="N16" i="17" s="1"/>
  <c r="L15" i="17"/>
  <c r="N15" i="17" s="1"/>
  <c r="L14" i="17"/>
  <c r="N14" i="17" s="1"/>
  <c r="L13" i="17"/>
  <c r="N13" i="17" s="1"/>
  <c r="L12" i="17"/>
  <c r="N12" i="17" s="1"/>
  <c r="L11" i="17"/>
  <c r="N11" i="17" s="1"/>
  <c r="L10" i="17"/>
  <c r="N10" i="17" s="1"/>
  <c r="L9" i="17"/>
  <c r="N9" i="17" s="1"/>
  <c r="L8" i="17"/>
  <c r="N8" i="17" s="1"/>
  <c r="L7" i="17"/>
  <c r="N7" i="17" s="1"/>
  <c r="L6" i="17"/>
  <c r="N6" i="17" s="1"/>
  <c r="L5" i="17"/>
  <c r="N5" i="17" s="1"/>
  <c r="L4" i="17"/>
  <c r="N4" i="17" s="1"/>
  <c r="G3" i="16" l="1"/>
  <c r="I3" i="16" s="1"/>
  <c r="N24" i="17"/>
  <c r="D7" i="2"/>
  <c r="M4" i="9" l="1"/>
  <c r="M3" i="9"/>
  <c r="M2" i="9"/>
  <c r="M4" i="8"/>
  <c r="M3" i="8"/>
  <c r="M2" i="8"/>
  <c r="G4" i="4"/>
  <c r="G3" i="4"/>
  <c r="G2" i="4"/>
  <c r="G4" i="7"/>
  <c r="G3" i="7"/>
  <c r="G2" i="7"/>
  <c r="G4" i="12"/>
  <c r="G3" i="12"/>
  <c r="G2" i="12"/>
  <c r="I4" i="5"/>
  <c r="I3" i="5"/>
  <c r="I2" i="5"/>
  <c r="I4" i="3"/>
  <c r="I3" i="3"/>
  <c r="I2" i="3"/>
  <c r="M4" i="2"/>
  <c r="M3" i="2"/>
  <c r="M2" i="2"/>
  <c r="C7" i="12" l="1"/>
  <c r="C7" i="5"/>
  <c r="A6" i="12"/>
  <c r="D7" i="9" l="1"/>
  <c r="D7" i="7"/>
  <c r="D7" i="8"/>
  <c r="C7" i="4"/>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100-00000100000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xr:uid="{00000000-0006-0000-0100-000002000000}">
      <text>
        <r>
          <rPr>
            <b/>
            <sz val="9"/>
            <color indexed="81"/>
            <rFont val="Tahoma"/>
            <family val="2"/>
          </rPr>
          <t xml:space="preserve">ESTRATEGIA:
</t>
        </r>
        <r>
          <rPr>
            <sz val="9"/>
            <color indexed="81"/>
            <rFont val="Tahoma"/>
            <family val="2"/>
          </rPr>
          <t>Incluir la estrategia en la que está incluido el proyecto</t>
        </r>
      </text>
    </comment>
    <comment ref="B13" authorId="0" shapeId="0" xr:uid="{00000000-0006-0000-0100-000003000000}">
      <text>
        <r>
          <rPr>
            <b/>
            <sz val="9"/>
            <color indexed="81"/>
            <rFont val="Tahoma"/>
            <family val="2"/>
          </rPr>
          <t>Articulación ODS</t>
        </r>
        <r>
          <rPr>
            <sz val="9"/>
            <color indexed="81"/>
            <rFont val="Tahoma"/>
            <family val="2"/>
          </rPr>
          <t xml:space="preserve">
Relacione el Objetivo de Desarrollo Sostenible (ODS) al cual le apunta el proyecto estratégico
</t>
        </r>
      </text>
    </comment>
    <comment ref="B16" authorId="0" shapeId="0" xr:uid="{00000000-0006-0000-0100-00000400000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xr:uid="{00000000-0006-0000-0100-000005000000}">
      <text>
        <r>
          <rPr>
            <b/>
            <sz val="9"/>
            <color indexed="81"/>
            <rFont val="Tahoma"/>
            <family val="2"/>
          </rPr>
          <t>TIPO:</t>
        </r>
        <r>
          <rPr>
            <sz val="9"/>
            <color indexed="81"/>
            <rFont val="Tahoma"/>
            <family val="2"/>
          </rPr>
          <t xml:space="preserve">
Definir si el objetivo es general o específico</t>
        </r>
      </text>
    </comment>
    <comment ref="B19" authorId="0" shapeId="0" xr:uid="{00000000-0006-0000-0100-00000600000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xr:uid="{00000000-0006-0000-0100-000007000000}">
      <text>
        <r>
          <rPr>
            <b/>
            <sz val="9"/>
            <color indexed="81"/>
            <rFont val="Tahoma"/>
            <family val="2"/>
          </rPr>
          <t>TIPO:</t>
        </r>
        <r>
          <rPr>
            <sz val="9"/>
            <color indexed="81"/>
            <rFont val="Tahoma"/>
            <family val="2"/>
          </rPr>
          <t xml:space="preserve">
Definir si el objetivo es general o específico</t>
        </r>
      </text>
    </comment>
    <comment ref="B22" authorId="0" shapeId="0" xr:uid="{00000000-0006-0000-0100-00000800000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xr:uid="{00000000-0006-0000-0100-000009000000}">
      <text>
        <r>
          <rPr>
            <b/>
            <sz val="9"/>
            <color indexed="81"/>
            <rFont val="Tahoma"/>
            <family val="2"/>
          </rPr>
          <t>TIPO:</t>
        </r>
        <r>
          <rPr>
            <sz val="9"/>
            <color indexed="81"/>
            <rFont val="Tahoma"/>
            <family val="2"/>
          </rPr>
          <t xml:space="preserve">
Definir si el objetivo es general o específico</t>
        </r>
      </text>
    </comment>
    <comment ref="B25" authorId="0" shapeId="0" xr:uid="{00000000-0006-0000-0100-00000A000000}">
      <text>
        <r>
          <rPr>
            <b/>
            <sz val="9"/>
            <color indexed="81"/>
            <rFont val="Tahoma"/>
            <family val="2"/>
          </rPr>
          <t>OBJETIVOS DE PROYECTO:</t>
        </r>
        <r>
          <rPr>
            <sz val="9"/>
            <color indexed="81"/>
            <rFont val="Tahoma"/>
            <family val="2"/>
          </rPr>
          <t xml:space="preserve">
Incluir los objetivos que debe cumplir el proyecto
</t>
        </r>
      </text>
    </comment>
    <comment ref="D25" authorId="0" shapeId="0" xr:uid="{00000000-0006-0000-0100-00000B00000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M3" authorId="0" shapeId="0" xr:uid="{8A61560E-A125-4428-8DAB-C46AF13CCBAC}">
      <text>
        <r>
          <rPr>
            <b/>
            <sz val="9"/>
            <color indexed="81"/>
            <rFont val="Tahoma"/>
            <family val="2"/>
          </rPr>
          <t xml:space="preserve">V/R Viáticos totales
</t>
        </r>
        <r>
          <rPr>
            <sz val="9"/>
            <color indexed="81"/>
            <rFont val="Tahoma"/>
            <family val="2"/>
          </rPr>
          <t>Consultar el archivo de SIIF donde relaciona los viáticos por funcionario en el año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RONIN</author>
    <author>Juan Camilo Correa Jimenez</author>
  </authors>
  <commentList>
    <comment ref="B10" authorId="0" shapeId="0" xr:uid="{9D1349A0-B096-4F78-8601-8F507D159AFE}">
      <text>
        <r>
          <rPr>
            <b/>
            <sz val="9"/>
            <color indexed="81"/>
            <rFont val="Tahoma"/>
            <family val="2"/>
          </rPr>
          <t>DESCRIPCIÓN:</t>
        </r>
        <r>
          <rPr>
            <sz val="9"/>
            <color indexed="81"/>
            <rFont val="Tahoma"/>
            <family val="2"/>
          </rPr>
          <t xml:space="preserve">
Hacer una descripción de lo que se quiere medir</t>
        </r>
      </text>
    </comment>
    <comment ref="B11" authorId="0" shapeId="0" xr:uid="{8EEDB0A1-7B38-46BB-8741-E021035209EA}">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xr:uid="{F134F4D1-E87C-4E09-9FC2-942F8AD3D735}">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xr:uid="{7AB8B516-4421-430E-B2A7-D69785A2A04E}">
      <text>
        <r>
          <rPr>
            <b/>
            <sz val="9"/>
            <color indexed="81"/>
            <rFont val="Tahoma"/>
            <family val="2"/>
          </rPr>
          <t>META:</t>
        </r>
        <r>
          <rPr>
            <sz val="9"/>
            <color indexed="81"/>
            <rFont val="Tahoma"/>
            <family val="2"/>
          </rPr>
          <t xml:space="preserve">
Valor que se quiere alcanzar (100%, 3 procesos, 5 unidades, 3 documentos)</t>
        </r>
      </text>
    </comment>
    <comment ref="G11" authorId="0" shapeId="0" xr:uid="{9A7E2060-CCBE-42AB-B5BB-A59AEAD04449}">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xr:uid="{5A573615-C4E4-47A3-B016-83C52075AADA}">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xr:uid="{1B977204-1207-48D4-92FF-F006FE4A5D29}">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xr:uid="{52C50760-1FDE-475C-8B4E-5CA1D1F16239}">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300-000001000000}">
      <text>
        <r>
          <rPr>
            <b/>
            <sz val="9"/>
            <color indexed="81"/>
            <rFont val="Tahoma"/>
            <family val="2"/>
          </rPr>
          <t>ROL:</t>
        </r>
        <r>
          <rPr>
            <sz val="9"/>
            <color indexed="81"/>
            <rFont val="Tahoma"/>
            <family val="2"/>
          </rPr>
          <t xml:space="preserve">
Indicar el rol de la persona dentro del proyecto (Patrocinador, Gerente, Líder funcional o técnico) (NO es el cargo dentro de la Entidad)</t>
        </r>
      </text>
    </comment>
    <comment ref="F11" authorId="0" shapeId="0" xr:uid="{00000000-0006-0000-0300-000002000000}">
      <text>
        <r>
          <rPr>
            <b/>
            <sz val="9"/>
            <color indexed="81"/>
            <rFont val="Tahoma"/>
            <family val="2"/>
          </rPr>
          <t>RESPONSABILIDADES:</t>
        </r>
        <r>
          <rPr>
            <sz val="9"/>
            <color indexed="81"/>
            <rFont val="Tahoma"/>
            <family val="2"/>
          </rPr>
          <t xml:space="preserve">
Incluir las responsabilidades de la persona dentro del proyecto</t>
        </r>
      </text>
    </comment>
    <comment ref="G11" authorId="0" shapeId="0" xr:uid="{00000000-0006-0000-0300-000003000000}">
      <text>
        <r>
          <rPr>
            <b/>
            <sz val="9"/>
            <color indexed="81"/>
            <rFont val="Tahoma"/>
            <family val="2"/>
          </rPr>
          <t xml:space="preserve">INT. - EXT.
</t>
        </r>
        <r>
          <rPr>
            <sz val="9"/>
            <color indexed="81"/>
            <rFont val="Tahoma"/>
            <family val="2"/>
          </rPr>
          <t>Indicar si la persona pertenece a la Superintendencia o es externa</t>
        </r>
      </text>
    </comment>
    <comment ref="H11" authorId="0" shapeId="0" xr:uid="{00000000-0006-0000-0300-00000400000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C12" authorId="0" shapeId="0" xr:uid="{0FAC52CC-5D52-42F8-B564-C776669D7A7D}">
      <text>
        <r>
          <rPr>
            <b/>
            <sz val="9"/>
            <color indexed="81"/>
            <rFont val="Tahoma"/>
            <family val="2"/>
          </rPr>
          <t>OBJETIVO:</t>
        </r>
        <r>
          <rPr>
            <sz val="9"/>
            <color indexed="81"/>
            <rFont val="Tahoma"/>
            <family val="2"/>
          </rPr>
          <t xml:space="preserve">
Indicar qué se pretende lograr con la comunicación</t>
        </r>
      </text>
    </comment>
    <comment ref="D12" authorId="0" shapeId="0" xr:uid="{00000000-0006-0000-0400-00000100000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E12" authorId="0" shapeId="0" xr:uid="{00000000-0006-0000-0400-000003000000}">
      <text>
        <r>
          <rPr>
            <b/>
            <sz val="9"/>
            <color indexed="81"/>
            <rFont val="Tahoma"/>
            <family val="2"/>
          </rPr>
          <t>FRECUENCIA:</t>
        </r>
        <r>
          <rPr>
            <sz val="9"/>
            <color indexed="81"/>
            <rFont val="Tahoma"/>
            <family val="2"/>
          </rPr>
          <t xml:space="preserve">
Indicar cada cuanto se produce la comunicación</t>
        </r>
      </text>
    </comment>
    <comment ref="F12" authorId="0" shapeId="0" xr:uid="{00000000-0006-0000-0400-000004000000}">
      <text>
        <r>
          <rPr>
            <b/>
            <sz val="9"/>
            <color indexed="81"/>
            <rFont val="Tahoma"/>
            <family val="2"/>
          </rPr>
          <t>RESPONSABLE:</t>
        </r>
        <r>
          <rPr>
            <sz val="9"/>
            <color indexed="81"/>
            <rFont val="Tahoma"/>
            <family val="2"/>
          </rPr>
          <t xml:space="preserve">
Indicar quien debe realizar la comunicación</t>
        </r>
      </text>
    </comment>
    <comment ref="G12" authorId="0" shapeId="0" xr:uid="{00000000-0006-0000-0400-000005000000}">
      <text>
        <r>
          <rPr>
            <b/>
            <sz val="9"/>
            <color indexed="81"/>
            <rFont val="Tahoma"/>
            <family val="2"/>
          </rPr>
          <t>ENTREGABLE:</t>
        </r>
        <r>
          <rPr>
            <sz val="9"/>
            <color indexed="81"/>
            <rFont val="Tahoma"/>
            <family val="2"/>
          </rPr>
          <t xml:space="preserve">
Indicar cual es soporte de la comunicación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500-000001000000}">
      <text>
        <r>
          <rPr>
            <b/>
            <sz val="9"/>
            <color indexed="81"/>
            <rFont val="Tahoma"/>
            <family val="2"/>
          </rPr>
          <t xml:space="preserve">TIPO DE PRESUPUESTO:
</t>
        </r>
        <r>
          <rPr>
            <sz val="9"/>
            <color indexed="81"/>
            <rFont val="Tahoma"/>
            <family val="2"/>
          </rPr>
          <t xml:space="preserve">Indocar el tipo de presupuesto: de funcionamiento, de inversión o ambos
</t>
        </r>
      </text>
    </comment>
    <comment ref="B15" authorId="0" shapeId="0" xr:uid="{18E7A700-7287-4266-93BE-8A632A088019}">
      <text>
        <r>
          <rPr>
            <sz val="9"/>
            <color indexed="81"/>
            <rFont val="Tahoma"/>
            <family val="2"/>
          </rPr>
          <t>De acuerdo con las hojas anexas al presente formato, relacionar el costo total invertido para el proyecto estratégico con recursos del presupuesto de inversión</t>
        </r>
      </text>
    </comment>
    <comment ref="E15" authorId="0" shapeId="0" xr:uid="{B9DB3154-F9F2-47CF-A282-A19708A3D9A2}">
      <text>
        <r>
          <rPr>
            <sz val="9"/>
            <color indexed="81"/>
            <rFont val="Tahoma"/>
            <family val="2"/>
          </rPr>
          <t>De acuerdo con las hojas anexas al presente formato, relacionar el costo total invertido para el proyecto estratégico con recursos del presupuesto de funcionamiento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600-00000100000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xr:uid="{00000000-0006-0000-0600-00000200000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xr:uid="{00000000-0006-0000-0600-00000300000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Si afecta a un entregable, especificar a cual</t>
        </r>
      </text>
    </comment>
    <comment ref="G11" authorId="0" shapeId="0" xr:uid="{00000000-0006-0000-0600-000004000000}">
      <text>
        <r>
          <rPr>
            <b/>
            <sz val="9"/>
            <color indexed="81"/>
            <rFont val="Tahoma"/>
            <family val="2"/>
          </rPr>
          <t>FECHA DE CUMPLIMIENTO:</t>
        </r>
        <r>
          <rPr>
            <sz val="9"/>
            <color indexed="81"/>
            <rFont val="Tahoma"/>
            <family val="2"/>
          </rPr>
          <t xml:space="preserve">
Indicar cuando se espera que el requerimiento se realice</t>
        </r>
      </text>
    </comment>
    <comment ref="H11" authorId="0" shapeId="0" xr:uid="{00000000-0006-0000-0600-00000500000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700-00000100000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xr:uid="{00000000-0006-0000-0700-000002000000}">
      <text>
        <r>
          <rPr>
            <b/>
            <sz val="9"/>
            <color indexed="81"/>
            <rFont val="Tahoma"/>
            <family val="2"/>
          </rPr>
          <t>EXCLUSIONES DEL PROYECTO:</t>
        </r>
        <r>
          <rPr>
            <sz val="9"/>
            <color indexed="81"/>
            <rFont val="Tahoma"/>
            <family val="2"/>
          </rPr>
          <t xml:space="preserve">
Identificar lo que no incluye el proyecto</t>
        </r>
      </text>
    </comment>
    <comment ref="B14" authorId="0" shapeId="0" xr:uid="{00000000-0006-0000-0700-00000300000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xr:uid="{00000000-0006-0000-0700-00000400000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xr:uid="{00000000-0006-0000-0700-00000500000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xr:uid="{00000000-0006-0000-0700-00000600000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F9" authorId="0" shapeId="0" xr:uid="{3FF67CF9-F125-49B1-9C18-82FCBF106A50}">
      <text>
        <r>
          <rPr>
            <b/>
            <sz val="9"/>
            <color indexed="81"/>
            <rFont val="Tahoma"/>
            <family val="2"/>
          </rPr>
          <t xml:space="preserve">Peso de la actividad
</t>
        </r>
        <r>
          <rPr>
            <sz val="9"/>
            <color indexed="81"/>
            <rFont val="Tahoma"/>
            <family val="2"/>
          </rPr>
          <t xml:space="preserve">Distribuir un peso porcentual del 100% en todas las actividades definidas
</t>
        </r>
      </text>
    </comment>
    <comment ref="M9" authorId="0" shapeId="0" xr:uid="{2A8DC4DC-3A48-469A-9515-76D6ECA1394C}">
      <text>
        <r>
          <rPr>
            <b/>
            <sz val="9"/>
            <color indexed="81"/>
            <rFont val="Tahoma"/>
            <family val="2"/>
          </rPr>
          <t xml:space="preserve">Porcentaje de cumplimiento
</t>
        </r>
        <r>
          <rPr>
            <sz val="9"/>
            <color indexed="81"/>
            <rFont val="Tahoma"/>
            <family val="2"/>
          </rPr>
          <t>Acumulado de los porcentajes de ejecución de cada mes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D2" authorId="0" shapeId="0" xr:uid="{11D7A8E6-1310-43AB-9392-639F1DE6D2FB}">
      <text>
        <r>
          <rPr>
            <b/>
            <sz val="9"/>
            <color indexed="81"/>
            <rFont val="Tahoma"/>
            <family val="2"/>
          </rPr>
          <t xml:space="preserve">Sueldo mensual
</t>
        </r>
        <r>
          <rPr>
            <sz val="9"/>
            <color indexed="81"/>
            <rFont val="Tahoma"/>
            <family val="2"/>
          </rPr>
          <t>Sin incluir la prima por beneficiario</t>
        </r>
      </text>
    </comment>
    <comment ref="H2" authorId="0" shapeId="0" xr:uid="{A5386406-2E0D-4877-9D7A-00D49CE7203C}">
      <text>
        <r>
          <rPr>
            <b/>
            <sz val="9"/>
            <color indexed="81"/>
            <rFont val="Tahoma"/>
            <family val="2"/>
          </rPr>
          <t xml:space="preserve">V/R Viáticos totales
</t>
        </r>
        <r>
          <rPr>
            <sz val="9"/>
            <color indexed="81"/>
            <rFont val="Tahoma"/>
            <family val="2"/>
          </rPr>
          <t xml:space="preserve">Consultar el archivo de SIIF donde relaciona los viáticos por funcionario en el año
</t>
        </r>
      </text>
    </comment>
  </commentList>
</comments>
</file>

<file path=xl/sharedStrings.xml><?xml version="1.0" encoding="utf-8"?>
<sst xmlns="http://schemas.openxmlformats.org/spreadsheetml/2006/main" count="585" uniqueCount="395">
  <si>
    <t xml:space="preserve">NOMBRE DEL PROYECTO </t>
  </si>
  <si>
    <t>TIPO</t>
  </si>
  <si>
    <t>UNIDAD DE MEDIDA</t>
  </si>
  <si>
    <t>META</t>
  </si>
  <si>
    <t>TENDENCIA</t>
  </si>
  <si>
    <t>RESPONSABLE DE LA MEDICION</t>
  </si>
  <si>
    <t>NOMBRE</t>
  </si>
  <si>
    <t>CARGO</t>
  </si>
  <si>
    <t>REQUERIMIENTOS DEL PROYECTO</t>
  </si>
  <si>
    <t>NOMBRE DEL SOLICITANTE</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</si>
  <si>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</si>
  <si>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</si>
  <si>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</si>
  <si>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</si>
  <si>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</si>
  <si>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</si>
  <si>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</si>
  <si>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</si>
  <si>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</si>
  <si>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</si>
  <si>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</si>
  <si>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</si>
  <si>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</si>
  <si>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</si>
  <si>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</si>
  <si>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</si>
  <si>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</si>
  <si>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</si>
  <si>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</si>
  <si>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</si>
  <si>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</si>
  <si>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</si>
  <si>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</si>
  <si>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</si>
  <si>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</si>
  <si>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</si>
  <si>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INT.-EXT.</t>
  </si>
  <si>
    <t>RECURSOS FINANCIEROS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</si>
  <si>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</si>
  <si>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</si>
  <si>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</si>
  <si>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</si>
  <si>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</si>
  <si>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</si>
  <si>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</si>
  <si>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</si>
  <si>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</si>
  <si>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</si>
  <si>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</si>
  <si>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</si>
  <si>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</si>
  <si>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</si>
  <si>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</si>
  <si>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</si>
  <si>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ROL</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</si>
  <si>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</si>
  <si>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</si>
  <si>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</si>
  <si>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</si>
  <si>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</si>
  <si>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</si>
  <si>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</si>
  <si>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</si>
  <si>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</si>
  <si>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</si>
  <si>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NOMBRE DE INTERESADO</t>
  </si>
  <si>
    <t>DESCRIPCIÓN DEL REQUERIMIENTO</t>
  </si>
  <si>
    <t>FECHA PROGRAMADA DE INICIO</t>
  </si>
  <si>
    <t>FECHA PROGRAMADA DE FINALIZACIÓN</t>
  </si>
  <si>
    <t>DURACIÓN DE LA ACTIVIDAD (Semanas)</t>
  </si>
  <si>
    <t>PRESUPUESTO DE INVERSIÓN</t>
  </si>
  <si>
    <t>Interno</t>
  </si>
  <si>
    <t>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</si>
  <si>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</si>
  <si>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</si>
  <si>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</si>
  <si>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</si>
  <si>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</si>
  <si>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</si>
  <si>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</si>
  <si>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</si>
  <si>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</si>
  <si>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</si>
  <si>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</si>
  <si>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</si>
  <si>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</si>
  <si>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</si>
  <si>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</si>
  <si>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</si>
  <si>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</si>
  <si>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</si>
  <si>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</si>
  <si>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</si>
  <si>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</si>
  <si>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</si>
  <si>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</si>
  <si>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</si>
  <si>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</si>
  <si>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</si>
  <si>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</si>
  <si>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</si>
  <si>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Version 001</t>
  </si>
  <si>
    <t>Pagina 1 de 1</t>
  </si>
  <si>
    <t>Fecha: 17 de septiembre de 2014</t>
  </si>
  <si>
    <t>DESCRIPCION</t>
  </si>
  <si>
    <t>EVALUACION</t>
  </si>
  <si>
    <t>ACTIVIDADES DE MITIGACION</t>
  </si>
  <si>
    <t>RESPONSABLE DE GESTIONAR EL RIESGO</t>
  </si>
  <si>
    <t>Bajo</t>
  </si>
  <si>
    <t>Medio</t>
  </si>
  <si>
    <t>Alto</t>
  </si>
  <si>
    <t>Extremo</t>
  </si>
  <si>
    <t>CORREO ELECTRÓNICO</t>
  </si>
  <si>
    <t>GESTIÓN DE LOS INTERESADOS EN EL PROYECTO</t>
  </si>
  <si>
    <t>TIPO DE PRESUPUESTO</t>
  </si>
  <si>
    <t>PRESUPUESTO DE FUNCIONAMIENTO</t>
  </si>
  <si>
    <t xml:space="preserve">GESTIÓN DE LAS COMUNICACIONES </t>
  </si>
  <si>
    <t>EDT-CRONOGRAMA</t>
  </si>
  <si>
    <t>RIESGOS</t>
  </si>
  <si>
    <t>Pagina 1 de 2</t>
  </si>
  <si>
    <t>Pagina 1 de 3</t>
  </si>
  <si>
    <t>Pagina 1 de 4</t>
  </si>
  <si>
    <t>Pagina 1 de 5</t>
  </si>
  <si>
    <t>Pagina 1 de 6</t>
  </si>
  <si>
    <t>Pagina 1 de 7</t>
  </si>
  <si>
    <t>Pagina 1 de 8</t>
  </si>
  <si>
    <t>Pagina 1 de 10</t>
  </si>
  <si>
    <t>Articulación Objetivos de Desarrollo Sostenible (ODS)</t>
  </si>
  <si>
    <t>TOTAL COSTEO DEL PROYECTO POR INVERSIÓN</t>
  </si>
  <si>
    <t>TOTAL COSTEO DEL PROYECTO POR FUNCIONAMIENTO</t>
  </si>
  <si>
    <t>COSTEO PROYECTO ESTRATÉGICO</t>
  </si>
  <si>
    <t>Proyecto estratégico</t>
  </si>
  <si>
    <t xml:space="preserve">Denominación del Cargo y Grado </t>
  </si>
  <si>
    <t>Sueldo mensual</t>
  </si>
  <si>
    <t>Dedicación estimada al proyecto en el año (%)</t>
  </si>
  <si>
    <t>Duración del proyecto estratégico (meses)</t>
  </si>
  <si>
    <t>Valor de la dedicación al proyecto estratégico</t>
  </si>
  <si>
    <t>V/R VIÁTICOS TOTALES</t>
  </si>
  <si>
    <t xml:space="preserve">TOTAL HORAS DE DEDICACIÓN + VIÁTICOS </t>
  </si>
  <si>
    <t xml:space="preserve">COSTEO PROYECTO ESTRATÉGICO </t>
  </si>
  <si>
    <t>Nombre del Contratista</t>
  </si>
  <si>
    <t>Número del contrato</t>
  </si>
  <si>
    <t>Valor del contrato</t>
  </si>
  <si>
    <t>Honorarios mensuales</t>
  </si>
  <si>
    <t>Total</t>
  </si>
  <si>
    <t>Concepto</t>
  </si>
  <si>
    <t>Mes Reportado</t>
  </si>
  <si>
    <t>Valor</t>
  </si>
  <si>
    <t>Número de CDP (si aplica)</t>
  </si>
  <si>
    <t>Valor Contrato (si aplica)</t>
  </si>
  <si>
    <t>Cargo</t>
  </si>
  <si>
    <t>Cód / Grado</t>
  </si>
  <si>
    <t>ASIGNACION BASICA MENSUAL</t>
  </si>
  <si>
    <t>PR  ALIMENTACION</t>
  </si>
  <si>
    <t>PR TECNICA</t>
  </si>
  <si>
    <t>REA</t>
  </si>
  <si>
    <t>TOTAL SIN PRIMA</t>
  </si>
  <si>
    <t>SUPERINTENDENTE</t>
  </si>
  <si>
    <t>SUPERINTENDENTE 30 25</t>
  </si>
  <si>
    <t>SUPERINTENDENTE DELEGADO</t>
  </si>
  <si>
    <t>SUPERINTENDENTE DELEGADO 110 23</t>
  </si>
  <si>
    <t>SECRETARIO GENERAL</t>
  </si>
  <si>
    <t>SECRETARIO GENERAL 37 23</t>
  </si>
  <si>
    <t>INTENDENTE</t>
  </si>
  <si>
    <t>INTENDENTE 138 20</t>
  </si>
  <si>
    <t>DIRECTOR DE SUPERINTENCIA</t>
  </si>
  <si>
    <t>DIRECTOR DE SUPERINTENCIA 105 19</t>
  </si>
  <si>
    <t>DIRECTOR TECNICO</t>
  </si>
  <si>
    <t>DIRECTOR TECNICO 100 19</t>
  </si>
  <si>
    <t>DIRECTOR ADMINISTRATIVO</t>
  </si>
  <si>
    <t>DIRECTOR ADMINISTRATIVO 100 19</t>
  </si>
  <si>
    <t>DIRECTOR FINANCIERO</t>
  </si>
  <si>
    <t>DIRECTOR FINANCIERO 100 19</t>
  </si>
  <si>
    <t>JEFE OFICINA ASESORA</t>
  </si>
  <si>
    <t>JEFE OFICINA ASESORA 1045 13</t>
  </si>
  <si>
    <t xml:space="preserve">JEFE OFICINA </t>
  </si>
  <si>
    <t>JEFE OFICINA  137 19</t>
  </si>
  <si>
    <t>ASESOR</t>
  </si>
  <si>
    <t>ASESOR 1020 16</t>
  </si>
  <si>
    <t>ASESOR 1020 15</t>
  </si>
  <si>
    <t>ASESOR 1020 14</t>
  </si>
  <si>
    <t>ASESOR 1020 13</t>
  </si>
  <si>
    <t>ASESOR 1020 11</t>
  </si>
  <si>
    <t>PROFESIONAL ESPECIALIZADO</t>
  </si>
  <si>
    <t>PROFESIONAL ESPECIALIZADO 2028 20</t>
  </si>
  <si>
    <t>PROFESIONAL ESPECIALIZADO 2028 18</t>
  </si>
  <si>
    <t>PROFESIONAL ESPECIALIZADO 2028 16</t>
  </si>
  <si>
    <t>PROFESIONAL ESPECIALIZADO 2028 14</t>
  </si>
  <si>
    <t>PROFESIONAL UNIVERSITARIO</t>
  </si>
  <si>
    <t>PROFESIONAL UNIVERSITARIO 2044 11</t>
  </si>
  <si>
    <t>PROFESIONAL UNIVERSITARIO 2044 7</t>
  </si>
  <si>
    <t>PROFESIONAL UNIVERSITARIO 2044 1</t>
  </si>
  <si>
    <t>TECNICO ADMINISTRATIVO</t>
  </si>
  <si>
    <t>TECNICO ADMINISTRATIVO 3124 16</t>
  </si>
  <si>
    <t>TECNICO OPERATIVO</t>
  </si>
  <si>
    <t>TECNICO OPERATIVO 3132 14</t>
  </si>
  <si>
    <t>SECRETARIO EJECUTIVO</t>
  </si>
  <si>
    <t>SECRETARIO EJECUTIVO 4210 22</t>
  </si>
  <si>
    <t>SECRETARIO EJECUTIVO 4210 18</t>
  </si>
  <si>
    <t>SECRETARIO EJECUTIVO 4210 15</t>
  </si>
  <si>
    <t xml:space="preserve">SECRETARIO </t>
  </si>
  <si>
    <t>SECRETARIO  4178 14</t>
  </si>
  <si>
    <t>AUXILIAR ADMINISTRATIVO</t>
  </si>
  <si>
    <t>AUXILIAR ADMINISTRATIVO 4044 14</t>
  </si>
  <si>
    <t>CONDUCTOR MECANICO</t>
  </si>
  <si>
    <t>CONDUCTOR MECANICO 4103 14</t>
  </si>
  <si>
    <t>AUXILIAR DE SERVICIOS GENERALES</t>
  </si>
  <si>
    <t>AUXILIAR DE SERVICIOS GENERALES 4064 8</t>
  </si>
  <si>
    <t>Centro de estudios societarios</t>
  </si>
  <si>
    <t>Promoción de empresas en reactivación económica</t>
  </si>
  <si>
    <t>Robustecimiento del uso de la inteligencia artificial a través del Tesauro</t>
  </si>
  <si>
    <t>Estrategia de supervisión para Sociedades de Intermediación Financiera No Bancaria (SIFNB)</t>
  </si>
  <si>
    <t>Transformación Institucional Integral</t>
  </si>
  <si>
    <t>Dinamización del conocimiento y la innovación</t>
  </si>
  <si>
    <t xml:space="preserve">Posicionamiento del Centro de Conciliación y Arbitraje </t>
  </si>
  <si>
    <t>Transparencia, integridad y ética en las sociedades colombianas</t>
  </si>
  <si>
    <t>Promoción de la responsabilidad social empresarial y la sostenibilidad empresarial con énfasis en las PYMES</t>
  </si>
  <si>
    <t xml:space="preserve">Fortalecimiento de la justicia concursal digital </t>
  </si>
  <si>
    <t>Secretaría Administrativa Digital</t>
  </si>
  <si>
    <t>Gestión de recursos al servicio de los grupos de interés</t>
  </si>
  <si>
    <t>FORMATO: PLANEACION DE PROYECTOS ESTRATÉGICOS</t>
  </si>
  <si>
    <t>PROCESO: GESTION ESTRATÉGICA</t>
  </si>
  <si>
    <t>MARZO</t>
  </si>
  <si>
    <t>ABRIL</t>
  </si>
  <si>
    <t>MAYO</t>
  </si>
  <si>
    <t>JUNIO</t>
  </si>
  <si>
    <t>JULIO</t>
  </si>
  <si>
    <t>AGOSTO</t>
  </si>
  <si>
    <t>SEPTIEMBRE</t>
  </si>
  <si>
    <t>OCTUBRE</t>
  </si>
  <si>
    <t>NOVIEMBRE</t>
  </si>
  <si>
    <t>DICIEMBRE</t>
  </si>
  <si>
    <t>% programado</t>
  </si>
  <si>
    <t>% ejecutado</t>
  </si>
  <si>
    <t>ENERO</t>
  </si>
  <si>
    <t>FEBRERO</t>
  </si>
  <si>
    <t>Codigo: GEI-FM-011</t>
  </si>
  <si>
    <t>Código: GEI-FM-011</t>
  </si>
  <si>
    <t>Versión 001</t>
  </si>
  <si>
    <t>Fecha: 08 de mayo de 2025</t>
  </si>
  <si>
    <t>Versión</t>
  </si>
  <si>
    <t>Fecha</t>
  </si>
  <si>
    <t xml:space="preserve">Descripción del Cambio </t>
  </si>
  <si>
    <t>001</t>
  </si>
  <si>
    <t>Se crea el documento para el proceso
Gestión Estratégica proveniente del proceso Gestión Integral. Se ajusta el contenido de la plantilla
para la formulación de proyectos estratégicos de acuerdo con lo establecido en la Guía Metodología
para la planeación de proyectos estratégicos, creada en esta solicitud.</t>
  </si>
  <si>
    <t>CONTROL DE CAMBIOS DEL FORMATO</t>
  </si>
  <si>
    <t>Revisión de la consolidación de las fichas elaboradas durante la vigencia 2025</t>
  </si>
  <si>
    <t>Entrega de fichas de acuerdo a las fechas establecidas en el cronograma</t>
  </si>
  <si>
    <t>Constancia reunión TEAMS (captura de pantalla, citación o lista de asitencia de la plataforma)</t>
  </si>
  <si>
    <t>Correo con el documento en que se definen los criterios y pautas</t>
  </si>
  <si>
    <t>Documento Excel con el Cronograma</t>
  </si>
  <si>
    <t>Correo con los documentos de las fichas proyectadas de acuerdo al cronograma</t>
  </si>
  <si>
    <t>Grupo de Registros Públicos</t>
  </si>
  <si>
    <t>Grupo de Registros Públicos, Direccion de Camaras de Comercio</t>
  </si>
  <si>
    <t xml:space="preserve">Realizar socialización a través de la página web y redes sociales de la Entidad de la Herramienta Tesauro para el uso y apropiación de los grupos de valor. </t>
  </si>
  <si>
    <t xml:space="preserve">Piezas Elaboradas </t>
  </si>
  <si>
    <t>Grupo de Comunicaciones
(OAJ/DPM)</t>
  </si>
  <si>
    <t>Elaborar y publicar 70 fichas</t>
  </si>
  <si>
    <t>70 fichas elaboradas en los formatos respectivos y publicadas en Tesauro</t>
  </si>
  <si>
    <t xml:space="preserve">70 fichas </t>
  </si>
  <si>
    <t xml:space="preserve">Contratistas
</t>
  </si>
  <si>
    <t xml:space="preserve">Publicar y sincronizar las sentencias (orales y/o escritas) proferidas por la Delegatura de Procedimientos Mercantiles en la vigencia 2026 </t>
  </si>
  <si>
    <t xml:space="preserve">Sentencias proferidas por la Delegatura de Procedimientos Mercantiles durante el 2024, publicadas en el aplicativo Tesauro </t>
  </si>
  <si>
    <t>Todas las sentencias proferidas en 2026, publicadas en Tesauro</t>
  </si>
  <si>
    <t>Revisar y analizar las sentencias proferidas en segunda instancia correspondientes a los procesos estudiados para la elaboración de la ficha jurídica y, adicionalmente, transcribir aquellas que no cuenten con soporte escrito</t>
  </si>
  <si>
    <t xml:space="preserve">Sentencias de segunda instancia proferidas en los procesos estudiados para hacer ficha jurídica, reflejados en la Base Tesauro </t>
  </si>
  <si>
    <t>Todas las sentencias de segunda instancia revisadas y/o transcritas para incluir en las fichas jurídicas elaboradas</t>
  </si>
  <si>
    <t>Contratistas</t>
  </si>
  <si>
    <t xml:space="preserve">Recopilar las sentencias proferidas respecto de los ejes temáticos seleccionados para la elaboración de las pautas legales </t>
  </si>
  <si>
    <t xml:space="preserve">Relación de sentencias proferidas respecto de los ejes temáticos seleccionados para la elaboración de las pautas legales </t>
  </si>
  <si>
    <t>Todas las sentencias proferidas respecto de los ejes temáticos seleccionados para elaborar pautas legales</t>
  </si>
  <si>
    <t>Transcribir las sentencias orales proferidas por la Delegatura de Procedimientos Mercantiles</t>
  </si>
  <si>
    <t>Formato escrito de las Sentencias orales proferidas por la Delegatura de Procedimientos Mercantiles reflejados en la Base Tesauro.</t>
  </si>
  <si>
    <t>Hacer la transcripción de las sentencias encontradas en formato oral que no cuenten con soporte escrito</t>
  </si>
  <si>
    <t>Publicar las fichas para pautas legales y las pautas legales elaboradas en 2026 así como las actualizaciones de las pautas entregadas hasta 2025</t>
  </si>
  <si>
    <t>Fichas y pautas legales nuevas y actualizaciones publicadas</t>
  </si>
  <si>
    <t>Publiación de fichas y pautas nuevas y actualizadas</t>
  </si>
  <si>
    <t xml:space="preserve">Analizar las sentencias y elaborar las respectivas fichas para pautas legales, aproximadamente 100 </t>
  </si>
  <si>
    <t>Relación de Sentencias analizadas con sus respectivas fichas. Aproximadamente 100</t>
  </si>
  <si>
    <t>100 sentencias analizadas con sus respectivas fichas</t>
  </si>
  <si>
    <t>Contratista</t>
  </si>
  <si>
    <t>Elaborar las pautas legales que resulten del estudio de las sentencias analizadas, aproximadamente 15, según resulte pertinente con base en los temas de las sentencias que se van analizando cronológicamente</t>
  </si>
  <si>
    <t>Relación con aproximadamente 15 pautas legales, según resulte pertinente con base en los temas de las sentencias que se van analizando cronológicamente</t>
  </si>
  <si>
    <t>15 pautas legales aproximadamente</t>
  </si>
  <si>
    <t>Revisar y actualizar las pautas elaboradas hasta diciembre 2026</t>
  </si>
  <si>
    <t>Actualización de, al menos 52 pautas entregadas</t>
  </si>
  <si>
    <t>Al menos 52 pautas actualizadas</t>
  </si>
  <si>
    <t>Compartir a todas las áreas participantes del proyecto Tesauro el conocimiento adquirido, las buenas prácticas y las lecciones aprendidas en sus diferentes etapas, , orientar la implementación de sus proyectos de Tesauro, revisando o absolviendo lo que soliciten sobre el particular  y actualizar el portafolio de descriptores jerarquizados y de filtros especializados como único documento transversal para toda la entidad</t>
  </si>
  <si>
    <t>Reporte de correos y reuniones con las áreas y portafolio de descriptores actualizado</t>
  </si>
  <si>
    <t>Reuniones solicitadas y portafolio de descriptores</t>
  </si>
  <si>
    <t>Creación de Flujogramas correspondientes a cada etapa del Proyecto Tesauro</t>
  </si>
  <si>
    <t xml:space="preserve">Flujogramas de Providencias en Formato Excel </t>
  </si>
  <si>
    <t>Natalia Milena Castañeda Lindado</t>
  </si>
  <si>
    <t>Matriz de Providencias Seleccionadas en Formato Excel</t>
  </si>
  <si>
    <t>Socializar Avances del Proyecto Tesauro con los Jueces de Insolvencia (Bogotá e Intendencias Regionales)</t>
  </si>
  <si>
    <t>Actas de Reuniones Semestrales en Formato PDF</t>
  </si>
  <si>
    <t>Elaboración de Fichas de las Cuatro Etapas</t>
  </si>
  <si>
    <t>Fichas Realizadas en Formato Word</t>
  </si>
  <si>
    <t>Recopilación de Providencias para el Tesauro de cada Etapa del Proyecto Tesauro (Jueces de Insolvencia e Intendencias Regionales)</t>
  </si>
  <si>
    <t>Matriz de Providencias Recopiladas en Formato Excel</t>
  </si>
  <si>
    <t>Selección de Providencias Relevantes de Conformidad con los Flujogramas Realizados</t>
  </si>
  <si>
    <t>Fijación de los criterios y pautas de unificación para la elaboración de las fichas a realizar durante el periodo</t>
  </si>
  <si>
    <t>Elaboración de cronograma para elaboración y entrega de fichas durante el periodo 2026</t>
  </si>
  <si>
    <t>Oficios Base Tesauro (relación)</t>
  </si>
  <si>
    <t xml:space="preserve">Ficha  Base Tesauro </t>
  </si>
  <si>
    <t xml:space="preserve">Adecuar y ajustar 1.700 oficios, por calidad de datos migrados de manera masiva por el proveedor NUVU correspondientes a los años paricial 2017, 2018, 2019 y 2020 en la herramienta tecnológica Tesauro para el año 2026.                                                                                                                                                                                                             </t>
  </si>
  <si>
    <t>Adecuar y ajustar 50 fichas de análisis doctrinal elaboradas y realizadas por la Oficina Asesora Jurídica, en cuanto al cumplimiento en calidad de datos migrados de manera masiva por el proveedor NUVU dentro de la herramienta tecnológica Tesauro para el año 2026.</t>
  </si>
  <si>
    <t xml:space="preserve">Gestionar Sesiones de trabajo conjuntas con las áreas para el análisis de la necesitdad y posterior estimación de costos, </t>
  </si>
  <si>
    <t>Documento con la Estimación por áreas (DPI, DAES, DSS; DIAFE)</t>
  </si>
  <si>
    <t>Realizar el seguimiento a la resolución de Incidentes Presentados con las funcionalidades del Tesauro de Procedimientos Mercantiles y OAJ</t>
  </si>
  <si>
    <t>Citaciones Outlook
Actas o Correos
Documentación de casos en Service Center</t>
  </si>
  <si>
    <t>Realizar el seguimiento y acompañamiento a la implementación de requerimientos priorizados de Teusaro (OAJ /DPM), en el marco de mejoras evolutivas</t>
  </si>
  <si>
    <t>Historias de Usario
Documento de Paso a producción</t>
  </si>
  <si>
    <t>oaj
15%</t>
  </si>
  <si>
    <t>DELEGATURA  INSOLVENCIA
10%</t>
  </si>
  <si>
    <t>DELEGATURA MERCANTILES
15%</t>
  </si>
  <si>
    <t>DTIC
20%</t>
  </si>
  <si>
    <t>DIAFE
15%</t>
  </si>
  <si>
    <t>DIRECCIÓN CÁMARAS
20%</t>
  </si>
  <si>
    <t>Utilizar y apropiar nuevas tecnologías de la información para fortalecer la gestión institucional</t>
  </si>
  <si>
    <t>Perspectiva Estratégica: Procesos
Trasnformación Tecnólogica</t>
  </si>
  <si>
    <t>Fortalecer la herramienta tecnológica Tesauro en aras de organizar, clasificar y sistematizar la información de la jurisprudencia y doctrina jurídica y contable, que permita estructurar la concepción de una cultura de memoria institucional, fortalecer de forma compartida el conocimiento de la Entidad, así como socializar y difundir el conocimiento que produce la Entidad para uso de los grupos de interés de ésta, generando procesos más participativos y de esta forma, mejorar los servicios que presta la Entidad</t>
  </si>
  <si>
    <t>Organizar, clasificar y sistematizar la información de la jurisprudencia y doctrina jurídica que permita estructurar la memoria institucional de la Entidad.</t>
  </si>
  <si>
    <t>Organizar y clasificar  la información de la doctrina económica y contable que permita estructurar la memoria institucional de la Entidad.</t>
  </si>
  <si>
    <t>PENDIENTE</t>
  </si>
  <si>
    <t>Cumplimiento del cronograma de actividades (Ver hoja "EDT - Actividades")</t>
  </si>
  <si>
    <t>%</t>
  </si>
  <si>
    <t>Gerente del Proyecto</t>
  </si>
  <si>
    <t>Despacho del Superintendente</t>
  </si>
  <si>
    <t>María Consuelo Alarcón Pardo
Gerente Proyecto</t>
  </si>
  <si>
    <t>Ana Maria Patricia Marmolejo Angel
Oficina Asesora Jurídica</t>
  </si>
  <si>
    <t>María Consuelo Alarcón Pardo
Delegatura de Procedimientos Mercantiles</t>
  </si>
  <si>
    <t>Natalia Tovar
Delegatura de Procedimientos de Insolvencia</t>
  </si>
  <si>
    <t>Carlos Ernesto Acevedo 
Delegatura de Intervención y Asuntos Financieros Especiales</t>
  </si>
  <si>
    <t>Liliana Duran
Dirección de Cámaras de Comercio</t>
  </si>
  <si>
    <t>Mauricio Español Leon
Delegatura de Asuntos Económicos y Societarios</t>
  </si>
  <si>
    <t>Líder Técnico</t>
  </si>
  <si>
    <t xml:space="preserve">
Dirección TIC</t>
  </si>
  <si>
    <t>Responsable por el desarrollo exitoso del proyecto
Toma decisiones claves en el proyecto
Realizar gestión y ayuda en la solución imprevistos con las partes interesadas y el equipo del proyecto</t>
  </si>
  <si>
    <t>El Patrocinador desgana un Gerente de Proyecto, cuyo perfil permite liderar de manera global y a nivel funcional la ejecución del proyecto dado el conocimiento adquirido en la construcción del aplicativo.</t>
  </si>
  <si>
    <t>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t>
  </si>
  <si>
    <t>El Gerente de Proyecto designado por el Patrocinador, conforma un equipo interdisciplinario con los líderes funcionales y técnicos adscritos al proyecto. Tiene la responsabilidad de coordinar la ejecución del proyecto.</t>
  </si>
  <si>
    <t>Especifica las necesidades técnicas de la solución
Participa en el diseño de la solución
Participa en las pruebas de la solución
Verifica que la dependencia usuaria aprueba la solución</t>
  </si>
  <si>
    <t xml:space="preserve">El líder funcional designado por Jefe OAJ (área que integra el desarrollo del Proyecto), debe garantizar que las actividades programadas se desarrollen en los tiempos establecidos y con los recursos asignados. El Líder Funcional reporta al Gerente de Proyecto los avances o desviaciones significativas que afecten el cumplimiento operativo del mismo. </t>
  </si>
  <si>
    <t xml:space="preserve">El líder funcional designado por el delegado DPM (área que integra el desarrollo del Proyecto), debe garantizar que las actividades programadas se desarrollen en los tiempos establecidos y con los recursos asignados. El Líder Funcional reporta al Gerente de Proyecto los avances o desviaciones significativas que afecten el cumplimiento operativo del mismo. </t>
  </si>
  <si>
    <t xml:space="preserve">El líder funcional designado por el Delegado DPI (área que integra el desarrollo del Proyecto), debe garantizar que las actividades programadas se desarrollen en los tiempos establecidos y con los recursos asignados. El Líder Funcional reporta al Gerente de Proyecto los avances o desviaciones significativas que afecten el cumplimiento operativo del mismo. </t>
  </si>
  <si>
    <t xml:space="preserve">El líder funcional designado por el Delegado DIAFE (área que integra el desarrollo del Proyecto), debe garantizar que las actividades programadas se desarrollen en los tiempos establecidos y con los recursos asignados. El Líder Funcional reporta al Gerente de Proyecto los avances o desviaciones significativas que afecten el cumplimiento operativo del mismo. </t>
  </si>
  <si>
    <t xml:space="preserve">El líder funcional designado por el Delegado DSS (área que integra el desarrollo del Proyecto), debe garantizar que las actividades programadas se desarrollen en los tiempos establecidos y con los recursos asignados. El Líder Funcional reporta al Gerente de Proyecto los avances o desviaciones significativas que afecten el cumplimiento operativo del mismo. </t>
  </si>
  <si>
    <t xml:space="preserve">El líder funcional designado por el Delegado DAES (área que integra el desarrollo del Proyecto), debe garantizar que las actividades programadas se desarrollen en los tiempos establecidos y con los recursos asignados. El Líder Funcional reporta al Gerente de Proyecto los avances o desviaciones significativas que afecten el cumplimiento operativo del mismo. </t>
  </si>
  <si>
    <t xml:space="preserve">El líder funcional designado por el Director DTIC (área que integra el desarrollo del Proyecto), debe garantizar que las actividades programadas se desarrollen en los tiempos establecidos y con los recursos asignados. El Líder Funcional reporta al Gerente de Proyecto los avances o desviaciones significativas que afecten el cumplimiento operativo del mismo. </t>
  </si>
  <si>
    <t>BEscobar@SUPERSOCIEDADES.GOV.CO</t>
  </si>
  <si>
    <t>MariaA@SUPERSOCIEDADES.GOV.CO</t>
  </si>
  <si>
    <t>AnaMA@SUPERSOCIEDADES.GOV.CO</t>
  </si>
  <si>
    <t>ntpatarroyo@supersociedades.gov.co</t>
  </si>
  <si>
    <t xml:space="preserve">Comunicar al Patrocinador los avances, novedades, riesgos y demás asuntos cruciales relacionados con la ejecución del proyecto. </t>
  </si>
  <si>
    <t>Presentación Comité Trimestral
Comunicación escrita o verbal, según solicitud planteada.</t>
  </si>
  <si>
    <t>* Comunicar al Gerente de Proyecto los avances, novedades, riesgos y demás asuntos cruciales relacionados con la ejecución del proyecto. 
* Entregar al Gerente de Proyecto los entregables asociados a la ejecución del proyecto.</t>
  </si>
  <si>
    <t>Presentaciones (si a ello hay lugar)
Informes ejecutivos</t>
  </si>
  <si>
    <t xml:space="preserve">Informes </t>
  </si>
  <si>
    <t>Comunicación escrita o verbal, según solicitud planteada.</t>
  </si>
  <si>
    <t>* Comunicar al Líder Técnico los posibles inconvenientes en el funcionamiento de la herramienta Tesauro.</t>
  </si>
  <si>
    <t>Mayra Alejandra Jiménez Vega</t>
  </si>
  <si>
    <t>* Comunicar al Grupo de Comunicaciones las estrategias a desarrollar para apropiar el uso de la herramienta.</t>
  </si>
  <si>
    <t>Todos los Líderes Funcionales</t>
  </si>
  <si>
    <t>No Aplica</t>
  </si>
  <si>
    <t>Robustecimiento del uso de la inteligencia artificial a través del Tesauro: buscador inteligente de la jurisprudencia y doctrina jurídica de la Supersociedades - 2026</t>
  </si>
  <si>
    <t>DAES
10%</t>
  </si>
  <si>
    <t>Cambio en la estructura organizacional de la entidad (movimiento de personal de planta)</t>
  </si>
  <si>
    <t>Establecer pautas para realizar un debido empalme y entrega de cargo.
Realizar seguimiento a la gestión realizada y asegurar la trazabilidad de los soportes de todas las actividades</t>
  </si>
  <si>
    <t>Patrocinador del Proyecto
Gerente del Proyecto</t>
  </si>
  <si>
    <t>Actualización del sistema de información que interopere con el Tesauro y pueda impactar el funcionamiento adecuado de la herramienta tecnológica.</t>
  </si>
  <si>
    <t>Gestionar y ejecutar las actividades necesarias de acuerdo con las funciones del área usuaria para generar el menor impacto en la herramienta tecnológica de Tesauro.</t>
  </si>
  <si>
    <t>Dirección de Tecnologías de la Información 
 y Áreas funcionales</t>
  </si>
  <si>
    <t>No disponibilidad de recursos económicos, humanos, financieros y tecnológicos para el desarrollo del Proyecto.</t>
  </si>
  <si>
    <t>Planificación, aprobación y seguimiento de los Contratatos requeridos para el desarrollo del proyecto  por parte de las áreas pertinentes de la Entidad (Secretaría General).</t>
  </si>
  <si>
    <t>No se realizará la sistematización para las áreas de DPI, DAES, DIAFE, Cámaras de Comercio</t>
  </si>
  <si>
    <t>Dedicación en términos de tiempo, del talento humano que hace parte del proyecto. 
No existe un equipo del proyecto con dedicación exclusiva al mismo.
Afectación funcional de la Herramienta que impida el desarrollo del proyecto.</t>
  </si>
  <si>
    <t>Respetar los recursos financieros asignados para la ejecución del proyecto; 
Garantizar que los proveedores y/o contratistas sean idóneos para la ejecución del proyecto.
Que el equipo del proyecto (Talento Humano) pueda dedicar el tiempo necesario para el cumplimiento del proyecto y no afectar la ejeución en tiempo ni la calidad de los entregables.</t>
  </si>
  <si>
    <t>1. Flujogramas de los procesos de Insolvencia
2. Recopilación de la Información de insumo para la elaboración de fichas.
3. Modelos de fichas de Tesauro a utilizar en la siguiente vigencia
4. Calidad de datos a Fichas y oficios de la Oficina Asesora Jurídica.
5. Análisis de sentencias para elaborar las fichas  de la DPM y análisis de sentencias con sus respectivas pautas legales
6. Piezas publicitarias de la herramienta Tesauro</t>
  </si>
  <si>
    <t xml:space="preserve">Cumplir con los lineamientos de calidad definidos para la herramienta Tesauro. Que los entregables estén alineados a la estratégia y requerimientos de la Entidad. </t>
  </si>
  <si>
    <r>
      <t xml:space="preserve">Desde el levantamiento hasta la revisión y validación de la información recopilada para la elaboración de las fichas de Tesauro de las Delegaturas de Procedimientos de Insolvencia; Intervención y Asuntos Financieros Especiales; </t>
    </r>
    <r>
      <rPr>
        <sz val="11"/>
        <color theme="9"/>
        <rFont val="Verdana"/>
        <family val="2"/>
      </rPr>
      <t>Asuntos Económicos y Societarios</t>
    </r>
    <r>
      <rPr>
        <sz val="11"/>
        <rFont val="Verdana"/>
        <family val="2"/>
      </rPr>
      <t>; y Supervisión Societaria (Dirección de Camaras de Comercio). 
Desde la actualización de la información de la Delegatura de Procedimientos Mercantiles y la Oficina Asesora Juridica para el uso eficiente de la herramienta Tesauro, hasta la verificación de la calidad de datos de la información cargada para cada área (DPM/OAJ).</t>
    </r>
  </si>
  <si>
    <r>
      <t xml:space="preserve">Elaborar, en conjunto con la supervisión del proyecto, un cronograma para la elaboración de fichas de análisis de (i) las </t>
    </r>
    <r>
      <rPr>
        <b/>
        <sz val="10"/>
        <color theme="3"/>
        <rFont val="Verdana"/>
        <family val="2"/>
      </rPr>
      <t>providencias</t>
    </r>
    <r>
      <rPr>
        <sz val="10"/>
        <color theme="3"/>
        <rFont val="Verdana"/>
        <family val="2"/>
      </rPr>
      <t xml:space="preserve"> emitidas por la Dirección de Intervención Judicial relacionadas con la aprobación de planes de desmonte volutario y solicitudes de desintervención; y (ii) los actos administrativos proferidos por la Delegatura de Intervención y Asuntos Financieros Especiales en las funciones de (i) supervisión de asuntos financieros especiales y (ii) investigaciones por captación no autorizada de dineros del público.</t>
    </r>
  </si>
  <si>
    <t xml:space="preserve">Cronograma </t>
  </si>
  <si>
    <t>Fijar cronograma de análisis de actos administrativos y providencias judiciales</t>
  </si>
  <si>
    <t>Contratista y supervisor del proyecto</t>
  </si>
  <si>
    <t>Elaborar, de acuerdo con el cronograma acordado, las fichas de análisis de (i) las providencias emitidas por la Dirección de Intervención Judicial relacionadas con la aprobación de planes de desmonte volutario y solicitudes de desintervención; y (ii) los actos administrativos proferidos por la Delegatura de Intervención y Asuntos Financieros Especiales en las funciones de supervisión de asuntos financieros especiales e investigaciones por captación no autorizada de dineros del público.</t>
  </si>
  <si>
    <t>Fichas de análisis de acuerdo con el cronograma</t>
  </si>
  <si>
    <t>Realizar el análisis de todos los actos administrativos y providencias judiciales fijados en el cronograma acordado</t>
  </si>
  <si>
    <t>Recopilar (i)  las providencias que se profieran en 2026 por la Dirección de Intervención Judicial relacionadas con la aprobación de planes de desmonte volutario y solicitudes de desintervención; y (ii)  los actos administrativos que se profieran en 2026 por la Delegatura de Intervención y Asuntos Financieros Especiales en las funciones de supervisión de asuntos financieros especiales e investigaciones por captación no autorizada de dineros del público</t>
  </si>
  <si>
    <t xml:space="preserve"> Providencias emitidas en 2026 por la Dirección de Intervención Judicial relacionadas con la aprobación de planes de desmonte volutario y solicitudes de desintervención; y (ii) Actos administrativos proferidos en 2026 por la Delegatura de Intervención y Asuntos Financieros Especiales en las funciones de supervisión de asuntos financieros especiales e  investigaciones por captación no autorizada de dineros del público.</t>
  </si>
  <si>
    <t>Recopilar todas las providencias y actos administrativos emitidos en 2026 respecto a las funciones mencionadas</t>
  </si>
  <si>
    <r>
      <t xml:space="preserve">Compartir a todas las áreas participantes del proyecto Tesauro el conocimiento adquirido, las buenas prácticas y las lecciones aprendidas en sus diferentes etapas, orientar la implementación del Proyecto Tesauro, revisando o absolviendo lo que soliciten sobre el particular, </t>
    </r>
    <r>
      <rPr>
        <b/>
        <sz val="10"/>
        <color theme="3"/>
        <rFont val="Verdana"/>
        <family val="2"/>
      </rPr>
      <t>actualizar el portafolio de descriptores jerarquizados</t>
    </r>
    <r>
      <rPr>
        <sz val="10"/>
        <color theme="3"/>
        <rFont val="Verdana"/>
        <family val="2"/>
      </rPr>
      <t xml:space="preserve"> y de filtros especializados como único documento transversal para toda la entidad y</t>
    </r>
    <r>
      <rPr>
        <b/>
        <sz val="10"/>
        <color theme="3"/>
        <rFont val="Verdana"/>
        <family val="2"/>
      </rPr>
      <t xml:space="preserve"> actualizar el documento metodológico</t>
    </r>
    <r>
      <rPr>
        <sz val="10"/>
        <color theme="3"/>
        <rFont val="Verdana"/>
        <family val="2"/>
      </rPr>
      <t xml:space="preserve"> que da cuenta de la implementación del proyecto Tesauro en la Delegatura.</t>
    </r>
  </si>
  <si>
    <t xml:space="preserve">Grupo de Asesoría y Doctrina Societaria </t>
  </si>
  <si>
    <t>1700 oficios revisados en calidad de datos.</t>
  </si>
  <si>
    <t>50 fichas revisadas y actualizadas en calidad de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</si>
</sst>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164" formatCode="dd/mm/yyyy;@"/>
    <numFmt numFmtId="165" formatCode="dd\-mm\-yy"/>
    <numFmt numFmtId="166" formatCode="_-&quot;$&quot;\ * #,##0_-;\-&quot;$&quot;\ * #,##0_-;_-&quot;$&quot;\ * &quot;-&quot;??_-;_-@_-"/>
    <numFmt numFmtId="167" formatCode="_-[$$-240A]\ * #,##0.00_-;\-[$$-240A]\ * #,##0.00_-;_-[$$-240A]\ * &quot;-&quot;??_-;_-@_-"/>
    <numFmt numFmtId="168" formatCode="0_)"/>
    <numFmt numFmtId="169" formatCode="0.0"/>
    <numFmt numFmtId="170" formatCode="[$-240A]d&quot; de &quot;mmmm&quot; de &quot;yyyy;@"/>
    <numFmt numFmtId="171" formatCode="0.0%"/>
    <numFmt numFmtId="172" formatCode="d/mm/yyyy;@"/>
  </numFmts>
  <fonts count="57" x14ac:knownFonts="1">
    <font>
      <sz val="10"/>
      <name val="Arial"/>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sz val="10"/>
      <name val="Arial"/>
      <family val="2"/>
    </font>
    <font>
      <sz val="9"/>
      <name val="Verdana"/>
      <family val="2"/>
    </font>
    <font>
      <b/>
      <sz val="9"/>
      <name val="Verdana"/>
      <family val="2"/>
    </font>
    <font>
      <b/>
      <sz val="9"/>
      <color theme="0"/>
      <name val="Verdana"/>
      <family val="2"/>
    </font>
    <font>
      <sz val="9"/>
      <color theme="0"/>
      <name val="Verdana"/>
      <family val="2"/>
    </font>
    <font>
      <sz val="10"/>
      <name val="Verdana"/>
      <family val="2"/>
    </font>
    <font>
      <b/>
      <u/>
      <sz val="10"/>
      <color theme="0"/>
      <name val="Verdana"/>
      <family val="2"/>
    </font>
    <font>
      <b/>
      <sz val="12"/>
      <name val="Verdana"/>
      <family val="2"/>
    </font>
    <font>
      <sz val="10"/>
      <name val="Arial"/>
      <family val="2"/>
    </font>
    <font>
      <b/>
      <sz val="14"/>
      <name val="Verdana"/>
      <family val="2"/>
    </font>
    <font>
      <b/>
      <sz val="10"/>
      <name val="Verdana"/>
      <family val="2"/>
    </font>
    <font>
      <b/>
      <sz val="14"/>
      <color theme="1"/>
      <name val="Verdana"/>
      <family val="2"/>
    </font>
    <font>
      <b/>
      <sz val="11"/>
      <color theme="1"/>
      <name val="Verdana"/>
      <family val="2"/>
    </font>
    <font>
      <sz val="11"/>
      <name val="Verdana"/>
      <family val="2"/>
    </font>
    <font>
      <b/>
      <sz val="11"/>
      <name val="Verdana"/>
      <family val="2"/>
    </font>
    <font>
      <b/>
      <sz val="16"/>
      <name val="Verdana"/>
      <family val="2"/>
    </font>
    <font>
      <sz val="11"/>
      <color rgb="FFFF0000"/>
      <name val="Verdana"/>
      <family val="2"/>
    </font>
    <font>
      <b/>
      <sz val="12"/>
      <name val="Arial"/>
      <family val="2"/>
    </font>
    <font>
      <b/>
      <sz val="10"/>
      <name val="Arial"/>
      <family val="2"/>
    </font>
    <font>
      <b/>
      <sz val="9"/>
      <color indexed="9"/>
      <name val="Verdana"/>
      <family val="2"/>
    </font>
    <font>
      <b/>
      <sz val="8"/>
      <color indexed="9"/>
      <name val="Verdana"/>
      <family val="2"/>
    </font>
    <font>
      <b/>
      <sz val="8"/>
      <color theme="0"/>
      <name val="Verdana"/>
      <family val="2"/>
    </font>
    <font>
      <sz val="8"/>
      <name val="Verdana"/>
      <family val="2"/>
    </font>
    <font>
      <sz val="11"/>
      <color theme="3"/>
      <name val="Verdana"/>
      <family val="2"/>
    </font>
    <font>
      <b/>
      <sz val="10"/>
      <color theme="3"/>
      <name val="Verdana"/>
      <family val="2"/>
    </font>
    <font>
      <sz val="9"/>
      <color theme="3"/>
      <name val="Verdana"/>
      <family val="2"/>
    </font>
    <font>
      <b/>
      <sz val="12"/>
      <color rgb="FFFFFFFF"/>
      <name val="Verdana"/>
      <family val="2"/>
    </font>
    <font>
      <sz val="11"/>
      <color rgb="FF0000FF"/>
      <name val="Calibri Light"/>
      <family val="2"/>
    </font>
    <font>
      <sz val="11"/>
      <color rgb="FF0000FF"/>
      <name val="Verdana"/>
      <family val="2"/>
    </font>
    <font>
      <b/>
      <sz val="11"/>
      <color rgb="FF0000FF"/>
      <name val="Verdana"/>
      <family val="2"/>
    </font>
    <font>
      <b/>
      <sz val="9"/>
      <color rgb="FF0000FF"/>
      <name val="Arial"/>
      <family val="2"/>
    </font>
    <font>
      <sz val="10"/>
      <color rgb="FF0000FF"/>
      <name val="Verdana"/>
      <family val="2"/>
    </font>
    <font>
      <b/>
      <sz val="10"/>
      <color rgb="FF0000FF"/>
      <name val="Verdana"/>
      <family val="2"/>
    </font>
    <font>
      <sz val="14"/>
      <name val="Verdana"/>
      <family val="2"/>
    </font>
    <font>
      <sz val="12"/>
      <name val="Verdana"/>
      <family val="2"/>
    </font>
    <font>
      <sz val="16"/>
      <name val="Calibri Light"/>
      <family val="2"/>
    </font>
    <font>
      <sz val="12"/>
      <color theme="9"/>
      <name val="Verdana"/>
      <family val="2"/>
    </font>
    <font>
      <sz val="11"/>
      <name val="Arial"/>
      <family val="2"/>
    </font>
    <font>
      <u/>
      <sz val="9"/>
      <color theme="10"/>
      <name val="Verdana"/>
      <family val="2"/>
    </font>
    <font>
      <u/>
      <sz val="9"/>
      <color theme="10"/>
      <name val="Arial"/>
      <family val="2"/>
    </font>
    <font>
      <sz val="11"/>
      <name val="Calibri Light"/>
      <family val="2"/>
    </font>
    <font>
      <sz val="12"/>
      <name val="Calibri Light"/>
      <family val="2"/>
    </font>
    <font>
      <sz val="11"/>
      <color theme="9"/>
      <name val="Verdana"/>
      <family val="2"/>
    </font>
    <font>
      <b/>
      <sz val="11"/>
      <color theme="9"/>
      <name val="Verdana"/>
      <family val="2"/>
    </font>
    <font>
      <sz val="10"/>
      <color theme="3"/>
      <name val="Verdana"/>
      <family val="2"/>
    </font>
  </fonts>
  <fills count="15">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962D46"/>
        <bgColor indexed="64"/>
      </patternFill>
    </fill>
    <fill>
      <patternFill patternType="solid">
        <fgColor theme="9" tint="0.79998168889431442"/>
        <bgColor indexed="64"/>
      </patternFill>
    </fill>
    <fill>
      <patternFill patternType="solid">
        <fgColor rgb="FF962D46"/>
        <bgColor indexed="23"/>
      </patternFill>
    </fill>
    <fill>
      <patternFill patternType="solid">
        <fgColor theme="0" tint="-4.9989318521683403E-2"/>
        <bgColor indexed="64"/>
      </patternFill>
    </fill>
    <fill>
      <patternFill patternType="solid">
        <fgColor indexed="26"/>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96284B"/>
        <bgColor rgb="FF96284B"/>
      </patternFill>
    </fill>
    <fill>
      <patternFill patternType="solid">
        <fgColor rgb="FFFFFF00"/>
        <bgColor indexed="64"/>
      </patternFill>
    </fill>
  </fills>
  <borders count="5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10">
    <xf numFmtId="0" fontId="0" fillId="0" borderId="0"/>
    <xf numFmtId="0" fontId="2" fillId="2" borderId="0" applyNumberFormat="0" applyBorder="0" applyAlignment="0" applyProtection="0"/>
    <xf numFmtId="0" fontId="3" fillId="0" borderId="0"/>
    <xf numFmtId="0" fontId="4" fillId="0" borderId="1" applyNumberFormat="0" applyFill="0" applyAlignment="0" applyProtection="0"/>
    <xf numFmtId="0" fontId="11" fillId="0" borderId="0" applyNumberFormat="0" applyFill="0" applyBorder="0" applyAlignment="0" applyProtection="0"/>
    <xf numFmtId="9" fontId="12" fillId="0" borderId="0" applyFont="0" applyFill="0" applyBorder="0" applyAlignment="0" applyProtection="0"/>
    <xf numFmtId="42" fontId="20" fillId="0" borderId="0" applyFont="0" applyFill="0" applyBorder="0" applyAlignment="0" applyProtection="0"/>
    <xf numFmtId="0" fontId="3" fillId="0" borderId="0"/>
    <xf numFmtId="0" fontId="1" fillId="0" borderId="0"/>
    <xf numFmtId="9" fontId="3" fillId="0" borderId="0" applyFont="0" applyFill="0" applyBorder="0" applyAlignment="0" applyProtection="0"/>
  </cellStyleXfs>
  <cellXfs count="542">
    <xf numFmtId="0" fontId="0" fillId="0" borderId="0" xfId="0"/>
    <xf numFmtId="0" fontId="5" fillId="0" borderId="0" xfId="0" applyFont="1" applyAlignment="1">
      <alignment horizontal="center" vertical="center" wrapText="1"/>
    </xf>
    <xf numFmtId="0" fontId="5" fillId="0" borderId="0" xfId="0" applyFont="1"/>
    <xf numFmtId="0" fontId="7" fillId="0" borderId="0" xfId="2" applyFont="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center" vertical="center"/>
    </xf>
    <xf numFmtId="0" fontId="3" fillId="0" borderId="0" xfId="0" applyFont="1"/>
    <xf numFmtId="0" fontId="3" fillId="4" borderId="2" xfId="0" applyFont="1" applyFill="1" applyBorder="1"/>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3" borderId="10" xfId="0" applyFont="1" applyFill="1" applyBorder="1" applyAlignment="1">
      <alignment vertical="center" wrapText="1"/>
    </xf>
    <xf numFmtId="0" fontId="5" fillId="3" borderId="13" xfId="0" applyFont="1" applyFill="1" applyBorder="1" applyAlignment="1">
      <alignment vertical="center" wrapText="1"/>
    </xf>
    <xf numFmtId="0" fontId="5" fillId="3" borderId="15" xfId="0" applyFont="1" applyFill="1" applyBorder="1" applyAlignment="1">
      <alignment vertical="center" wrapText="1"/>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6" fillId="5" borderId="2"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xf numFmtId="0" fontId="13" fillId="0" borderId="35" xfId="0" applyFont="1" applyBorder="1" applyAlignment="1">
      <alignment vertical="center" wrapText="1"/>
    </xf>
    <xf numFmtId="0" fontId="13" fillId="0" borderId="36" xfId="0" applyFont="1" applyBorder="1" applyAlignment="1">
      <alignment vertical="center" wrapText="1"/>
    </xf>
    <xf numFmtId="0" fontId="13" fillId="0" borderId="37" xfId="0" applyFont="1" applyBorder="1" applyAlignment="1">
      <alignment vertical="center" wrapText="1"/>
    </xf>
    <xf numFmtId="0" fontId="14" fillId="0" borderId="0" xfId="2" applyFont="1" applyAlignment="1">
      <alignment horizontal="center" vertical="center"/>
    </xf>
    <xf numFmtId="0" fontId="15" fillId="5" borderId="2" xfId="0" applyFont="1" applyFill="1" applyBorder="1" applyAlignment="1">
      <alignment horizontal="left" vertical="center"/>
    </xf>
    <xf numFmtId="0" fontId="13" fillId="3" borderId="0" xfId="0" applyFont="1" applyFill="1" applyAlignment="1">
      <alignment horizontal="left" vertical="center" wrapText="1"/>
    </xf>
    <xf numFmtId="0" fontId="14" fillId="3" borderId="0" xfId="0" applyFont="1" applyFill="1" applyAlignment="1">
      <alignment horizontal="center" vertical="center" wrapText="1"/>
    </xf>
    <xf numFmtId="0" fontId="15"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17" fillId="0" borderId="0" xfId="0" applyFont="1"/>
    <xf numFmtId="0" fontId="13" fillId="3" borderId="0" xfId="0" applyFont="1" applyFill="1" applyAlignment="1">
      <alignment horizontal="center"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8" fillId="5" borderId="6" xfId="4" applyFont="1" applyFill="1" applyBorder="1" applyAlignment="1">
      <alignment horizontal="center" vertical="center"/>
    </xf>
    <xf numFmtId="0" fontId="13" fillId="6" borderId="0" xfId="0" applyFont="1" applyFill="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8" fillId="5" borderId="6" xfId="4" applyFont="1" applyFill="1" applyBorder="1" applyAlignment="1">
      <alignment horizontal="center" vertical="center" wrapText="1"/>
    </xf>
    <xf numFmtId="0" fontId="13" fillId="0" borderId="10" xfId="0" applyFont="1" applyBorder="1" applyAlignment="1">
      <alignment vertical="center" wrapText="1"/>
    </xf>
    <xf numFmtId="0" fontId="13" fillId="0" borderId="13" xfId="0" applyFont="1" applyBorder="1" applyAlignment="1">
      <alignment vertical="center" wrapText="1"/>
    </xf>
    <xf numFmtId="0" fontId="13" fillId="0" borderId="15" xfId="0" applyFont="1" applyBorder="1" applyAlignment="1">
      <alignment vertical="center" wrapText="1"/>
    </xf>
    <xf numFmtId="0" fontId="13" fillId="3" borderId="10" xfId="0" applyFont="1" applyFill="1" applyBorder="1" applyAlignment="1">
      <alignment vertical="center" wrapText="1"/>
    </xf>
    <xf numFmtId="0" fontId="13" fillId="3" borderId="13" xfId="0" applyFont="1" applyFill="1" applyBorder="1" applyAlignment="1">
      <alignment vertical="center" wrapText="1"/>
    </xf>
    <xf numFmtId="0" fontId="13" fillId="3" borderId="15" xfId="0" applyFont="1" applyFill="1" applyBorder="1" applyAlignment="1">
      <alignment vertical="center" wrapText="1"/>
    </xf>
    <xf numFmtId="2" fontId="13" fillId="0" borderId="2" xfId="0" applyNumberFormat="1" applyFont="1" applyBorder="1" applyAlignment="1">
      <alignment horizontal="center" vertical="center" wrapText="1"/>
    </xf>
    <xf numFmtId="0" fontId="15" fillId="5" borderId="2" xfId="0" applyFont="1" applyFill="1" applyBorder="1" applyAlignment="1">
      <alignment horizontal="left" vertical="center" wrapText="1"/>
    </xf>
    <xf numFmtId="0" fontId="13" fillId="3" borderId="0" xfId="0" applyFont="1" applyFill="1" applyAlignment="1">
      <alignment vertical="center" wrapText="1"/>
    </xf>
    <xf numFmtId="0" fontId="13" fillId="0" borderId="3" xfId="0" applyFont="1" applyBorder="1" applyAlignment="1">
      <alignment horizontal="center" vertical="center" wrapText="1"/>
    </xf>
    <xf numFmtId="0" fontId="15" fillId="5" borderId="7" xfId="0" applyFont="1" applyFill="1" applyBorder="1" applyAlignment="1">
      <alignment horizontal="center" vertical="center" wrapText="1"/>
    </xf>
    <xf numFmtId="0" fontId="6" fillId="5" borderId="2" xfId="0" applyFont="1" applyFill="1" applyBorder="1" applyAlignment="1">
      <alignment vertical="center"/>
    </xf>
    <xf numFmtId="0" fontId="19" fillId="0" borderId="11" xfId="2" applyFont="1" applyBorder="1" applyAlignment="1">
      <alignment vertical="center"/>
    </xf>
    <xf numFmtId="0" fontId="19" fillId="0" borderId="0" xfId="2" applyFont="1" applyAlignment="1">
      <alignment vertical="center"/>
    </xf>
    <xf numFmtId="0" fontId="19" fillId="0" borderId="16" xfId="2" applyFont="1" applyBorder="1" applyAlignment="1">
      <alignment vertical="center"/>
    </xf>
    <xf numFmtId="0" fontId="15" fillId="5" borderId="2" xfId="0" applyFont="1" applyFill="1" applyBorder="1" applyAlignment="1">
      <alignment vertical="center" wrapText="1"/>
    </xf>
    <xf numFmtId="0" fontId="15" fillId="5" borderId="4" xfId="0" applyFont="1" applyFill="1" applyBorder="1" applyAlignment="1">
      <alignment horizontal="left" vertical="center"/>
    </xf>
    <xf numFmtId="42" fontId="13" fillId="0" borderId="0" xfId="6" applyFont="1" applyAlignment="1">
      <alignment horizontal="center" vertical="center" wrapText="1"/>
    </xf>
    <xf numFmtId="0" fontId="17" fillId="0" borderId="18" xfId="0" applyFont="1" applyBorder="1"/>
    <xf numFmtId="0" fontId="17" fillId="0" borderId="19" xfId="0" applyFont="1" applyBorder="1" applyAlignment="1">
      <alignment horizontal="center" vertical="center"/>
    </xf>
    <xf numFmtId="42" fontId="17" fillId="0" borderId="19" xfId="6" applyFont="1" applyBorder="1" applyAlignment="1">
      <alignment horizontal="center" vertical="center"/>
    </xf>
    <xf numFmtId="9" fontId="17" fillId="0" borderId="19" xfId="5" applyFont="1" applyBorder="1" applyAlignment="1">
      <alignment horizontal="center" vertical="center"/>
    </xf>
    <xf numFmtId="1" fontId="17" fillId="0" borderId="19" xfId="6" applyNumberFormat="1" applyFont="1" applyBorder="1" applyAlignment="1">
      <alignment horizontal="center" vertical="center"/>
    </xf>
    <xf numFmtId="42" fontId="17" fillId="8" borderId="19" xfId="0" applyNumberFormat="1" applyFont="1" applyFill="1" applyBorder="1" applyAlignment="1">
      <alignment vertical="center"/>
    </xf>
    <xf numFmtId="166" fontId="17" fillId="8" borderId="20" xfId="0" applyNumberFormat="1" applyFont="1" applyFill="1" applyBorder="1" applyAlignment="1">
      <alignment vertical="center"/>
    </xf>
    <xf numFmtId="166" fontId="17" fillId="0" borderId="0" xfId="0" applyNumberFormat="1" applyFont="1"/>
    <xf numFmtId="0" fontId="17" fillId="0" borderId="21" xfId="0" applyFont="1" applyBorder="1"/>
    <xf numFmtId="0" fontId="17" fillId="0" borderId="2" xfId="0" applyFont="1" applyBorder="1" applyAlignment="1">
      <alignment horizontal="center" vertical="center"/>
    </xf>
    <xf numFmtId="9" fontId="17" fillId="0" borderId="2" xfId="5" applyFont="1" applyBorder="1" applyAlignment="1">
      <alignment horizontal="center" vertical="center"/>
    </xf>
    <xf numFmtId="1" fontId="17" fillId="0" borderId="2" xfId="6" applyNumberFormat="1" applyFont="1" applyBorder="1" applyAlignment="1">
      <alignment horizontal="center" vertical="center"/>
    </xf>
    <xf numFmtId="42" fontId="17" fillId="0" borderId="2" xfId="6" applyFont="1" applyBorder="1" applyAlignment="1">
      <alignment horizontal="center" vertical="center"/>
    </xf>
    <xf numFmtId="42" fontId="17" fillId="8" borderId="2" xfId="0" applyNumberFormat="1" applyFont="1" applyFill="1" applyBorder="1" applyAlignment="1">
      <alignment vertical="center"/>
    </xf>
    <xf numFmtId="0" fontId="17" fillId="0" borderId="23" xfId="0" applyFont="1" applyBorder="1"/>
    <xf numFmtId="0" fontId="17" fillId="0" borderId="24" xfId="0" applyFont="1" applyBorder="1" applyAlignment="1">
      <alignment horizontal="center" vertical="center"/>
    </xf>
    <xf numFmtId="9" fontId="17" fillId="0" borderId="24" xfId="5" applyFont="1" applyBorder="1" applyAlignment="1">
      <alignment horizontal="center" vertical="center"/>
    </xf>
    <xf numFmtId="1" fontId="17" fillId="0" borderId="24" xfId="6" applyNumberFormat="1" applyFont="1" applyBorder="1" applyAlignment="1">
      <alignment horizontal="center" vertical="center"/>
    </xf>
    <xf numFmtId="42" fontId="17" fillId="0" borderId="24" xfId="6" applyFont="1" applyBorder="1" applyAlignment="1">
      <alignment horizontal="center" vertical="center"/>
    </xf>
    <xf numFmtId="42" fontId="17" fillId="8" borderId="24" xfId="0" applyNumberFormat="1" applyFont="1" applyFill="1" applyBorder="1" applyAlignment="1">
      <alignment vertical="center"/>
    </xf>
    <xf numFmtId="167" fontId="21" fillId="0" borderId="0" xfId="0" applyNumberFormat="1" applyFont="1" applyAlignment="1">
      <alignment vertical="center"/>
    </xf>
    <xf numFmtId="42" fontId="17" fillId="0" borderId="0" xfId="0" applyNumberFormat="1" applyFont="1"/>
    <xf numFmtId="0" fontId="23" fillId="3" borderId="0" xfId="0" applyFont="1" applyFill="1" applyAlignment="1">
      <alignment horizontal="centerContinuous" vertical="center"/>
    </xf>
    <xf numFmtId="0" fontId="17" fillId="3" borderId="0" xfId="0" applyFont="1" applyFill="1"/>
    <xf numFmtId="0" fontId="17" fillId="3" borderId="0" xfId="0" applyFont="1" applyFill="1" applyAlignment="1">
      <alignment horizontal="center" vertical="center"/>
    </xf>
    <xf numFmtId="0" fontId="24" fillId="3" borderId="0" xfId="0" applyFont="1" applyFill="1" applyAlignment="1">
      <alignment horizontal="center" vertical="center" wrapText="1"/>
    </xf>
    <xf numFmtId="0" fontId="25" fillId="3" borderId="10" xfId="0" applyFont="1" applyFill="1" applyBorder="1" applyAlignment="1">
      <alignment vertical="center" wrapText="1"/>
    </xf>
    <xf numFmtId="0" fontId="25" fillId="3" borderId="11" xfId="0" applyFont="1" applyFill="1" applyBorder="1" applyAlignment="1">
      <alignment horizontal="center" vertical="center"/>
    </xf>
    <xf numFmtId="42" fontId="25" fillId="3" borderId="11" xfId="6" applyFont="1" applyFill="1" applyBorder="1" applyAlignment="1">
      <alignment horizontal="center" vertical="center"/>
    </xf>
    <xf numFmtId="9" fontId="25" fillId="3" borderId="11" xfId="5" applyFont="1" applyFill="1" applyBorder="1" applyAlignment="1">
      <alignment horizontal="center" vertical="center"/>
    </xf>
    <xf numFmtId="1" fontId="25" fillId="3" borderId="11" xfId="5" applyNumberFormat="1" applyFont="1" applyFill="1" applyBorder="1" applyAlignment="1">
      <alignment horizontal="center" vertical="center"/>
    </xf>
    <xf numFmtId="42" fontId="25" fillId="3" borderId="12" xfId="0" applyNumberFormat="1" applyFont="1" applyFill="1" applyBorder="1" applyAlignment="1">
      <alignment horizontal="center" vertical="center"/>
    </xf>
    <xf numFmtId="0" fontId="25" fillId="3" borderId="13" xfId="0" applyFont="1" applyFill="1" applyBorder="1" applyAlignment="1">
      <alignment vertical="center" wrapText="1"/>
    </xf>
    <xf numFmtId="42" fontId="25" fillId="3" borderId="0" xfId="6" applyFont="1" applyFill="1" applyBorder="1" applyAlignment="1">
      <alignment horizontal="center" vertical="center"/>
    </xf>
    <xf numFmtId="9" fontId="25" fillId="3" borderId="0" xfId="5" applyFont="1" applyFill="1" applyBorder="1" applyAlignment="1">
      <alignment horizontal="center" vertical="center"/>
    </xf>
    <xf numFmtId="1" fontId="25" fillId="3" borderId="0" xfId="5" applyNumberFormat="1" applyFont="1" applyFill="1" applyBorder="1" applyAlignment="1">
      <alignment horizontal="center" vertical="center"/>
    </xf>
    <xf numFmtId="42" fontId="25" fillId="3" borderId="14" xfId="0" applyNumberFormat="1" applyFont="1" applyFill="1" applyBorder="1" applyAlignment="1">
      <alignment horizontal="center" vertical="center"/>
    </xf>
    <xf numFmtId="42" fontId="17" fillId="3" borderId="0" xfId="0" applyNumberFormat="1" applyFont="1" applyFill="1"/>
    <xf numFmtId="42" fontId="25" fillId="3" borderId="0" xfId="6" applyFont="1" applyFill="1" applyBorder="1" applyAlignment="1">
      <alignment horizontal="center" vertical="center" wrapText="1"/>
    </xf>
    <xf numFmtId="9" fontId="25" fillId="3" borderId="0" xfId="5" applyFont="1" applyFill="1" applyBorder="1" applyAlignment="1">
      <alignment horizontal="center" vertical="center" wrapText="1"/>
    </xf>
    <xf numFmtId="1" fontId="25" fillId="3" borderId="0" xfId="5" applyNumberFormat="1" applyFont="1" applyFill="1" applyBorder="1" applyAlignment="1">
      <alignment horizontal="center" vertical="center" wrapText="1"/>
    </xf>
    <xf numFmtId="0" fontId="25" fillId="3" borderId="15" xfId="0" applyFont="1" applyFill="1" applyBorder="1" applyAlignment="1">
      <alignment vertical="center" wrapText="1"/>
    </xf>
    <xf numFmtId="0" fontId="26" fillId="3" borderId="16" xfId="0" applyFont="1" applyFill="1" applyBorder="1" applyAlignment="1">
      <alignment horizontal="center" vertical="center" wrapText="1"/>
    </xf>
    <xf numFmtId="42" fontId="25" fillId="3" borderId="16" xfId="6" applyFont="1" applyFill="1" applyBorder="1" applyAlignment="1">
      <alignment horizontal="center" vertical="center" wrapText="1"/>
    </xf>
    <xf numFmtId="9" fontId="25" fillId="3" borderId="16" xfId="5" applyFont="1" applyFill="1" applyBorder="1" applyAlignment="1">
      <alignment horizontal="center" vertical="center" wrapText="1"/>
    </xf>
    <xf numFmtId="1" fontId="25" fillId="3" borderId="16" xfId="5" applyNumberFormat="1" applyFont="1" applyFill="1" applyBorder="1" applyAlignment="1">
      <alignment horizontal="center" vertical="center" wrapText="1"/>
    </xf>
    <xf numFmtId="42" fontId="25" fillId="3" borderId="16" xfId="6" applyFont="1" applyFill="1" applyBorder="1" applyAlignment="1">
      <alignment horizontal="center" vertical="center"/>
    </xf>
    <xf numFmtId="42" fontId="25" fillId="3" borderId="17" xfId="0" applyNumberFormat="1" applyFont="1" applyFill="1" applyBorder="1" applyAlignment="1">
      <alignment horizontal="center" vertical="center"/>
    </xf>
    <xf numFmtId="0" fontId="17" fillId="0" borderId="0" xfId="0" applyFont="1" applyAlignment="1">
      <alignment horizontal="center" vertical="center"/>
    </xf>
    <xf numFmtId="42" fontId="27" fillId="0" borderId="0" xfId="0" applyNumberFormat="1" applyFont="1"/>
    <xf numFmtId="0" fontId="17" fillId="0" borderId="0" xfId="0" applyFont="1" applyAlignment="1">
      <alignment vertical="center"/>
    </xf>
    <xf numFmtId="0" fontId="22" fillId="8" borderId="2" xfId="0" applyFont="1" applyFill="1" applyBorder="1" applyAlignment="1">
      <alignment horizontal="center" vertical="center"/>
    </xf>
    <xf numFmtId="42" fontId="22" fillId="8" borderId="2" xfId="6" applyFont="1" applyFill="1" applyBorder="1" applyAlignment="1">
      <alignment horizontal="center" vertical="center" wrapText="1"/>
    </xf>
    <xf numFmtId="0" fontId="22" fillId="8" borderId="2" xfId="0" applyFont="1" applyFill="1" applyBorder="1" applyAlignment="1">
      <alignment horizontal="center" vertical="center" wrapText="1"/>
    </xf>
    <xf numFmtId="0" fontId="28" fillId="0" borderId="0" xfId="0" applyFont="1"/>
    <xf numFmtId="0" fontId="17" fillId="0" borderId="2" xfId="0" applyFont="1" applyBorder="1"/>
    <xf numFmtId="42" fontId="17" fillId="0" borderId="2" xfId="6" applyFont="1" applyBorder="1" applyAlignment="1">
      <alignment horizontal="center" wrapText="1"/>
    </xf>
    <xf numFmtId="42" fontId="17" fillId="0" borderId="0" xfId="6" applyFont="1" applyAlignment="1">
      <alignment horizontal="center" wrapText="1"/>
    </xf>
    <xf numFmtId="37" fontId="30" fillId="9" borderId="2" xfId="7" applyNumberFormat="1" applyFont="1" applyFill="1" applyBorder="1" applyAlignment="1">
      <alignment horizontal="center"/>
    </xf>
    <xf numFmtId="39" fontId="30" fillId="9" borderId="2" xfId="7" applyNumberFormat="1" applyFont="1" applyFill="1" applyBorder="1" applyAlignment="1">
      <alignment horizontal="centerContinuous"/>
    </xf>
    <xf numFmtId="0" fontId="30" fillId="9" borderId="2" xfId="7" applyFont="1" applyFill="1" applyBorder="1" applyAlignment="1">
      <alignment horizontal="centerContinuous"/>
    </xf>
    <xf numFmtId="0" fontId="30" fillId="9" borderId="2" xfId="7" applyFont="1" applyFill="1" applyBorder="1" applyAlignment="1">
      <alignment horizontal="center" vertical="center" wrapText="1"/>
    </xf>
    <xf numFmtId="168" fontId="30" fillId="3" borderId="2" xfId="7" applyNumberFormat="1" applyFont="1" applyFill="1" applyBorder="1"/>
    <xf numFmtId="37" fontId="3" fillId="3" borderId="2" xfId="0" applyNumberFormat="1" applyFont="1" applyFill="1" applyBorder="1" applyAlignment="1">
      <alignment horizontal="center" vertical="center"/>
    </xf>
    <xf numFmtId="37" fontId="3" fillId="3" borderId="2" xfId="7" applyNumberFormat="1" applyFill="1" applyBorder="1" applyAlignment="1">
      <alignment horizontal="center" vertical="center"/>
    </xf>
    <xf numFmtId="37" fontId="0" fillId="0" borderId="2" xfId="0" applyNumberFormat="1" applyBorder="1" applyAlignment="1">
      <alignment horizontal="center" vertical="center"/>
    </xf>
    <xf numFmtId="168" fontId="30" fillId="3" borderId="2" xfId="7" applyNumberFormat="1" applyFont="1" applyFill="1" applyBorder="1" applyAlignment="1">
      <alignment vertical="center"/>
    </xf>
    <xf numFmtId="0" fontId="0" fillId="0" borderId="0" xfId="0" applyAlignment="1">
      <alignment vertical="center"/>
    </xf>
    <xf numFmtId="0" fontId="3" fillId="0" borderId="0" xfId="0" applyFont="1" applyAlignment="1">
      <alignment horizontal="center"/>
    </xf>
    <xf numFmtId="0" fontId="22" fillId="0" borderId="48" xfId="0" applyFont="1" applyBorder="1" applyAlignment="1">
      <alignment horizontal="center" vertical="center" wrapText="1"/>
    </xf>
    <xf numFmtId="0" fontId="22" fillId="0" borderId="49" xfId="0" applyFont="1" applyBorder="1" applyAlignment="1">
      <alignment horizontal="center" vertical="center" wrapText="1"/>
    </xf>
    <xf numFmtId="0" fontId="22" fillId="8" borderId="49" xfId="0" applyFont="1" applyFill="1" applyBorder="1" applyAlignment="1">
      <alignment horizontal="center" vertical="center" wrapText="1"/>
    </xf>
    <xf numFmtId="0" fontId="22" fillId="8" borderId="50" xfId="0" applyFont="1" applyFill="1" applyBorder="1" applyAlignment="1">
      <alignment horizontal="center" vertical="center" wrapText="1"/>
    </xf>
    <xf numFmtId="166" fontId="17" fillId="8" borderId="22" xfId="0" applyNumberFormat="1" applyFont="1" applyFill="1" applyBorder="1" applyAlignment="1">
      <alignment vertical="center"/>
    </xf>
    <xf numFmtId="166" fontId="17" fillId="8" borderId="25" xfId="0" applyNumberFormat="1" applyFont="1" applyFill="1" applyBorder="1" applyAlignment="1">
      <alignment vertical="center"/>
    </xf>
    <xf numFmtId="0" fontId="24" fillId="3" borderId="48"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24" fillId="0" borderId="49"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50" xfId="0" applyFont="1" applyBorder="1" applyAlignment="1">
      <alignment horizontal="center" vertical="center" wrapText="1"/>
    </xf>
    <xf numFmtId="0" fontId="25" fillId="3" borderId="0" xfId="0" applyFont="1" applyFill="1" applyAlignment="1">
      <alignment horizontal="center" vertical="center"/>
    </xf>
    <xf numFmtId="0" fontId="25" fillId="3" borderId="0" xfId="0" applyFont="1" applyFill="1" applyAlignment="1">
      <alignment horizontal="center" vertical="center" wrapText="1"/>
    </xf>
    <xf numFmtId="0" fontId="26" fillId="3" borderId="0" xfId="0" applyFont="1" applyFill="1" applyAlignment="1">
      <alignment horizontal="center" vertical="center" wrapText="1"/>
    </xf>
    <xf numFmtId="0" fontId="13" fillId="3" borderId="29" xfId="0" applyFont="1" applyFill="1" applyBorder="1" applyAlignment="1">
      <alignment vertical="center" wrapText="1"/>
    </xf>
    <xf numFmtId="0" fontId="13" fillId="3" borderId="41" xfId="0" applyFont="1" applyFill="1" applyBorder="1" applyAlignment="1">
      <alignment vertical="center" wrapText="1"/>
    </xf>
    <xf numFmtId="0" fontId="13" fillId="3" borderId="43" xfId="0" applyFont="1" applyFill="1" applyBorder="1" applyAlignment="1">
      <alignment vertical="center" wrapText="1"/>
    </xf>
    <xf numFmtId="0" fontId="13" fillId="0" borderId="0" xfId="0" applyFont="1" applyAlignment="1" applyProtection="1">
      <alignment horizontal="center" vertical="center" wrapText="1"/>
      <protection locked="0"/>
    </xf>
    <xf numFmtId="0" fontId="13" fillId="0" borderId="0" xfId="0" applyFont="1" applyProtection="1">
      <protection locked="0"/>
    </xf>
    <xf numFmtId="0" fontId="13" fillId="3" borderId="0" xfId="0" applyFont="1" applyFill="1" applyAlignment="1" applyProtection="1">
      <alignment vertical="center" wrapText="1"/>
      <protection locked="0"/>
    </xf>
    <xf numFmtId="0" fontId="14" fillId="0" borderId="0" xfId="2" applyFont="1" applyAlignment="1" applyProtection="1">
      <alignment horizontal="center" vertical="center"/>
      <protection locked="0"/>
    </xf>
    <xf numFmtId="0" fontId="17" fillId="3" borderId="0" xfId="0" applyFont="1" applyFill="1" applyAlignment="1" applyProtection="1">
      <alignment horizontal="center" vertical="center" wrapText="1"/>
      <protection locked="0"/>
    </xf>
    <xf numFmtId="0" fontId="34" fillId="3" borderId="0" xfId="0" applyFont="1" applyFill="1" applyAlignment="1">
      <alignment horizontal="center" vertical="center" wrapText="1"/>
    </xf>
    <xf numFmtId="0" fontId="34" fillId="0" borderId="0" xfId="0" applyFont="1" applyAlignment="1" applyProtection="1">
      <alignment horizontal="center" vertical="center" wrapText="1"/>
      <protection locked="0"/>
    </xf>
    <xf numFmtId="0" fontId="35" fillId="0" borderId="0" xfId="0" applyFont="1" applyAlignment="1">
      <alignment horizontal="center" vertical="center" wrapText="1"/>
    </xf>
    <xf numFmtId="0" fontId="37" fillId="0" borderId="0" xfId="0" applyFont="1" applyAlignment="1">
      <alignment horizontal="center" vertical="center" wrapText="1"/>
    </xf>
    <xf numFmtId="0" fontId="37" fillId="0" borderId="0" xfId="0" applyFont="1" applyAlignment="1" applyProtection="1">
      <alignment horizontal="center" vertical="center" wrapText="1"/>
      <protection locked="0"/>
    </xf>
    <xf numFmtId="0" fontId="37" fillId="0" borderId="0" xfId="0" applyFont="1" applyProtection="1">
      <protection locked="0"/>
    </xf>
    <xf numFmtId="0" fontId="31" fillId="7" borderId="7" xfId="0" applyFont="1" applyFill="1" applyBorder="1" applyAlignment="1">
      <alignment horizontal="center" vertical="center" wrapText="1"/>
    </xf>
    <xf numFmtId="0" fontId="25" fillId="0" borderId="0" xfId="0" applyFont="1" applyAlignment="1">
      <alignment horizontal="center" vertical="center" wrapText="1"/>
    </xf>
    <xf numFmtId="10" fontId="36" fillId="0" borderId="0" xfId="0" applyNumberFormat="1" applyFont="1" applyAlignment="1">
      <alignment horizontal="center" vertical="center" wrapText="1"/>
    </xf>
    <xf numFmtId="0" fontId="15" fillId="5" borderId="0" xfId="0" applyFont="1" applyFill="1" applyAlignment="1">
      <alignment horizontal="left" vertical="center" wrapText="1"/>
    </xf>
    <xf numFmtId="0" fontId="1" fillId="0" borderId="0" xfId="8"/>
    <xf numFmtId="0" fontId="38" fillId="13" borderId="2" xfId="8" applyFont="1" applyFill="1" applyBorder="1" applyAlignment="1">
      <alignment horizontal="center" vertical="center" wrapText="1"/>
    </xf>
    <xf numFmtId="49" fontId="1" fillId="0" borderId="21" xfId="8" applyNumberFormat="1" applyBorder="1" applyAlignment="1">
      <alignment horizontal="center" vertical="center"/>
    </xf>
    <xf numFmtId="14" fontId="1" fillId="0" borderId="2" xfId="8" applyNumberFormat="1" applyBorder="1" applyAlignment="1">
      <alignment horizontal="center" vertical="center"/>
    </xf>
    <xf numFmtId="0" fontId="1" fillId="0" borderId="22" xfId="8" applyBorder="1" applyAlignment="1">
      <alignment horizontal="justify" vertical="top" wrapText="1"/>
    </xf>
    <xf numFmtId="0" fontId="13" fillId="14"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39" fillId="0" borderId="52" xfId="0" applyFont="1" applyBorder="1" applyAlignment="1">
      <alignment horizontal="left" vertical="center" wrapText="1"/>
    </xf>
    <xf numFmtId="0" fontId="40" fillId="0" borderId="0" xfId="0" applyFont="1" applyAlignment="1">
      <alignment horizontal="center" vertical="center" wrapText="1"/>
    </xf>
    <xf numFmtId="0" fontId="39" fillId="0" borderId="52" xfId="0" applyFont="1" applyBorder="1" applyAlignment="1">
      <alignment horizontal="center" vertical="center" wrapText="1"/>
    </xf>
    <xf numFmtId="169" fontId="40" fillId="0" borderId="2" xfId="0" applyNumberFormat="1" applyFont="1" applyBorder="1" applyAlignment="1">
      <alignment horizontal="center" vertical="center" wrapText="1"/>
    </xf>
    <xf numFmtId="0" fontId="40" fillId="0" borderId="2" xfId="0" applyFont="1" applyBorder="1" applyAlignment="1" applyProtection="1">
      <alignment horizontal="justify" vertical="center" wrapText="1"/>
      <protection locked="0"/>
    </xf>
    <xf numFmtId="170" fontId="40" fillId="0" borderId="2" xfId="0" applyNumberFormat="1" applyFont="1" applyBorder="1" applyAlignment="1" applyProtection="1">
      <alignment horizontal="center" vertical="center" wrapText="1"/>
      <protection locked="0"/>
    </xf>
    <xf numFmtId="10" fontId="41" fillId="10" borderId="2" xfId="0" applyNumberFormat="1" applyFont="1" applyFill="1" applyBorder="1" applyAlignment="1">
      <alignment horizontal="center" vertical="center" wrapText="1"/>
    </xf>
    <xf numFmtId="9" fontId="40" fillId="11" borderId="2" xfId="5" applyFont="1" applyFill="1" applyBorder="1" applyAlignment="1" applyProtection="1">
      <alignment horizontal="center" vertical="center" wrapText="1"/>
    </xf>
    <xf numFmtId="9" fontId="40" fillId="0" borderId="2" xfId="5" applyFont="1" applyFill="1" applyBorder="1" applyAlignment="1" applyProtection="1">
      <alignment horizontal="center" vertical="center" wrapText="1"/>
      <protection locked="0"/>
    </xf>
    <xf numFmtId="10" fontId="40" fillId="0" borderId="0" xfId="5" applyNumberFormat="1" applyFont="1" applyFill="1" applyBorder="1" applyAlignment="1" applyProtection="1">
      <alignment horizontal="center" vertical="center" wrapText="1"/>
    </xf>
    <xf numFmtId="1" fontId="40" fillId="0" borderId="0" xfId="0" applyNumberFormat="1"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14" fontId="39" fillId="0" borderId="52" xfId="0" applyNumberFormat="1" applyFont="1" applyBorder="1" applyAlignment="1">
      <alignment vertical="center" wrapText="1"/>
    </xf>
    <xf numFmtId="14" fontId="39" fillId="0" borderId="52" xfId="0" applyNumberFormat="1" applyFont="1" applyBorder="1" applyAlignment="1">
      <alignment horizontal="center" vertical="center"/>
    </xf>
    <xf numFmtId="9" fontId="31" fillId="7" borderId="7" xfId="0" applyNumberFormat="1" applyFont="1" applyFill="1" applyBorder="1" applyAlignment="1">
      <alignment horizontal="center" vertical="center" wrapText="1"/>
    </xf>
    <xf numFmtId="165" fontId="31" fillId="7" borderId="7" xfId="0" applyNumberFormat="1" applyFont="1" applyFill="1" applyBorder="1" applyAlignment="1">
      <alignment horizontal="center" vertical="center" wrapText="1"/>
    </xf>
    <xf numFmtId="0" fontId="31" fillId="5" borderId="7" xfId="0" applyFont="1" applyFill="1" applyBorder="1" applyAlignment="1">
      <alignment horizontal="center" vertical="center" wrapText="1"/>
    </xf>
    <xf numFmtId="0" fontId="32" fillId="5" borderId="7" xfId="0" applyFont="1" applyFill="1" applyBorder="1" applyAlignment="1">
      <alignment horizontal="center" vertical="center" wrapText="1"/>
    </xf>
    <xf numFmtId="0" fontId="33" fillId="5" borderId="7" xfId="0" applyFont="1" applyFill="1" applyBorder="1" applyAlignment="1">
      <alignment horizontal="center" vertical="center" wrapText="1"/>
    </xf>
    <xf numFmtId="0" fontId="43" fillId="0" borderId="52" xfId="0" applyFont="1" applyBorder="1" applyAlignment="1">
      <alignment horizontal="justify" vertical="center" wrapText="1"/>
    </xf>
    <xf numFmtId="0" fontId="43" fillId="0" borderId="52" xfId="0" applyFont="1" applyBorder="1" applyAlignment="1">
      <alignment horizontal="center" vertical="center" wrapText="1"/>
    </xf>
    <xf numFmtId="9" fontId="40" fillId="0" borderId="52" xfId="9" applyFont="1" applyFill="1" applyBorder="1" applyAlignment="1" applyProtection="1">
      <alignment horizontal="center" vertical="center" wrapText="1"/>
    </xf>
    <xf numFmtId="172" fontId="43" fillId="0" borderId="52" xfId="0" applyNumberFormat="1" applyFont="1" applyBorder="1" applyAlignment="1">
      <alignment horizontal="center" vertical="center"/>
    </xf>
    <xf numFmtId="169" fontId="40" fillId="0" borderId="52" xfId="0" applyNumberFormat="1" applyFont="1" applyBorder="1" applyAlignment="1">
      <alignment horizontal="center" vertical="center" wrapText="1"/>
    </xf>
    <xf numFmtId="0" fontId="40" fillId="0" borderId="52" xfId="0" applyFont="1" applyBorder="1" applyAlignment="1" applyProtection="1">
      <alignment horizontal="justify" vertical="center" wrapText="1"/>
      <protection locked="0"/>
    </xf>
    <xf numFmtId="170" fontId="40" fillId="0" borderId="52" xfId="0" applyNumberFormat="1" applyFont="1" applyBorder="1" applyAlignment="1" applyProtection="1">
      <alignment horizontal="center" vertical="center" wrapText="1"/>
      <protection locked="0"/>
    </xf>
    <xf numFmtId="10" fontId="41" fillId="10" borderId="52" xfId="0" applyNumberFormat="1" applyFont="1" applyFill="1" applyBorder="1" applyAlignment="1">
      <alignment horizontal="center" vertical="center" wrapText="1"/>
    </xf>
    <xf numFmtId="9" fontId="40" fillId="11" borderId="52" xfId="5" applyFont="1" applyFill="1" applyBorder="1" applyAlignment="1" applyProtection="1">
      <alignment horizontal="center" vertical="center" wrapText="1"/>
    </xf>
    <xf numFmtId="9" fontId="40" fillId="0" borderId="52" xfId="5" applyFont="1" applyFill="1" applyBorder="1" applyAlignment="1" applyProtection="1">
      <alignment horizontal="center" vertical="center" wrapText="1"/>
      <protection locked="0"/>
    </xf>
    <xf numFmtId="171" fontId="40" fillId="0" borderId="0" xfId="5" applyNumberFormat="1" applyFont="1" applyFill="1" applyBorder="1" applyAlignment="1" applyProtection="1">
      <alignment horizontal="center" vertical="center" wrapText="1"/>
    </xf>
    <xf numFmtId="0" fontId="43" fillId="0" borderId="54" xfId="0" applyFont="1" applyBorder="1" applyAlignment="1">
      <alignment horizontal="justify" vertical="center" wrapText="1"/>
    </xf>
    <xf numFmtId="0" fontId="43" fillId="0" borderId="54" xfId="0" applyFont="1" applyBorder="1" applyAlignment="1">
      <alignment horizontal="center" vertical="center" wrapText="1"/>
    </xf>
    <xf numFmtId="9" fontId="40" fillId="0" borderId="54" xfId="9" applyFont="1" applyFill="1" applyBorder="1" applyAlignment="1" applyProtection="1">
      <alignment horizontal="center" vertical="center" wrapText="1"/>
    </xf>
    <xf numFmtId="172" fontId="43" fillId="0" borderId="54" xfId="0" applyNumberFormat="1" applyFont="1" applyBorder="1" applyAlignment="1">
      <alignment horizontal="center" vertical="center"/>
    </xf>
    <xf numFmtId="169" fontId="40" fillId="0" borderId="54" xfId="0" applyNumberFormat="1" applyFont="1" applyBorder="1" applyAlignment="1">
      <alignment horizontal="center" vertical="center" wrapText="1"/>
    </xf>
    <xf numFmtId="0" fontId="40" fillId="0" borderId="54" xfId="0" applyFont="1" applyBorder="1" applyAlignment="1" applyProtection="1">
      <alignment horizontal="justify" vertical="center" wrapText="1"/>
      <protection locked="0"/>
    </xf>
    <xf numFmtId="170" fontId="40" fillId="0" borderId="54" xfId="0" applyNumberFormat="1" applyFont="1" applyBorder="1" applyAlignment="1" applyProtection="1">
      <alignment horizontal="center" vertical="center" wrapText="1"/>
      <protection locked="0"/>
    </xf>
    <xf numFmtId="10" fontId="41" fillId="10" borderId="54" xfId="0" applyNumberFormat="1" applyFont="1" applyFill="1" applyBorder="1" applyAlignment="1">
      <alignment horizontal="center" vertical="center" wrapText="1"/>
    </xf>
    <xf numFmtId="9" fontId="40" fillId="11" borderId="54" xfId="5" applyFont="1" applyFill="1" applyBorder="1" applyAlignment="1" applyProtection="1">
      <alignment horizontal="center" vertical="center" wrapText="1"/>
    </xf>
    <xf numFmtId="9" fontId="40" fillId="0" borderId="54" xfId="5" applyFont="1" applyFill="1" applyBorder="1" applyAlignment="1" applyProtection="1">
      <alignment horizontal="center" vertical="center" wrapText="1"/>
      <protection locked="0"/>
    </xf>
    <xf numFmtId="0" fontId="43" fillId="0" borderId="55" xfId="0" applyFont="1" applyBorder="1" applyAlignment="1">
      <alignment horizontal="justify" vertical="center" wrapText="1"/>
    </xf>
    <xf numFmtId="0" fontId="43" fillId="0" borderId="55" xfId="0" applyFont="1" applyBorder="1" applyAlignment="1">
      <alignment horizontal="center" vertical="center" wrapText="1"/>
    </xf>
    <xf numFmtId="172" fontId="43" fillId="0" borderId="55" xfId="0" applyNumberFormat="1" applyFont="1" applyBorder="1" applyAlignment="1">
      <alignment horizontal="center" vertical="center"/>
    </xf>
    <xf numFmtId="169" fontId="40" fillId="0" borderId="55" xfId="0" applyNumberFormat="1" applyFont="1" applyBorder="1" applyAlignment="1">
      <alignment horizontal="center" vertical="center" wrapText="1"/>
    </xf>
    <xf numFmtId="0" fontId="40" fillId="0" borderId="55" xfId="0" applyFont="1" applyBorder="1" applyAlignment="1" applyProtection="1">
      <alignment horizontal="justify" vertical="center" wrapText="1"/>
      <protection locked="0"/>
    </xf>
    <xf numFmtId="170" fontId="40" fillId="0" borderId="55" xfId="0" applyNumberFormat="1" applyFont="1" applyBorder="1" applyAlignment="1" applyProtection="1">
      <alignment horizontal="center" vertical="center" wrapText="1"/>
      <protection locked="0"/>
    </xf>
    <xf numFmtId="10" fontId="41" fillId="10" borderId="55" xfId="0" applyNumberFormat="1" applyFont="1" applyFill="1" applyBorder="1" applyAlignment="1">
      <alignment horizontal="center" vertical="center" wrapText="1"/>
    </xf>
    <xf numFmtId="9" fontId="40" fillId="11" borderId="55" xfId="5" applyFont="1" applyFill="1" applyBorder="1" applyAlignment="1" applyProtection="1">
      <alignment horizontal="center" vertical="center" wrapText="1"/>
    </xf>
    <xf numFmtId="9" fontId="40" fillId="0" borderId="55" xfId="5" applyFont="1" applyFill="1" applyBorder="1" applyAlignment="1" applyProtection="1">
      <alignment horizontal="center" vertical="center" wrapText="1"/>
      <protection locked="0"/>
    </xf>
    <xf numFmtId="0" fontId="43" fillId="0" borderId="0" xfId="0" applyFont="1" applyAlignment="1">
      <alignment horizontal="center" vertical="center" wrapText="1"/>
    </xf>
    <xf numFmtId="9" fontId="43" fillId="0" borderId="55" xfId="9" applyFont="1" applyFill="1" applyBorder="1" applyAlignment="1" applyProtection="1">
      <alignment horizontal="center" vertical="center" wrapText="1"/>
    </xf>
    <xf numFmtId="169" fontId="43" fillId="0" borderId="55" xfId="0" applyNumberFormat="1" applyFont="1" applyBorder="1" applyAlignment="1">
      <alignment horizontal="center" vertical="center" wrapText="1"/>
    </xf>
    <xf numFmtId="0" fontId="43" fillId="0" borderId="55" xfId="0" applyFont="1" applyBorder="1" applyAlignment="1" applyProtection="1">
      <alignment horizontal="justify" vertical="center" wrapText="1"/>
      <protection locked="0"/>
    </xf>
    <xf numFmtId="170" fontId="43" fillId="0" borderId="55" xfId="0" applyNumberFormat="1" applyFont="1" applyBorder="1" applyAlignment="1" applyProtection="1">
      <alignment horizontal="center" vertical="center" wrapText="1"/>
      <protection locked="0"/>
    </xf>
    <xf numFmtId="10" fontId="44" fillId="10" borderId="55" xfId="0" applyNumberFormat="1" applyFont="1" applyFill="1" applyBorder="1" applyAlignment="1">
      <alignment horizontal="center" vertical="center" wrapText="1"/>
    </xf>
    <xf numFmtId="9" fontId="43" fillId="11" borderId="55" xfId="5" applyFont="1" applyFill="1" applyBorder="1" applyAlignment="1" applyProtection="1">
      <alignment horizontal="center" vertical="center" wrapText="1"/>
    </xf>
    <xf numFmtId="9" fontId="43" fillId="0" borderId="55" xfId="5" applyFont="1" applyFill="1" applyBorder="1" applyAlignment="1" applyProtection="1">
      <alignment horizontal="center" vertical="center" wrapText="1"/>
      <protection locked="0"/>
    </xf>
    <xf numFmtId="10" fontId="43" fillId="0" borderId="0" xfId="5" applyNumberFormat="1" applyFont="1" applyFill="1" applyBorder="1" applyAlignment="1" applyProtection="1">
      <alignment horizontal="center" vertical="center" wrapText="1"/>
    </xf>
    <xf numFmtId="1" fontId="43" fillId="0" borderId="0" xfId="0" applyNumberFormat="1" applyFont="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171" fontId="43" fillId="0" borderId="0" xfId="5" applyNumberFormat="1" applyFont="1" applyFill="1" applyBorder="1" applyAlignment="1" applyProtection="1">
      <alignment horizontal="center" vertical="center" wrapText="1"/>
    </xf>
    <xf numFmtId="0" fontId="43" fillId="0" borderId="52" xfId="9" applyNumberFormat="1" applyFont="1" applyFill="1" applyBorder="1" applyAlignment="1" applyProtection="1">
      <alignment horizontal="center" vertical="center" wrapText="1"/>
    </xf>
    <xf numFmtId="9" fontId="43" fillId="0" borderId="52" xfId="9" applyFont="1" applyFill="1" applyBorder="1" applyAlignment="1" applyProtection="1">
      <alignment horizontal="center" vertical="center" wrapText="1"/>
    </xf>
    <xf numFmtId="14" fontId="43" fillId="0" borderId="52" xfId="0" applyNumberFormat="1" applyFont="1" applyBorder="1" applyAlignment="1">
      <alignment horizontal="center" vertical="center"/>
    </xf>
    <xf numFmtId="169" fontId="43" fillId="0" borderId="52" xfId="0" applyNumberFormat="1" applyFont="1" applyBorder="1" applyAlignment="1">
      <alignment horizontal="center" vertical="center" wrapText="1"/>
    </xf>
    <xf numFmtId="0" fontId="43" fillId="0" borderId="52" xfId="0" applyFont="1" applyBorder="1" applyAlignment="1" applyProtection="1">
      <alignment horizontal="justify" vertical="center" wrapText="1"/>
      <protection locked="0"/>
    </xf>
    <xf numFmtId="170" fontId="43" fillId="0" borderId="52" xfId="0" applyNumberFormat="1" applyFont="1" applyBorder="1" applyAlignment="1" applyProtection="1">
      <alignment horizontal="center" vertical="center" wrapText="1"/>
      <protection locked="0"/>
    </xf>
    <xf numFmtId="10" fontId="44" fillId="10" borderId="52" xfId="0" applyNumberFormat="1" applyFont="1" applyFill="1" applyBorder="1" applyAlignment="1">
      <alignment horizontal="center" vertical="center" wrapText="1"/>
    </xf>
    <xf numFmtId="9" fontId="43" fillId="11" borderId="52" xfId="5" applyFont="1" applyFill="1" applyBorder="1" applyAlignment="1" applyProtection="1">
      <alignment horizontal="center" vertical="center" wrapText="1"/>
    </xf>
    <xf numFmtId="9" fontId="43" fillId="0" borderId="52" xfId="5" applyFont="1" applyFill="1" applyBorder="1" applyAlignment="1" applyProtection="1">
      <alignment horizontal="center" vertical="center" wrapText="1"/>
      <protection locked="0"/>
    </xf>
    <xf numFmtId="0" fontId="43" fillId="0" borderId="54" xfId="9" applyNumberFormat="1" applyFont="1" applyFill="1" applyBorder="1" applyAlignment="1" applyProtection="1">
      <alignment horizontal="center" vertical="center" wrapText="1"/>
    </xf>
    <xf numFmtId="9" fontId="43" fillId="0" borderId="54" xfId="9" applyFont="1" applyFill="1" applyBorder="1" applyAlignment="1" applyProtection="1">
      <alignment horizontal="center" vertical="center" wrapText="1"/>
    </xf>
    <xf numFmtId="14" fontId="43" fillId="0" borderId="54" xfId="0" applyNumberFormat="1" applyFont="1" applyBorder="1" applyAlignment="1">
      <alignment horizontal="center" vertical="center"/>
    </xf>
    <xf numFmtId="169" fontId="43" fillId="0" borderId="54" xfId="0" applyNumberFormat="1" applyFont="1" applyBorder="1" applyAlignment="1">
      <alignment horizontal="center" vertical="center" wrapText="1"/>
    </xf>
    <xf numFmtId="0" fontId="43" fillId="0" borderId="54" xfId="0" applyFont="1" applyBorder="1" applyAlignment="1" applyProtection="1">
      <alignment horizontal="justify" vertical="center" wrapText="1"/>
      <protection locked="0"/>
    </xf>
    <xf numFmtId="170" fontId="43" fillId="0" borderId="54" xfId="0" applyNumberFormat="1" applyFont="1" applyBorder="1" applyAlignment="1" applyProtection="1">
      <alignment horizontal="center" vertical="center" wrapText="1"/>
      <protection locked="0"/>
    </xf>
    <xf numFmtId="10" fontId="44" fillId="10" borderId="54" xfId="0" applyNumberFormat="1" applyFont="1" applyFill="1" applyBorder="1" applyAlignment="1">
      <alignment horizontal="center" vertical="center" wrapText="1"/>
    </xf>
    <xf numFmtId="9" fontId="43" fillId="11" borderId="54" xfId="5" applyFont="1" applyFill="1" applyBorder="1" applyAlignment="1" applyProtection="1">
      <alignment horizontal="center" vertical="center" wrapText="1"/>
    </xf>
    <xf numFmtId="9" fontId="43" fillId="0" borderId="54" xfId="5" applyFont="1" applyFill="1" applyBorder="1" applyAlignment="1" applyProtection="1">
      <alignment horizontal="center" vertical="center" wrapText="1"/>
      <protection locked="0"/>
    </xf>
    <xf numFmtId="0" fontId="43" fillId="0" borderId="56" xfId="0" applyFont="1" applyBorder="1" applyAlignment="1">
      <alignment horizontal="justify" vertical="center" wrapText="1"/>
    </xf>
    <xf numFmtId="0" fontId="43" fillId="0" borderId="56" xfId="0" applyFont="1" applyBorder="1" applyAlignment="1">
      <alignment horizontal="center" vertical="center" wrapText="1"/>
    </xf>
    <xf numFmtId="0" fontId="43" fillId="0" borderId="56" xfId="9" applyNumberFormat="1" applyFont="1" applyFill="1" applyBorder="1" applyAlignment="1" applyProtection="1">
      <alignment horizontal="center" vertical="center" wrapText="1"/>
    </xf>
    <xf numFmtId="9" fontId="43" fillId="0" borderId="56" xfId="9" applyFont="1" applyFill="1" applyBorder="1" applyAlignment="1" applyProtection="1">
      <alignment horizontal="center" vertical="center" wrapText="1"/>
    </xf>
    <xf numFmtId="14" fontId="43" fillId="0" borderId="56" xfId="0" applyNumberFormat="1" applyFont="1" applyBorder="1" applyAlignment="1">
      <alignment horizontal="center" vertical="center"/>
    </xf>
    <xf numFmtId="169" fontId="43" fillId="0" borderId="56" xfId="0" applyNumberFormat="1" applyFont="1" applyBorder="1" applyAlignment="1">
      <alignment horizontal="center" vertical="center" wrapText="1"/>
    </xf>
    <xf numFmtId="0" fontId="43" fillId="0" borderId="56" xfId="0" applyFont="1" applyBorder="1" applyAlignment="1" applyProtection="1">
      <alignment horizontal="justify" vertical="center" wrapText="1"/>
      <protection locked="0"/>
    </xf>
    <xf numFmtId="170" fontId="43" fillId="0" borderId="56" xfId="0" applyNumberFormat="1" applyFont="1" applyBorder="1" applyAlignment="1" applyProtection="1">
      <alignment horizontal="center" vertical="center" wrapText="1"/>
      <protection locked="0"/>
    </xf>
    <xf numFmtId="10" fontId="44" fillId="10" borderId="56" xfId="0" applyNumberFormat="1" applyFont="1" applyFill="1" applyBorder="1" applyAlignment="1">
      <alignment horizontal="center" vertical="center" wrapText="1"/>
    </xf>
    <xf numFmtId="9" fontId="43" fillId="11" borderId="56" xfId="5" applyFont="1" applyFill="1" applyBorder="1" applyAlignment="1" applyProtection="1">
      <alignment horizontal="center" vertical="center" wrapText="1"/>
    </xf>
    <xf numFmtId="9" fontId="43" fillId="0" borderId="56" xfId="5" applyFont="1" applyFill="1" applyBorder="1" applyAlignment="1" applyProtection="1">
      <alignment horizontal="center" vertical="center" wrapText="1"/>
      <protection locked="0"/>
    </xf>
    <xf numFmtId="0" fontId="42" fillId="0" borderId="52" xfId="0" applyFont="1" applyBorder="1" applyAlignment="1">
      <alignment horizontal="center" vertical="center" wrapText="1"/>
    </xf>
    <xf numFmtId="9" fontId="40" fillId="0" borderId="52" xfId="5" applyFont="1" applyFill="1" applyBorder="1" applyAlignment="1" applyProtection="1">
      <alignment horizontal="center" vertical="center" wrapText="1"/>
    </xf>
    <xf numFmtId="0" fontId="39" fillId="0" borderId="54" xfId="0" applyFont="1" applyBorder="1" applyAlignment="1">
      <alignment horizontal="left" vertical="center" wrapText="1"/>
    </xf>
    <xf numFmtId="0" fontId="39" fillId="0" borderId="54" xfId="0" applyFont="1" applyBorder="1" applyAlignment="1">
      <alignment horizontal="center" vertical="center" wrapText="1"/>
    </xf>
    <xf numFmtId="0" fontId="42" fillId="0" borderId="54" xfId="0" applyFont="1" applyBorder="1" applyAlignment="1">
      <alignment horizontal="center" vertical="center" wrapText="1"/>
    </xf>
    <xf numFmtId="9" fontId="40" fillId="0" borderId="54" xfId="5" applyFont="1" applyFill="1" applyBorder="1" applyAlignment="1" applyProtection="1">
      <alignment horizontal="center" vertical="center" wrapText="1"/>
    </xf>
    <xf numFmtId="14" fontId="39" fillId="0" borderId="54" xfId="0" applyNumberFormat="1" applyFont="1" applyBorder="1" applyAlignment="1">
      <alignment vertical="center" wrapText="1"/>
    </xf>
    <xf numFmtId="14" fontId="39" fillId="0" borderId="54" xfId="0" applyNumberFormat="1" applyFont="1" applyBorder="1" applyAlignment="1">
      <alignment horizontal="center" vertical="center"/>
    </xf>
    <xf numFmtId="9" fontId="40" fillId="0" borderId="55" xfId="5" applyFont="1" applyFill="1" applyBorder="1" applyAlignment="1" applyProtection="1">
      <alignment horizontal="center" vertical="center" wrapText="1"/>
    </xf>
    <xf numFmtId="0" fontId="13" fillId="0" borderId="2" xfId="0" applyFont="1" applyBorder="1" applyAlignment="1">
      <alignment horizontal="left" vertical="center" wrapText="1"/>
    </xf>
    <xf numFmtId="0" fontId="43" fillId="3" borderId="52" xfId="0" applyFont="1" applyFill="1" applyBorder="1" applyAlignment="1">
      <alignment horizontal="justify" vertical="center" wrapText="1"/>
    </xf>
    <xf numFmtId="0" fontId="43" fillId="3" borderId="52" xfId="0" applyFont="1" applyFill="1" applyBorder="1" applyAlignment="1">
      <alignment horizontal="center" vertical="center" wrapText="1"/>
    </xf>
    <xf numFmtId="0" fontId="43" fillId="14" borderId="55" xfId="0" applyFont="1" applyFill="1" applyBorder="1" applyAlignment="1">
      <alignment horizontal="justify" vertical="center" wrapText="1"/>
    </xf>
    <xf numFmtId="0" fontId="43" fillId="14" borderId="55" xfId="0" applyFont="1" applyFill="1" applyBorder="1" applyAlignment="1">
      <alignment horizontal="center" vertical="center" wrapText="1"/>
    </xf>
    <xf numFmtId="0" fontId="45" fillId="0" borderId="0" xfId="0" applyFont="1"/>
    <xf numFmtId="0" fontId="47" fillId="3" borderId="0" xfId="0" applyFont="1" applyFill="1" applyAlignment="1">
      <alignment horizontal="justify" vertical="center" wrapText="1"/>
    </xf>
    <xf numFmtId="0" fontId="49" fillId="3" borderId="2" xfId="0" applyFont="1" applyFill="1" applyBorder="1" applyAlignment="1">
      <alignment horizontal="center" vertical="center" wrapText="1"/>
    </xf>
    <xf numFmtId="9" fontId="49" fillId="3" borderId="2"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justify" vertical="center" wrapText="1"/>
    </xf>
    <xf numFmtId="0" fontId="13" fillId="0" borderId="2" xfId="0" applyFont="1" applyBorder="1" applyAlignment="1">
      <alignment vertical="center" wrapText="1"/>
    </xf>
    <xf numFmtId="0" fontId="50" fillId="3" borderId="2" xfId="4" applyFont="1" applyFill="1" applyBorder="1" applyAlignment="1">
      <alignment horizontal="center" vertical="center" wrapText="1"/>
    </xf>
    <xf numFmtId="0" fontId="51" fillId="3" borderId="2" xfId="4" applyFont="1" applyFill="1" applyBorder="1" applyAlignment="1">
      <alignment horizontal="center" vertical="center" wrapText="1"/>
    </xf>
    <xf numFmtId="0" fontId="52" fillId="0" borderId="2" xfId="0" applyFont="1" applyBorder="1" applyAlignment="1">
      <alignment horizontal="center" vertical="center" wrapText="1"/>
    </xf>
    <xf numFmtId="0" fontId="52" fillId="3" borderId="2" xfId="0" applyFont="1" applyFill="1" applyBorder="1" applyAlignment="1">
      <alignment horizontal="center" vertical="center" wrapText="1"/>
    </xf>
    <xf numFmtId="0" fontId="52" fillId="3" borderId="2" xfId="0" applyFont="1" applyFill="1" applyBorder="1" applyAlignment="1">
      <alignment horizontal="justify" vertical="center" wrapText="1"/>
    </xf>
    <xf numFmtId="0" fontId="53" fillId="0" borderId="2" xfId="0" applyFont="1" applyBorder="1" applyAlignment="1">
      <alignment horizontal="center" vertical="center" wrapText="1"/>
    </xf>
    <xf numFmtId="0" fontId="47" fillId="3" borderId="2" xfId="0" applyFont="1" applyFill="1" applyBorder="1" applyAlignment="1">
      <alignment horizontal="left" vertical="center" wrapText="1"/>
    </xf>
    <xf numFmtId="0" fontId="47" fillId="3" borderId="2" xfId="0" applyFont="1" applyFill="1" applyBorder="1" applyAlignment="1">
      <alignment horizontal="center" vertical="center" wrapText="1"/>
    </xf>
    <xf numFmtId="164" fontId="47" fillId="3" borderId="2" xfId="0" applyNumberFormat="1" applyFont="1" applyFill="1" applyBorder="1" applyAlignment="1">
      <alignment horizontal="center" vertical="center" wrapText="1"/>
    </xf>
    <xf numFmtId="164" fontId="13" fillId="3" borderId="2" xfId="0" applyNumberFormat="1" applyFont="1" applyFill="1" applyBorder="1" applyAlignment="1">
      <alignment horizontal="center" vertical="center" wrapText="1"/>
    </xf>
    <xf numFmtId="0" fontId="39" fillId="0" borderId="56" xfId="0" applyFont="1" applyBorder="1" applyAlignment="1">
      <alignment horizontal="left" vertical="center" wrapText="1"/>
    </xf>
    <xf numFmtId="0" fontId="39" fillId="0" borderId="56" xfId="0" applyFont="1" applyBorder="1" applyAlignment="1">
      <alignment horizontal="center" vertical="center" wrapText="1"/>
    </xf>
    <xf numFmtId="9" fontId="39" fillId="0" borderId="56" xfId="0" applyNumberFormat="1" applyFont="1" applyBorder="1" applyAlignment="1">
      <alignment horizontal="center" vertical="center" wrapText="1"/>
    </xf>
    <xf numFmtId="9" fontId="40" fillId="0" borderId="56" xfId="5" applyFont="1" applyFill="1" applyBorder="1" applyAlignment="1" applyProtection="1">
      <alignment horizontal="center" vertical="center" wrapText="1"/>
    </xf>
    <xf numFmtId="14" fontId="39" fillId="0" borderId="56" xfId="0" applyNumberFormat="1" applyFont="1" applyBorder="1" applyAlignment="1">
      <alignment vertical="center" wrapText="1"/>
    </xf>
    <xf numFmtId="14" fontId="39" fillId="0" borderId="56" xfId="0" applyNumberFormat="1" applyFont="1" applyBorder="1" applyAlignment="1">
      <alignment horizontal="center" vertical="center"/>
    </xf>
    <xf numFmtId="169" fontId="40" fillId="0" borderId="56" xfId="0" applyNumberFormat="1" applyFont="1" applyBorder="1" applyAlignment="1">
      <alignment horizontal="center" vertical="center" wrapText="1"/>
    </xf>
    <xf numFmtId="0" fontId="40" fillId="0" borderId="56" xfId="0" applyFont="1" applyBorder="1" applyAlignment="1" applyProtection="1">
      <alignment horizontal="justify" vertical="center" wrapText="1"/>
      <protection locked="0"/>
    </xf>
    <xf numFmtId="170" fontId="40" fillId="0" borderId="56" xfId="0" applyNumberFormat="1" applyFont="1" applyBorder="1" applyAlignment="1" applyProtection="1">
      <alignment horizontal="center" vertical="center" wrapText="1"/>
      <protection locked="0"/>
    </xf>
    <xf numFmtId="10" fontId="41" fillId="10" borderId="56" xfId="0" applyNumberFormat="1" applyFont="1" applyFill="1" applyBorder="1" applyAlignment="1">
      <alignment horizontal="center" vertical="center" wrapText="1"/>
    </xf>
    <xf numFmtId="9" fontId="40" fillId="11" borderId="56" xfId="5" applyFont="1" applyFill="1" applyBorder="1" applyAlignment="1" applyProtection="1">
      <alignment horizontal="center" vertical="center" wrapText="1"/>
    </xf>
    <xf numFmtId="9" fontId="40" fillId="0" borderId="56" xfId="5" applyFont="1" applyFill="1" applyBorder="1" applyAlignment="1" applyProtection="1">
      <alignment horizontal="center" vertical="center" wrapText="1"/>
      <protection locked="0"/>
    </xf>
    <xf numFmtId="0" fontId="40" fillId="0" borderId="52" xfId="5" applyNumberFormat="1" applyFont="1" applyFill="1" applyBorder="1" applyAlignment="1" applyProtection="1">
      <alignment horizontal="center" vertical="center" wrapText="1"/>
    </xf>
    <xf numFmtId="0" fontId="40" fillId="0" borderId="52" xfId="0" applyFont="1" applyBorder="1" applyAlignment="1">
      <alignment horizontal="center" vertical="center" wrapText="1"/>
    </xf>
    <xf numFmtId="14" fontId="40" fillId="0" borderId="52" xfId="0" applyNumberFormat="1" applyFont="1" applyBorder="1" applyAlignment="1">
      <alignment horizontal="center" vertical="center"/>
    </xf>
    <xf numFmtId="0" fontId="40" fillId="0" borderId="55" xfId="5" applyNumberFormat="1" applyFont="1" applyFill="1" applyBorder="1" applyAlignment="1" applyProtection="1">
      <alignment horizontal="center" vertical="center" wrapText="1"/>
    </xf>
    <xf numFmtId="0" fontId="40" fillId="0" borderId="55" xfId="0" applyFont="1" applyBorder="1" applyAlignment="1">
      <alignment horizontal="center" vertical="center" wrapText="1"/>
    </xf>
    <xf numFmtId="14" fontId="40" fillId="0" borderId="55" xfId="0" applyNumberFormat="1" applyFont="1" applyBorder="1" applyAlignment="1">
      <alignment horizontal="center" vertical="center"/>
    </xf>
    <xf numFmtId="0" fontId="40" fillId="0" borderId="54" xfId="5" applyNumberFormat="1" applyFont="1" applyFill="1" applyBorder="1" applyAlignment="1" applyProtection="1">
      <alignment horizontal="center" vertical="center" wrapText="1"/>
    </xf>
    <xf numFmtId="0" fontId="40" fillId="0" borderId="54" xfId="0" applyFont="1" applyBorder="1" applyAlignment="1">
      <alignment horizontal="center" vertical="center" wrapText="1"/>
    </xf>
    <xf numFmtId="14" fontId="40" fillId="0" borderId="54" xfId="0" applyNumberFormat="1" applyFont="1" applyBorder="1" applyAlignment="1">
      <alignment horizontal="center" vertical="center"/>
    </xf>
    <xf numFmtId="0" fontId="40" fillId="0" borderId="52" xfId="0" applyFont="1" applyBorder="1" applyAlignment="1">
      <alignment horizontal="justify" vertical="center" wrapText="1"/>
    </xf>
    <xf numFmtId="0" fontId="40" fillId="0" borderId="54" xfId="0" applyFont="1" applyBorder="1" applyAlignment="1">
      <alignment horizontal="justify" vertical="center" wrapText="1"/>
    </xf>
    <xf numFmtId="0" fontId="40" fillId="0" borderId="55" xfId="0" applyFont="1" applyBorder="1" applyAlignment="1">
      <alignment horizontal="justify" vertical="center" wrapText="1"/>
    </xf>
    <xf numFmtId="171" fontId="26" fillId="0" borderId="53" xfId="0" applyNumberFormat="1" applyFont="1" applyBorder="1" applyAlignment="1">
      <alignment horizontal="center" vertical="center" wrapText="1"/>
    </xf>
    <xf numFmtId="10" fontId="21" fillId="12" borderId="53" xfId="0" applyNumberFormat="1" applyFont="1" applyFill="1" applyBorder="1" applyAlignment="1">
      <alignment horizontal="center" vertical="center" wrapText="1"/>
    </xf>
    <xf numFmtId="9" fontId="22" fillId="12" borderId="53" xfId="5" applyFont="1" applyFill="1" applyBorder="1" applyAlignment="1">
      <alignment horizontal="center" vertical="center" wrapText="1"/>
    </xf>
    <xf numFmtId="9" fontId="41" fillId="0" borderId="5" xfId="0" applyNumberFormat="1" applyFont="1" applyBorder="1" applyAlignment="1">
      <alignment horizontal="center" vertical="center" wrapText="1"/>
    </xf>
    <xf numFmtId="0" fontId="43" fillId="14" borderId="2" xfId="0" applyFont="1" applyFill="1" applyBorder="1" applyAlignment="1">
      <alignment horizontal="justify" vertical="center" wrapText="1"/>
    </xf>
    <xf numFmtId="0" fontId="43" fillId="14" borderId="2" xfId="0" applyFont="1" applyFill="1" applyBorder="1" applyAlignment="1">
      <alignment horizontal="center" vertical="center" wrapText="1"/>
    </xf>
    <xf numFmtId="0" fontId="43" fillId="14" borderId="2" xfId="9" applyNumberFormat="1" applyFont="1" applyFill="1" applyBorder="1" applyAlignment="1" applyProtection="1">
      <alignment horizontal="center" vertical="center" wrapText="1"/>
    </xf>
    <xf numFmtId="10" fontId="44" fillId="14" borderId="2" xfId="9" applyNumberFormat="1" applyFont="1" applyFill="1" applyBorder="1" applyAlignment="1" applyProtection="1">
      <alignment horizontal="center" vertical="center" wrapText="1"/>
    </xf>
    <xf numFmtId="172" fontId="43" fillId="14" borderId="2" xfId="0" applyNumberFormat="1"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Border="1" applyAlignment="1">
      <alignment vertical="center" wrapText="1"/>
    </xf>
    <xf numFmtId="0" fontId="54" fillId="0" borderId="2" xfId="0" applyFont="1" applyBorder="1" applyAlignment="1">
      <alignment horizontal="justify" vertical="center" wrapText="1"/>
    </xf>
    <xf numFmtId="0" fontId="55" fillId="0" borderId="2" xfId="0" applyFont="1" applyBorder="1" applyAlignment="1">
      <alignment horizontal="center" vertical="center" wrapText="1"/>
    </xf>
    <xf numFmtId="0" fontId="25" fillId="0" borderId="0" xfId="0" applyFont="1" applyAlignment="1">
      <alignment horizontal="justify" vertical="center" wrapText="1"/>
    </xf>
    <xf numFmtId="0" fontId="25" fillId="0" borderId="0" xfId="0" applyFont="1" applyAlignment="1">
      <alignment horizontal="justify" vertical="center"/>
    </xf>
    <xf numFmtId="0" fontId="56" fillId="0" borderId="2" xfId="0" applyFont="1" applyBorder="1" applyAlignment="1">
      <alignment horizontal="justify" vertical="center" wrapText="1"/>
    </xf>
    <xf numFmtId="0" fontId="56" fillId="0" borderId="2" xfId="0" applyFont="1" applyBorder="1" applyAlignment="1">
      <alignment horizontal="center" vertical="center" wrapText="1"/>
    </xf>
    <xf numFmtId="9" fontId="25" fillId="0" borderId="2" xfId="9" applyFont="1" applyFill="1" applyBorder="1" applyAlignment="1" applyProtection="1">
      <alignment horizontal="center" vertical="center" wrapText="1"/>
    </xf>
    <xf numFmtId="172" fontId="56" fillId="0" borderId="2" xfId="0" applyNumberFormat="1" applyFont="1" applyBorder="1" applyAlignment="1">
      <alignment horizontal="center" vertical="center"/>
    </xf>
    <xf numFmtId="169" fontId="25" fillId="0" borderId="2" xfId="0" applyNumberFormat="1" applyFont="1" applyBorder="1" applyAlignment="1">
      <alignment horizontal="center" vertical="center" wrapText="1"/>
    </xf>
    <xf numFmtId="0" fontId="15" fillId="5" borderId="2" xfId="0" applyFont="1" applyFill="1" applyBorder="1" applyAlignment="1">
      <alignment horizontal="left" vertical="center"/>
    </xf>
    <xf numFmtId="0" fontId="13" fillId="0" borderId="2" xfId="0" applyFont="1" applyBorder="1" applyAlignment="1">
      <alignment horizontal="left" vertical="center" wrapText="1"/>
    </xf>
    <xf numFmtId="0" fontId="13" fillId="0" borderId="18"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5"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4" fillId="0" borderId="18" xfId="2" applyFont="1" applyBorder="1" applyAlignment="1">
      <alignment horizontal="center" vertical="center"/>
    </xf>
    <xf numFmtId="0" fontId="14" fillId="0" borderId="19" xfId="2" applyFont="1" applyBorder="1" applyAlignment="1">
      <alignment horizontal="center" vertical="center"/>
    </xf>
    <xf numFmtId="0" fontId="14" fillId="0" borderId="26" xfId="2" applyFont="1" applyBorder="1" applyAlignment="1">
      <alignment horizontal="center" vertical="center"/>
    </xf>
    <xf numFmtId="0" fontId="14" fillId="0" borderId="21" xfId="2" applyFont="1" applyBorder="1" applyAlignment="1">
      <alignment horizontal="center" vertical="center"/>
    </xf>
    <xf numFmtId="0" fontId="14" fillId="0" borderId="2" xfId="2" applyFont="1" applyBorder="1" applyAlignment="1">
      <alignment horizontal="center" vertical="center"/>
    </xf>
    <xf numFmtId="0" fontId="14" fillId="0" borderId="5" xfId="2" applyFont="1" applyBorder="1" applyAlignment="1">
      <alignment horizontal="center" vertical="center"/>
    </xf>
    <xf numFmtId="0" fontId="14" fillId="0" borderId="23" xfId="2" applyFont="1" applyBorder="1" applyAlignment="1">
      <alignment horizontal="center" vertical="center"/>
    </xf>
    <xf numFmtId="0" fontId="14" fillId="0" borderId="24" xfId="2" applyFont="1" applyBorder="1" applyAlignment="1">
      <alignment horizontal="center" vertical="center"/>
    </xf>
    <xf numFmtId="0" fontId="14" fillId="0" borderId="27" xfId="2" applyFont="1" applyBorder="1" applyAlignment="1">
      <alignment horizontal="center" vertical="center"/>
    </xf>
    <xf numFmtId="0" fontId="15" fillId="5" borderId="2" xfId="0" applyFont="1" applyFill="1" applyBorder="1" applyAlignment="1">
      <alignment horizontal="left" vertical="center" wrapText="1"/>
    </xf>
    <xf numFmtId="0" fontId="13" fillId="3" borderId="44"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45" xfId="0" applyFont="1" applyFill="1" applyBorder="1" applyAlignment="1">
      <alignment horizontal="left" vertical="center" wrapText="1"/>
    </xf>
    <xf numFmtId="0" fontId="13" fillId="3" borderId="46" xfId="0" applyFont="1" applyFill="1" applyBorder="1" applyAlignment="1">
      <alignment horizontal="left" vertical="center" wrapText="1"/>
    </xf>
    <xf numFmtId="0" fontId="13" fillId="3" borderId="32" xfId="0" applyFont="1" applyFill="1" applyBorder="1" applyAlignment="1">
      <alignment horizontal="left" vertical="center" wrapText="1"/>
    </xf>
    <xf numFmtId="0" fontId="13" fillId="3" borderId="47" xfId="0" applyFont="1" applyFill="1" applyBorder="1" applyAlignment="1">
      <alignment horizontal="left" vertical="center" wrapText="1"/>
    </xf>
    <xf numFmtId="0" fontId="13" fillId="14" borderId="44" xfId="0" applyFont="1" applyFill="1" applyBorder="1" applyAlignment="1">
      <alignment horizontal="center" vertical="center" wrapText="1"/>
    </xf>
    <xf numFmtId="0" fontId="13" fillId="14" borderId="9" xfId="0" applyFont="1" applyFill="1" applyBorder="1" applyAlignment="1">
      <alignment horizontal="center" vertical="center" wrapText="1"/>
    </xf>
    <xf numFmtId="0" fontId="13" fillId="14" borderId="45" xfId="0" applyFont="1" applyFill="1" applyBorder="1" applyAlignment="1">
      <alignment horizontal="center" vertical="center" wrapText="1"/>
    </xf>
    <xf numFmtId="0" fontId="13" fillId="14" borderId="46" xfId="0" applyFont="1" applyFill="1" applyBorder="1" applyAlignment="1">
      <alignment horizontal="center" vertical="center" wrapText="1"/>
    </xf>
    <xf numFmtId="0" fontId="13" fillId="14" borderId="32" xfId="0" applyFont="1" applyFill="1" applyBorder="1" applyAlignment="1">
      <alignment horizontal="center" vertical="center" wrapText="1"/>
    </xf>
    <xf numFmtId="0" fontId="13" fillId="14" borderId="47" xfId="0" applyFont="1" applyFill="1" applyBorder="1" applyAlignment="1">
      <alignment horizontal="center" vertical="center" wrapText="1"/>
    </xf>
    <xf numFmtId="0" fontId="13" fillId="0" borderId="27" xfId="0" applyFont="1" applyBorder="1" applyAlignment="1">
      <alignment horizontal="left" vertical="center" wrapText="1"/>
    </xf>
    <xf numFmtId="0" fontId="45" fillId="3" borderId="2" xfId="0" applyFont="1" applyFill="1" applyBorder="1" applyAlignment="1">
      <alignment horizontal="left" vertical="center" wrapText="1"/>
    </xf>
    <xf numFmtId="0" fontId="45" fillId="3" borderId="5" xfId="0" applyFont="1" applyFill="1" applyBorder="1" applyAlignment="1">
      <alignment horizontal="left" vertical="center" wrapText="1"/>
    </xf>
    <xf numFmtId="0" fontId="45" fillId="3" borderId="4" xfId="0" applyFont="1" applyFill="1" applyBorder="1" applyAlignment="1">
      <alignment horizontal="left" vertical="center" wrapText="1"/>
    </xf>
    <xf numFmtId="0" fontId="45" fillId="3" borderId="3" xfId="0" applyFont="1" applyFill="1" applyBorder="1" applyAlignment="1">
      <alignment horizontal="left" vertical="center" wrapText="1"/>
    </xf>
    <xf numFmtId="0" fontId="15" fillId="5" borderId="5"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48" fillId="3" borderId="2" xfId="0" applyFont="1" applyFill="1" applyBorder="1" applyAlignment="1">
      <alignment horizontal="justify" vertical="center" wrapText="1"/>
    </xf>
    <xf numFmtId="0" fontId="46" fillId="3" borderId="2" xfId="0" applyFont="1" applyFill="1" applyBorder="1" applyAlignment="1">
      <alignment horizontal="justify" vertical="center" wrapText="1"/>
    </xf>
    <xf numFmtId="0" fontId="13" fillId="0" borderId="19"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2" xfId="0" applyFont="1" applyBorder="1" applyAlignment="1">
      <alignment horizontal="left" vertical="center"/>
    </xf>
    <xf numFmtId="0" fontId="13" fillId="0" borderId="26" xfId="0" applyFont="1" applyBorder="1" applyAlignment="1">
      <alignment horizontal="left" vertical="center" wrapText="1"/>
    </xf>
    <xf numFmtId="0" fontId="13" fillId="0" borderId="5" xfId="0" applyFont="1" applyBorder="1" applyAlignment="1">
      <alignment horizontal="left" vertical="center" wrapText="1"/>
    </xf>
    <xf numFmtId="0" fontId="15" fillId="5" borderId="2"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49" fillId="3" borderId="2" xfId="0" applyFont="1" applyFill="1" applyBorder="1" applyAlignment="1">
      <alignment horizontal="center" vertical="center" wrapText="1"/>
    </xf>
    <xf numFmtId="0" fontId="15" fillId="5" borderId="2" xfId="0" applyFont="1" applyFill="1" applyBorder="1" applyAlignment="1">
      <alignment horizontal="center" vertical="center"/>
    </xf>
    <xf numFmtId="0" fontId="26" fillId="3" borderId="2" xfId="0" applyFont="1" applyFill="1" applyBorder="1" applyAlignment="1">
      <alignment horizontal="center" vertical="center" wrapText="1"/>
    </xf>
    <xf numFmtId="0" fontId="14" fillId="0" borderId="28" xfId="2" applyFont="1" applyBorder="1" applyAlignment="1">
      <alignment horizontal="center" vertical="center"/>
    </xf>
    <xf numFmtId="0" fontId="14" fillId="0" borderId="30" xfId="2" applyFont="1" applyBorder="1" applyAlignment="1">
      <alignment horizontal="center" vertical="center"/>
    </xf>
    <xf numFmtId="0" fontId="14" fillId="0" borderId="29" xfId="2" applyFont="1" applyBorder="1" applyAlignment="1">
      <alignment horizontal="center" vertical="center"/>
    </xf>
    <xf numFmtId="0" fontId="14" fillId="0" borderId="40" xfId="2" applyFont="1" applyBorder="1" applyAlignment="1">
      <alignment horizontal="center" vertical="center"/>
    </xf>
    <xf numFmtId="0" fontId="14" fillId="0" borderId="4" xfId="2" applyFont="1" applyBorder="1" applyAlignment="1">
      <alignment horizontal="center" vertical="center"/>
    </xf>
    <xf numFmtId="0" fontId="14" fillId="0" borderId="41" xfId="2" applyFont="1" applyBorder="1" applyAlignment="1">
      <alignment horizontal="center" vertical="center"/>
    </xf>
    <xf numFmtId="0" fontId="14" fillId="0" borderId="42" xfId="2" applyFont="1" applyBorder="1" applyAlignment="1">
      <alignment horizontal="center" vertical="center"/>
    </xf>
    <xf numFmtId="0" fontId="14" fillId="0" borderId="34" xfId="2" applyFont="1" applyBorder="1" applyAlignment="1">
      <alignment horizontal="center" vertical="center"/>
    </xf>
    <xf numFmtId="0" fontId="14" fillId="0" borderId="43" xfId="2" applyFont="1" applyBorder="1" applyAlignment="1">
      <alignment horizontal="center" vertical="center"/>
    </xf>
    <xf numFmtId="0" fontId="13" fillId="0" borderId="2" xfId="0" applyFont="1" applyBorder="1" applyAlignment="1">
      <alignment horizontal="justify" vertical="center" wrapText="1"/>
    </xf>
    <xf numFmtId="0" fontId="13" fillId="0" borderId="2" xfId="0" applyFont="1" applyBorder="1" applyAlignment="1">
      <alignment horizontal="center" vertical="center" wrapText="1"/>
    </xf>
    <xf numFmtId="0" fontId="14" fillId="3" borderId="18" xfId="2" applyFont="1" applyFill="1" applyBorder="1" applyAlignment="1">
      <alignment horizontal="center" vertical="center"/>
    </xf>
    <xf numFmtId="0" fontId="14" fillId="3" borderId="19" xfId="2" applyFont="1" applyFill="1" applyBorder="1" applyAlignment="1">
      <alignment horizontal="center" vertical="center"/>
    </xf>
    <xf numFmtId="0" fontId="14" fillId="3" borderId="2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4" xfId="2" applyFont="1" applyFill="1" applyBorder="1" applyAlignment="1">
      <alignment horizontal="center" vertical="center"/>
    </xf>
    <xf numFmtId="0" fontId="14" fillId="3" borderId="25" xfId="2" applyFont="1" applyFill="1" applyBorder="1" applyAlignment="1">
      <alignment horizontal="center" vertical="center"/>
    </xf>
    <xf numFmtId="0" fontId="15" fillId="5" borderId="5"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3" xfId="0" applyFont="1" applyFill="1" applyBorder="1" applyAlignment="1">
      <alignment horizontal="center" vertical="center"/>
    </xf>
    <xf numFmtId="0" fontId="13" fillId="0" borderId="4" xfId="0" applyFont="1" applyBorder="1" applyAlignment="1">
      <alignment horizontal="left" vertical="center"/>
    </xf>
    <xf numFmtId="42" fontId="13" fillId="0" borderId="0" xfId="6" applyFont="1" applyAlignment="1">
      <alignment horizontal="center" vertical="center" wrapText="1"/>
    </xf>
    <xf numFmtId="0" fontId="15" fillId="5" borderId="8"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8" xfId="0" applyFont="1" applyFill="1" applyBorder="1" applyAlignment="1">
      <alignment horizontal="center" vertical="center"/>
    </xf>
    <xf numFmtId="0" fontId="15" fillId="5" borderId="0" xfId="0" applyFont="1" applyFill="1" applyAlignment="1">
      <alignment horizontal="center" vertical="center"/>
    </xf>
    <xf numFmtId="0" fontId="13" fillId="3" borderId="18"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3" fillId="3" borderId="23" xfId="0" applyFont="1" applyFill="1" applyBorder="1" applyAlignment="1">
      <alignment horizontal="left" vertical="center" wrapText="1"/>
    </xf>
    <xf numFmtId="0" fontId="13" fillId="3" borderId="24" xfId="0" applyFont="1" applyFill="1" applyBorder="1" applyAlignment="1">
      <alignment horizontal="left" vertical="center" wrapText="1"/>
    </xf>
    <xf numFmtId="0" fontId="13" fillId="3" borderId="25" xfId="0" applyFont="1" applyFill="1" applyBorder="1" applyAlignment="1">
      <alignment horizontal="left" vertical="center" wrapText="1"/>
    </xf>
    <xf numFmtId="0" fontId="14" fillId="3" borderId="28" xfId="2" applyFont="1" applyFill="1" applyBorder="1" applyAlignment="1">
      <alignment horizontal="center" vertical="center"/>
    </xf>
    <xf numFmtId="0" fontId="14" fillId="3" borderId="30" xfId="2" applyFont="1" applyFill="1" applyBorder="1" applyAlignment="1">
      <alignment horizontal="center" vertical="center"/>
    </xf>
    <xf numFmtId="0" fontId="14" fillId="3" borderId="40" xfId="2" applyFont="1" applyFill="1" applyBorder="1" applyAlignment="1">
      <alignment horizontal="center" vertical="center"/>
    </xf>
    <xf numFmtId="0" fontId="14" fillId="3" borderId="4" xfId="2" applyFont="1" applyFill="1" applyBorder="1" applyAlignment="1">
      <alignment horizontal="center" vertical="center"/>
    </xf>
    <xf numFmtId="0" fontId="14" fillId="3" borderId="42" xfId="2" applyFont="1" applyFill="1" applyBorder="1" applyAlignment="1">
      <alignment horizontal="center" vertical="center"/>
    </xf>
    <xf numFmtId="0" fontId="14" fillId="3" borderId="34" xfId="2" applyFont="1" applyFill="1" applyBorder="1" applyAlignment="1">
      <alignment horizontal="center" vertical="center"/>
    </xf>
    <xf numFmtId="0" fontId="47" fillId="3" borderId="2" xfId="0" applyFont="1" applyFill="1" applyBorder="1" applyAlignment="1">
      <alignment horizontal="left" vertical="center" wrapText="1"/>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5" fillId="0" borderId="2" xfId="0" applyFont="1" applyBorder="1" applyAlignment="1">
      <alignment horizontal="left" vertical="center"/>
    </xf>
    <xf numFmtId="0" fontId="7" fillId="3" borderId="28" xfId="2" applyFont="1" applyFill="1" applyBorder="1" applyAlignment="1">
      <alignment horizontal="center" vertical="center"/>
    </xf>
    <xf numFmtId="0" fontId="7" fillId="3" borderId="30" xfId="2" applyFont="1" applyFill="1" applyBorder="1" applyAlignment="1">
      <alignment horizontal="center" vertical="center"/>
    </xf>
    <xf numFmtId="0" fontId="5" fillId="3" borderId="18"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7" fillId="3" borderId="40" xfId="2" applyFont="1" applyFill="1" applyBorder="1" applyAlignment="1">
      <alignment horizontal="center" vertical="center"/>
    </xf>
    <xf numFmtId="0" fontId="7" fillId="3" borderId="4" xfId="2" applyFont="1" applyFill="1" applyBorder="1" applyAlignment="1">
      <alignment horizontal="center" vertical="center"/>
    </xf>
    <xf numFmtId="0" fontId="5" fillId="3" borderId="2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7" fillId="3" borderId="42" xfId="2" applyFont="1" applyFill="1" applyBorder="1" applyAlignment="1">
      <alignment horizontal="center" vertical="center"/>
    </xf>
    <xf numFmtId="0" fontId="7" fillId="3" borderId="34" xfId="2" applyFont="1" applyFill="1" applyBorder="1" applyAlignment="1">
      <alignment horizontal="center" vertical="center"/>
    </xf>
    <xf numFmtId="0" fontId="5" fillId="3" borderId="23"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25" fillId="0" borderId="2" xfId="0" applyFont="1" applyBorder="1" applyAlignment="1">
      <alignment horizontal="justify" vertical="center" wrapText="1"/>
    </xf>
    <xf numFmtId="0" fontId="6" fillId="5" borderId="2" xfId="0" applyFont="1" applyFill="1" applyBorder="1" applyAlignment="1">
      <alignment horizontal="left" vertical="center"/>
    </xf>
    <xf numFmtId="0" fontId="25" fillId="3" borderId="2" xfId="0" applyFont="1" applyFill="1" applyBorder="1" applyAlignment="1">
      <alignment horizontal="justify" vertical="center" wrapText="1"/>
    </xf>
    <xf numFmtId="0" fontId="25" fillId="3" borderId="2" xfId="0" applyFont="1" applyFill="1" applyBorder="1" applyAlignment="1">
      <alignment horizontal="justify" vertical="center"/>
    </xf>
    <xf numFmtId="0" fontId="25" fillId="14" borderId="2" xfId="0" applyFont="1" applyFill="1" applyBorder="1" applyAlignment="1">
      <alignment horizontal="justify" vertical="center" wrapText="1"/>
    </xf>
    <xf numFmtId="0" fontId="54" fillId="0" borderId="2" xfId="0" applyFont="1" applyBorder="1" applyAlignment="1">
      <alignment horizontal="justify" vertical="center" wrapText="1"/>
    </xf>
    <xf numFmtId="0" fontId="17" fillId="0" borderId="2" xfId="0" applyFont="1" applyBorder="1" applyAlignment="1">
      <alignment horizontal="left" vertical="center" wrapText="1"/>
    </xf>
    <xf numFmtId="0" fontId="5" fillId="3" borderId="19"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3" borderId="18" xfId="2" applyFont="1" applyFill="1" applyBorder="1" applyAlignment="1">
      <alignment horizontal="center" vertical="center"/>
    </xf>
    <xf numFmtId="0" fontId="7" fillId="3" borderId="19" xfId="2" applyFont="1" applyFill="1" applyBorder="1" applyAlignment="1">
      <alignment horizontal="center" vertical="center"/>
    </xf>
    <xf numFmtId="0" fontId="7" fillId="3" borderId="20" xfId="2" applyFont="1" applyFill="1" applyBorder="1" applyAlignment="1">
      <alignment horizontal="center" vertical="center"/>
    </xf>
    <xf numFmtId="0" fontId="7" fillId="3" borderId="21"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22" xfId="2" applyFont="1" applyFill="1" applyBorder="1" applyAlignment="1">
      <alignment horizontal="center" vertical="center"/>
    </xf>
    <xf numFmtId="0" fontId="7" fillId="3" borderId="23" xfId="2" applyFont="1" applyFill="1" applyBorder="1" applyAlignment="1">
      <alignment horizontal="center" vertical="center"/>
    </xf>
    <xf numFmtId="0" fontId="7" fillId="3" borderId="24" xfId="2" applyFont="1" applyFill="1" applyBorder="1" applyAlignment="1">
      <alignment horizontal="center" vertical="center"/>
    </xf>
    <xf numFmtId="0" fontId="7" fillId="3" borderId="25" xfId="2" applyFont="1" applyFill="1" applyBorder="1" applyAlignment="1">
      <alignment horizontal="center" vertical="center"/>
    </xf>
    <xf numFmtId="0" fontId="41" fillId="0" borderId="52" xfId="0" applyFont="1" applyBorder="1" applyAlignment="1">
      <alignment horizontal="center" vertical="center" wrapText="1"/>
    </xf>
    <xf numFmtId="0" fontId="41" fillId="0" borderId="55" xfId="0" applyFont="1" applyBorder="1" applyAlignment="1">
      <alignment horizontal="center" vertical="center" wrapText="1"/>
    </xf>
    <xf numFmtId="0" fontId="41" fillId="0" borderId="54" xfId="0" applyFont="1" applyBorder="1" applyAlignment="1">
      <alignment horizontal="center" vertical="center" wrapText="1"/>
    </xf>
    <xf numFmtId="0" fontId="22" fillId="3" borderId="2" xfId="0" applyFont="1" applyFill="1" applyBorder="1" applyAlignment="1" applyProtection="1">
      <alignment horizontal="center"/>
      <protection locked="0"/>
    </xf>
    <xf numFmtId="0" fontId="41" fillId="0" borderId="2" xfId="0" applyFont="1" applyBorder="1" applyAlignment="1">
      <alignment horizontal="center" vertical="center" textRotation="90" wrapText="1"/>
    </xf>
    <xf numFmtId="0" fontId="44" fillId="0" borderId="2" xfId="0" applyFont="1" applyBorder="1" applyAlignment="1">
      <alignment horizontal="center" vertical="center" textRotation="90" wrapText="1"/>
    </xf>
    <xf numFmtId="0" fontId="41" fillId="0" borderId="52" xfId="0" applyFont="1" applyBorder="1" applyAlignment="1">
      <alignment horizontal="center" vertical="center" textRotation="90" wrapText="1"/>
    </xf>
    <xf numFmtId="0" fontId="41" fillId="0" borderId="54" xfId="0" applyFont="1" applyBorder="1" applyAlignment="1">
      <alignment horizontal="center" vertical="center" textRotation="90" wrapText="1"/>
    </xf>
    <xf numFmtId="0" fontId="41" fillId="0" borderId="56" xfId="0" applyFont="1" applyBorder="1" applyAlignment="1">
      <alignment horizontal="center" vertical="center" textRotation="90" wrapText="1"/>
    </xf>
    <xf numFmtId="0" fontId="14" fillId="3" borderId="4" xfId="2" applyFont="1" applyFill="1" applyBorder="1" applyAlignment="1" applyProtection="1">
      <alignment horizontal="center" vertical="center"/>
      <protection locked="0"/>
    </xf>
    <xf numFmtId="0" fontId="13" fillId="3" borderId="21" xfId="0" applyFont="1" applyFill="1" applyBorder="1" applyAlignment="1" applyProtection="1">
      <alignment horizontal="left" vertical="center" wrapText="1"/>
      <protection locked="0"/>
    </xf>
    <xf numFmtId="0" fontId="13" fillId="3" borderId="22" xfId="0" applyFont="1" applyFill="1" applyBorder="1" applyAlignment="1" applyProtection="1">
      <alignment horizontal="left" vertical="center" wrapText="1"/>
      <protection locked="0"/>
    </xf>
    <xf numFmtId="0" fontId="14" fillId="3" borderId="34" xfId="2" applyFont="1" applyFill="1" applyBorder="1" applyAlignment="1" applyProtection="1">
      <alignment horizontal="center" vertical="center"/>
      <protection locked="0"/>
    </xf>
    <xf numFmtId="0" fontId="13" fillId="3" borderId="23" xfId="0" applyFont="1" applyFill="1" applyBorder="1" applyAlignment="1" applyProtection="1">
      <alignment horizontal="left" vertical="center" wrapText="1"/>
      <protection locked="0"/>
    </xf>
    <xf numFmtId="0" fontId="13" fillId="3" borderId="25" xfId="0" applyFont="1" applyFill="1" applyBorder="1" applyAlignment="1" applyProtection="1">
      <alignment horizontal="left" vertical="center" wrapText="1"/>
      <protection locked="0"/>
    </xf>
    <xf numFmtId="0" fontId="15" fillId="5" borderId="2" xfId="0" applyFont="1" applyFill="1" applyBorder="1" applyAlignment="1" applyProtection="1">
      <alignment horizontal="left" vertical="center"/>
      <protection locked="0"/>
    </xf>
    <xf numFmtId="0" fontId="26" fillId="0" borderId="2" xfId="0" applyFont="1" applyBorder="1" applyAlignment="1" applyProtection="1">
      <alignment horizontal="left" vertical="center"/>
      <protection locked="0"/>
    </xf>
    <xf numFmtId="0" fontId="13" fillId="0" borderId="35"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0" borderId="37" xfId="0" applyFont="1" applyBorder="1" applyAlignment="1" applyProtection="1">
      <alignment horizontal="center" vertical="center" wrapText="1"/>
      <protection locked="0"/>
    </xf>
    <xf numFmtId="0" fontId="14" fillId="3" borderId="30" xfId="2" applyFont="1" applyFill="1" applyBorder="1" applyAlignment="1" applyProtection="1">
      <alignment horizontal="center" vertical="center"/>
      <protection locked="0"/>
    </xf>
    <xf numFmtId="0" fontId="13" fillId="3" borderId="28" xfId="0" applyFont="1" applyFill="1" applyBorder="1" applyAlignment="1" applyProtection="1">
      <alignment horizontal="left" vertical="center" wrapText="1"/>
      <protection locked="0"/>
    </xf>
    <xf numFmtId="0" fontId="13" fillId="3" borderId="29" xfId="0" applyFont="1" applyFill="1" applyBorder="1" applyAlignment="1" applyProtection="1">
      <alignment horizontal="left" vertical="center" wrapText="1"/>
      <protection locked="0"/>
    </xf>
    <xf numFmtId="0" fontId="14" fillId="3" borderId="38" xfId="2" applyFont="1" applyFill="1" applyBorder="1" applyAlignment="1">
      <alignment horizontal="center" vertical="center"/>
    </xf>
    <xf numFmtId="0" fontId="14" fillId="3" borderId="3" xfId="2" applyFont="1" applyFill="1" applyBorder="1" applyAlignment="1">
      <alignment horizontal="center" vertical="center"/>
    </xf>
    <xf numFmtId="0" fontId="14" fillId="3" borderId="39" xfId="2" applyFont="1" applyFill="1" applyBorder="1" applyAlignment="1">
      <alignment horizontal="center" vertical="center"/>
    </xf>
    <xf numFmtId="0" fontId="13" fillId="3" borderId="18"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25" fillId="0" borderId="5" xfId="0" applyFont="1" applyBorder="1" applyAlignment="1">
      <alignment horizontal="justify" vertical="center" wrapText="1"/>
    </xf>
    <xf numFmtId="0" fontId="25" fillId="0" borderId="4" xfId="0" applyFont="1" applyBorder="1" applyAlignment="1">
      <alignment horizontal="justify" vertical="center" wrapText="1"/>
    </xf>
    <xf numFmtId="0" fontId="25" fillId="0" borderId="3" xfId="0" applyFont="1" applyBorder="1" applyAlignment="1">
      <alignment horizontal="justify"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3" xfId="0" applyFont="1" applyBorder="1" applyAlignment="1">
      <alignment horizontal="center" vertical="center" wrapText="1"/>
    </xf>
    <xf numFmtId="0" fontId="54" fillId="0" borderId="5" xfId="0" applyFont="1" applyBorder="1" applyAlignment="1">
      <alignment horizontal="justify" vertical="center" wrapText="1"/>
    </xf>
    <xf numFmtId="0" fontId="54" fillId="0" borderId="4" xfId="0" applyFont="1" applyBorder="1" applyAlignment="1">
      <alignment horizontal="justify" vertical="center" wrapText="1"/>
    </xf>
    <xf numFmtId="0" fontId="54" fillId="0" borderId="3" xfId="0" applyFont="1" applyBorder="1" applyAlignment="1">
      <alignment horizontal="justify" vertical="center" wrapText="1"/>
    </xf>
    <xf numFmtId="0" fontId="54" fillId="0" borderId="5" xfId="0" applyFont="1" applyBorder="1" applyAlignment="1">
      <alignment horizontal="center" vertical="center" wrapText="1"/>
    </xf>
    <xf numFmtId="0" fontId="54" fillId="0" borderId="4" xfId="0" applyFont="1" applyBorder="1" applyAlignment="1">
      <alignment horizontal="center" vertical="center" wrapText="1"/>
    </xf>
    <xf numFmtId="0" fontId="54" fillId="0" borderId="3" xfId="0" applyFont="1" applyBorder="1" applyAlignment="1">
      <alignment horizontal="center" vertical="center" wrapText="1"/>
    </xf>
    <xf numFmtId="0" fontId="21" fillId="0" borderId="16" xfId="0" applyFont="1" applyBorder="1" applyAlignment="1">
      <alignment horizontal="center"/>
    </xf>
    <xf numFmtId="0" fontId="25" fillId="3" borderId="0" xfId="0" applyFont="1" applyFill="1" applyAlignment="1">
      <alignment horizontal="center" vertical="center"/>
    </xf>
    <xf numFmtId="0" fontId="24" fillId="3" borderId="49" xfId="0" applyFont="1" applyFill="1" applyBorder="1" applyAlignment="1">
      <alignment horizontal="center" vertical="center" wrapText="1"/>
    </xf>
    <xf numFmtId="0" fontId="25" fillId="3" borderId="11" xfId="0" applyFont="1" applyFill="1" applyBorder="1" applyAlignment="1">
      <alignment horizontal="center" vertical="center"/>
    </xf>
    <xf numFmtId="0" fontId="25" fillId="3" borderId="16" xfId="0" applyFont="1" applyFill="1" applyBorder="1" applyAlignment="1">
      <alignment horizontal="center" vertical="center"/>
    </xf>
    <xf numFmtId="0" fontId="23" fillId="3" borderId="0" xfId="0" applyFont="1" applyFill="1" applyAlignment="1">
      <alignment horizontal="center" vertical="center"/>
    </xf>
    <xf numFmtId="0" fontId="29" fillId="0" borderId="32" xfId="0" applyFont="1" applyBorder="1" applyAlignment="1">
      <alignment horizontal="center" vertical="center"/>
    </xf>
    <xf numFmtId="0" fontId="24" fillId="0" borderId="0" xfId="8" applyFont="1" applyAlignment="1">
      <alignment horizontal="center" vertical="center"/>
    </xf>
    <xf numFmtId="0" fontId="1" fillId="0" borderId="0" xfId="8" applyAlignment="1">
      <alignment horizontal="center" vertical="center" wrapText="1"/>
    </xf>
    <xf numFmtId="0" fontId="1" fillId="0" borderId="0" xfId="8" applyAlignment="1">
      <alignment horizontal="center" vertical="center"/>
    </xf>
    <xf numFmtId="171" fontId="40" fillId="0" borderId="52" xfId="9" applyNumberFormat="1" applyFont="1" applyFill="1" applyBorder="1" applyAlignment="1" applyProtection="1">
      <alignment horizontal="center" vertical="center" wrapText="1"/>
    </xf>
  </cellXfs>
  <cellStyles count="10">
    <cellStyle name="Hipervínculo" xfId="4" builtinId="8"/>
    <cellStyle name="Moneda [0]" xfId="6" builtinId="7"/>
    <cellStyle name="Neutral" xfId="1" builtinId="28" customBuiltin="1"/>
    <cellStyle name="Normal" xfId="0" builtinId="0"/>
    <cellStyle name="Normal 2" xfId="2" xr:uid="{00000000-0005-0000-0000-000003000000}"/>
    <cellStyle name="Normal 3" xfId="8" xr:uid="{A319DE6B-53F8-4805-A3C5-B91AC6BC9EB0}"/>
    <cellStyle name="Normal_FORMATO" xfId="7" xr:uid="{049C0594-F937-4AD6-B869-D495AB648695}"/>
    <cellStyle name="Porcentaje" xfId="5" builtinId="5"/>
    <cellStyle name="Porcentaje 2" xfId="9" xr:uid="{24A21B2D-3FDC-4377-B2C4-C44A7ACFFB1E}"/>
    <cellStyle name="Total" xfId="3" builtinId="25" customBuiltin="1"/>
  </cellStyles>
  <dxfs count="10">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hyperlink" Target="#Proyecto!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1</xdr:row>
      <xdr:rowOff>78440</xdr:rowOff>
    </xdr:from>
    <xdr:to>
      <xdr:col>2</xdr:col>
      <xdr:colOff>1647265</xdr:colOff>
      <xdr:row>4</xdr:row>
      <xdr:rowOff>139703</xdr:rowOff>
    </xdr:to>
    <xdr:pic>
      <xdr:nvPicPr>
        <xdr:cNvPr id="2" name="Imagen 1">
          <a:extLst>
            <a:ext uri="{FF2B5EF4-FFF2-40B4-BE49-F238E27FC236}">
              <a16:creationId xmlns:a16="http://schemas.microsoft.com/office/drawing/2014/main" id="{7C98898B-4B9A-7F23-24BA-D1D4BD3937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96471" y="56029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984249</xdr:colOff>
      <xdr:row>19</xdr:row>
      <xdr:rowOff>2</xdr:rowOff>
    </xdr:from>
    <xdr:to>
      <xdr:col>6</xdr:col>
      <xdr:colOff>402789</xdr:colOff>
      <xdr:row>26</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179917</xdr:colOff>
      <xdr:row>1</xdr:row>
      <xdr:rowOff>116416</xdr:rowOff>
    </xdr:from>
    <xdr:to>
      <xdr:col>2</xdr:col>
      <xdr:colOff>793750</xdr:colOff>
      <xdr:row>4</xdr:row>
      <xdr:rowOff>80573</xdr:rowOff>
    </xdr:to>
    <xdr:pic>
      <xdr:nvPicPr>
        <xdr:cNvPr id="2" name="Imagen 1">
          <a:extLst>
            <a:ext uri="{FF2B5EF4-FFF2-40B4-BE49-F238E27FC236}">
              <a16:creationId xmlns:a16="http://schemas.microsoft.com/office/drawing/2014/main" id="{DECDAC8E-4F8C-EC5D-5A3C-03A0883FFA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38667" y="275166"/>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105834</xdr:colOff>
      <xdr:row>1</xdr:row>
      <xdr:rowOff>10583</xdr:rowOff>
    </xdr:from>
    <xdr:to>
      <xdr:col>2</xdr:col>
      <xdr:colOff>869079</xdr:colOff>
      <xdr:row>4</xdr:row>
      <xdr:rowOff>60018</xdr:rowOff>
    </xdr:to>
    <xdr:pic>
      <xdr:nvPicPr>
        <xdr:cNvPr id="2" name="Imagen 1">
          <a:extLst>
            <a:ext uri="{FF2B5EF4-FFF2-40B4-BE49-F238E27FC236}">
              <a16:creationId xmlns:a16="http://schemas.microsoft.com/office/drawing/2014/main" id="{0180B343-63A0-4C5B-8A40-2856ED159E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64584" y="169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169333</xdr:colOff>
      <xdr:row>1</xdr:row>
      <xdr:rowOff>84666</xdr:rowOff>
    </xdr:from>
    <xdr:to>
      <xdr:col>2</xdr:col>
      <xdr:colOff>932578</xdr:colOff>
      <xdr:row>4</xdr:row>
      <xdr:rowOff>134101</xdr:rowOff>
    </xdr:to>
    <xdr:pic>
      <xdr:nvPicPr>
        <xdr:cNvPr id="2" name="Imagen 1">
          <a:extLst>
            <a:ext uri="{FF2B5EF4-FFF2-40B4-BE49-F238E27FC236}">
              <a16:creationId xmlns:a16="http://schemas.microsoft.com/office/drawing/2014/main" id="{DF6A5D11-0756-47DC-A29F-1C3F27E4FC3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8083" y="243416"/>
          <a:ext cx="1736912" cy="991351"/>
        </a:xfrm>
        <a:prstGeom prst="rect">
          <a:avLst/>
        </a:prstGeom>
        <a:noFill/>
        <a:ln>
          <a:noFill/>
        </a:ln>
        <a:extLst>
          <a:ext uri="{53640926-AAD7-44D8-BBD7-CCE9431645EC}">
            <a14:shadowObscured xmlns:a14="http://schemas.microsoft.com/office/drawing/2010/main"/>
          </a:ext>
        </a:extLst>
      </xdr:spPr>
    </xdr:pic>
    <xdr:clientData/>
  </xdr:twoCellAnchor>
  <xdr:oneCellAnchor>
    <xdr:from>
      <xdr:col>8</xdr:col>
      <xdr:colOff>61383</xdr:colOff>
      <xdr:row>11</xdr:row>
      <xdr:rowOff>135465</xdr:rowOff>
    </xdr:from>
    <xdr:ext cx="2255105" cy="380361"/>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FC0A9685-B58B-4809-857C-92A4A8BDDD56}"/>
                </a:ext>
              </a:extLst>
            </xdr:cNvPr>
            <xdr:cNvSpPr txBox="1"/>
          </xdr:nvSpPr>
          <xdr:spPr>
            <a:xfrm>
              <a:off x="8938683" y="2964390"/>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100" i="1">
                            <a:latin typeface="Cambria Math" panose="02040503050406030204" pitchFamily="18" charset="0"/>
                          </a:rPr>
                        </m:ctrlPr>
                      </m:dPr>
                      <m:e>
                        <m:f>
                          <m:fPr>
                            <m:ctrlPr>
                              <a:rPr lang="es-CO" sz="1100" i="1">
                                <a:latin typeface="Cambria Math" panose="02040503050406030204" pitchFamily="18" charset="0"/>
                              </a:rPr>
                            </m:ctrlPr>
                          </m:fPr>
                          <m:num>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CO" sz="1100" i="1">
                                <a:latin typeface="Cambria Math" panose="02040503050406030204" pitchFamily="18" charset="0"/>
                              </a:rPr>
                              <m:t>𝑒𝑗𝑒𝑐𝑢𝑡𝑎𝑑𝑎𝑠</m:t>
                            </m:r>
                          </m:num>
                          <m:den>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MX" sz="1100" b="0" i="1">
                                <a:latin typeface="Cambria Math" panose="02040503050406030204" pitchFamily="18" charset="0"/>
                              </a:rPr>
                              <m:t>𝑝𝑟𝑜𝑔𝑟𝑎𝑚𝑎𝑑𝑎𝑠</m:t>
                            </m:r>
                          </m:den>
                        </m:f>
                      </m:e>
                    </m:d>
                    <m:r>
                      <a:rPr lang="es-CO" sz="1100" i="1">
                        <a:latin typeface="Cambria Math" panose="02040503050406030204" pitchFamily="18" charset="0"/>
                      </a:rPr>
                      <m:t> ∗100</m:t>
                    </m:r>
                  </m:oMath>
                </m:oMathPara>
              </a14:m>
              <a:endParaRPr lang="es-CO" sz="1100"/>
            </a:p>
          </xdr:txBody>
        </xdr:sp>
      </mc:Choice>
      <mc:Fallback xmlns="">
        <xdr:sp macro="" textlink="">
          <xdr:nvSpPr>
            <xdr:cNvPr id="4" name="CuadroTexto 3">
              <a:extLst>
                <a:ext uri="{FF2B5EF4-FFF2-40B4-BE49-F238E27FC236}">
                  <a16:creationId xmlns:a16="http://schemas.microsoft.com/office/drawing/2014/main" id="{FC0A9685-B58B-4809-857C-92A4A8BDDD56}"/>
                </a:ext>
              </a:extLst>
            </xdr:cNvPr>
            <xdr:cNvSpPr txBox="1"/>
          </xdr:nvSpPr>
          <xdr:spPr>
            <a:xfrm>
              <a:off x="8938683" y="2964390"/>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a:latin typeface="Cambria Math" panose="02040503050406030204" pitchFamily="18" charset="0"/>
                </a:rPr>
                <a:t>((</a:t>
              </a:r>
              <a:r>
                <a:rPr lang="es-MX" sz="1100" b="0" i="0">
                  <a:latin typeface="Cambria Math" panose="02040503050406030204" pitchFamily="18" charset="0"/>
                </a:rPr>
                <a:t>𝐴𝑐𝑡𝑖𝑣𝑖𝑑𝑎𝑑𝑒𝑠 </a:t>
              </a:r>
              <a:r>
                <a:rPr lang="es-CO" sz="1100" i="0">
                  <a:latin typeface="Cambria Math" panose="02040503050406030204" pitchFamily="18" charset="0"/>
                </a:rPr>
                <a:t>𝑒𝑗𝑒𝑐𝑢𝑡𝑎𝑑𝑎𝑠)/(</a:t>
              </a:r>
              <a:r>
                <a:rPr lang="es-MX" sz="1100" b="0" i="0">
                  <a:latin typeface="Cambria Math" panose="02040503050406030204" pitchFamily="18" charset="0"/>
                </a:rPr>
                <a:t>𝐴𝑐𝑡𝑖𝑣𝑖𝑑𝑎𝑑𝑒𝑠 𝑝𝑟𝑜𝑔𝑟𝑎𝑚𝑎𝑑𝑎𝑠</a:t>
              </a:r>
              <a:r>
                <a:rPr lang="es-CO" sz="1100" b="0" i="0">
                  <a:latin typeface="Cambria Math" panose="02040503050406030204" pitchFamily="18" charset="0"/>
                </a:rPr>
                <a:t>)</a:t>
              </a:r>
              <a:r>
                <a:rPr lang="es-MX" sz="1100" b="0" i="0">
                  <a:latin typeface="Cambria Math" panose="02040503050406030204" pitchFamily="18" charset="0"/>
                </a:rPr>
                <a:t>)</a:t>
              </a:r>
              <a:r>
                <a:rPr lang="es-CO" sz="1100" b="0" i="0">
                  <a:latin typeface="Cambria Math" panose="02040503050406030204" pitchFamily="18" charset="0"/>
                </a:rPr>
                <a:t> </a:t>
              </a:r>
              <a:r>
                <a:rPr lang="es-CO" sz="1100" i="0">
                  <a:latin typeface="Cambria Math" panose="02040503050406030204" pitchFamily="18" charset="0"/>
                </a:rPr>
                <a:t> ∗100</a:t>
              </a:r>
              <a:endParaRPr lang="es-CO"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9</xdr:col>
      <xdr:colOff>48683</xdr:colOff>
      <xdr:row>0</xdr:row>
      <xdr:rowOff>0</xdr:rowOff>
    </xdr:from>
    <xdr:to>
      <xdr:col>14</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296333</xdr:colOff>
      <xdr:row>1</xdr:row>
      <xdr:rowOff>148166</xdr:rowOff>
    </xdr:from>
    <xdr:to>
      <xdr:col>1</xdr:col>
      <xdr:colOff>2033245</xdr:colOff>
      <xdr:row>4</xdr:row>
      <xdr:rowOff>197601</xdr:rowOff>
    </xdr:to>
    <xdr:pic>
      <xdr:nvPicPr>
        <xdr:cNvPr id="2" name="Imagen 1">
          <a:extLst>
            <a:ext uri="{FF2B5EF4-FFF2-40B4-BE49-F238E27FC236}">
              <a16:creationId xmlns:a16="http://schemas.microsoft.com/office/drawing/2014/main" id="{1D79904E-A27C-4F86-9955-2562C23149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55083" y="3069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370416</xdr:colOff>
      <xdr:row>1</xdr:row>
      <xdr:rowOff>137583</xdr:rowOff>
    </xdr:from>
    <xdr:to>
      <xdr:col>1</xdr:col>
      <xdr:colOff>2107328</xdr:colOff>
      <xdr:row>4</xdr:row>
      <xdr:rowOff>187018</xdr:rowOff>
    </xdr:to>
    <xdr:pic>
      <xdr:nvPicPr>
        <xdr:cNvPr id="2" name="Imagen 1">
          <a:extLst>
            <a:ext uri="{FF2B5EF4-FFF2-40B4-BE49-F238E27FC236}">
              <a16:creationId xmlns:a16="http://schemas.microsoft.com/office/drawing/2014/main" id="{F955B264-2391-4353-A8D5-13F4182AAEB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529166" y="296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477308</xdr:colOff>
      <xdr:row>6</xdr:row>
      <xdr:rowOff>29634</xdr:rowOff>
    </xdr:from>
    <xdr:to>
      <xdr:col>11</xdr:col>
      <xdr:colOff>1441014</xdr:colOff>
      <xdr:row>11</xdr:row>
      <xdr:rowOff>92886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282891" y="1468967"/>
          <a:ext cx="963706" cy="118508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317500</xdr:colOff>
      <xdr:row>1</xdr:row>
      <xdr:rowOff>105833</xdr:rowOff>
    </xdr:from>
    <xdr:to>
      <xdr:col>1</xdr:col>
      <xdr:colOff>2054412</xdr:colOff>
      <xdr:row>4</xdr:row>
      <xdr:rowOff>155268</xdr:rowOff>
    </xdr:to>
    <xdr:pic>
      <xdr:nvPicPr>
        <xdr:cNvPr id="2" name="Imagen 1">
          <a:extLst>
            <a:ext uri="{FF2B5EF4-FFF2-40B4-BE49-F238E27FC236}">
              <a16:creationId xmlns:a16="http://schemas.microsoft.com/office/drawing/2014/main" id="{4AA749C3-06F2-4F2D-890B-AD3E915F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645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158750</xdr:colOff>
      <xdr:row>1</xdr:row>
      <xdr:rowOff>42334</xdr:rowOff>
    </xdr:from>
    <xdr:to>
      <xdr:col>1</xdr:col>
      <xdr:colOff>1895662</xdr:colOff>
      <xdr:row>4</xdr:row>
      <xdr:rowOff>91768</xdr:rowOff>
    </xdr:to>
    <xdr:pic>
      <xdr:nvPicPr>
        <xdr:cNvPr id="2" name="Imagen 1">
          <a:extLst>
            <a:ext uri="{FF2B5EF4-FFF2-40B4-BE49-F238E27FC236}">
              <a16:creationId xmlns:a16="http://schemas.microsoft.com/office/drawing/2014/main" id="{A7DD2CF5-3A79-47B5-90D2-24535DBB277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17500" y="201084"/>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582083</xdr:colOff>
      <xdr:row>1</xdr:row>
      <xdr:rowOff>42333</xdr:rowOff>
    </xdr:from>
    <xdr:to>
      <xdr:col>2</xdr:col>
      <xdr:colOff>1345328</xdr:colOff>
      <xdr:row>4</xdr:row>
      <xdr:rowOff>91767</xdr:rowOff>
    </xdr:to>
    <xdr:pic>
      <xdr:nvPicPr>
        <xdr:cNvPr id="2" name="Imagen 1">
          <a:extLst>
            <a:ext uri="{FF2B5EF4-FFF2-40B4-BE49-F238E27FC236}">
              <a16:creationId xmlns:a16="http://schemas.microsoft.com/office/drawing/2014/main" id="{49041E17-4E7A-46E5-A334-2C0A373BE3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740833" y="2010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709611</xdr:colOff>
      <xdr:row>0</xdr:row>
      <xdr:rowOff>68244</xdr:rowOff>
    </xdr:from>
    <xdr:to>
      <xdr:col>2</xdr:col>
      <xdr:colOff>2845592</xdr:colOff>
      <xdr:row>4</xdr:row>
      <xdr:rowOff>200775</xdr:rowOff>
    </xdr:to>
    <xdr:pic>
      <xdr:nvPicPr>
        <xdr:cNvPr id="2" name="Imagen 1">
          <a:extLst>
            <a:ext uri="{FF2B5EF4-FFF2-40B4-BE49-F238E27FC236}">
              <a16:creationId xmlns:a16="http://schemas.microsoft.com/office/drawing/2014/main" id="{9FADC14F-4C37-4148-9BBB-0C73CFAB94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031080" y="68244"/>
          <a:ext cx="2135981" cy="1227906"/>
        </a:xfrm>
        <a:prstGeom prst="rect">
          <a:avLst/>
        </a:prstGeom>
        <a:noFill/>
        <a:ln>
          <a:noFill/>
        </a:ln>
        <a:extLst>
          <a:ext uri="{53640926-AAD7-44D8-BBD7-CCE9431645EC}">
            <a14:shadowObscured xmlns:a14="http://schemas.microsoft.com/office/drawing/2010/main"/>
          </a:ext>
        </a:extLst>
      </xdr:spPr>
    </xdr:pic>
    <xdr:clientData/>
  </xdr:twoCellAnchor>
  <xdr:twoCellAnchor>
    <xdr:from>
      <xdr:col>13</xdr:col>
      <xdr:colOff>417398</xdr:colOff>
      <xdr:row>1</xdr:row>
      <xdr:rowOff>30277</xdr:rowOff>
    </xdr:from>
    <xdr:to>
      <xdr:col>15</xdr:col>
      <xdr:colOff>156462</xdr:colOff>
      <xdr:row>5</xdr:row>
      <xdr:rowOff>3344</xdr:rowOff>
    </xdr:to>
    <xdr:sp macro="" textlink="">
      <xdr:nvSpPr>
        <xdr:cNvPr id="5" name="Flecha izquierda 2">
          <a:hlinkClick xmlns:r="http://schemas.openxmlformats.org/officeDocument/2006/relationships" r:id="rId2"/>
          <a:extLst>
            <a:ext uri="{FF2B5EF4-FFF2-40B4-BE49-F238E27FC236}">
              <a16:creationId xmlns:a16="http://schemas.microsoft.com/office/drawing/2014/main" id="{A4CE142F-3673-44CE-BC53-2D219DD13351}"/>
            </a:ext>
          </a:extLst>
        </xdr:cNvPr>
        <xdr:cNvSpPr/>
      </xdr:nvSpPr>
      <xdr:spPr>
        <a:xfrm>
          <a:off x="19562648" y="185058"/>
          <a:ext cx="1167814" cy="1199411"/>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upersociedades365-my.sharepoint.com/personal/francycp_supersociedades_gov_co/Documents/Documentos/2026/Proyectos_Estrategicos/05_PE_Tesauro_2025%20Julio.xlsx" TargetMode="External"/><Relationship Id="rId1" Type="http://schemas.openxmlformats.org/officeDocument/2006/relationships/externalLinkPath" Target="05_PE_Tesauro_2025%20Jul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yecto"/>
      <sheetName val="Justificación - Objetivo"/>
      <sheetName val="Recursos Financieros"/>
      <sheetName val="Indicadores"/>
      <sheetName val="Recursos Humanos"/>
      <sheetName val="Comunicaciones internas"/>
      <sheetName val="Interesados"/>
      <sheetName val="Plan de comunicaciones"/>
      <sheetName val="Requerimientos"/>
      <sheetName val="Alcance"/>
      <sheetName val="EDT- Actividades"/>
      <sheetName val="Riesgos-Cronograma"/>
      <sheetName val="No tocar"/>
    </sheetNames>
    <sheetDataSet>
      <sheetData sheetId="0" refreshError="1"/>
      <sheetData sheetId="1" refreshError="1"/>
      <sheetData sheetId="2" refreshError="1"/>
      <sheetData sheetId="3" refreshError="1"/>
      <sheetData sheetId="4">
        <row r="12">
          <cell r="C12" t="str">
            <v>Despacho del Superintendente</v>
          </cell>
        </row>
        <row r="13">
          <cell r="C13" t="str">
            <v>María Consuelo Alarcón Pardo
Gerente Proyecto</v>
          </cell>
        </row>
        <row r="14">
          <cell r="C14" t="str">
            <v>Ana Maria Patricia Marmolejo Angel
Oficina Asesora Jurídica</v>
          </cell>
        </row>
        <row r="15">
          <cell r="C15" t="str">
            <v>María Consuelo Alarcón Pardo
Delegatura de Procedimientos Mercantiles</v>
          </cell>
        </row>
        <row r="16">
          <cell r="C16" t="str">
            <v>Natalia Tovar
Delegatura de Procedimientos de Insolvencia</v>
          </cell>
        </row>
        <row r="17">
          <cell r="C17" t="str">
            <v>Carlos Ernesto Acevedo 
Delegatura de Intervención y Asuntos Financieros Especiales</v>
          </cell>
        </row>
        <row r="18">
          <cell r="C18" t="str">
            <v>Liliana Duran
Dirección de Cámaras de Comercio</v>
          </cell>
        </row>
        <row r="19">
          <cell r="C19" t="str">
            <v>Mauricio Español Leon
Delegatura de Asuntos Económicos y Societarios</v>
          </cell>
        </row>
        <row r="20">
          <cell r="C20" t="str">
            <v xml:space="preserve">
Dirección TIC</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mailto:AnaMA@SUPERSOCIEDADES.GOV.CO" TargetMode="External"/><Relationship Id="rId7" Type="http://schemas.openxmlformats.org/officeDocument/2006/relationships/drawing" Target="../drawings/drawing4.xml"/><Relationship Id="rId2" Type="http://schemas.openxmlformats.org/officeDocument/2006/relationships/hyperlink" Target="mailto:BEscobar@SUPERSOCIEDADES.GOV.CO" TargetMode="External"/><Relationship Id="rId1" Type="http://schemas.openxmlformats.org/officeDocument/2006/relationships/hyperlink" Target="mailto:MariaA@SUPERSOCIEDADES.GOV.CO" TargetMode="External"/><Relationship Id="rId6" Type="http://schemas.openxmlformats.org/officeDocument/2006/relationships/printerSettings" Target="../printerSettings/printerSettings4.bin"/><Relationship Id="rId5" Type="http://schemas.openxmlformats.org/officeDocument/2006/relationships/hyperlink" Target="mailto:ntpatarroyo@supersociedades.gov.co" TargetMode="External"/><Relationship Id="rId4" Type="http://schemas.openxmlformats.org/officeDocument/2006/relationships/hyperlink" Target="mailto:MariaA@SUPERSOCIEDADES.GOV.CO" TargetMode="External"/><Relationship Id="rId9"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S24"/>
  <sheetViews>
    <sheetView showGridLines="0" zoomScale="90" zoomScaleNormal="90" workbookViewId="0">
      <selection activeCell="E8" sqref="E8"/>
    </sheetView>
  </sheetViews>
  <sheetFormatPr baseColWidth="10" defaultRowHeight="11.25" x14ac:dyDescent="0.15"/>
  <cols>
    <col min="1" max="1" width="11.42578125" style="20"/>
    <col min="2" max="2" width="3.28515625" style="20" customWidth="1"/>
    <col min="3" max="3" width="26.5703125" style="20" bestFit="1" customWidth="1"/>
    <col min="4" max="4" width="3.7109375" style="20" customWidth="1"/>
    <col min="5" max="5" width="26.7109375" style="20" bestFit="1" customWidth="1"/>
    <col min="6" max="6" width="3.7109375" style="20" customWidth="1"/>
    <col min="7" max="7" width="26.85546875" style="20" bestFit="1" customWidth="1"/>
    <col min="8" max="8" width="3.7109375" style="20" customWidth="1"/>
    <col min="9" max="9" width="28.42578125" style="20" customWidth="1"/>
    <col min="10" max="10" width="3.7109375" style="20" customWidth="1"/>
    <col min="11" max="11" width="27" style="20" customWidth="1"/>
    <col min="12" max="12" width="2.7109375" style="20" customWidth="1"/>
    <col min="13" max="14" width="7.7109375" style="20" customWidth="1"/>
    <col min="15" max="16" width="5.7109375" style="20" hidden="1" customWidth="1"/>
    <col min="17" max="17" width="10.7109375" style="20" customWidth="1"/>
    <col min="18" max="18" width="20.7109375" style="20" customWidth="1"/>
    <col min="19" max="19" width="9.140625" style="22" customWidth="1"/>
    <col min="20" max="240" width="9.140625" style="20" customWidth="1"/>
    <col min="241" max="16384" width="11.42578125" style="20"/>
  </cols>
  <sheetData>
    <row r="1" spans="2:19" ht="37.5" customHeight="1" thickBot="1" x14ac:dyDescent="0.2"/>
    <row r="2" spans="2:19" ht="26.25" customHeight="1" x14ac:dyDescent="0.15">
      <c r="B2" s="352"/>
      <c r="C2" s="353"/>
      <c r="D2" s="354" t="s">
        <v>98</v>
      </c>
      <c r="E2" s="355"/>
      <c r="F2" s="355"/>
      <c r="G2" s="355"/>
      <c r="H2" s="355"/>
      <c r="I2" s="355"/>
      <c r="J2" s="356"/>
      <c r="K2" s="342" t="s">
        <v>236</v>
      </c>
      <c r="L2" s="343"/>
    </row>
    <row r="3" spans="2:19" ht="23.25" customHeight="1" x14ac:dyDescent="0.15">
      <c r="B3" s="348"/>
      <c r="C3" s="349"/>
      <c r="D3" s="357" t="s">
        <v>100</v>
      </c>
      <c r="E3" s="358"/>
      <c r="F3" s="358"/>
      <c r="G3" s="358"/>
      <c r="H3" s="358"/>
      <c r="I3" s="358"/>
      <c r="J3" s="359"/>
      <c r="K3" s="344" t="s">
        <v>239</v>
      </c>
      <c r="L3" s="345"/>
    </row>
    <row r="4" spans="2:19" ht="24" customHeight="1" x14ac:dyDescent="0.15">
      <c r="B4" s="348"/>
      <c r="C4" s="349"/>
      <c r="D4" s="357" t="s">
        <v>221</v>
      </c>
      <c r="E4" s="358"/>
      <c r="F4" s="358"/>
      <c r="G4" s="358"/>
      <c r="H4" s="358"/>
      <c r="I4" s="358"/>
      <c r="J4" s="359"/>
      <c r="K4" s="344" t="s">
        <v>101</v>
      </c>
      <c r="L4" s="345"/>
    </row>
    <row r="5" spans="2:19" ht="22.5" customHeight="1" thickBot="1" x14ac:dyDescent="0.2">
      <c r="B5" s="350"/>
      <c r="C5" s="351"/>
      <c r="D5" s="360" t="s">
        <v>220</v>
      </c>
      <c r="E5" s="361"/>
      <c r="F5" s="361"/>
      <c r="G5" s="361"/>
      <c r="H5" s="361"/>
      <c r="I5" s="361"/>
      <c r="J5" s="362"/>
      <c r="K5" s="346" t="s">
        <v>102</v>
      </c>
      <c r="L5" s="347"/>
    </row>
    <row r="6" spans="2:19" ht="5.25" customHeight="1" x14ac:dyDescent="0.15">
      <c r="C6" s="26"/>
      <c r="D6" s="26"/>
      <c r="E6" s="26"/>
      <c r="F6" s="26"/>
      <c r="G6" s="26"/>
      <c r="H6" s="26"/>
      <c r="I6" s="26"/>
    </row>
    <row r="7" spans="2:19" ht="29.25" customHeight="1" x14ac:dyDescent="0.2">
      <c r="C7" s="340" t="s">
        <v>0</v>
      </c>
      <c r="D7" s="340"/>
      <c r="E7" s="341" t="s">
        <v>365</v>
      </c>
      <c r="F7" s="341"/>
      <c r="G7" s="341"/>
      <c r="H7" s="341"/>
      <c r="I7" s="341"/>
      <c r="J7" s="341"/>
      <c r="K7" s="341"/>
      <c r="S7" s="20"/>
    </row>
    <row r="8" spans="2:19" ht="6.75" customHeight="1" x14ac:dyDescent="0.2">
      <c r="C8" s="34"/>
      <c r="D8" s="34"/>
      <c r="E8" s="35"/>
      <c r="F8" s="35"/>
      <c r="G8" s="35"/>
      <c r="H8" s="35"/>
      <c r="I8" s="35"/>
      <c r="S8" s="20"/>
    </row>
    <row r="9" spans="2:19" ht="6.75" customHeight="1" thickBot="1" x14ac:dyDescent="0.25">
      <c r="C9" s="34"/>
      <c r="D9" s="34"/>
      <c r="E9" s="35"/>
      <c r="F9" s="35"/>
      <c r="G9" s="35"/>
      <c r="H9" s="35"/>
      <c r="I9" s="35"/>
      <c r="S9" s="20"/>
    </row>
    <row r="10" spans="2:19" ht="12" thickBot="1" x14ac:dyDescent="0.2">
      <c r="B10" s="38"/>
      <c r="C10" s="39"/>
      <c r="D10" s="39"/>
      <c r="E10" s="39"/>
      <c r="F10" s="39"/>
      <c r="G10" s="39"/>
      <c r="H10" s="39"/>
      <c r="I10" s="39"/>
      <c r="J10" s="39"/>
      <c r="K10" s="39"/>
      <c r="L10" s="40"/>
    </row>
    <row r="11" spans="2:19" ht="39.950000000000003" customHeight="1" thickBot="1" x14ac:dyDescent="0.2">
      <c r="B11" s="41"/>
      <c r="C11" s="48" t="s">
        <v>31</v>
      </c>
      <c r="D11" s="43"/>
      <c r="E11" s="42" t="s">
        <v>32</v>
      </c>
      <c r="F11" s="43"/>
      <c r="G11" s="42" t="s">
        <v>33</v>
      </c>
      <c r="H11" s="43"/>
      <c r="I11" s="48" t="s">
        <v>116</v>
      </c>
      <c r="J11" s="43"/>
      <c r="K11" s="48" t="s">
        <v>37</v>
      </c>
      <c r="L11" s="44"/>
    </row>
    <row r="12" spans="2:19" ht="15" customHeight="1" thickBot="1" x14ac:dyDescent="0.2">
      <c r="B12" s="41"/>
      <c r="C12" s="43"/>
      <c r="D12" s="43"/>
      <c r="E12" s="43"/>
      <c r="F12" s="43"/>
      <c r="G12" s="43"/>
      <c r="H12" s="43"/>
      <c r="I12" s="43"/>
      <c r="J12" s="43"/>
      <c r="K12" s="43"/>
      <c r="L12" s="44"/>
    </row>
    <row r="13" spans="2:19" ht="39.950000000000003" customHeight="1" thickBot="1" x14ac:dyDescent="0.2">
      <c r="B13" s="41"/>
      <c r="C13" s="43"/>
      <c r="D13" s="43"/>
      <c r="E13" s="42" t="s">
        <v>34</v>
      </c>
      <c r="F13" s="43"/>
      <c r="G13" s="42" t="s">
        <v>35</v>
      </c>
      <c r="H13" s="43"/>
      <c r="I13" s="42" t="s">
        <v>117</v>
      </c>
      <c r="J13" s="43"/>
      <c r="K13" s="43"/>
      <c r="L13" s="44"/>
    </row>
    <row r="14" spans="2:19" ht="15" customHeight="1" thickBot="1" x14ac:dyDescent="0.2">
      <c r="B14" s="41"/>
      <c r="C14" s="43"/>
      <c r="D14" s="43"/>
      <c r="E14" s="43"/>
      <c r="F14" s="43"/>
      <c r="G14" s="43"/>
      <c r="H14" s="43"/>
      <c r="I14" s="43"/>
      <c r="J14" s="43"/>
      <c r="K14" s="43"/>
      <c r="L14" s="44"/>
    </row>
    <row r="15" spans="2:19" ht="37.5" customHeight="1" thickBot="1" x14ac:dyDescent="0.2">
      <c r="B15" s="41"/>
      <c r="C15" s="43"/>
      <c r="D15" s="43"/>
      <c r="E15" s="43"/>
      <c r="F15" s="43"/>
      <c r="G15" s="48" t="s">
        <v>118</v>
      </c>
      <c r="H15" s="43"/>
      <c r="I15" s="43"/>
      <c r="J15" s="43"/>
      <c r="K15" s="43"/>
      <c r="L15" s="44"/>
    </row>
    <row r="16" spans="2:19" ht="12" thickBot="1" x14ac:dyDescent="0.2">
      <c r="B16" s="45"/>
      <c r="C16" s="46"/>
      <c r="D16" s="46"/>
      <c r="E16" s="46"/>
      <c r="F16" s="46"/>
      <c r="G16" s="46"/>
      <c r="H16" s="46"/>
      <c r="I16" s="46"/>
      <c r="J16" s="46"/>
      <c r="K16" s="46"/>
      <c r="L16" s="47"/>
    </row>
    <row r="17" ht="37.5" customHeight="1" x14ac:dyDescent="0.15"/>
    <row r="18" ht="37.5" customHeight="1" x14ac:dyDescent="0.15"/>
    <row r="20" ht="37.5" customHeight="1" x14ac:dyDescent="0.15"/>
    <row r="22" ht="37.5" customHeight="1" x14ac:dyDescent="0.15"/>
    <row r="24" ht="37.5" customHeight="1" x14ac:dyDescent="0.15"/>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I10 K10 I14 K14 J17:J65493 H17:H65493 I16:I65493 L10:Q65493 K16:K65493" xr:uid="{00000000-0002-0000-0000-000000000000}">
      <formula1>1</formula1>
      <formula2>5</formula2>
    </dataValidation>
  </dataValidations>
  <hyperlinks>
    <hyperlink ref="C11" location="'Justificación - Objetivo'!A1" display="JUSTIFICACIÓN - OBJETIVO" xr:uid="{00000000-0004-0000-0000-000000000000}"/>
    <hyperlink ref="E11" location="Indicadores!Área_de_impresión" display="INDICADORES" xr:uid="{00000000-0004-0000-0000-000001000000}"/>
    <hyperlink ref="K11" location="'Recursos Financieros'!A1" display="RECURSOS FINANCIEROS" xr:uid="{00000000-0004-0000-0000-000002000000}"/>
    <hyperlink ref="G13" location="Alcance!Área_de_impresión" display="ALCANCE" xr:uid="{00000000-0004-0000-0000-000003000000}"/>
    <hyperlink ref="I13" location="'EDT- Actividades'!A1" display="EDT-Actividades" xr:uid="{00000000-0004-0000-0000-000004000000}"/>
    <hyperlink ref="I11" location="'Comunicaciones internas'!A1" display="COMUNICACIONES INTERNAS" xr:uid="{00000000-0004-0000-0000-000005000000}"/>
    <hyperlink ref="G11" location="'Recursos Humanos'!Área_de_impresión" display="RECURSOS HUMANOS" xr:uid="{00000000-0004-0000-0000-000006000000}"/>
    <hyperlink ref="G15" location="'Riesgos-Cronograma'!Área_de_impresión" display="RIESGOS - CRONOGRAMA" xr:uid="{00000000-0004-0000-0000-000007000000}"/>
    <hyperlink ref="E13" location="Requerimientos!Área_de_impresión" display="REQUERIMIENTOS" xr:uid="{00000000-0004-0000-0000-000008000000}"/>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16"/>
  <sheetViews>
    <sheetView showGridLines="0" zoomScale="90" zoomScaleNormal="90" workbookViewId="0">
      <selection activeCell="M13" sqref="M13:P13"/>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513"/>
      <c r="C2" s="514"/>
      <c r="D2" s="510" t="s">
        <v>98</v>
      </c>
      <c r="E2" s="414"/>
      <c r="F2" s="414"/>
      <c r="G2" s="414"/>
      <c r="H2" s="414"/>
      <c r="I2" s="414"/>
      <c r="J2" s="414"/>
      <c r="K2" s="61"/>
      <c r="L2" s="61"/>
      <c r="M2" s="431" t="str">
        <f>Proyecto!K2</f>
        <v>Codigo: GEI-FM-011</v>
      </c>
      <c r="N2" s="432"/>
      <c r="O2" s="432"/>
      <c r="P2" s="433"/>
      <c r="S2" s="32"/>
      <c r="T2" s="32" t="s">
        <v>108</v>
      </c>
      <c r="U2" s="33"/>
    </row>
    <row r="3" spans="2:31" ht="23.25" customHeight="1" x14ac:dyDescent="0.15">
      <c r="B3" s="515"/>
      <c r="C3" s="516"/>
      <c r="D3" s="511" t="s">
        <v>100</v>
      </c>
      <c r="E3" s="417"/>
      <c r="F3" s="417"/>
      <c r="G3" s="417"/>
      <c r="H3" s="417"/>
      <c r="I3" s="417"/>
      <c r="J3" s="417"/>
      <c r="K3" s="62"/>
      <c r="L3" s="62"/>
      <c r="M3" s="434" t="str">
        <f>Proyecto!K3</f>
        <v>Fecha: 08 de mayo de 2025</v>
      </c>
      <c r="N3" s="435"/>
      <c r="O3" s="435"/>
      <c r="P3" s="436"/>
      <c r="S3" s="32"/>
      <c r="T3" s="32" t="s">
        <v>109</v>
      </c>
      <c r="U3" s="33"/>
    </row>
    <row r="4" spans="2:31" ht="24" customHeight="1" x14ac:dyDescent="0.15">
      <c r="B4" s="515"/>
      <c r="C4" s="516"/>
      <c r="D4" s="511" t="s">
        <v>221</v>
      </c>
      <c r="E4" s="417"/>
      <c r="F4" s="417"/>
      <c r="G4" s="417"/>
      <c r="H4" s="417"/>
      <c r="I4" s="417"/>
      <c r="J4" s="417"/>
      <c r="K4" s="62"/>
      <c r="L4" s="62"/>
      <c r="M4" s="434" t="str">
        <f>Proyecto!K4</f>
        <v>Version 001</v>
      </c>
      <c r="N4" s="435"/>
      <c r="O4" s="435"/>
      <c r="P4" s="436"/>
      <c r="T4" s="32" t="s">
        <v>110</v>
      </c>
      <c r="U4" s="33"/>
    </row>
    <row r="5" spans="2:31" ht="22.5" customHeight="1" thickBot="1" x14ac:dyDescent="0.2">
      <c r="B5" s="517"/>
      <c r="C5" s="518"/>
      <c r="D5" s="512" t="s">
        <v>220</v>
      </c>
      <c r="E5" s="420"/>
      <c r="F5" s="420"/>
      <c r="G5" s="420"/>
      <c r="H5" s="420"/>
      <c r="I5" s="420"/>
      <c r="J5" s="420"/>
      <c r="K5" s="63"/>
      <c r="L5" s="63"/>
      <c r="M5" s="437" t="s">
        <v>126</v>
      </c>
      <c r="N5" s="438"/>
      <c r="O5" s="438"/>
      <c r="P5" s="439"/>
      <c r="T5" s="32" t="s">
        <v>111</v>
      </c>
    </row>
    <row r="6" spans="2:31" ht="5.25" customHeight="1" x14ac:dyDescent="0.15">
      <c r="B6" s="26"/>
      <c r="C6" s="26"/>
      <c r="D6" s="26"/>
      <c r="E6" s="26"/>
      <c r="F6" s="26"/>
      <c r="G6" s="26"/>
      <c r="H6" s="26"/>
      <c r="I6" s="26"/>
      <c r="J6" s="26"/>
      <c r="K6" s="26"/>
      <c r="L6" s="26"/>
      <c r="M6" s="26"/>
      <c r="N6" s="26"/>
      <c r="O6" s="26"/>
      <c r="P6" s="26"/>
      <c r="T6" s="32"/>
    </row>
    <row r="7" spans="2:31" ht="29.25" customHeight="1" x14ac:dyDescent="0.2">
      <c r="B7" s="340" t="s">
        <v>0</v>
      </c>
      <c r="C7" s="340"/>
      <c r="D7" s="392" t="str">
        <f>Proyecto!$E$7</f>
        <v>Robustecimiento del uso de la inteligencia artificial a través del Tesauro: buscador inteligente de la jurisprudencia y doctrina jurídica de la Supersociedades - 2026</v>
      </c>
      <c r="E7" s="392"/>
      <c r="F7" s="392"/>
      <c r="G7" s="392"/>
      <c r="H7" s="392"/>
      <c r="I7" s="392"/>
      <c r="J7" s="392"/>
      <c r="K7" s="392"/>
      <c r="L7" s="392"/>
      <c r="M7" s="392"/>
      <c r="N7" s="392"/>
      <c r="O7" s="392"/>
      <c r="P7" s="392"/>
      <c r="AE7" s="20"/>
    </row>
    <row r="8" spans="2:31" ht="6.75" customHeight="1" x14ac:dyDescent="0.2">
      <c r="B8" s="34"/>
      <c r="C8" s="34"/>
      <c r="D8" s="35"/>
      <c r="E8" s="35"/>
      <c r="F8" s="35"/>
      <c r="G8" s="35"/>
      <c r="H8" s="35"/>
      <c r="I8" s="35"/>
      <c r="J8" s="35"/>
      <c r="K8" s="35"/>
      <c r="L8" s="35"/>
      <c r="M8" s="35"/>
      <c r="N8" s="35"/>
      <c r="O8" s="35"/>
      <c r="P8" s="35"/>
      <c r="AE8" s="20"/>
    </row>
    <row r="10" spans="2:31" ht="21.95" customHeight="1" x14ac:dyDescent="0.15">
      <c r="B10" s="400" t="s">
        <v>20</v>
      </c>
      <c r="C10" s="400"/>
      <c r="D10" s="400"/>
      <c r="E10" s="400"/>
      <c r="F10" s="400"/>
      <c r="G10" s="400"/>
      <c r="H10" s="400"/>
      <c r="I10" s="400"/>
      <c r="J10" s="400"/>
      <c r="K10" s="400"/>
      <c r="L10" s="400"/>
      <c r="M10" s="400"/>
      <c r="N10" s="400"/>
      <c r="O10" s="400"/>
      <c r="P10" s="400"/>
    </row>
    <row r="11" spans="2:31" ht="21.95" customHeight="1" x14ac:dyDescent="0.15">
      <c r="B11" s="395" t="s">
        <v>104</v>
      </c>
      <c r="C11" s="395"/>
      <c r="D11" s="395"/>
      <c r="E11" s="395"/>
      <c r="F11" s="30" t="s">
        <v>105</v>
      </c>
      <c r="G11" s="395" t="s">
        <v>106</v>
      </c>
      <c r="H11" s="395"/>
      <c r="I11" s="395"/>
      <c r="J11" s="395"/>
      <c r="K11" s="64"/>
      <c r="L11" s="64"/>
      <c r="M11" s="395" t="s">
        <v>107</v>
      </c>
      <c r="N11" s="395"/>
      <c r="O11" s="395"/>
      <c r="P11" s="395"/>
    </row>
    <row r="12" spans="2:31" ht="99.95" customHeight="1" x14ac:dyDescent="0.15">
      <c r="B12" s="462" t="s">
        <v>367</v>
      </c>
      <c r="C12" s="462"/>
      <c r="D12" s="462"/>
      <c r="E12" s="462"/>
      <c r="F12" s="329" t="s">
        <v>109</v>
      </c>
      <c r="G12" s="519" t="s">
        <v>368</v>
      </c>
      <c r="H12" s="520"/>
      <c r="I12" s="520"/>
      <c r="J12" s="521"/>
      <c r="K12" s="330"/>
      <c r="L12" s="330"/>
      <c r="M12" s="522" t="s">
        <v>369</v>
      </c>
      <c r="N12" s="523"/>
      <c r="O12" s="523"/>
      <c r="P12" s="524"/>
    </row>
    <row r="13" spans="2:31" ht="99.95" customHeight="1" x14ac:dyDescent="0.15">
      <c r="B13" s="467" t="s">
        <v>370</v>
      </c>
      <c r="C13" s="467"/>
      <c r="D13" s="467"/>
      <c r="E13" s="467"/>
      <c r="F13" s="332" t="s">
        <v>109</v>
      </c>
      <c r="G13" s="525" t="s">
        <v>371</v>
      </c>
      <c r="H13" s="526"/>
      <c r="I13" s="526"/>
      <c r="J13" s="527"/>
      <c r="K13" s="331"/>
      <c r="L13" s="331"/>
      <c r="M13" s="528" t="s">
        <v>372</v>
      </c>
      <c r="N13" s="529"/>
      <c r="O13" s="529"/>
      <c r="P13" s="530"/>
    </row>
    <row r="14" spans="2:31" ht="99.95" customHeight="1" x14ac:dyDescent="0.15">
      <c r="B14" s="462" t="s">
        <v>373</v>
      </c>
      <c r="C14" s="462"/>
      <c r="D14" s="462"/>
      <c r="E14" s="462"/>
      <c r="F14" s="329" t="s">
        <v>110</v>
      </c>
      <c r="G14" s="519" t="s">
        <v>374</v>
      </c>
      <c r="H14" s="520"/>
      <c r="I14" s="520"/>
      <c r="J14" s="521"/>
      <c r="K14" s="330"/>
      <c r="L14" s="330"/>
      <c r="M14" s="522" t="s">
        <v>369</v>
      </c>
      <c r="N14" s="523"/>
      <c r="O14" s="523"/>
      <c r="P14" s="524"/>
    </row>
    <row r="15" spans="2:31" ht="21.95" customHeight="1" x14ac:dyDescent="0.15">
      <c r="B15" s="412"/>
      <c r="C15" s="412"/>
      <c r="D15" s="412"/>
      <c r="E15" s="412"/>
      <c r="F15" s="283"/>
      <c r="G15" s="412"/>
      <c r="H15" s="412"/>
      <c r="I15" s="412"/>
      <c r="J15" s="412"/>
      <c r="K15" s="285"/>
      <c r="L15" s="285"/>
      <c r="M15" s="412"/>
      <c r="N15" s="412"/>
      <c r="O15" s="412"/>
      <c r="P15" s="412"/>
    </row>
    <row r="16" spans="2:31" ht="21.95" customHeight="1" x14ac:dyDescent="0.15">
      <c r="B16" s="412"/>
      <c r="C16" s="412"/>
      <c r="D16" s="412"/>
      <c r="E16" s="412"/>
      <c r="F16" s="283"/>
      <c r="G16" s="412"/>
      <c r="H16" s="412"/>
      <c r="I16" s="412"/>
      <c r="J16" s="412"/>
      <c r="K16" s="285"/>
      <c r="L16" s="285"/>
      <c r="M16" s="412"/>
      <c r="N16" s="412"/>
      <c r="O16" s="412"/>
      <c r="P16" s="412"/>
    </row>
  </sheetData>
  <mergeCells count="30">
    <mergeCell ref="B14:E14"/>
    <mergeCell ref="G14:J14"/>
    <mergeCell ref="M14:P14"/>
    <mergeCell ref="G11:J11"/>
    <mergeCell ref="M11:P11"/>
    <mergeCell ref="B13:E13"/>
    <mergeCell ref="G13:J13"/>
    <mergeCell ref="M13:P13"/>
    <mergeCell ref="B12:E12"/>
    <mergeCell ref="G12:J12"/>
    <mergeCell ref="M12:P12"/>
    <mergeCell ref="B11:E11"/>
    <mergeCell ref="B15:E15"/>
    <mergeCell ref="G15:J15"/>
    <mergeCell ref="M15:P15"/>
    <mergeCell ref="B16:E16"/>
    <mergeCell ref="G16:J16"/>
    <mergeCell ref="M16:P16"/>
    <mergeCell ref="D2:J2"/>
    <mergeCell ref="D3:J3"/>
    <mergeCell ref="D4:J4"/>
    <mergeCell ref="D5:J5"/>
    <mergeCell ref="B10:P10"/>
    <mergeCell ref="B2:C5"/>
    <mergeCell ref="M2:P2"/>
    <mergeCell ref="M3:P3"/>
    <mergeCell ref="M4:P4"/>
    <mergeCell ref="M5:P5"/>
    <mergeCell ref="B7:C7"/>
    <mergeCell ref="D7:P7"/>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9:P9 O17:P65504 G17:M65504 G9:M9 W9:AC65504 Q9:U65504" xr:uid="{00000000-0002-0000-0900-000000000000}">
      <formula1>1</formula1>
      <formula2>5</formula2>
    </dataValidation>
    <dataValidation type="list" allowBlank="1" showInputMessage="1" showErrorMessage="1" sqref="F12:F16" xr:uid="{00000000-0002-0000-0900-000001000000}">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D85E3-32AC-4916-8175-FFBBC04E2B8F}">
  <dimension ref="B1:K24"/>
  <sheetViews>
    <sheetView zoomScale="80" zoomScaleNormal="80" workbookViewId="0">
      <selection activeCell="C33" sqref="C33"/>
    </sheetView>
  </sheetViews>
  <sheetFormatPr baseColWidth="10" defaultColWidth="11.140625" defaultRowHeight="12.75" x14ac:dyDescent="0.2"/>
  <cols>
    <col min="1" max="1" width="11.140625" style="36"/>
    <col min="2" max="2" width="42.42578125" style="36" customWidth="1"/>
    <col min="3" max="3" width="45.42578125" style="36" customWidth="1"/>
    <col min="4" max="4" width="30" style="36" customWidth="1"/>
    <col min="5" max="5" width="17" style="36" customWidth="1"/>
    <col min="6" max="6" width="15.5703125" style="36" customWidth="1"/>
    <col min="7" max="8" width="29.42578125" style="36" customWidth="1"/>
    <col min="9" max="9" width="27.5703125" style="36" customWidth="1"/>
    <col min="10" max="16384" width="11.140625" style="36"/>
  </cols>
  <sheetData>
    <row r="1" spans="2:11" ht="18.75" thickBot="1" x14ac:dyDescent="0.3">
      <c r="B1" s="531" t="s">
        <v>130</v>
      </c>
      <c r="C1" s="531"/>
      <c r="D1" s="531"/>
      <c r="E1" s="531"/>
      <c r="F1" s="531"/>
      <c r="G1" s="531"/>
      <c r="H1" s="531"/>
      <c r="I1" s="531"/>
    </row>
    <row r="2" spans="2:11" ht="51.75" thickBot="1" x14ac:dyDescent="0.25">
      <c r="B2" s="136" t="s">
        <v>131</v>
      </c>
      <c r="C2" s="137" t="s">
        <v>132</v>
      </c>
      <c r="D2" s="137" t="s">
        <v>133</v>
      </c>
      <c r="E2" s="137" t="s">
        <v>134</v>
      </c>
      <c r="F2" s="137" t="s">
        <v>135</v>
      </c>
      <c r="G2" s="137" t="s">
        <v>136</v>
      </c>
      <c r="H2" s="138" t="s">
        <v>137</v>
      </c>
      <c r="I2" s="139" t="s">
        <v>138</v>
      </c>
    </row>
    <row r="3" spans="2:11" ht="12.75" customHeight="1" x14ac:dyDescent="0.2">
      <c r="B3" s="67" t="s">
        <v>210</v>
      </c>
      <c r="C3" s="68" t="s">
        <v>189</v>
      </c>
      <c r="D3" s="69">
        <f>VLOOKUP(C3,'Anexo 4'!B3:I33,8,0)</f>
        <v>7962256.2699999996</v>
      </c>
      <c r="E3" s="70">
        <v>0.1</v>
      </c>
      <c r="F3" s="71">
        <v>2</v>
      </c>
      <c r="G3" s="69">
        <f>(D3*E3)*F3</f>
        <v>1592451.254</v>
      </c>
      <c r="H3" s="72">
        <f>1000000+2000000</f>
        <v>3000000</v>
      </c>
      <c r="I3" s="73">
        <f>G3+H3</f>
        <v>4592451.2539999997</v>
      </c>
      <c r="K3" s="74"/>
    </row>
    <row r="4" spans="2:11" ht="14.25" customHeight="1" x14ac:dyDescent="0.2">
      <c r="B4" s="75"/>
      <c r="C4" s="76"/>
      <c r="D4" s="79" t="e">
        <f>VLOOKUP(C4,'Anexo 4'!B4:I34,8,0)</f>
        <v>#N/A</v>
      </c>
      <c r="E4" s="77"/>
      <c r="F4" s="78"/>
      <c r="G4" s="79" t="e">
        <f t="shared" ref="G4:G18" si="0">(D4*E4)*F4</f>
        <v>#N/A</v>
      </c>
      <c r="H4" s="80"/>
      <c r="I4" s="140" t="e">
        <f t="shared" ref="I4:I18" si="1">G4+H4</f>
        <v>#N/A</v>
      </c>
    </row>
    <row r="5" spans="2:11" ht="14.25" customHeight="1" x14ac:dyDescent="0.2">
      <c r="B5" s="75"/>
      <c r="C5" s="76"/>
      <c r="D5" s="79" t="e">
        <f>VLOOKUP(C5,'Anexo 4'!B5:I35,8,0)</f>
        <v>#N/A</v>
      </c>
      <c r="E5" s="77"/>
      <c r="F5" s="78"/>
      <c r="G5" s="79" t="e">
        <f t="shared" si="0"/>
        <v>#N/A</v>
      </c>
      <c r="H5" s="80"/>
      <c r="I5" s="140" t="e">
        <f t="shared" si="1"/>
        <v>#N/A</v>
      </c>
    </row>
    <row r="6" spans="2:11" ht="14.25" customHeight="1" x14ac:dyDescent="0.2">
      <c r="B6" s="75"/>
      <c r="C6" s="76"/>
      <c r="D6" s="79" t="e">
        <f>VLOOKUP(C6,'Anexo 4'!B6:I36,8,0)</f>
        <v>#N/A</v>
      </c>
      <c r="E6" s="77"/>
      <c r="F6" s="78"/>
      <c r="G6" s="79" t="e">
        <f t="shared" si="0"/>
        <v>#N/A</v>
      </c>
      <c r="H6" s="80"/>
      <c r="I6" s="140" t="e">
        <f t="shared" si="1"/>
        <v>#N/A</v>
      </c>
    </row>
    <row r="7" spans="2:11" x14ac:dyDescent="0.2">
      <c r="B7" s="75"/>
      <c r="C7" s="76"/>
      <c r="D7" s="79" t="e">
        <f>VLOOKUP(C7,'Anexo 4'!B7:I37,8,0)</f>
        <v>#N/A</v>
      </c>
      <c r="E7" s="77"/>
      <c r="F7" s="78"/>
      <c r="G7" s="79" t="e">
        <f t="shared" si="0"/>
        <v>#N/A</v>
      </c>
      <c r="H7" s="80"/>
      <c r="I7" s="140" t="e">
        <f t="shared" si="1"/>
        <v>#N/A</v>
      </c>
    </row>
    <row r="8" spans="2:11" x14ac:dyDescent="0.2">
      <c r="B8" s="75"/>
      <c r="C8" s="76"/>
      <c r="D8" s="79" t="e">
        <f>VLOOKUP(C8,'Anexo 4'!B8:I38,8,0)</f>
        <v>#N/A</v>
      </c>
      <c r="E8" s="77"/>
      <c r="F8" s="78"/>
      <c r="G8" s="79" t="e">
        <f t="shared" si="0"/>
        <v>#N/A</v>
      </c>
      <c r="H8" s="80"/>
      <c r="I8" s="140" t="e">
        <f t="shared" si="1"/>
        <v>#N/A</v>
      </c>
    </row>
    <row r="9" spans="2:11" x14ac:dyDescent="0.2">
      <c r="B9" s="75"/>
      <c r="C9" s="76"/>
      <c r="D9" s="79" t="e">
        <f>VLOOKUP(C9,'Anexo 4'!B9:I39,8,0)</f>
        <v>#N/A</v>
      </c>
      <c r="E9" s="77"/>
      <c r="F9" s="78"/>
      <c r="G9" s="79" t="e">
        <f t="shared" si="0"/>
        <v>#N/A</v>
      </c>
      <c r="H9" s="80"/>
      <c r="I9" s="140" t="e">
        <f t="shared" si="1"/>
        <v>#N/A</v>
      </c>
    </row>
    <row r="10" spans="2:11" x14ac:dyDescent="0.2">
      <c r="B10" s="75"/>
      <c r="C10" s="76"/>
      <c r="D10" s="79" t="e">
        <f>VLOOKUP(C10,'Anexo 4'!B10:I40,8,0)</f>
        <v>#N/A</v>
      </c>
      <c r="E10" s="77"/>
      <c r="F10" s="78"/>
      <c r="G10" s="79" t="e">
        <f t="shared" si="0"/>
        <v>#N/A</v>
      </c>
      <c r="H10" s="80"/>
      <c r="I10" s="140" t="e">
        <f t="shared" si="1"/>
        <v>#N/A</v>
      </c>
    </row>
    <row r="11" spans="2:11" x14ac:dyDescent="0.2">
      <c r="B11" s="75"/>
      <c r="C11" s="76"/>
      <c r="D11" s="79" t="e">
        <f>VLOOKUP(C11,'Anexo 4'!B11:I41,8,0)</f>
        <v>#N/A</v>
      </c>
      <c r="E11" s="77"/>
      <c r="F11" s="78"/>
      <c r="G11" s="79" t="e">
        <f t="shared" si="0"/>
        <v>#N/A</v>
      </c>
      <c r="H11" s="80"/>
      <c r="I11" s="140" t="e">
        <f t="shared" si="1"/>
        <v>#N/A</v>
      </c>
    </row>
    <row r="12" spans="2:11" x14ac:dyDescent="0.2">
      <c r="B12" s="75"/>
      <c r="C12" s="76"/>
      <c r="D12" s="79" t="e">
        <f>VLOOKUP(C12,'Anexo 4'!B12:I42,8,0)</f>
        <v>#N/A</v>
      </c>
      <c r="E12" s="77"/>
      <c r="F12" s="78"/>
      <c r="G12" s="79" t="e">
        <f t="shared" si="0"/>
        <v>#N/A</v>
      </c>
      <c r="H12" s="80"/>
      <c r="I12" s="140" t="e">
        <f t="shared" si="1"/>
        <v>#N/A</v>
      </c>
    </row>
    <row r="13" spans="2:11" x14ac:dyDescent="0.2">
      <c r="B13" s="75"/>
      <c r="C13" s="76"/>
      <c r="D13" s="79" t="e">
        <f>VLOOKUP(C13,'Anexo 4'!B13:I43,8,0)</f>
        <v>#N/A</v>
      </c>
      <c r="E13" s="77"/>
      <c r="F13" s="78"/>
      <c r="G13" s="79" t="e">
        <f t="shared" si="0"/>
        <v>#N/A</v>
      </c>
      <c r="H13" s="80"/>
      <c r="I13" s="140" t="e">
        <f t="shared" si="1"/>
        <v>#N/A</v>
      </c>
    </row>
    <row r="14" spans="2:11" x14ac:dyDescent="0.2">
      <c r="B14" s="75"/>
      <c r="C14" s="76"/>
      <c r="D14" s="79" t="e">
        <f>VLOOKUP(C14,'Anexo 4'!B14:I44,8,0)</f>
        <v>#N/A</v>
      </c>
      <c r="E14" s="77"/>
      <c r="F14" s="78"/>
      <c r="G14" s="79" t="e">
        <f t="shared" si="0"/>
        <v>#N/A</v>
      </c>
      <c r="H14" s="80"/>
      <c r="I14" s="140" t="e">
        <f t="shared" si="1"/>
        <v>#N/A</v>
      </c>
    </row>
    <row r="15" spans="2:11" x14ac:dyDescent="0.2">
      <c r="B15" s="75"/>
      <c r="C15" s="76"/>
      <c r="D15" s="79" t="e">
        <f>VLOOKUP(C15,'Anexo 4'!B15:I45,8,0)</f>
        <v>#N/A</v>
      </c>
      <c r="E15" s="77"/>
      <c r="F15" s="78"/>
      <c r="G15" s="79" t="e">
        <f t="shared" si="0"/>
        <v>#N/A</v>
      </c>
      <c r="H15" s="80"/>
      <c r="I15" s="140" t="e">
        <f t="shared" si="1"/>
        <v>#N/A</v>
      </c>
    </row>
    <row r="16" spans="2:11" x14ac:dyDescent="0.2">
      <c r="B16" s="75"/>
      <c r="C16" s="76"/>
      <c r="D16" s="79" t="e">
        <f>VLOOKUP(C16,'Anexo 4'!B16:I46,8,0)</f>
        <v>#N/A</v>
      </c>
      <c r="E16" s="77"/>
      <c r="F16" s="78"/>
      <c r="G16" s="79" t="e">
        <f t="shared" si="0"/>
        <v>#N/A</v>
      </c>
      <c r="H16" s="80"/>
      <c r="I16" s="140" t="e">
        <f t="shared" si="1"/>
        <v>#N/A</v>
      </c>
    </row>
    <row r="17" spans="2:9" x14ac:dyDescent="0.2">
      <c r="B17" s="75"/>
      <c r="C17" s="76"/>
      <c r="D17" s="79" t="e">
        <f>VLOOKUP(C17,'Anexo 4'!B17:I47,8,0)</f>
        <v>#N/A</v>
      </c>
      <c r="E17" s="77"/>
      <c r="F17" s="78"/>
      <c r="G17" s="79" t="e">
        <f t="shared" si="0"/>
        <v>#N/A</v>
      </c>
      <c r="H17" s="80"/>
      <c r="I17" s="140" t="e">
        <f t="shared" si="1"/>
        <v>#N/A</v>
      </c>
    </row>
    <row r="18" spans="2:9" ht="13.5" thickBot="1" x14ac:dyDescent="0.25">
      <c r="B18" s="81"/>
      <c r="C18" s="82"/>
      <c r="D18" s="85" t="e">
        <f>VLOOKUP(C18,'Anexo 4'!B18:I48,8,0)</f>
        <v>#N/A</v>
      </c>
      <c r="E18" s="83"/>
      <c r="F18" s="84"/>
      <c r="G18" s="85" t="e">
        <f t="shared" si="0"/>
        <v>#N/A</v>
      </c>
      <c r="H18" s="86"/>
      <c r="I18" s="141" t="e">
        <f t="shared" si="1"/>
        <v>#N/A</v>
      </c>
    </row>
    <row r="19" spans="2:9" ht="18" x14ac:dyDescent="0.2">
      <c r="I19" s="87"/>
    </row>
    <row r="20" spans="2:9" ht="16.5" customHeight="1" x14ac:dyDescent="0.2">
      <c r="E20" s="88"/>
      <c r="F20" s="88"/>
    </row>
    <row r="21" spans="2:9" x14ac:dyDescent="0.2">
      <c r="E21" s="88"/>
    </row>
    <row r="23" spans="2:9" x14ac:dyDescent="0.2">
      <c r="E23" s="88"/>
    </row>
    <row r="24" spans="2:9" x14ac:dyDescent="0.2">
      <c r="E24" s="88"/>
    </row>
  </sheetData>
  <mergeCells count="1">
    <mergeCell ref="B1:I1"/>
  </mergeCell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E50907F-65ED-44E0-8183-170E616F6A75}">
          <x14:formula1>
            <xm:f>'Anexo 4'!$B$3:$B$33</xm:f>
          </x14:formula1>
          <xm:sqref>C3:C18</xm:sqref>
        </x14:dataValidation>
        <x14:dataValidation type="list" allowBlank="1" showInputMessage="1" showErrorMessage="1" xr:uid="{0749AB70-3CB7-41C9-AAEC-0B84671EB0E3}">
          <x14:formula1>
            <xm:f>Datos!$A$1:$A$12</xm:f>
          </x14:formula1>
          <xm:sqref>B3:B18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949FF-890C-49EF-A003-0D83A4E44D17}">
  <dimension ref="A1:P24"/>
  <sheetViews>
    <sheetView topLeftCell="B1" zoomScale="80" zoomScaleNormal="80" workbookViewId="0">
      <selection activeCell="C4" sqref="C4:F4"/>
    </sheetView>
  </sheetViews>
  <sheetFormatPr baseColWidth="10" defaultRowHeight="12.75" x14ac:dyDescent="0.2"/>
  <cols>
    <col min="1" max="1" width="1.28515625" style="36" customWidth="1"/>
    <col min="2" max="2" width="99.5703125" style="36" customWidth="1"/>
    <col min="3" max="5" width="11.42578125" style="36"/>
    <col min="6" max="6" width="10.7109375" style="36" customWidth="1"/>
    <col min="7" max="7" width="14.5703125" style="36" customWidth="1"/>
    <col min="8" max="8" width="18.85546875" style="36" customWidth="1"/>
    <col min="9" max="9" width="17.140625" style="36" customWidth="1"/>
    <col min="10" max="10" width="16" style="36" customWidth="1"/>
    <col min="11" max="11" width="18.28515625" style="36" customWidth="1"/>
    <col min="12" max="13" width="23.140625" style="36" customWidth="1"/>
    <col min="14" max="14" width="26.7109375" style="36" customWidth="1"/>
    <col min="15" max="15" width="12.85546875" style="36" bestFit="1" customWidth="1"/>
    <col min="16" max="16" width="16.42578125" style="36" bestFit="1" customWidth="1"/>
    <col min="17" max="16384" width="11.42578125" style="36"/>
  </cols>
  <sheetData>
    <row r="1" spans="1:16" ht="18" x14ac:dyDescent="0.2">
      <c r="A1" s="89" t="s">
        <v>139</v>
      </c>
      <c r="B1" s="89"/>
      <c r="C1" s="89"/>
      <c r="D1" s="89"/>
      <c r="E1" s="89"/>
      <c r="F1" s="89"/>
      <c r="G1" s="89"/>
      <c r="H1" s="89"/>
      <c r="I1" s="89"/>
      <c r="J1" s="89"/>
      <c r="K1" s="89"/>
      <c r="L1" s="89"/>
      <c r="M1" s="89"/>
      <c r="N1" s="89"/>
      <c r="O1" s="89"/>
    </row>
    <row r="2" spans="1:16" ht="13.5" thickBot="1" x14ac:dyDescent="0.25">
      <c r="A2" s="90"/>
      <c r="B2" s="90"/>
      <c r="C2" s="90"/>
      <c r="D2" s="90"/>
      <c r="E2" s="90"/>
      <c r="F2" s="90"/>
      <c r="G2" s="91"/>
      <c r="H2" s="91"/>
      <c r="I2" s="91"/>
      <c r="J2" s="91"/>
      <c r="K2" s="91"/>
      <c r="L2" s="91"/>
      <c r="M2" s="91"/>
      <c r="N2" s="90"/>
      <c r="O2" s="90"/>
    </row>
    <row r="3" spans="1:16" ht="57.75" thickBot="1" x14ac:dyDescent="0.25">
      <c r="A3" s="92"/>
      <c r="B3" s="142" t="s">
        <v>131</v>
      </c>
      <c r="C3" s="533" t="s">
        <v>140</v>
      </c>
      <c r="D3" s="533"/>
      <c r="E3" s="533"/>
      <c r="F3" s="533"/>
      <c r="G3" s="143" t="s">
        <v>141</v>
      </c>
      <c r="H3" s="143" t="s">
        <v>142</v>
      </c>
      <c r="I3" s="143" t="s">
        <v>143</v>
      </c>
      <c r="J3" s="143" t="s">
        <v>134</v>
      </c>
      <c r="K3" s="143" t="s">
        <v>135</v>
      </c>
      <c r="L3" s="144" t="s">
        <v>136</v>
      </c>
      <c r="M3" s="145" t="s">
        <v>137</v>
      </c>
      <c r="N3" s="146" t="s">
        <v>144</v>
      </c>
      <c r="O3" s="92"/>
    </row>
    <row r="4" spans="1:16" ht="14.25" x14ac:dyDescent="0.2">
      <c r="A4" s="90"/>
      <c r="B4" s="93"/>
      <c r="C4" s="534"/>
      <c r="D4" s="534"/>
      <c r="E4" s="534"/>
      <c r="F4" s="534"/>
      <c r="G4" s="94"/>
      <c r="H4" s="95"/>
      <c r="I4" s="95"/>
      <c r="J4" s="96"/>
      <c r="K4" s="97"/>
      <c r="L4" s="95">
        <f>(I4*J4)*K4</f>
        <v>0</v>
      </c>
      <c r="M4" s="95"/>
      <c r="N4" s="98">
        <f>L4+M4</f>
        <v>0</v>
      </c>
      <c r="O4" s="90"/>
      <c r="P4" s="88"/>
    </row>
    <row r="5" spans="1:16" ht="14.25" x14ac:dyDescent="0.2">
      <c r="A5" s="90"/>
      <c r="B5" s="99"/>
      <c r="C5" s="532"/>
      <c r="D5" s="532"/>
      <c r="E5" s="532"/>
      <c r="F5" s="532"/>
      <c r="G5" s="147"/>
      <c r="H5" s="100"/>
      <c r="I5" s="100"/>
      <c r="J5" s="101"/>
      <c r="K5" s="102"/>
      <c r="L5" s="100">
        <f t="shared" ref="L5:L23" si="0">(I5*J5)*K5</f>
        <v>0</v>
      </c>
      <c r="M5" s="100"/>
      <c r="N5" s="103">
        <f t="shared" ref="N5:N23" si="1">L5+M5</f>
        <v>0</v>
      </c>
      <c r="O5" s="90"/>
      <c r="P5" s="88"/>
    </row>
    <row r="6" spans="1:16" ht="14.25" x14ac:dyDescent="0.2">
      <c r="A6" s="90"/>
      <c r="B6" s="99"/>
      <c r="C6" s="532"/>
      <c r="D6" s="532"/>
      <c r="E6" s="532"/>
      <c r="F6" s="532"/>
      <c r="G6" s="147"/>
      <c r="H6" s="100"/>
      <c r="I6" s="100"/>
      <c r="J6" s="101"/>
      <c r="K6" s="102"/>
      <c r="L6" s="100">
        <f t="shared" si="0"/>
        <v>0</v>
      </c>
      <c r="M6" s="100"/>
      <c r="N6" s="103">
        <f t="shared" si="1"/>
        <v>0</v>
      </c>
      <c r="O6" s="90"/>
    </row>
    <row r="7" spans="1:16" ht="14.25" x14ac:dyDescent="0.2">
      <c r="A7" s="90"/>
      <c r="B7" s="99"/>
      <c r="C7" s="532"/>
      <c r="D7" s="532"/>
      <c r="E7" s="532"/>
      <c r="F7" s="532"/>
      <c r="G7" s="147"/>
      <c r="H7" s="100"/>
      <c r="I7" s="100"/>
      <c r="J7" s="101"/>
      <c r="K7" s="102"/>
      <c r="L7" s="100">
        <f t="shared" si="0"/>
        <v>0</v>
      </c>
      <c r="M7" s="100"/>
      <c r="N7" s="103">
        <f t="shared" si="1"/>
        <v>0</v>
      </c>
      <c r="O7" s="90"/>
    </row>
    <row r="8" spans="1:16" ht="14.25" x14ac:dyDescent="0.2">
      <c r="A8" s="90"/>
      <c r="B8" s="99"/>
      <c r="C8" s="532"/>
      <c r="D8" s="532"/>
      <c r="E8" s="532"/>
      <c r="F8" s="532"/>
      <c r="G8" s="147"/>
      <c r="H8" s="100"/>
      <c r="I8" s="100"/>
      <c r="J8" s="101"/>
      <c r="K8" s="102"/>
      <c r="L8" s="100">
        <f t="shared" si="0"/>
        <v>0</v>
      </c>
      <c r="M8" s="100"/>
      <c r="N8" s="103">
        <f t="shared" si="1"/>
        <v>0</v>
      </c>
      <c r="O8" s="104"/>
    </row>
    <row r="9" spans="1:16" ht="14.25" x14ac:dyDescent="0.2">
      <c r="A9" s="90"/>
      <c r="B9" s="99"/>
      <c r="C9" s="532"/>
      <c r="D9" s="532"/>
      <c r="E9" s="532"/>
      <c r="F9" s="532"/>
      <c r="G9" s="147"/>
      <c r="H9" s="100"/>
      <c r="I9" s="100"/>
      <c r="J9" s="101"/>
      <c r="K9" s="102"/>
      <c r="L9" s="100">
        <f t="shared" si="0"/>
        <v>0</v>
      </c>
      <c r="M9" s="100"/>
      <c r="N9" s="103">
        <f t="shared" si="1"/>
        <v>0</v>
      </c>
      <c r="O9" s="90"/>
    </row>
    <row r="10" spans="1:16" ht="14.25" x14ac:dyDescent="0.2">
      <c r="A10" s="90"/>
      <c r="B10" s="99"/>
      <c r="C10" s="532"/>
      <c r="D10" s="532"/>
      <c r="E10" s="532"/>
      <c r="F10" s="532"/>
      <c r="G10" s="147"/>
      <c r="H10" s="100"/>
      <c r="I10" s="100"/>
      <c r="J10" s="101"/>
      <c r="K10" s="102"/>
      <c r="L10" s="100">
        <f t="shared" si="0"/>
        <v>0</v>
      </c>
      <c r="M10" s="100"/>
      <c r="N10" s="103">
        <f t="shared" si="1"/>
        <v>0</v>
      </c>
      <c r="O10" s="90"/>
    </row>
    <row r="11" spans="1:16" ht="14.25" x14ac:dyDescent="0.2">
      <c r="A11" s="90"/>
      <c r="B11" s="99"/>
      <c r="C11" s="532"/>
      <c r="D11" s="532"/>
      <c r="E11" s="532"/>
      <c r="F11" s="532"/>
      <c r="G11" s="147"/>
      <c r="H11" s="100"/>
      <c r="I11" s="100"/>
      <c r="J11" s="101"/>
      <c r="K11" s="102"/>
      <c r="L11" s="100">
        <f t="shared" si="0"/>
        <v>0</v>
      </c>
      <c r="M11" s="100"/>
      <c r="N11" s="103">
        <f t="shared" si="1"/>
        <v>0</v>
      </c>
      <c r="O11" s="90"/>
    </row>
    <row r="12" spans="1:16" ht="14.25" x14ac:dyDescent="0.2">
      <c r="A12" s="90"/>
      <c r="B12" s="99"/>
      <c r="C12" s="532"/>
      <c r="D12" s="532"/>
      <c r="E12" s="532"/>
      <c r="F12" s="532"/>
      <c r="G12" s="147"/>
      <c r="H12" s="100"/>
      <c r="I12" s="100"/>
      <c r="J12" s="101"/>
      <c r="K12" s="102"/>
      <c r="L12" s="100">
        <f t="shared" si="0"/>
        <v>0</v>
      </c>
      <c r="M12" s="100"/>
      <c r="N12" s="103">
        <f t="shared" si="1"/>
        <v>0</v>
      </c>
      <c r="O12" s="90"/>
    </row>
    <row r="13" spans="1:16" ht="14.25" x14ac:dyDescent="0.2">
      <c r="A13" s="90"/>
      <c r="B13" s="99"/>
      <c r="C13" s="532"/>
      <c r="D13" s="532"/>
      <c r="E13" s="532"/>
      <c r="F13" s="532"/>
      <c r="G13" s="147"/>
      <c r="H13" s="100"/>
      <c r="I13" s="100"/>
      <c r="J13" s="101"/>
      <c r="K13" s="102"/>
      <c r="L13" s="100">
        <f t="shared" si="0"/>
        <v>0</v>
      </c>
      <c r="M13" s="100"/>
      <c r="N13" s="103">
        <f t="shared" si="1"/>
        <v>0</v>
      </c>
      <c r="O13" s="90"/>
    </row>
    <row r="14" spans="1:16" ht="14.25" x14ac:dyDescent="0.2">
      <c r="A14" s="90"/>
      <c r="B14" s="99"/>
      <c r="C14" s="532"/>
      <c r="D14" s="532"/>
      <c r="E14" s="532"/>
      <c r="F14" s="532"/>
      <c r="G14" s="147"/>
      <c r="H14" s="100"/>
      <c r="I14" s="100"/>
      <c r="J14" s="101"/>
      <c r="K14" s="102"/>
      <c r="L14" s="100">
        <f t="shared" si="0"/>
        <v>0</v>
      </c>
      <c r="M14" s="100"/>
      <c r="N14" s="103">
        <f t="shared" si="1"/>
        <v>0</v>
      </c>
      <c r="O14" s="90"/>
    </row>
    <row r="15" spans="1:16" ht="14.25" x14ac:dyDescent="0.2">
      <c r="A15" s="90"/>
      <c r="B15" s="99"/>
      <c r="C15" s="532"/>
      <c r="D15" s="532"/>
      <c r="E15" s="532"/>
      <c r="F15" s="532"/>
      <c r="G15" s="147"/>
      <c r="H15" s="100"/>
      <c r="I15" s="100"/>
      <c r="J15" s="101"/>
      <c r="K15" s="102"/>
      <c r="L15" s="100">
        <f t="shared" si="0"/>
        <v>0</v>
      </c>
      <c r="M15" s="100"/>
      <c r="N15" s="103">
        <f t="shared" si="1"/>
        <v>0</v>
      </c>
      <c r="O15" s="90"/>
    </row>
    <row r="16" spans="1:16" ht="14.25" x14ac:dyDescent="0.2">
      <c r="A16" s="90"/>
      <c r="B16" s="99"/>
      <c r="C16" s="532"/>
      <c r="D16" s="532"/>
      <c r="E16" s="532"/>
      <c r="F16" s="532"/>
      <c r="G16" s="147"/>
      <c r="H16" s="100"/>
      <c r="I16" s="100"/>
      <c r="J16" s="101"/>
      <c r="K16" s="102"/>
      <c r="L16" s="100">
        <f t="shared" si="0"/>
        <v>0</v>
      </c>
      <c r="M16" s="100"/>
      <c r="N16" s="103">
        <f t="shared" si="1"/>
        <v>0</v>
      </c>
      <c r="O16" s="90"/>
    </row>
    <row r="17" spans="1:15" ht="14.25" x14ac:dyDescent="0.2">
      <c r="A17" s="90"/>
      <c r="B17" s="99"/>
      <c r="C17" s="532"/>
      <c r="D17" s="532"/>
      <c r="E17" s="532"/>
      <c r="F17" s="532"/>
      <c r="G17" s="147"/>
      <c r="H17" s="100"/>
      <c r="I17" s="100"/>
      <c r="J17" s="101"/>
      <c r="K17" s="102"/>
      <c r="L17" s="100">
        <f t="shared" si="0"/>
        <v>0</v>
      </c>
      <c r="M17" s="100"/>
      <c r="N17" s="103">
        <f t="shared" si="1"/>
        <v>0</v>
      </c>
      <c r="O17" s="90"/>
    </row>
    <row r="18" spans="1:15" ht="14.25" x14ac:dyDescent="0.2">
      <c r="A18" s="90"/>
      <c r="B18" s="99"/>
      <c r="C18" s="532"/>
      <c r="D18" s="532"/>
      <c r="E18" s="532"/>
      <c r="F18" s="532"/>
      <c r="G18" s="147"/>
      <c r="H18" s="100"/>
      <c r="I18" s="100"/>
      <c r="J18" s="101"/>
      <c r="K18" s="102"/>
      <c r="L18" s="100">
        <f t="shared" si="0"/>
        <v>0</v>
      </c>
      <c r="M18" s="100"/>
      <c r="N18" s="103">
        <f t="shared" si="1"/>
        <v>0</v>
      </c>
      <c r="O18" s="90"/>
    </row>
    <row r="19" spans="1:15" ht="14.25" x14ac:dyDescent="0.2">
      <c r="A19" s="90"/>
      <c r="B19" s="99"/>
      <c r="C19" s="532"/>
      <c r="D19" s="532"/>
      <c r="E19" s="532"/>
      <c r="F19" s="532"/>
      <c r="G19" s="147"/>
      <c r="H19" s="100"/>
      <c r="I19" s="100"/>
      <c r="J19" s="101"/>
      <c r="K19" s="102"/>
      <c r="L19" s="100">
        <f t="shared" si="0"/>
        <v>0</v>
      </c>
      <c r="M19" s="100"/>
      <c r="N19" s="103">
        <f t="shared" si="1"/>
        <v>0</v>
      </c>
      <c r="O19" s="90"/>
    </row>
    <row r="20" spans="1:15" ht="14.25" x14ac:dyDescent="0.2">
      <c r="A20" s="90"/>
      <c r="B20" s="99"/>
      <c r="C20" s="532"/>
      <c r="D20" s="532"/>
      <c r="E20" s="532"/>
      <c r="F20" s="532"/>
      <c r="G20" s="148"/>
      <c r="H20" s="105"/>
      <c r="I20" s="105"/>
      <c r="J20" s="106"/>
      <c r="K20" s="107"/>
      <c r="L20" s="100">
        <f t="shared" si="0"/>
        <v>0</v>
      </c>
      <c r="M20" s="100"/>
      <c r="N20" s="103">
        <f t="shared" si="1"/>
        <v>0</v>
      </c>
      <c r="O20" s="90"/>
    </row>
    <row r="21" spans="1:15" ht="14.25" x14ac:dyDescent="0.2">
      <c r="A21" s="90"/>
      <c r="B21" s="99"/>
      <c r="C21" s="532"/>
      <c r="D21" s="532"/>
      <c r="E21" s="532"/>
      <c r="F21" s="532"/>
      <c r="G21" s="149"/>
      <c r="H21" s="105"/>
      <c r="I21" s="105"/>
      <c r="J21" s="106"/>
      <c r="K21" s="107"/>
      <c r="L21" s="100">
        <f t="shared" si="0"/>
        <v>0</v>
      </c>
      <c r="M21" s="100"/>
      <c r="N21" s="103">
        <f t="shared" si="1"/>
        <v>0</v>
      </c>
      <c r="O21" s="90"/>
    </row>
    <row r="22" spans="1:15" ht="14.25" x14ac:dyDescent="0.2">
      <c r="A22" s="90"/>
      <c r="B22" s="99"/>
      <c r="C22" s="532"/>
      <c r="D22" s="532"/>
      <c r="E22" s="532"/>
      <c r="F22" s="532"/>
      <c r="G22" s="149"/>
      <c r="H22" s="105"/>
      <c r="I22" s="105"/>
      <c r="J22" s="106"/>
      <c r="K22" s="107"/>
      <c r="L22" s="100">
        <f t="shared" si="0"/>
        <v>0</v>
      </c>
      <c r="M22" s="100"/>
      <c r="N22" s="103">
        <f t="shared" si="1"/>
        <v>0</v>
      </c>
      <c r="O22" s="90"/>
    </row>
    <row r="23" spans="1:15" ht="15" thickBot="1" x14ac:dyDescent="0.25">
      <c r="A23" s="90"/>
      <c r="B23" s="108"/>
      <c r="C23" s="535"/>
      <c r="D23" s="535"/>
      <c r="E23" s="535"/>
      <c r="F23" s="535"/>
      <c r="G23" s="109"/>
      <c r="H23" s="110"/>
      <c r="I23" s="110"/>
      <c r="J23" s="111"/>
      <c r="K23" s="112"/>
      <c r="L23" s="113">
        <f t="shared" si="0"/>
        <v>0</v>
      </c>
      <c r="M23" s="113"/>
      <c r="N23" s="114">
        <f t="shared" si="1"/>
        <v>0</v>
      </c>
      <c r="O23" s="90"/>
    </row>
    <row r="24" spans="1:15" ht="19.5" x14ac:dyDescent="0.25">
      <c r="A24" s="90"/>
      <c r="G24" s="115"/>
      <c r="H24" s="115"/>
      <c r="I24" s="115"/>
      <c r="J24" s="115"/>
      <c r="K24" s="115"/>
      <c r="L24" s="115"/>
      <c r="M24" s="115"/>
      <c r="N24" s="116">
        <f>SUM(N4:N23)</f>
        <v>0</v>
      </c>
      <c r="O24" s="90"/>
    </row>
  </sheetData>
  <mergeCells count="21">
    <mergeCell ref="C21:F21"/>
    <mergeCell ref="C22:F22"/>
    <mergeCell ref="C23:F23"/>
    <mergeCell ref="C15:F15"/>
    <mergeCell ref="C16:F16"/>
    <mergeCell ref="C17:F17"/>
    <mergeCell ref="C18:F18"/>
    <mergeCell ref="C19:F19"/>
    <mergeCell ref="C20:F20"/>
    <mergeCell ref="C14:F14"/>
    <mergeCell ref="C3:F3"/>
    <mergeCell ref="C4:F4"/>
    <mergeCell ref="C5:F5"/>
    <mergeCell ref="C6:F6"/>
    <mergeCell ref="C7:F7"/>
    <mergeCell ref="C8:F8"/>
    <mergeCell ref="C9:F9"/>
    <mergeCell ref="C10:F10"/>
    <mergeCell ref="C11:F11"/>
    <mergeCell ref="C12:F12"/>
    <mergeCell ref="C13:F13"/>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35AAB63-7DF8-4A05-89EF-C0B89C53D962}">
          <x14:formula1>
            <xm:f>Datos!$A$1:$A$12</xm:f>
          </x14:formula1>
          <xm:sqref>B4:B5 B7:B23 B6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DED8B-CF21-427B-A2DE-A29433F48634}">
  <dimension ref="A1:H8"/>
  <sheetViews>
    <sheetView workbookViewId="0">
      <selection activeCell="B2" sqref="B2:H10"/>
    </sheetView>
  </sheetViews>
  <sheetFormatPr baseColWidth="10" defaultRowHeight="12.75" x14ac:dyDescent="0.2"/>
  <cols>
    <col min="1" max="1" width="11.42578125" style="36"/>
    <col min="2" max="2" width="32.140625" style="36" customWidth="1"/>
    <col min="3" max="4" width="20.7109375" style="36" customWidth="1"/>
    <col min="5" max="7" width="15.85546875" style="36" customWidth="1"/>
    <col min="8" max="16384" width="11.42578125" style="36"/>
  </cols>
  <sheetData>
    <row r="1" spans="1:8" ht="18" x14ac:dyDescent="0.2">
      <c r="A1" s="536" t="s">
        <v>139</v>
      </c>
      <c r="B1" s="536"/>
      <c r="C1" s="536"/>
      <c r="D1" s="536"/>
      <c r="E1" s="536"/>
      <c r="F1" s="536"/>
      <c r="G1" s="536"/>
      <c r="H1" s="536"/>
    </row>
    <row r="2" spans="1:8" ht="38.25" x14ac:dyDescent="0.2">
      <c r="A2" s="117"/>
      <c r="B2" s="118" t="s">
        <v>145</v>
      </c>
      <c r="C2" s="119" t="s">
        <v>146</v>
      </c>
      <c r="D2" s="119" t="s">
        <v>147</v>
      </c>
      <c r="E2" s="120" t="s">
        <v>148</v>
      </c>
      <c r="F2" s="119" t="s">
        <v>149</v>
      </c>
      <c r="G2" s="119" t="s">
        <v>144</v>
      </c>
      <c r="H2" s="117"/>
    </row>
    <row r="3" spans="1:8" ht="14.25" x14ac:dyDescent="0.2">
      <c r="A3" s="121"/>
      <c r="B3" s="122"/>
      <c r="C3" s="122"/>
      <c r="D3" s="122"/>
      <c r="E3" s="122"/>
      <c r="F3" s="123"/>
      <c r="G3" s="123">
        <f>SUM(D3:F3)</f>
        <v>0</v>
      </c>
      <c r="H3" s="121"/>
    </row>
    <row r="4" spans="1:8" x14ac:dyDescent="0.2">
      <c r="B4" s="122"/>
      <c r="C4" s="122"/>
      <c r="D4" s="122"/>
      <c r="E4" s="122"/>
      <c r="F4" s="123"/>
      <c r="G4" s="123">
        <f t="shared" ref="G4:G7" si="0">SUM(D4:F4)</f>
        <v>0</v>
      </c>
    </row>
    <row r="5" spans="1:8" x14ac:dyDescent="0.2">
      <c r="B5" s="122"/>
      <c r="C5" s="122"/>
      <c r="D5" s="122"/>
      <c r="E5" s="122"/>
      <c r="F5" s="123"/>
      <c r="G5" s="123">
        <f t="shared" si="0"/>
        <v>0</v>
      </c>
    </row>
    <row r="6" spans="1:8" x14ac:dyDescent="0.2">
      <c r="B6" s="122"/>
      <c r="C6" s="122"/>
      <c r="D6" s="122"/>
      <c r="E6" s="122"/>
      <c r="F6" s="123"/>
      <c r="G6" s="123">
        <f t="shared" si="0"/>
        <v>0</v>
      </c>
    </row>
    <row r="7" spans="1:8" x14ac:dyDescent="0.2">
      <c r="B7" s="122"/>
      <c r="C7" s="122"/>
      <c r="D7" s="122"/>
      <c r="E7" s="122"/>
      <c r="F7" s="123"/>
      <c r="G7" s="123">
        <f t="shared" si="0"/>
        <v>0</v>
      </c>
    </row>
    <row r="8" spans="1:8" x14ac:dyDescent="0.2">
      <c r="E8" s="124"/>
      <c r="F8" s="124"/>
      <c r="G8" s="124"/>
    </row>
  </sheetData>
  <mergeCells count="1">
    <mergeCell ref="A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29E4-7764-4670-8E03-09C0C7DD5FF8}">
  <dimension ref="A1:I33"/>
  <sheetViews>
    <sheetView zoomScale="80" zoomScaleNormal="80" workbookViewId="0">
      <selection activeCell="L24" sqref="L24"/>
    </sheetView>
  </sheetViews>
  <sheetFormatPr baseColWidth="10" defaultRowHeight="12.75" x14ac:dyDescent="0.2"/>
  <cols>
    <col min="1" max="1" width="35.5703125" style="8" bestFit="1" customWidth="1"/>
    <col min="2" max="2" width="44.140625" style="8" customWidth="1"/>
    <col min="3" max="3" width="6.28515625" style="8" bestFit="1" customWidth="1"/>
    <col min="4" max="4" width="6.5703125" style="8" bestFit="1" customWidth="1"/>
    <col min="5" max="5" width="13.42578125" style="135" customWidth="1"/>
    <col min="6" max="6" width="15" style="135" customWidth="1"/>
    <col min="7" max="7" width="12.7109375" style="135" bestFit="1" customWidth="1"/>
    <col min="8" max="8" width="13.42578125" style="135" customWidth="1"/>
    <col min="9" max="9" width="12.85546875" customWidth="1"/>
  </cols>
  <sheetData>
    <row r="1" spans="1:9" ht="15.75" x14ac:dyDescent="0.2">
      <c r="A1" s="537"/>
      <c r="B1" s="537"/>
      <c r="C1" s="537"/>
      <c r="D1" s="537"/>
      <c r="E1" s="537"/>
      <c r="F1" s="537"/>
      <c r="G1" s="537"/>
      <c r="H1" s="537"/>
      <c r="I1" s="537"/>
    </row>
    <row r="2" spans="1:9" ht="38.25" x14ac:dyDescent="0.2">
      <c r="A2" s="125" t="s">
        <v>7</v>
      </c>
      <c r="B2" s="125" t="s">
        <v>150</v>
      </c>
      <c r="C2" s="126" t="s">
        <v>151</v>
      </c>
      <c r="D2" s="127"/>
      <c r="E2" s="128" t="s">
        <v>152</v>
      </c>
      <c r="F2" s="128" t="s">
        <v>153</v>
      </c>
      <c r="G2" s="128" t="s">
        <v>154</v>
      </c>
      <c r="H2" s="128" t="s">
        <v>155</v>
      </c>
      <c r="I2" s="128" t="s">
        <v>156</v>
      </c>
    </row>
    <row r="3" spans="1:9" x14ac:dyDescent="0.2">
      <c r="A3" s="129" t="s">
        <v>157</v>
      </c>
      <c r="B3" s="129" t="s">
        <v>158</v>
      </c>
      <c r="C3" s="129">
        <v>30</v>
      </c>
      <c r="D3" s="129">
        <v>25</v>
      </c>
      <c r="E3" s="130">
        <v>18550451.969999999</v>
      </c>
      <c r="F3" s="131">
        <v>31030</v>
      </c>
      <c r="G3" s="131">
        <v>9275225.9849999994</v>
      </c>
      <c r="H3" s="131">
        <v>18086690.670750003</v>
      </c>
      <c r="I3" s="132">
        <f>SUM(E3:H3)</f>
        <v>45943398.625750005</v>
      </c>
    </row>
    <row r="4" spans="1:9" x14ac:dyDescent="0.2">
      <c r="A4" s="129" t="s">
        <v>159</v>
      </c>
      <c r="B4" s="129" t="s">
        <v>160</v>
      </c>
      <c r="C4" s="129">
        <v>110</v>
      </c>
      <c r="D4" s="129">
        <v>23</v>
      </c>
      <c r="E4" s="130">
        <v>15944148.109999999</v>
      </c>
      <c r="F4" s="131">
        <v>31030</v>
      </c>
      <c r="G4" s="131">
        <v>7972074.0549999997</v>
      </c>
      <c r="H4" s="131">
        <v>15545544.40725</v>
      </c>
      <c r="I4" s="132">
        <f t="shared" ref="I4:I33" si="0">SUM(E4:H4)</f>
        <v>39492796.572250001</v>
      </c>
    </row>
    <row r="5" spans="1:9" x14ac:dyDescent="0.2">
      <c r="A5" s="129" t="s">
        <v>161</v>
      </c>
      <c r="B5" s="129" t="s">
        <v>162</v>
      </c>
      <c r="C5" s="129">
        <v>37</v>
      </c>
      <c r="D5" s="129">
        <v>23</v>
      </c>
      <c r="E5" s="130">
        <v>15944148.109999999</v>
      </c>
      <c r="F5" s="131">
        <v>31030</v>
      </c>
      <c r="G5" s="131">
        <v>0</v>
      </c>
      <c r="H5" s="131">
        <v>10363696.271500001</v>
      </c>
      <c r="I5" s="132">
        <f t="shared" si="0"/>
        <v>26338874.381499998</v>
      </c>
    </row>
    <row r="6" spans="1:9" x14ac:dyDescent="0.2">
      <c r="A6" s="129" t="s">
        <v>163</v>
      </c>
      <c r="B6" s="129" t="s">
        <v>164</v>
      </c>
      <c r="C6" s="129">
        <v>138</v>
      </c>
      <c r="D6" s="129">
        <v>20</v>
      </c>
      <c r="E6" s="130">
        <v>12941444.560000001</v>
      </c>
      <c r="F6" s="131">
        <v>31030</v>
      </c>
      <c r="G6" s="131">
        <v>0</v>
      </c>
      <c r="H6" s="131">
        <v>8411938.9639999997</v>
      </c>
      <c r="I6" s="132">
        <f t="shared" si="0"/>
        <v>21384413.524</v>
      </c>
    </row>
    <row r="7" spans="1:9" x14ac:dyDescent="0.2">
      <c r="A7" s="129" t="s">
        <v>165</v>
      </c>
      <c r="B7" s="129" t="s">
        <v>166</v>
      </c>
      <c r="C7" s="129">
        <v>105</v>
      </c>
      <c r="D7" s="129">
        <v>19</v>
      </c>
      <c r="E7" s="130">
        <v>11768724.560000001</v>
      </c>
      <c r="F7" s="131">
        <v>31030</v>
      </c>
      <c r="G7" s="131">
        <v>0</v>
      </c>
      <c r="H7" s="131">
        <v>7649670.9640000006</v>
      </c>
      <c r="I7" s="132">
        <f t="shared" si="0"/>
        <v>19449425.524</v>
      </c>
    </row>
    <row r="8" spans="1:9" x14ac:dyDescent="0.2">
      <c r="A8" s="129" t="s">
        <v>167</v>
      </c>
      <c r="B8" s="129" t="s">
        <v>168</v>
      </c>
      <c r="C8" s="129">
        <v>100</v>
      </c>
      <c r="D8" s="129">
        <v>19</v>
      </c>
      <c r="E8" s="130">
        <v>11768724.560000001</v>
      </c>
      <c r="F8" s="131">
        <v>31030</v>
      </c>
      <c r="G8" s="131">
        <v>0</v>
      </c>
      <c r="H8" s="131">
        <v>7649670.9640000006</v>
      </c>
      <c r="I8" s="132">
        <f t="shared" si="0"/>
        <v>19449425.524</v>
      </c>
    </row>
    <row r="9" spans="1:9" x14ac:dyDescent="0.2">
      <c r="A9" s="129" t="s">
        <v>169</v>
      </c>
      <c r="B9" s="129" t="s">
        <v>170</v>
      </c>
      <c r="C9" s="129">
        <v>100</v>
      </c>
      <c r="D9" s="129">
        <v>19</v>
      </c>
      <c r="E9" s="130">
        <v>11768724.560000001</v>
      </c>
      <c r="F9" s="131">
        <v>31030</v>
      </c>
      <c r="G9" s="131">
        <v>0</v>
      </c>
      <c r="H9" s="131">
        <v>7649670.9640000006</v>
      </c>
      <c r="I9" s="132">
        <f t="shared" si="0"/>
        <v>19449425.524</v>
      </c>
    </row>
    <row r="10" spans="1:9" x14ac:dyDescent="0.2">
      <c r="A10" s="129" t="s">
        <v>171</v>
      </c>
      <c r="B10" s="129" t="s">
        <v>172</v>
      </c>
      <c r="C10" s="129">
        <v>100</v>
      </c>
      <c r="D10" s="129">
        <v>19</v>
      </c>
      <c r="E10" s="130">
        <v>11768724.560000001</v>
      </c>
      <c r="F10" s="131">
        <v>31030</v>
      </c>
      <c r="G10" s="131">
        <v>0</v>
      </c>
      <c r="H10" s="131">
        <v>7649670.9640000006</v>
      </c>
      <c r="I10" s="132">
        <f t="shared" si="0"/>
        <v>19449425.524</v>
      </c>
    </row>
    <row r="11" spans="1:9" x14ac:dyDescent="0.2">
      <c r="A11" s="129" t="s">
        <v>173</v>
      </c>
      <c r="B11" s="129" t="s">
        <v>174</v>
      </c>
      <c r="C11" s="129">
        <v>1045</v>
      </c>
      <c r="D11" s="129">
        <v>13</v>
      </c>
      <c r="E11" s="130">
        <v>12176136.689999999</v>
      </c>
      <c r="F11" s="131">
        <v>31030</v>
      </c>
      <c r="G11" s="131">
        <v>0</v>
      </c>
      <c r="H11" s="131">
        <v>7914488.8485000003</v>
      </c>
      <c r="I11" s="132">
        <f t="shared" si="0"/>
        <v>20121655.5385</v>
      </c>
    </row>
    <row r="12" spans="1:9" x14ac:dyDescent="0.2">
      <c r="A12" s="129" t="s">
        <v>175</v>
      </c>
      <c r="B12" s="129" t="s">
        <v>176</v>
      </c>
      <c r="C12" s="129">
        <v>137</v>
      </c>
      <c r="D12" s="129">
        <v>19</v>
      </c>
      <c r="E12" s="130">
        <v>11768724.560000001</v>
      </c>
      <c r="F12" s="131">
        <v>31030</v>
      </c>
      <c r="G12" s="131">
        <v>0</v>
      </c>
      <c r="H12" s="131">
        <v>7649670.9640000006</v>
      </c>
      <c r="I12" s="132">
        <f t="shared" si="0"/>
        <v>19449425.524</v>
      </c>
    </row>
    <row r="13" spans="1:9" x14ac:dyDescent="0.2">
      <c r="A13" s="129" t="s">
        <v>177</v>
      </c>
      <c r="B13" s="129" t="s">
        <v>178</v>
      </c>
      <c r="C13" s="129">
        <v>1020</v>
      </c>
      <c r="D13" s="129">
        <v>16</v>
      </c>
      <c r="E13" s="130">
        <v>14413245.609999999</v>
      </c>
      <c r="F13" s="131">
        <v>31030</v>
      </c>
      <c r="G13" s="131">
        <v>0</v>
      </c>
      <c r="H13" s="131">
        <v>9368609.6465000007</v>
      </c>
      <c r="I13" s="132">
        <f t="shared" si="0"/>
        <v>23812885.256499998</v>
      </c>
    </row>
    <row r="14" spans="1:9" x14ac:dyDescent="0.2">
      <c r="A14" s="129" t="s">
        <v>177</v>
      </c>
      <c r="B14" s="129" t="s">
        <v>179</v>
      </c>
      <c r="C14" s="129">
        <v>1020</v>
      </c>
      <c r="D14" s="129">
        <v>15</v>
      </c>
      <c r="E14" s="130">
        <v>13116991.970000001</v>
      </c>
      <c r="F14" s="131">
        <v>31030</v>
      </c>
      <c r="G14" s="131">
        <v>0</v>
      </c>
      <c r="H14" s="131">
        <v>8526044.7805000003</v>
      </c>
      <c r="I14" s="132">
        <f t="shared" si="0"/>
        <v>21674066.750500001</v>
      </c>
    </row>
    <row r="15" spans="1:9" x14ac:dyDescent="0.2">
      <c r="A15" s="129" t="s">
        <v>177</v>
      </c>
      <c r="B15" s="129" t="s">
        <v>180</v>
      </c>
      <c r="C15" s="129">
        <v>1020</v>
      </c>
      <c r="D15" s="129">
        <v>14</v>
      </c>
      <c r="E15" s="130">
        <v>12852572.5</v>
      </c>
      <c r="F15" s="131">
        <v>31030</v>
      </c>
      <c r="G15" s="131">
        <v>0</v>
      </c>
      <c r="H15" s="131">
        <v>8354172.125</v>
      </c>
      <c r="I15" s="132">
        <f t="shared" si="0"/>
        <v>21237774.625</v>
      </c>
    </row>
    <row r="16" spans="1:9" x14ac:dyDescent="0.2">
      <c r="A16" s="129" t="s">
        <v>177</v>
      </c>
      <c r="B16" s="129" t="s">
        <v>181</v>
      </c>
      <c r="C16" s="129">
        <v>1020</v>
      </c>
      <c r="D16" s="129">
        <v>13</v>
      </c>
      <c r="E16" s="130">
        <v>12176136.689999999</v>
      </c>
      <c r="F16" s="131">
        <v>31030</v>
      </c>
      <c r="G16" s="131">
        <v>0</v>
      </c>
      <c r="H16" s="131">
        <v>7914488.8485000003</v>
      </c>
      <c r="I16" s="132">
        <f t="shared" si="0"/>
        <v>20121655.5385</v>
      </c>
    </row>
    <row r="17" spans="1:9" x14ac:dyDescent="0.2">
      <c r="A17" s="129" t="s">
        <v>177</v>
      </c>
      <c r="B17" s="129" t="s">
        <v>182</v>
      </c>
      <c r="C17" s="129">
        <v>1020</v>
      </c>
      <c r="D17" s="129">
        <v>11</v>
      </c>
      <c r="E17" s="130">
        <v>10573690.779999999</v>
      </c>
      <c r="F17" s="131">
        <v>31030</v>
      </c>
      <c r="G17" s="131">
        <v>0</v>
      </c>
      <c r="H17" s="131">
        <v>6872899.0070000002</v>
      </c>
      <c r="I17" s="132">
        <f t="shared" si="0"/>
        <v>17477619.787</v>
      </c>
    </row>
    <row r="18" spans="1:9" x14ac:dyDescent="0.2">
      <c r="A18" s="129" t="s">
        <v>183</v>
      </c>
      <c r="B18" s="129" t="s">
        <v>184</v>
      </c>
      <c r="C18" s="129">
        <v>2028</v>
      </c>
      <c r="D18" s="129">
        <v>20</v>
      </c>
      <c r="E18" s="130">
        <v>9244690.8599999994</v>
      </c>
      <c r="F18" s="131">
        <v>31030</v>
      </c>
      <c r="G18" s="131">
        <v>0</v>
      </c>
      <c r="H18" s="131">
        <v>6009049.0590000004</v>
      </c>
      <c r="I18" s="132">
        <f t="shared" si="0"/>
        <v>15284769.919</v>
      </c>
    </row>
    <row r="19" spans="1:9" x14ac:dyDescent="0.2">
      <c r="A19" s="129" t="s">
        <v>183</v>
      </c>
      <c r="B19" s="129" t="s">
        <v>185</v>
      </c>
      <c r="C19" s="129">
        <v>2028</v>
      </c>
      <c r="D19" s="129">
        <v>18</v>
      </c>
      <c r="E19" s="130">
        <v>7983906.6500000004</v>
      </c>
      <c r="F19" s="131">
        <v>31030</v>
      </c>
      <c r="G19" s="131">
        <v>0</v>
      </c>
      <c r="H19" s="131">
        <v>5189539.3224999998</v>
      </c>
      <c r="I19" s="132">
        <f t="shared" si="0"/>
        <v>13204475.9725</v>
      </c>
    </row>
    <row r="20" spans="1:9" x14ac:dyDescent="0.2">
      <c r="A20" s="129" t="s">
        <v>183</v>
      </c>
      <c r="B20" s="129" t="s">
        <v>186</v>
      </c>
      <c r="C20" s="129">
        <v>2028</v>
      </c>
      <c r="D20" s="129">
        <v>16</v>
      </c>
      <c r="E20" s="130">
        <v>7048193.79</v>
      </c>
      <c r="F20" s="131">
        <v>31030</v>
      </c>
      <c r="G20" s="131">
        <v>0</v>
      </c>
      <c r="H20" s="131">
        <v>4581325.9634999996</v>
      </c>
      <c r="I20" s="132">
        <f t="shared" si="0"/>
        <v>11660549.7535</v>
      </c>
    </row>
    <row r="21" spans="1:9" x14ac:dyDescent="0.2">
      <c r="A21" s="129" t="s">
        <v>183</v>
      </c>
      <c r="B21" s="129" t="s">
        <v>187</v>
      </c>
      <c r="C21" s="129">
        <v>2028</v>
      </c>
      <c r="D21" s="129">
        <v>14</v>
      </c>
      <c r="E21" s="130">
        <v>5912927</v>
      </c>
      <c r="F21" s="131">
        <v>31030</v>
      </c>
      <c r="G21" s="131">
        <v>0</v>
      </c>
      <c r="H21" s="131">
        <v>3843402.55</v>
      </c>
      <c r="I21" s="132">
        <f t="shared" si="0"/>
        <v>9787359.5500000007</v>
      </c>
    </row>
    <row r="22" spans="1:9" s="134" customFormat="1" ht="15" customHeight="1" x14ac:dyDescent="0.2">
      <c r="A22" s="133" t="s">
        <v>188</v>
      </c>
      <c r="B22" s="129" t="s">
        <v>189</v>
      </c>
      <c r="C22" s="133">
        <v>2044</v>
      </c>
      <c r="D22" s="133">
        <v>11</v>
      </c>
      <c r="E22" s="130">
        <v>4806803.8</v>
      </c>
      <c r="F22" s="131">
        <v>31030</v>
      </c>
      <c r="G22" s="131">
        <v>0</v>
      </c>
      <c r="H22" s="131">
        <v>3124422.47</v>
      </c>
      <c r="I22" s="132">
        <f t="shared" si="0"/>
        <v>7962256.2699999996</v>
      </c>
    </row>
    <row r="23" spans="1:9" s="134" customFormat="1" ht="15" customHeight="1" x14ac:dyDescent="0.2">
      <c r="A23" s="133" t="s">
        <v>188</v>
      </c>
      <c r="B23" s="129" t="s">
        <v>190</v>
      </c>
      <c r="C23" s="133">
        <v>2044</v>
      </c>
      <c r="D23" s="133">
        <v>7</v>
      </c>
      <c r="E23" s="130">
        <v>4073781.04</v>
      </c>
      <c r="F23" s="131">
        <v>31030</v>
      </c>
      <c r="G23" s="131">
        <v>0</v>
      </c>
      <c r="H23" s="131">
        <v>2647957.6760000004</v>
      </c>
      <c r="I23" s="132">
        <f>SUM(E23:H23)</f>
        <v>6752768.716</v>
      </c>
    </row>
    <row r="24" spans="1:9" s="134" customFormat="1" ht="15" customHeight="1" x14ac:dyDescent="0.2">
      <c r="A24" s="133" t="s">
        <v>188</v>
      </c>
      <c r="B24" s="129" t="s">
        <v>191</v>
      </c>
      <c r="C24" s="133">
        <v>2044</v>
      </c>
      <c r="D24" s="133">
        <v>1</v>
      </c>
      <c r="E24" s="130">
        <v>2915040.59</v>
      </c>
      <c r="F24" s="131">
        <v>31030</v>
      </c>
      <c r="G24" s="131">
        <v>0</v>
      </c>
      <c r="H24" s="131">
        <v>1894776.3835</v>
      </c>
      <c r="I24" s="132">
        <f t="shared" si="0"/>
        <v>4840846.9735000003</v>
      </c>
    </row>
    <row r="25" spans="1:9" x14ac:dyDescent="0.2">
      <c r="A25" s="129" t="s">
        <v>192</v>
      </c>
      <c r="B25" s="129" t="s">
        <v>193</v>
      </c>
      <c r="C25" s="129">
        <v>3124</v>
      </c>
      <c r="D25" s="129">
        <v>16</v>
      </c>
      <c r="E25" s="130">
        <v>3804924.2800000003</v>
      </c>
      <c r="F25" s="131">
        <v>31030</v>
      </c>
      <c r="G25" s="131">
        <v>0</v>
      </c>
      <c r="H25" s="131">
        <v>2473200.7820000001</v>
      </c>
      <c r="I25" s="132">
        <f t="shared" si="0"/>
        <v>6309155.0620000008</v>
      </c>
    </row>
    <row r="26" spans="1:9" x14ac:dyDescent="0.2">
      <c r="A26" s="129" t="s">
        <v>194</v>
      </c>
      <c r="B26" s="129" t="s">
        <v>195</v>
      </c>
      <c r="C26" s="129">
        <v>3132</v>
      </c>
      <c r="D26" s="129">
        <v>14</v>
      </c>
      <c r="E26" s="130">
        <v>3222200.14</v>
      </c>
      <c r="F26" s="131">
        <v>31030</v>
      </c>
      <c r="G26" s="131">
        <v>0</v>
      </c>
      <c r="H26" s="131">
        <v>2094430.091</v>
      </c>
      <c r="I26" s="132">
        <f t="shared" si="0"/>
        <v>5347660.2310000006</v>
      </c>
    </row>
    <row r="27" spans="1:9" x14ac:dyDescent="0.2">
      <c r="A27" s="129" t="s">
        <v>196</v>
      </c>
      <c r="B27" s="129" t="s">
        <v>197</v>
      </c>
      <c r="C27" s="129">
        <v>4210</v>
      </c>
      <c r="D27" s="129">
        <v>22</v>
      </c>
      <c r="E27" s="130">
        <v>3050227.6</v>
      </c>
      <c r="F27" s="131">
        <v>31030</v>
      </c>
      <c r="G27" s="131">
        <v>0</v>
      </c>
      <c r="H27" s="131">
        <v>1982647.94</v>
      </c>
      <c r="I27" s="132">
        <f t="shared" si="0"/>
        <v>5063905.54</v>
      </c>
    </row>
    <row r="28" spans="1:9" x14ac:dyDescent="0.2">
      <c r="A28" s="129" t="s">
        <v>196</v>
      </c>
      <c r="B28" s="129" t="s">
        <v>198</v>
      </c>
      <c r="C28" s="129">
        <v>4210</v>
      </c>
      <c r="D28" s="129">
        <v>18</v>
      </c>
      <c r="E28" s="130">
        <v>2607572.88</v>
      </c>
      <c r="F28" s="131">
        <v>31030</v>
      </c>
      <c r="G28" s="131">
        <v>0</v>
      </c>
      <c r="H28" s="131">
        <v>1694922.3720000002</v>
      </c>
      <c r="I28" s="132">
        <f t="shared" si="0"/>
        <v>4333525.2520000003</v>
      </c>
    </row>
    <row r="29" spans="1:9" x14ac:dyDescent="0.2">
      <c r="A29" s="129" t="s">
        <v>196</v>
      </c>
      <c r="B29" s="129" t="s">
        <v>199</v>
      </c>
      <c r="C29" s="129">
        <v>4210</v>
      </c>
      <c r="D29" s="129">
        <v>15</v>
      </c>
      <c r="E29" s="130">
        <v>2385757.6</v>
      </c>
      <c r="F29" s="131">
        <v>31030</v>
      </c>
      <c r="G29" s="131">
        <v>0</v>
      </c>
      <c r="H29" s="131">
        <v>1550742.44</v>
      </c>
      <c r="I29" s="132">
        <f t="shared" si="0"/>
        <v>3967530.04</v>
      </c>
    </row>
    <row r="30" spans="1:9" x14ac:dyDescent="0.2">
      <c r="A30" s="129" t="s">
        <v>200</v>
      </c>
      <c r="B30" s="129" t="s">
        <v>201</v>
      </c>
      <c r="C30" s="129">
        <v>4178</v>
      </c>
      <c r="D30" s="129">
        <v>14</v>
      </c>
      <c r="E30" s="130">
        <v>2313839.69</v>
      </c>
      <c r="F30" s="131">
        <v>31030</v>
      </c>
      <c r="G30" s="131">
        <v>0</v>
      </c>
      <c r="H30" s="131">
        <v>1503995.7985</v>
      </c>
      <c r="I30" s="132">
        <f t="shared" si="0"/>
        <v>3848865.4885</v>
      </c>
    </row>
    <row r="31" spans="1:9" x14ac:dyDescent="0.2">
      <c r="A31" s="129" t="s">
        <v>202</v>
      </c>
      <c r="B31" s="129" t="s">
        <v>203</v>
      </c>
      <c r="C31" s="129">
        <v>4044</v>
      </c>
      <c r="D31" s="129">
        <v>14</v>
      </c>
      <c r="E31" s="130">
        <v>2313839.69</v>
      </c>
      <c r="F31" s="131">
        <v>31030</v>
      </c>
      <c r="G31" s="131">
        <v>0</v>
      </c>
      <c r="H31" s="131">
        <v>1503995.7985</v>
      </c>
      <c r="I31" s="132">
        <f t="shared" si="0"/>
        <v>3848865.4885</v>
      </c>
    </row>
    <row r="32" spans="1:9" x14ac:dyDescent="0.2">
      <c r="A32" s="129" t="s">
        <v>204</v>
      </c>
      <c r="B32" s="129" t="s">
        <v>205</v>
      </c>
      <c r="C32" s="129">
        <v>4103</v>
      </c>
      <c r="D32" s="129">
        <v>14</v>
      </c>
      <c r="E32" s="130">
        <v>2313839.69</v>
      </c>
      <c r="F32" s="131">
        <v>31030</v>
      </c>
      <c r="G32" s="131">
        <v>0</v>
      </c>
      <c r="H32" s="131">
        <v>1503995.7985</v>
      </c>
      <c r="I32" s="132">
        <f t="shared" si="0"/>
        <v>3848865.4885</v>
      </c>
    </row>
    <row r="33" spans="1:9" x14ac:dyDescent="0.2">
      <c r="A33" s="129" t="s">
        <v>206</v>
      </c>
      <c r="B33" s="129" t="s">
        <v>207</v>
      </c>
      <c r="C33" s="129">
        <v>4064</v>
      </c>
      <c r="D33" s="129">
        <v>8</v>
      </c>
      <c r="E33" s="130">
        <v>1618568.67</v>
      </c>
      <c r="F33" s="131">
        <v>31030</v>
      </c>
      <c r="G33" s="131">
        <v>0</v>
      </c>
      <c r="H33" s="131">
        <v>1052069.6355000001</v>
      </c>
      <c r="I33" s="132">
        <f t="shared" si="0"/>
        <v>2701668.3054999998</v>
      </c>
    </row>
  </sheetData>
  <mergeCells count="1">
    <mergeCell ref="A1:I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0E093-C9BB-4383-962E-74CBD66C67F4}">
  <dimension ref="B2:D19"/>
  <sheetViews>
    <sheetView showGridLines="0" zoomScale="90" zoomScaleNormal="90" workbookViewId="0">
      <selection activeCell="B3" sqref="B3"/>
    </sheetView>
  </sheetViews>
  <sheetFormatPr baseColWidth="10" defaultRowHeight="15" x14ac:dyDescent="0.25"/>
  <cols>
    <col min="1" max="1" width="3.42578125" style="168" customWidth="1"/>
    <col min="2" max="3" width="26.7109375" style="168" customWidth="1"/>
    <col min="4" max="4" width="60.5703125" style="168" customWidth="1"/>
    <col min="5" max="16384" width="11.42578125" style="168"/>
  </cols>
  <sheetData>
    <row r="2" spans="2:4" x14ac:dyDescent="0.25">
      <c r="B2" s="538" t="s">
        <v>245</v>
      </c>
      <c r="C2" s="538"/>
      <c r="D2" s="538"/>
    </row>
    <row r="4" spans="2:4" x14ac:dyDescent="0.25">
      <c r="B4" s="169" t="s">
        <v>240</v>
      </c>
      <c r="C4" s="169" t="s">
        <v>241</v>
      </c>
      <c r="D4" s="169" t="s">
        <v>242</v>
      </c>
    </row>
    <row r="5" spans="2:4" ht="79.5" customHeight="1" x14ac:dyDescent="0.25">
      <c r="B5" s="170" t="s">
        <v>243</v>
      </c>
      <c r="C5" s="171">
        <v>45785</v>
      </c>
      <c r="D5" s="172" t="s">
        <v>244</v>
      </c>
    </row>
    <row r="19" spans="2:4" ht="36" customHeight="1" x14ac:dyDescent="0.25">
      <c r="B19" s="539"/>
      <c r="C19" s="540"/>
      <c r="D19" s="540"/>
    </row>
  </sheetData>
  <mergeCells count="2">
    <mergeCell ref="B2:D2"/>
    <mergeCell ref="B19:D19"/>
  </mergeCells>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2DB7-F6E0-48B1-AE0A-92643845B123}">
  <dimension ref="A1:A12"/>
  <sheetViews>
    <sheetView workbookViewId="0">
      <selection sqref="A1:A12"/>
    </sheetView>
  </sheetViews>
  <sheetFormatPr baseColWidth="10" defaultRowHeight="12.75" x14ac:dyDescent="0.2"/>
  <sheetData>
    <row r="1" spans="1:1" x14ac:dyDescent="0.2">
      <c r="A1" t="s">
        <v>208</v>
      </c>
    </row>
    <row r="2" spans="1:1" x14ac:dyDescent="0.2">
      <c r="A2" t="s">
        <v>209</v>
      </c>
    </row>
    <row r="3" spans="1:1" x14ac:dyDescent="0.2">
      <c r="A3" t="s">
        <v>210</v>
      </c>
    </row>
    <row r="4" spans="1:1" x14ac:dyDescent="0.2">
      <c r="A4" t="s">
        <v>211</v>
      </c>
    </row>
    <row r="5" spans="1:1" x14ac:dyDescent="0.2">
      <c r="A5" t="s">
        <v>212</v>
      </c>
    </row>
    <row r="6" spans="1:1" x14ac:dyDescent="0.2">
      <c r="A6" t="s">
        <v>213</v>
      </c>
    </row>
    <row r="7" spans="1:1" x14ac:dyDescent="0.2">
      <c r="A7" t="s">
        <v>214</v>
      </c>
    </row>
    <row r="8" spans="1:1" x14ac:dyDescent="0.2">
      <c r="A8" t="s">
        <v>215</v>
      </c>
    </row>
    <row r="9" spans="1:1" x14ac:dyDescent="0.2">
      <c r="A9" t="s">
        <v>216</v>
      </c>
    </row>
    <row r="10" spans="1:1" x14ac:dyDescent="0.2">
      <c r="A10" t="s">
        <v>217</v>
      </c>
    </row>
    <row r="11" spans="1:1" x14ac:dyDescent="0.2">
      <c r="A11" t="s">
        <v>218</v>
      </c>
    </row>
    <row r="12" spans="1:1" x14ac:dyDescent="0.2">
      <c r="A12" t="s">
        <v>219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9" t="s">
        <v>81</v>
      </c>
      <c r="C4" s="9" t="s">
        <v>43</v>
      </c>
      <c r="E4" s="9" t="s">
        <v>44</v>
      </c>
      <c r="G4" s="9" t="s">
        <v>45</v>
      </c>
      <c r="I4" s="9" t="s">
        <v>49</v>
      </c>
      <c r="K4" s="9" t="s">
        <v>50</v>
      </c>
      <c r="M4" s="9"/>
      <c r="O4" s="9" t="s">
        <v>73</v>
      </c>
      <c r="Q4" s="9" t="s">
        <v>84</v>
      </c>
    </row>
    <row r="5" spans="1:17" x14ac:dyDescent="0.2">
      <c r="A5" t="s">
        <v>82</v>
      </c>
      <c r="C5" s="8" t="s">
        <v>38</v>
      </c>
      <c r="E5" s="8" t="s">
        <v>39</v>
      </c>
      <c r="G5" s="8" t="s">
        <v>46</v>
      </c>
      <c r="I5" s="8" t="s">
        <v>71</v>
      </c>
      <c r="K5" s="8" t="s">
        <v>51</v>
      </c>
      <c r="M5" t="s">
        <v>64</v>
      </c>
      <c r="O5" s="8" t="s">
        <v>74</v>
      </c>
      <c r="Q5" t="s">
        <v>87</v>
      </c>
    </row>
    <row r="6" spans="1:17" x14ac:dyDescent="0.2">
      <c r="A6" t="s">
        <v>83</v>
      </c>
      <c r="C6" s="8" t="s">
        <v>41</v>
      </c>
      <c r="E6" s="8" t="s">
        <v>42</v>
      </c>
      <c r="G6" s="8" t="s">
        <v>47</v>
      </c>
      <c r="I6" s="8" t="s">
        <v>72</v>
      </c>
      <c r="K6" s="8" t="s">
        <v>52</v>
      </c>
      <c r="M6" t="s">
        <v>70</v>
      </c>
      <c r="O6" s="8" t="s">
        <v>75</v>
      </c>
      <c r="Q6" t="s">
        <v>88</v>
      </c>
    </row>
    <row r="7" spans="1:17" x14ac:dyDescent="0.2">
      <c r="C7" s="8" t="s">
        <v>40</v>
      </c>
      <c r="G7" s="8" t="s">
        <v>48</v>
      </c>
      <c r="K7" s="8" t="s">
        <v>53</v>
      </c>
      <c r="O7" s="8" t="s">
        <v>76</v>
      </c>
      <c r="Q7" t="s">
        <v>89</v>
      </c>
    </row>
    <row r="8" spans="1:17" x14ac:dyDescent="0.2">
      <c r="O8" s="8" t="s">
        <v>77</v>
      </c>
      <c r="Q8" t="s">
        <v>90</v>
      </c>
    </row>
    <row r="9" spans="1:17" x14ac:dyDescent="0.2">
      <c r="O9" s="8" t="s">
        <v>78</v>
      </c>
      <c r="Q9" t="s">
        <v>91</v>
      </c>
    </row>
    <row r="10" spans="1:17" x14ac:dyDescent="0.2">
      <c r="O10" s="8" t="s">
        <v>79</v>
      </c>
      <c r="Q10" t="s">
        <v>92</v>
      </c>
    </row>
    <row r="11" spans="1:17" x14ac:dyDescent="0.2">
      <c r="O11" s="8" t="s">
        <v>55</v>
      </c>
      <c r="Q11" t="s">
        <v>93</v>
      </c>
    </row>
    <row r="12" spans="1:17" x14ac:dyDescent="0.2">
      <c r="Q12" t="s">
        <v>94</v>
      </c>
    </row>
    <row r="14" spans="1:17" x14ac:dyDescent="0.2">
      <c r="Q14" s="9" t="s">
        <v>95</v>
      </c>
    </row>
    <row r="15" spans="1:17" x14ac:dyDescent="0.2">
      <c r="Q15" t="s">
        <v>87</v>
      </c>
    </row>
    <row r="16" spans="1:17" x14ac:dyDescent="0.2">
      <c r="Q16" t="s">
        <v>88</v>
      </c>
    </row>
    <row r="17" spans="17:17" x14ac:dyDescent="0.2">
      <c r="Q17" t="s">
        <v>89</v>
      </c>
    </row>
    <row r="18" spans="17:17" x14ac:dyDescent="0.2">
      <c r="Q18" t="s">
        <v>90</v>
      </c>
    </row>
    <row r="19" spans="17:17" x14ac:dyDescent="0.2">
      <c r="Q19" t="s">
        <v>91</v>
      </c>
    </row>
    <row r="20" spans="17:17" x14ac:dyDescent="0.2">
      <c r="Q20" t="s">
        <v>92</v>
      </c>
    </row>
    <row r="21" spans="17:17" x14ac:dyDescent="0.2">
      <c r="Q21" t="s">
        <v>93</v>
      </c>
    </row>
    <row r="22" spans="17:17" x14ac:dyDescent="0.2">
      <c r="Q22" t="s">
        <v>94</v>
      </c>
    </row>
    <row r="23" spans="17:17" x14ac:dyDescent="0.2">
      <c r="Q23" s="8" t="s">
        <v>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26"/>
  <sheetViews>
    <sheetView showGridLines="0" topLeftCell="A6" zoomScale="80" zoomScaleNormal="80" workbookViewId="0">
      <selection activeCell="D15" sqref="D15"/>
    </sheetView>
  </sheetViews>
  <sheetFormatPr baseColWidth="10" defaultRowHeight="11.25" x14ac:dyDescent="0.15"/>
  <cols>
    <col min="1" max="1" width="2.42578125" style="20" customWidth="1"/>
    <col min="2" max="2" width="14.5703125" style="20" customWidth="1"/>
    <col min="3" max="3" width="14.140625" style="20" customWidth="1"/>
    <col min="4" max="4" width="14.425781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352"/>
      <c r="C2" s="353"/>
      <c r="D2" s="354" t="s">
        <v>98</v>
      </c>
      <c r="E2" s="355"/>
      <c r="F2" s="355"/>
      <c r="G2" s="355"/>
      <c r="H2" s="355"/>
      <c r="I2" s="355"/>
      <c r="J2" s="356"/>
      <c r="K2" s="342" t="s">
        <v>99</v>
      </c>
      <c r="L2" s="393"/>
      <c r="M2" s="342" t="str">
        <f>Proyecto!K2</f>
        <v>Codigo: GEI-FM-011</v>
      </c>
      <c r="N2" s="385"/>
      <c r="O2" s="385"/>
      <c r="P2" s="343"/>
      <c r="S2" s="32"/>
      <c r="T2" s="32"/>
      <c r="U2" s="33"/>
    </row>
    <row r="3" spans="2:31" ht="23.25" customHeight="1" x14ac:dyDescent="0.15">
      <c r="B3" s="348"/>
      <c r="C3" s="349"/>
      <c r="D3" s="357" t="s">
        <v>100</v>
      </c>
      <c r="E3" s="358"/>
      <c r="F3" s="358"/>
      <c r="G3" s="358"/>
      <c r="H3" s="358"/>
      <c r="I3" s="358"/>
      <c r="J3" s="359"/>
      <c r="K3" s="344" t="s">
        <v>103</v>
      </c>
      <c r="L3" s="394"/>
      <c r="M3" s="386" t="str">
        <f>Proyecto!K3</f>
        <v>Fecha: 08 de mayo de 2025</v>
      </c>
      <c r="N3" s="387"/>
      <c r="O3" s="387"/>
      <c r="P3" s="388"/>
      <c r="S3" s="32"/>
      <c r="T3" s="32"/>
      <c r="U3" s="33"/>
    </row>
    <row r="4" spans="2:31" ht="24" customHeight="1" x14ac:dyDescent="0.15">
      <c r="B4" s="348"/>
      <c r="C4" s="349"/>
      <c r="D4" s="357" t="s">
        <v>221</v>
      </c>
      <c r="E4" s="358"/>
      <c r="F4" s="358"/>
      <c r="G4" s="358"/>
      <c r="H4" s="358"/>
      <c r="I4" s="358"/>
      <c r="J4" s="359"/>
      <c r="K4" s="344" t="s">
        <v>101</v>
      </c>
      <c r="L4" s="394"/>
      <c r="M4" s="344" t="str">
        <f>Proyecto!K4</f>
        <v>Version 001</v>
      </c>
      <c r="N4" s="341"/>
      <c r="O4" s="341"/>
      <c r="P4" s="345"/>
      <c r="U4" s="33"/>
    </row>
    <row r="5" spans="2:31" ht="22.5" customHeight="1" thickBot="1" x14ac:dyDescent="0.2">
      <c r="B5" s="350"/>
      <c r="C5" s="351"/>
      <c r="D5" s="360" t="s">
        <v>220</v>
      </c>
      <c r="E5" s="361"/>
      <c r="F5" s="361"/>
      <c r="G5" s="361"/>
      <c r="H5" s="361"/>
      <c r="I5" s="361"/>
      <c r="J5" s="362"/>
      <c r="K5" s="346" t="s">
        <v>102</v>
      </c>
      <c r="L5" s="376"/>
      <c r="M5" s="389" t="s">
        <v>119</v>
      </c>
      <c r="N5" s="390"/>
      <c r="O5" s="390"/>
      <c r="P5" s="391"/>
    </row>
    <row r="6" spans="2:31" ht="5.25" customHeight="1" x14ac:dyDescent="0.15">
      <c r="B6" s="26"/>
      <c r="C6" s="26"/>
      <c r="D6" s="26"/>
      <c r="E6" s="26"/>
      <c r="F6" s="26"/>
      <c r="G6" s="26"/>
      <c r="H6" s="26"/>
      <c r="I6" s="26"/>
      <c r="J6" s="26"/>
      <c r="K6" s="26"/>
      <c r="L6" s="26"/>
      <c r="M6" s="26"/>
      <c r="N6" s="26"/>
      <c r="O6" s="26"/>
      <c r="P6" s="26"/>
    </row>
    <row r="7" spans="2:31" ht="29.25" customHeight="1" x14ac:dyDescent="0.2">
      <c r="B7" s="340" t="s">
        <v>0</v>
      </c>
      <c r="C7" s="340"/>
      <c r="D7" s="392" t="str">
        <f>Proyecto!$E$7</f>
        <v>Robustecimiento del uso de la inteligencia artificial a través del Tesauro: buscador inteligente de la jurisprudencia y doctrina jurídica de la Supersociedades - 2026</v>
      </c>
      <c r="E7" s="392"/>
      <c r="F7" s="392"/>
      <c r="G7" s="392"/>
      <c r="H7" s="392"/>
      <c r="I7" s="392"/>
      <c r="J7" s="392"/>
      <c r="K7" s="392"/>
      <c r="L7" s="392"/>
      <c r="M7" s="392"/>
      <c r="N7" s="392"/>
      <c r="O7" s="392"/>
      <c r="P7" s="392"/>
      <c r="AE7" s="20"/>
    </row>
    <row r="8" spans="2:31" ht="6.75" customHeight="1" x14ac:dyDescent="0.2">
      <c r="B8" s="34"/>
      <c r="C8" s="34"/>
      <c r="D8" s="35"/>
      <c r="E8" s="35"/>
      <c r="F8" s="35"/>
      <c r="G8" s="35"/>
      <c r="H8" s="35"/>
      <c r="I8" s="35"/>
      <c r="J8" s="35"/>
      <c r="K8" s="35"/>
      <c r="L8" s="35"/>
      <c r="M8" s="35"/>
      <c r="N8" s="35"/>
      <c r="O8" s="35"/>
      <c r="P8" s="35"/>
      <c r="AE8" s="20"/>
    </row>
    <row r="9" spans="2:31" ht="39.75" customHeight="1" x14ac:dyDescent="0.2">
      <c r="B9" s="381" t="s">
        <v>21</v>
      </c>
      <c r="C9" s="382"/>
      <c r="D9" s="378" t="s">
        <v>319</v>
      </c>
      <c r="E9" s="379"/>
      <c r="F9" s="379"/>
      <c r="G9" s="379"/>
      <c r="H9" s="379"/>
      <c r="I9" s="379"/>
      <c r="J9" s="379"/>
      <c r="K9" s="379"/>
      <c r="L9" s="379"/>
      <c r="M9" s="379"/>
      <c r="N9" s="379"/>
      <c r="O9" s="379"/>
      <c r="P9" s="380"/>
      <c r="AE9" s="20"/>
    </row>
    <row r="10" spans="2:31" s="36" customFormat="1" ht="7.5" customHeight="1" x14ac:dyDescent="0.25">
      <c r="D10" s="279"/>
      <c r="E10" s="279"/>
      <c r="F10" s="279"/>
      <c r="G10" s="279"/>
      <c r="H10" s="279"/>
      <c r="I10" s="279"/>
      <c r="J10" s="279"/>
      <c r="K10" s="279"/>
      <c r="L10" s="279"/>
      <c r="M10" s="279"/>
      <c r="N10" s="279"/>
      <c r="O10" s="279"/>
      <c r="P10" s="279"/>
    </row>
    <row r="11" spans="2:31" ht="39.75" customHeight="1" x14ac:dyDescent="0.2">
      <c r="B11" s="381" t="s">
        <v>22</v>
      </c>
      <c r="C11" s="382"/>
      <c r="D11" s="377" t="s">
        <v>320</v>
      </c>
      <c r="E11" s="377"/>
      <c r="F11" s="377"/>
      <c r="G11" s="377"/>
      <c r="H11" s="377"/>
      <c r="I11" s="377"/>
      <c r="J11" s="377"/>
      <c r="K11" s="377"/>
      <c r="L11" s="377"/>
      <c r="M11" s="377"/>
      <c r="N11" s="377"/>
      <c r="O11" s="377"/>
      <c r="P11" s="377"/>
      <c r="AE11" s="20"/>
    </row>
    <row r="12" spans="2:31" ht="5.25" customHeight="1" x14ac:dyDescent="0.2">
      <c r="B12" s="28"/>
      <c r="C12" s="28"/>
      <c r="D12" s="37"/>
      <c r="E12" s="37"/>
      <c r="F12" s="37"/>
      <c r="G12" s="37"/>
      <c r="H12" s="37"/>
      <c r="I12" s="37"/>
      <c r="J12" s="37"/>
      <c r="K12" s="37"/>
      <c r="L12" s="37"/>
      <c r="M12" s="37"/>
      <c r="N12" s="37"/>
      <c r="O12" s="37"/>
      <c r="P12" s="37"/>
      <c r="AE12" s="20"/>
    </row>
    <row r="13" spans="2:31" ht="22.5" customHeight="1" x14ac:dyDescent="0.2">
      <c r="B13" s="363" t="s">
        <v>127</v>
      </c>
      <c r="C13" s="363"/>
      <c r="D13" s="370" t="s">
        <v>324</v>
      </c>
      <c r="E13" s="371"/>
      <c r="F13" s="371"/>
      <c r="G13" s="371"/>
      <c r="H13" s="371"/>
      <c r="I13" s="371"/>
      <c r="J13" s="371"/>
      <c r="K13" s="371"/>
      <c r="L13" s="371"/>
      <c r="M13" s="371"/>
      <c r="N13" s="371"/>
      <c r="O13" s="371"/>
      <c r="P13" s="372"/>
      <c r="AE13" s="20"/>
    </row>
    <row r="14" spans="2:31" ht="21" customHeight="1" x14ac:dyDescent="0.2">
      <c r="B14" s="363"/>
      <c r="C14" s="363"/>
      <c r="D14" s="373"/>
      <c r="E14" s="374"/>
      <c r="F14" s="374"/>
      <c r="G14" s="374"/>
      <c r="H14" s="374"/>
      <c r="I14" s="374"/>
      <c r="J14" s="374"/>
      <c r="K14" s="374"/>
      <c r="L14" s="374"/>
      <c r="M14" s="374"/>
      <c r="N14" s="374"/>
      <c r="O14" s="374"/>
      <c r="P14" s="375"/>
      <c r="AE14" s="20"/>
    </row>
    <row r="15" spans="2:31" ht="5.25" customHeight="1" x14ac:dyDescent="0.2">
      <c r="B15" s="28"/>
      <c r="C15" s="28"/>
      <c r="D15" s="37"/>
      <c r="E15" s="37"/>
      <c r="F15" s="37"/>
      <c r="G15" s="37"/>
      <c r="H15" s="37"/>
      <c r="I15" s="37"/>
      <c r="J15" s="37"/>
      <c r="K15" s="37"/>
      <c r="L15" s="37"/>
      <c r="M15" s="37"/>
      <c r="N15" s="37"/>
      <c r="O15" s="37"/>
      <c r="P15" s="37"/>
      <c r="AE15" s="20"/>
    </row>
    <row r="16" spans="2:31" ht="22.5" customHeight="1" x14ac:dyDescent="0.2">
      <c r="B16" s="363" t="s">
        <v>80</v>
      </c>
      <c r="C16" s="363"/>
      <c r="D16" s="30" t="s">
        <v>1</v>
      </c>
      <c r="E16" s="384" t="s">
        <v>321</v>
      </c>
      <c r="F16" s="384"/>
      <c r="G16" s="384"/>
      <c r="H16" s="384"/>
      <c r="I16" s="384"/>
      <c r="J16" s="384"/>
      <c r="K16" s="384"/>
      <c r="L16" s="384"/>
      <c r="M16" s="384"/>
      <c r="N16" s="384"/>
      <c r="O16" s="384"/>
      <c r="P16" s="384"/>
      <c r="AE16" s="20"/>
    </row>
    <row r="17" spans="2:31" ht="21" customHeight="1" x14ac:dyDescent="0.2">
      <c r="B17" s="363"/>
      <c r="C17" s="363"/>
      <c r="D17" s="31" t="s">
        <v>82</v>
      </c>
      <c r="E17" s="384"/>
      <c r="F17" s="384"/>
      <c r="G17" s="384"/>
      <c r="H17" s="384"/>
      <c r="I17" s="384"/>
      <c r="J17" s="384"/>
      <c r="K17" s="384"/>
      <c r="L17" s="384"/>
      <c r="M17" s="384"/>
      <c r="N17" s="384"/>
      <c r="O17" s="384"/>
      <c r="P17" s="384"/>
      <c r="AE17" s="20"/>
    </row>
    <row r="18" spans="2:31" ht="5.25" customHeight="1" x14ac:dyDescent="0.2">
      <c r="B18" s="28"/>
      <c r="C18" s="28"/>
      <c r="D18" s="37"/>
      <c r="E18" s="37"/>
      <c r="F18" s="37"/>
      <c r="G18" s="37"/>
      <c r="H18" s="37"/>
      <c r="I18" s="37"/>
      <c r="J18" s="37"/>
      <c r="K18" s="37"/>
      <c r="L18" s="37"/>
      <c r="M18" s="37"/>
      <c r="N18" s="37"/>
      <c r="O18" s="37"/>
      <c r="P18" s="37"/>
      <c r="AE18" s="20"/>
    </row>
    <row r="19" spans="2:31" ht="22.5" customHeight="1" x14ac:dyDescent="0.2">
      <c r="B19" s="363" t="s">
        <v>80</v>
      </c>
      <c r="C19" s="363"/>
      <c r="D19" s="30" t="s">
        <v>1</v>
      </c>
      <c r="E19" s="384" t="s">
        <v>322</v>
      </c>
      <c r="F19" s="384"/>
      <c r="G19" s="384"/>
      <c r="H19" s="384"/>
      <c r="I19" s="384"/>
      <c r="J19" s="384"/>
      <c r="K19" s="384"/>
      <c r="L19" s="384"/>
      <c r="M19" s="384"/>
      <c r="N19" s="384"/>
      <c r="O19" s="384"/>
      <c r="P19" s="384"/>
      <c r="AE19" s="20"/>
    </row>
    <row r="20" spans="2:31" ht="21" customHeight="1" x14ac:dyDescent="0.2">
      <c r="B20" s="363"/>
      <c r="C20" s="363"/>
      <c r="D20" s="31" t="s">
        <v>83</v>
      </c>
      <c r="E20" s="384"/>
      <c r="F20" s="384"/>
      <c r="G20" s="384"/>
      <c r="H20" s="384"/>
      <c r="I20" s="384"/>
      <c r="J20" s="384"/>
      <c r="K20" s="384"/>
      <c r="L20" s="384"/>
      <c r="M20" s="384"/>
      <c r="N20" s="384"/>
      <c r="O20" s="384"/>
      <c r="P20" s="384"/>
      <c r="AE20" s="20"/>
    </row>
    <row r="21" spans="2:31" ht="5.25" customHeight="1" x14ac:dyDescent="0.2">
      <c r="B21" s="28"/>
      <c r="C21" s="28"/>
      <c r="D21" s="37"/>
      <c r="E21" s="280"/>
      <c r="F21" s="280"/>
      <c r="G21" s="280"/>
      <c r="H21" s="280"/>
      <c r="I21" s="280"/>
      <c r="J21" s="280"/>
      <c r="K21" s="280"/>
      <c r="L21" s="280"/>
      <c r="M21" s="280"/>
      <c r="N21" s="280"/>
      <c r="O21" s="280"/>
      <c r="P21" s="280"/>
      <c r="AE21" s="20"/>
    </row>
    <row r="22" spans="2:31" ht="22.5" customHeight="1" x14ac:dyDescent="0.2">
      <c r="B22" s="363" t="s">
        <v>80</v>
      </c>
      <c r="C22" s="363"/>
      <c r="D22" s="30" t="s">
        <v>1</v>
      </c>
      <c r="E22" s="383" t="s">
        <v>323</v>
      </c>
      <c r="F22" s="383"/>
      <c r="G22" s="383"/>
      <c r="H22" s="383"/>
      <c r="I22" s="383"/>
      <c r="J22" s="383"/>
      <c r="K22" s="383"/>
      <c r="L22" s="383"/>
      <c r="M22" s="383"/>
      <c r="N22" s="383"/>
      <c r="O22" s="383"/>
      <c r="P22" s="383"/>
      <c r="AE22" s="20"/>
    </row>
    <row r="23" spans="2:31" ht="21" customHeight="1" x14ac:dyDescent="0.2">
      <c r="B23" s="363"/>
      <c r="C23" s="363"/>
      <c r="D23" s="31" t="s">
        <v>83</v>
      </c>
      <c r="E23" s="383"/>
      <c r="F23" s="383"/>
      <c r="G23" s="383"/>
      <c r="H23" s="383"/>
      <c r="I23" s="383"/>
      <c r="J23" s="383"/>
      <c r="K23" s="383"/>
      <c r="L23" s="383"/>
      <c r="M23" s="383"/>
      <c r="N23" s="383"/>
      <c r="O23" s="383"/>
      <c r="P23" s="383"/>
      <c r="AE23" s="20"/>
    </row>
    <row r="24" spans="2:31" ht="5.25" customHeight="1" x14ac:dyDescent="0.15"/>
    <row r="25" spans="2:31" ht="24" customHeight="1" x14ac:dyDescent="0.15">
      <c r="B25" s="363" t="s">
        <v>80</v>
      </c>
      <c r="C25" s="363"/>
      <c r="D25" s="30" t="s">
        <v>1</v>
      </c>
      <c r="E25" s="364"/>
      <c r="F25" s="365"/>
      <c r="G25" s="365"/>
      <c r="H25" s="365"/>
      <c r="I25" s="365"/>
      <c r="J25" s="365"/>
      <c r="K25" s="365"/>
      <c r="L25" s="365"/>
      <c r="M25" s="365"/>
      <c r="N25" s="365"/>
      <c r="O25" s="365"/>
      <c r="P25" s="366"/>
    </row>
    <row r="26" spans="2:31" ht="24" customHeight="1" x14ac:dyDescent="0.15">
      <c r="B26" s="363"/>
      <c r="C26" s="363"/>
      <c r="D26" s="31"/>
      <c r="E26" s="367"/>
      <c r="F26" s="368"/>
      <c r="G26" s="368"/>
      <c r="H26" s="368"/>
      <c r="I26" s="368"/>
      <c r="J26" s="368"/>
      <c r="K26" s="368"/>
      <c r="L26" s="368"/>
      <c r="M26" s="368"/>
      <c r="N26" s="368"/>
      <c r="O26" s="368"/>
      <c r="P26" s="369"/>
    </row>
  </sheetData>
  <mergeCells count="32">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B25:C26"/>
    <mergeCell ref="E25:P26"/>
    <mergeCell ref="D13:P14"/>
    <mergeCell ref="D5:J5"/>
    <mergeCell ref="K5:L5"/>
    <mergeCell ref="D11:P11"/>
    <mergeCell ref="D9:P9"/>
    <mergeCell ref="B7:C7"/>
    <mergeCell ref="B11:C11"/>
    <mergeCell ref="B9:C9"/>
    <mergeCell ref="E22:P23"/>
    <mergeCell ref="B16:C17"/>
    <mergeCell ref="E16:P17"/>
    <mergeCell ref="B19:C20"/>
    <mergeCell ref="E19:P20"/>
    <mergeCell ref="B13:C14"/>
  </mergeCells>
  <dataValidations count="1">
    <dataValidation type="whole" allowBlank="1" showInputMessage="1" showErrorMessage="1" sqref="G27:M65482 W24:AC65482 G24:M24 Q24:U65482 O24:P24 O27:P65482" xr:uid="{00000000-0002-0000-0100-000000000000}">
      <formula1>1</formula1>
      <formula2>5</formula2>
    </dataValidation>
  </dataValidations>
  <pageMargins left="0.39370078740157483" right="0.39370078740157483" top="0.74803149606299213" bottom="0.74803149606299213" header="0.31496062992125984" footer="0.31496062992125984"/>
  <pageSetup scale="77"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'No tocar'!$A$5:$A$6</xm:f>
          </x14:formula1>
          <xm:sqref>D26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13"/>
  <sheetViews>
    <sheetView showGridLines="0" zoomScale="90" zoomScaleNormal="90" workbookViewId="0">
      <selection activeCell="D13" sqref="D13:I13"/>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7" width="23.140625" style="20" customWidth="1"/>
    <col min="8" max="8" width="20.28515625" style="20" customWidth="1"/>
    <col min="9" max="9" width="37.7109375" style="20" customWidth="1"/>
    <col min="10" max="10" width="7.7109375" style="20" customWidth="1"/>
    <col min="11" max="11" width="0.7109375" style="20" customWidth="1"/>
    <col min="12" max="12" width="1" style="20" customWidth="1"/>
    <col min="13" max="13" width="1.5703125" style="20" customWidth="1"/>
    <col min="14" max="14" width="1.7109375" style="21"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352"/>
      <c r="C2" s="353"/>
      <c r="D2" s="402" t="s">
        <v>98</v>
      </c>
      <c r="E2" s="403"/>
      <c r="F2" s="403"/>
      <c r="G2" s="403"/>
      <c r="H2" s="404"/>
      <c r="I2" s="23" t="str">
        <f>Proyecto!K2</f>
        <v>Codigo: GEI-FM-011</v>
      </c>
      <c r="J2" s="21"/>
      <c r="K2" s="21"/>
      <c r="L2" s="21"/>
      <c r="N2" s="20"/>
      <c r="T2" s="22"/>
      <c r="X2" s="20"/>
    </row>
    <row r="3" spans="2:24" ht="23.25" customHeight="1" x14ac:dyDescent="0.15">
      <c r="B3" s="348"/>
      <c r="C3" s="349"/>
      <c r="D3" s="405" t="s">
        <v>100</v>
      </c>
      <c r="E3" s="406"/>
      <c r="F3" s="406"/>
      <c r="G3" s="406"/>
      <c r="H3" s="407"/>
      <c r="I3" s="24" t="str">
        <f>Proyecto!K3</f>
        <v>Fecha: 08 de mayo de 2025</v>
      </c>
      <c r="J3" s="21"/>
      <c r="K3" s="21"/>
      <c r="L3" s="21"/>
      <c r="N3" s="20"/>
      <c r="T3" s="22"/>
      <c r="X3" s="20"/>
    </row>
    <row r="4" spans="2:24" ht="24" customHeight="1" x14ac:dyDescent="0.15">
      <c r="B4" s="348"/>
      <c r="C4" s="349"/>
      <c r="D4" s="405" t="s">
        <v>221</v>
      </c>
      <c r="E4" s="406"/>
      <c r="F4" s="406"/>
      <c r="G4" s="406"/>
      <c r="H4" s="407"/>
      <c r="I4" s="24" t="str">
        <f>Proyecto!K4</f>
        <v>Version 001</v>
      </c>
      <c r="J4" s="21"/>
      <c r="K4" s="21"/>
      <c r="L4" s="21"/>
      <c r="N4" s="20"/>
      <c r="T4" s="22"/>
      <c r="X4" s="20"/>
    </row>
    <row r="5" spans="2:24" ht="22.5" customHeight="1" thickBot="1" x14ac:dyDescent="0.2">
      <c r="B5" s="350"/>
      <c r="C5" s="351"/>
      <c r="D5" s="408" t="s">
        <v>220</v>
      </c>
      <c r="E5" s="409"/>
      <c r="F5" s="409"/>
      <c r="G5" s="409"/>
      <c r="H5" s="410"/>
      <c r="I5" s="25" t="s">
        <v>120</v>
      </c>
      <c r="J5" s="21"/>
      <c r="K5" s="21"/>
      <c r="L5" s="21"/>
      <c r="N5" s="20"/>
      <c r="T5" s="22"/>
      <c r="X5" s="20"/>
    </row>
    <row r="6" spans="2:24" ht="5.25" customHeight="1" x14ac:dyDescent="0.15">
      <c r="B6" s="26"/>
      <c r="C6" s="26"/>
      <c r="D6" s="26"/>
      <c r="E6" s="26"/>
      <c r="F6" s="26"/>
      <c r="G6" s="26"/>
      <c r="H6" s="26"/>
      <c r="I6" s="26"/>
    </row>
    <row r="7" spans="2:24" ht="29.25" customHeight="1" x14ac:dyDescent="0.2">
      <c r="B7" s="340" t="s">
        <v>0</v>
      </c>
      <c r="C7" s="340"/>
      <c r="D7" s="392" t="str">
        <f>Proyecto!$E$7</f>
        <v>Robustecimiento del uso de la inteligencia artificial a través del Tesauro: buscador inteligente de la jurisprudencia y doctrina jurídica de la Supersociedades - 2026</v>
      </c>
      <c r="E7" s="392"/>
      <c r="F7" s="392"/>
      <c r="G7" s="392"/>
      <c r="H7" s="392"/>
      <c r="I7" s="392"/>
      <c r="X7" s="20"/>
    </row>
    <row r="8" spans="2:24" ht="10.5" customHeight="1" x14ac:dyDescent="0.2">
      <c r="B8" s="28"/>
      <c r="C8" s="28"/>
      <c r="D8" s="29"/>
      <c r="E8" s="29"/>
      <c r="F8" s="29"/>
      <c r="G8" s="29"/>
      <c r="H8" s="29"/>
      <c r="I8" s="29"/>
      <c r="X8" s="20"/>
    </row>
    <row r="9" spans="2:24" ht="18.75" customHeight="1" x14ac:dyDescent="0.2">
      <c r="B9" s="400" t="s">
        <v>86</v>
      </c>
      <c r="C9" s="400"/>
      <c r="D9" s="400"/>
      <c r="E9" s="400"/>
      <c r="F9" s="400"/>
      <c r="G9" s="400"/>
      <c r="H9" s="400"/>
      <c r="I9" s="400"/>
      <c r="X9" s="20"/>
    </row>
    <row r="10" spans="2:24" ht="28.5" customHeight="1" x14ac:dyDescent="0.2">
      <c r="B10" s="395" t="s">
        <v>23</v>
      </c>
      <c r="C10" s="395"/>
      <c r="D10" s="401" t="s">
        <v>325</v>
      </c>
      <c r="E10" s="401"/>
      <c r="F10" s="401"/>
      <c r="G10" s="401"/>
      <c r="H10" s="401"/>
      <c r="I10" s="401"/>
      <c r="X10" s="20"/>
    </row>
    <row r="11" spans="2:24" ht="22.5" customHeight="1" x14ac:dyDescent="0.2">
      <c r="B11" s="395" t="s">
        <v>1</v>
      </c>
      <c r="C11" s="395"/>
      <c r="D11" s="395" t="s">
        <v>2</v>
      </c>
      <c r="E11" s="395"/>
      <c r="F11" s="30" t="s">
        <v>3</v>
      </c>
      <c r="G11" s="30" t="s">
        <v>84</v>
      </c>
      <c r="H11" s="30" t="s">
        <v>4</v>
      </c>
      <c r="I11" s="30" t="s">
        <v>85</v>
      </c>
      <c r="X11" s="20"/>
    </row>
    <row r="12" spans="2:24" ht="25.5" customHeight="1" x14ac:dyDescent="0.2">
      <c r="B12" s="399" t="s">
        <v>38</v>
      </c>
      <c r="C12" s="399"/>
      <c r="D12" s="399" t="s">
        <v>326</v>
      </c>
      <c r="E12" s="399"/>
      <c r="F12" s="282">
        <v>1</v>
      </c>
      <c r="G12" s="281" t="s">
        <v>90</v>
      </c>
      <c r="H12" s="281" t="s">
        <v>39</v>
      </c>
      <c r="I12" s="31"/>
      <c r="X12" s="20"/>
    </row>
    <row r="13" spans="2:24" ht="24.75" customHeight="1" x14ac:dyDescent="0.2">
      <c r="B13" s="395" t="s">
        <v>5</v>
      </c>
      <c r="C13" s="395"/>
      <c r="D13" s="396" t="s">
        <v>327</v>
      </c>
      <c r="E13" s="397"/>
      <c r="F13" s="397"/>
      <c r="G13" s="397"/>
      <c r="H13" s="397"/>
      <c r="I13" s="398"/>
      <c r="X13" s="20"/>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xr:uid="{00000000-0002-0000-0200-000000000000}">
      <formula1>1</formula1>
      <formula2>5</formula2>
    </dataValidation>
  </dataValidations>
  <pageMargins left="0.39370078740157483" right="0.39370078740157483" top="0.74803149606299213" bottom="0.74803149606299213" header="0.31496062992125984" footer="0.31496062992125984"/>
  <pageSetup scale="7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X21"/>
  <sheetViews>
    <sheetView showGridLines="0" topLeftCell="A7" zoomScale="90" zoomScaleNormal="90" workbookViewId="0">
      <selection activeCell="D18" sqref="D18"/>
    </sheetView>
  </sheetViews>
  <sheetFormatPr baseColWidth="10" defaultRowHeight="11.25" x14ac:dyDescent="0.15"/>
  <cols>
    <col min="1" max="1" width="2.42578125" style="20" customWidth="1"/>
    <col min="2" max="2" width="34.28515625" style="20" customWidth="1"/>
    <col min="3" max="6" width="39.42578125" style="20" customWidth="1"/>
    <col min="7" max="7" width="8.85546875" style="20" customWidth="1"/>
    <col min="8" max="8" width="5.7109375" style="20" customWidth="1"/>
    <col min="9" max="9" width="49.85546875" style="20" customWidth="1"/>
    <col min="10" max="10" width="7.7109375" style="20" customWidth="1"/>
    <col min="11" max="11" width="0.7109375" style="32" customWidth="1"/>
    <col min="12" max="12" width="1" style="20" customWidth="1"/>
    <col min="13" max="13" width="1.5703125" style="20" customWidth="1"/>
    <col min="14" max="14" width="1.140625" style="32"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49"/>
      <c r="C2" s="402" t="s">
        <v>98</v>
      </c>
      <c r="D2" s="403"/>
      <c r="E2" s="403"/>
      <c r="F2" s="403"/>
      <c r="G2" s="403"/>
      <c r="H2" s="404"/>
      <c r="I2" s="23" t="str">
        <f>Proyecto!K2</f>
        <v>Codigo: GEI-FM-011</v>
      </c>
      <c r="J2" s="32"/>
      <c r="L2" s="33"/>
      <c r="N2" s="20"/>
      <c r="V2" s="22"/>
      <c r="X2" s="20"/>
    </row>
    <row r="3" spans="2:24" ht="23.25" customHeight="1" x14ac:dyDescent="0.15">
      <c r="B3" s="50"/>
      <c r="C3" s="405" t="s">
        <v>100</v>
      </c>
      <c r="D3" s="406"/>
      <c r="E3" s="406"/>
      <c r="F3" s="406"/>
      <c r="G3" s="406"/>
      <c r="H3" s="407"/>
      <c r="I3" s="24" t="str">
        <f>Proyecto!K3</f>
        <v>Fecha: 08 de mayo de 2025</v>
      </c>
      <c r="J3" s="32"/>
      <c r="L3" s="33"/>
      <c r="N3" s="20"/>
      <c r="V3" s="22"/>
      <c r="X3" s="20"/>
    </row>
    <row r="4" spans="2:24" ht="24" customHeight="1" x14ac:dyDescent="0.15">
      <c r="B4" s="50"/>
      <c r="C4" s="405" t="s">
        <v>221</v>
      </c>
      <c r="D4" s="406"/>
      <c r="E4" s="406"/>
      <c r="F4" s="406"/>
      <c r="G4" s="406"/>
      <c r="H4" s="407"/>
      <c r="I4" s="24" t="str">
        <f>Proyecto!K4</f>
        <v>Version 001</v>
      </c>
      <c r="K4" s="20"/>
      <c r="L4" s="33"/>
      <c r="N4" s="20"/>
      <c r="V4" s="22"/>
      <c r="X4" s="20"/>
    </row>
    <row r="5" spans="2:24" ht="22.5" customHeight="1" thickBot="1" x14ac:dyDescent="0.2">
      <c r="B5" s="51"/>
      <c r="C5" s="408" t="s">
        <v>220</v>
      </c>
      <c r="D5" s="409"/>
      <c r="E5" s="409"/>
      <c r="F5" s="409"/>
      <c r="G5" s="409"/>
      <c r="H5" s="410"/>
      <c r="I5" s="25" t="s">
        <v>121</v>
      </c>
      <c r="K5" s="20"/>
      <c r="L5" s="32"/>
      <c r="N5" s="20"/>
      <c r="V5" s="22"/>
      <c r="X5" s="20"/>
    </row>
    <row r="6" spans="2:24" ht="5.25" customHeight="1" x14ac:dyDescent="0.15">
      <c r="B6" s="26"/>
      <c r="C6" s="26"/>
      <c r="D6" s="26"/>
      <c r="E6" s="26"/>
      <c r="F6" s="26"/>
      <c r="G6" s="26"/>
      <c r="H6" s="26"/>
      <c r="I6" s="26"/>
    </row>
    <row r="7" spans="2:24" ht="29.25" customHeight="1" x14ac:dyDescent="0.2">
      <c r="B7" s="27" t="s">
        <v>0</v>
      </c>
      <c r="C7" s="392" t="str">
        <f>Proyecto!$E$7</f>
        <v>Robustecimiento del uso de la inteligencia artificial a través del Tesauro: buscador inteligente de la jurisprudencia y doctrina jurídica de la Supersociedades - 2026</v>
      </c>
      <c r="D7" s="392"/>
      <c r="E7" s="392"/>
      <c r="F7" s="392"/>
      <c r="G7" s="392"/>
      <c r="H7" s="392"/>
      <c r="I7" s="392"/>
      <c r="X7" s="20"/>
    </row>
    <row r="9" spans="2:24" ht="18" customHeight="1" x14ac:dyDescent="0.15">
      <c r="B9" s="400" t="s">
        <v>113</v>
      </c>
      <c r="C9" s="400"/>
      <c r="D9" s="400"/>
      <c r="E9" s="400"/>
      <c r="F9" s="400"/>
      <c r="G9" s="400"/>
      <c r="H9" s="400"/>
      <c r="I9" s="400"/>
    </row>
    <row r="10" spans="2:24" s="36" customFormat="1" ht="15" customHeight="1" x14ac:dyDescent="0.2"/>
    <row r="11" spans="2:24" ht="20.25" customHeight="1" x14ac:dyDescent="0.15">
      <c r="B11" s="30" t="s">
        <v>54</v>
      </c>
      <c r="C11" s="30" t="s">
        <v>6</v>
      </c>
      <c r="D11" s="30" t="s">
        <v>7</v>
      </c>
      <c r="E11" s="30" t="s">
        <v>112</v>
      </c>
      <c r="F11" s="30" t="s">
        <v>12</v>
      </c>
      <c r="G11" s="30" t="s">
        <v>36</v>
      </c>
      <c r="H11" s="400" t="s">
        <v>13</v>
      </c>
      <c r="I11" s="400"/>
    </row>
    <row r="12" spans="2:24" ht="50.1" customHeight="1" x14ac:dyDescent="0.15">
      <c r="B12" s="283" t="s">
        <v>46</v>
      </c>
      <c r="C12" s="283" t="s">
        <v>328</v>
      </c>
      <c r="D12" s="274"/>
      <c r="E12" s="286" t="s">
        <v>350</v>
      </c>
      <c r="F12" s="284" t="s">
        <v>338</v>
      </c>
      <c r="G12" s="283" t="s">
        <v>71</v>
      </c>
      <c r="H12" s="411" t="s">
        <v>339</v>
      </c>
      <c r="I12" s="411"/>
    </row>
    <row r="13" spans="2:24" ht="50.1" customHeight="1" x14ac:dyDescent="0.15">
      <c r="B13" s="283" t="s">
        <v>47</v>
      </c>
      <c r="C13" s="283" t="s">
        <v>329</v>
      </c>
      <c r="D13" s="274"/>
      <c r="E13" s="286" t="s">
        <v>351</v>
      </c>
      <c r="F13" s="284" t="s">
        <v>340</v>
      </c>
      <c r="G13" s="283" t="s">
        <v>71</v>
      </c>
      <c r="H13" s="411" t="s">
        <v>341</v>
      </c>
      <c r="I13" s="411"/>
    </row>
    <row r="14" spans="2:24" ht="50.1" customHeight="1" x14ac:dyDescent="0.15">
      <c r="B14" s="283" t="s">
        <v>48</v>
      </c>
      <c r="C14" s="283" t="s">
        <v>330</v>
      </c>
      <c r="D14" s="274"/>
      <c r="E14" s="286" t="s">
        <v>352</v>
      </c>
      <c r="F14" s="284" t="s">
        <v>342</v>
      </c>
      <c r="G14" s="283" t="s">
        <v>71</v>
      </c>
      <c r="H14" s="411" t="s">
        <v>343</v>
      </c>
      <c r="I14" s="411"/>
    </row>
    <row r="15" spans="2:24" ht="50.1" customHeight="1" x14ac:dyDescent="0.15">
      <c r="B15" s="283" t="s">
        <v>48</v>
      </c>
      <c r="C15" s="283" t="s">
        <v>331</v>
      </c>
      <c r="D15" s="283"/>
      <c r="E15" s="286" t="s">
        <v>351</v>
      </c>
      <c r="F15" s="284" t="s">
        <v>342</v>
      </c>
      <c r="G15" s="283" t="s">
        <v>71</v>
      </c>
      <c r="H15" s="411" t="s">
        <v>344</v>
      </c>
      <c r="I15" s="411"/>
    </row>
    <row r="16" spans="2:24" ht="50.1" customHeight="1" x14ac:dyDescent="0.15">
      <c r="B16" s="283" t="s">
        <v>48</v>
      </c>
      <c r="C16" s="283" t="s">
        <v>332</v>
      </c>
      <c r="D16" s="283"/>
      <c r="E16" s="287" t="s">
        <v>353</v>
      </c>
      <c r="F16" s="284" t="s">
        <v>342</v>
      </c>
      <c r="G16" s="283" t="s">
        <v>71</v>
      </c>
      <c r="H16" s="411" t="s">
        <v>345</v>
      </c>
      <c r="I16" s="411"/>
    </row>
    <row r="17" spans="2:9" ht="50.1" customHeight="1" x14ac:dyDescent="0.15">
      <c r="B17" s="283" t="s">
        <v>48</v>
      </c>
      <c r="C17" s="173" t="s">
        <v>333</v>
      </c>
      <c r="D17" s="173"/>
      <c r="E17" s="173"/>
      <c r="F17" s="284" t="s">
        <v>342</v>
      </c>
      <c r="G17" s="283" t="s">
        <v>71</v>
      </c>
      <c r="H17" s="411" t="s">
        <v>346</v>
      </c>
      <c r="I17" s="411"/>
    </row>
    <row r="18" spans="2:9" ht="50.1" customHeight="1" x14ac:dyDescent="0.15">
      <c r="B18" s="283" t="s">
        <v>48</v>
      </c>
      <c r="C18" s="173" t="s">
        <v>334</v>
      </c>
      <c r="D18" s="283"/>
      <c r="E18" s="283"/>
      <c r="F18" s="284" t="s">
        <v>342</v>
      </c>
      <c r="G18" s="283" t="s">
        <v>71</v>
      </c>
      <c r="H18" s="411" t="s">
        <v>347</v>
      </c>
      <c r="I18" s="411"/>
    </row>
    <row r="19" spans="2:9" ht="50.1" customHeight="1" x14ac:dyDescent="0.15">
      <c r="B19" s="283" t="s">
        <v>48</v>
      </c>
      <c r="C19" s="283" t="s">
        <v>335</v>
      </c>
      <c r="D19" s="283"/>
      <c r="E19" s="283"/>
      <c r="F19" s="284" t="s">
        <v>342</v>
      </c>
      <c r="G19" s="283" t="s">
        <v>71</v>
      </c>
      <c r="H19" s="411" t="s">
        <v>348</v>
      </c>
      <c r="I19" s="411"/>
    </row>
    <row r="20" spans="2:9" ht="50.1" customHeight="1" x14ac:dyDescent="0.15">
      <c r="B20" s="283" t="s">
        <v>336</v>
      </c>
      <c r="C20" s="283" t="s">
        <v>337</v>
      </c>
      <c r="D20" s="283"/>
      <c r="E20" s="283"/>
      <c r="F20" s="284" t="s">
        <v>342</v>
      </c>
      <c r="G20" s="283" t="s">
        <v>71</v>
      </c>
      <c r="H20" s="411" t="s">
        <v>349</v>
      </c>
      <c r="I20" s="411"/>
    </row>
    <row r="21" spans="2:9" ht="50.1" customHeight="1" x14ac:dyDescent="0.15">
      <c r="B21" s="283"/>
      <c r="C21" s="283"/>
      <c r="D21" s="283"/>
      <c r="E21" s="283"/>
      <c r="F21" s="283"/>
      <c r="G21" s="285"/>
      <c r="H21" s="412"/>
      <c r="I21" s="412"/>
    </row>
  </sheetData>
  <mergeCells count="17">
    <mergeCell ref="H21:I21"/>
    <mergeCell ref="H18:I18"/>
    <mergeCell ref="H19:I19"/>
    <mergeCell ref="H12:I12"/>
    <mergeCell ref="H17:I17"/>
    <mergeCell ref="H13:I13"/>
    <mergeCell ref="H14:I14"/>
    <mergeCell ref="H15:I15"/>
    <mergeCell ref="H16:I16"/>
    <mergeCell ref="C2:H2"/>
    <mergeCell ref="C3:H3"/>
    <mergeCell ref="C4:H4"/>
    <mergeCell ref="C5:H5"/>
    <mergeCell ref="H20:I20"/>
    <mergeCell ref="H11:I11"/>
    <mergeCell ref="C7:I7"/>
    <mergeCell ref="B9:I9"/>
  </mergeCells>
  <conditionalFormatting sqref="C15">
    <cfRule type="cellIs" dxfId="9" priority="1" stopIfTrue="1" operator="equal">
      <formula>"Alto"</formula>
    </cfRule>
    <cfRule type="cellIs" dxfId="8" priority="2" stopIfTrue="1" operator="equal">
      <formula>"Medio"</formula>
    </cfRule>
    <cfRule type="cellIs" dxfId="7" priority="3" stopIfTrue="1" operator="equal">
      <formula>"Bajo"</formula>
    </cfRule>
  </conditionalFormatting>
  <dataValidations count="1">
    <dataValidation type="whole" allowBlank="1" showInputMessage="1" showErrorMessage="1" sqref="H22:I22 G8:I8 G23:N65492 P8:V65492 J8:N22 G21:G22" xr:uid="{00000000-0002-0000-0300-000000000000}">
      <formula1>1</formula1>
      <formula2>5</formula2>
    </dataValidation>
  </dataValidations>
  <hyperlinks>
    <hyperlink ref="E13" r:id="rId1" xr:uid="{A07A9E3E-A0ED-489D-89BC-F4E43968E3F9}"/>
    <hyperlink ref="E12" r:id="rId2" xr:uid="{6DD62310-80C7-4A02-BFF5-2F2F5F89E5EF}"/>
    <hyperlink ref="E14" r:id="rId3" xr:uid="{EACD7A20-19E0-4491-A23B-8B682D3E0A5C}"/>
    <hyperlink ref="E15" r:id="rId4" xr:uid="{36D1AF90-7DA1-49D1-B5E7-41CAB03B8CEE}"/>
    <hyperlink ref="E16" r:id="rId5" xr:uid="{AC7D0378-29A7-4B6D-A72D-A7344022647B}"/>
  </hyperlinks>
  <pageMargins left="0.39370078740157483" right="0.39370078740157483" top="0.74803149606299213" bottom="0.74803149606299213" header="0.31496062992125984" footer="0.31496062992125984"/>
  <pageSetup scale="51" fitToHeight="0" orientation="landscape" r:id="rId6"/>
  <drawing r:id="rId7"/>
  <legacy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27"/>
  <sheetViews>
    <sheetView showGridLines="0" zoomScale="90" zoomScaleNormal="90" workbookViewId="0">
      <selection activeCell="B13" sqref="B13"/>
    </sheetView>
  </sheetViews>
  <sheetFormatPr baseColWidth="10" defaultRowHeight="11.25" x14ac:dyDescent="0.15"/>
  <cols>
    <col min="1" max="1" width="2.42578125" style="20" customWidth="1"/>
    <col min="2" max="3" width="39.140625" style="20" customWidth="1"/>
    <col min="4" max="4" width="25.85546875" style="20" customWidth="1"/>
    <col min="5" max="5" width="18" style="20" customWidth="1"/>
    <col min="6" max="6" width="17.7109375" style="20" bestFit="1" customWidth="1"/>
    <col min="7" max="7" width="32.7109375" style="20" customWidth="1"/>
    <col min="8" max="11" width="7.7109375" style="20" customWidth="1"/>
    <col min="12" max="13" width="5.7109375" style="20" hidden="1" customWidth="1"/>
    <col min="14" max="14" width="10.7109375" style="20" customWidth="1"/>
    <col min="15" max="15" width="20.7109375" style="20" customWidth="1"/>
    <col min="16" max="16" width="9.140625" style="22" customWidth="1"/>
    <col min="17" max="237" width="9.140625" style="20" customWidth="1"/>
    <col min="238" max="16384" width="11.42578125" style="20"/>
  </cols>
  <sheetData>
    <row r="1" spans="2:16" ht="12" thickBot="1" x14ac:dyDescent="0.2"/>
    <row r="2" spans="2:16" ht="26.25" customHeight="1" x14ac:dyDescent="0.15">
      <c r="B2" s="52"/>
      <c r="C2" s="413" t="s">
        <v>98</v>
      </c>
      <c r="D2" s="414"/>
      <c r="E2" s="414"/>
      <c r="F2" s="415"/>
      <c r="G2" s="150" t="str">
        <f>Proyecto!K2</f>
        <v>Codigo: GEI-FM-011</v>
      </c>
      <c r="H2" s="57"/>
    </row>
    <row r="3" spans="2:16" ht="23.25" customHeight="1" x14ac:dyDescent="0.15">
      <c r="B3" s="53"/>
      <c r="C3" s="416" t="s">
        <v>100</v>
      </c>
      <c r="D3" s="417"/>
      <c r="E3" s="417"/>
      <c r="F3" s="418"/>
      <c r="G3" s="151" t="str">
        <f>Proyecto!K3</f>
        <v>Fecha: 08 de mayo de 2025</v>
      </c>
      <c r="H3" s="57"/>
    </row>
    <row r="4" spans="2:16" ht="24" customHeight="1" x14ac:dyDescent="0.15">
      <c r="B4" s="53"/>
      <c r="C4" s="416" t="s">
        <v>221</v>
      </c>
      <c r="D4" s="417"/>
      <c r="E4" s="417"/>
      <c r="F4" s="418"/>
      <c r="G4" s="151" t="str">
        <f>Proyecto!K4</f>
        <v>Version 001</v>
      </c>
      <c r="H4" s="57"/>
    </row>
    <row r="5" spans="2:16" ht="22.5" customHeight="1" thickBot="1" x14ac:dyDescent="0.2">
      <c r="B5" s="54"/>
      <c r="C5" s="419" t="s">
        <v>220</v>
      </c>
      <c r="D5" s="420"/>
      <c r="E5" s="420"/>
      <c r="F5" s="421"/>
      <c r="G5" s="152" t="s">
        <v>122</v>
      </c>
      <c r="H5" s="57"/>
    </row>
    <row r="6" spans="2:16" ht="5.25" customHeight="1" x14ac:dyDescent="0.15">
      <c r="B6" s="26"/>
      <c r="C6" s="26"/>
      <c r="D6" s="26"/>
      <c r="E6" s="26"/>
      <c r="F6" s="26"/>
    </row>
    <row r="7" spans="2:16" ht="29.25" customHeight="1" x14ac:dyDescent="0.2">
      <c r="B7" s="27" t="s">
        <v>0</v>
      </c>
      <c r="C7" s="65"/>
      <c r="D7" s="425" t="str">
        <f>Proyecto!$E$7</f>
        <v>Robustecimiento del uso de la inteligencia artificial a través del Tesauro: buscador inteligente de la jurisprudencia y doctrina jurídica de la Supersociedades - 2026</v>
      </c>
      <c r="E7" s="425"/>
      <c r="F7" s="425"/>
      <c r="G7" s="58"/>
      <c r="P7" s="20"/>
    </row>
    <row r="8" spans="2:16" ht="6.75" customHeight="1" x14ac:dyDescent="0.2">
      <c r="B8" s="34"/>
      <c r="C8" s="34"/>
      <c r="D8" s="35"/>
      <c r="E8" s="35"/>
      <c r="F8" s="35"/>
      <c r="P8" s="20"/>
    </row>
    <row r="9" spans="2:16" x14ac:dyDescent="0.15">
      <c r="B9" s="349"/>
      <c r="C9" s="349"/>
      <c r="D9" s="349"/>
    </row>
    <row r="10" spans="2:16" ht="20.25" customHeight="1" x14ac:dyDescent="0.15">
      <c r="B10" s="422" t="s">
        <v>14</v>
      </c>
      <c r="C10" s="423"/>
      <c r="D10" s="423"/>
      <c r="E10" s="423"/>
      <c r="F10" s="423"/>
      <c r="G10" s="424"/>
    </row>
    <row r="11" spans="2:16" s="36" customFormat="1" ht="15" customHeight="1" x14ac:dyDescent="0.2"/>
    <row r="12" spans="2:16" ht="24.75" customHeight="1" x14ac:dyDescent="0.15">
      <c r="B12" s="30" t="s">
        <v>65</v>
      </c>
      <c r="C12" s="59" t="s">
        <v>16</v>
      </c>
      <c r="D12" s="59" t="s">
        <v>15</v>
      </c>
      <c r="E12" s="59" t="s">
        <v>17</v>
      </c>
      <c r="F12" s="59" t="s">
        <v>18</v>
      </c>
      <c r="G12" s="59" t="s">
        <v>19</v>
      </c>
    </row>
    <row r="13" spans="2:16" ht="50.1" customHeight="1" x14ac:dyDescent="0.15">
      <c r="B13" s="288" t="str">
        <f>+'[1]Recursos Humanos'!C12</f>
        <v>Despacho del Superintendente</v>
      </c>
      <c r="C13" s="290" t="s">
        <v>354</v>
      </c>
      <c r="D13" s="289" t="s">
        <v>77</v>
      </c>
      <c r="E13" s="288" t="s">
        <v>92</v>
      </c>
      <c r="F13" s="288" t="str">
        <f>+'[1]Recursos Humanos'!C13</f>
        <v>María Consuelo Alarcón Pardo
Gerente Proyecto</v>
      </c>
      <c r="G13" s="289" t="s">
        <v>355</v>
      </c>
    </row>
    <row r="14" spans="2:16" ht="50.1" customHeight="1" x14ac:dyDescent="0.15">
      <c r="B14" s="288" t="str">
        <f>+'[1]Recursos Humanos'!$C$13</f>
        <v>María Consuelo Alarcón Pardo
Gerente Proyecto</v>
      </c>
      <c r="C14" s="290" t="s">
        <v>356</v>
      </c>
      <c r="D14" s="289" t="s">
        <v>74</v>
      </c>
      <c r="E14" s="289" t="s">
        <v>96</v>
      </c>
      <c r="F14" s="288" t="str">
        <f>+'[1]Recursos Humanos'!C14</f>
        <v>Ana Maria Patricia Marmolejo Angel
Oficina Asesora Jurídica</v>
      </c>
      <c r="G14" s="289" t="s">
        <v>357</v>
      </c>
    </row>
    <row r="15" spans="2:16" ht="50.1" customHeight="1" x14ac:dyDescent="0.15">
      <c r="B15" s="288" t="str">
        <f>+'[1]Recursos Humanos'!$C$13</f>
        <v>María Consuelo Alarcón Pardo
Gerente Proyecto</v>
      </c>
      <c r="C15" s="290" t="s">
        <v>356</v>
      </c>
      <c r="D15" s="289" t="s">
        <v>74</v>
      </c>
      <c r="E15" s="289" t="s">
        <v>96</v>
      </c>
      <c r="F15" s="288" t="str">
        <f>+'[1]Recursos Humanos'!C15</f>
        <v>María Consuelo Alarcón Pardo
Delegatura de Procedimientos Mercantiles</v>
      </c>
      <c r="G15" s="289" t="s">
        <v>358</v>
      </c>
    </row>
    <row r="16" spans="2:16" ht="50.1" customHeight="1" x14ac:dyDescent="0.15">
      <c r="B16" s="288" t="str">
        <f>+'[1]Recursos Humanos'!$C$13</f>
        <v>María Consuelo Alarcón Pardo
Gerente Proyecto</v>
      </c>
      <c r="C16" s="290" t="s">
        <v>356</v>
      </c>
      <c r="D16" s="289" t="s">
        <v>74</v>
      </c>
      <c r="E16" s="289" t="s">
        <v>96</v>
      </c>
      <c r="F16" s="288" t="str">
        <f>+'[1]Recursos Humanos'!C16</f>
        <v>Natalia Tovar
Delegatura de Procedimientos de Insolvencia</v>
      </c>
      <c r="G16" s="289" t="s">
        <v>359</v>
      </c>
    </row>
    <row r="17" spans="2:7" ht="50.1" customHeight="1" x14ac:dyDescent="0.15">
      <c r="B17" s="288" t="str">
        <f>+'[1]Recursos Humanos'!$C$13</f>
        <v>María Consuelo Alarcón Pardo
Gerente Proyecto</v>
      </c>
      <c r="C17" s="290" t="s">
        <v>356</v>
      </c>
      <c r="D17" s="289" t="s">
        <v>74</v>
      </c>
      <c r="E17" s="289" t="s">
        <v>96</v>
      </c>
      <c r="F17" s="288" t="str">
        <f>+'[1]Recursos Humanos'!C17</f>
        <v>Carlos Ernesto Acevedo 
Delegatura de Intervención y Asuntos Financieros Especiales</v>
      </c>
      <c r="G17" s="289" t="s">
        <v>359</v>
      </c>
    </row>
    <row r="18" spans="2:7" ht="50.1" customHeight="1" x14ac:dyDescent="0.15">
      <c r="B18" s="288" t="str">
        <f>+'[1]Recursos Humanos'!$C$13</f>
        <v>María Consuelo Alarcón Pardo
Gerente Proyecto</v>
      </c>
      <c r="C18" s="290" t="s">
        <v>356</v>
      </c>
      <c r="D18" s="289" t="s">
        <v>74</v>
      </c>
      <c r="E18" s="289" t="s">
        <v>96</v>
      </c>
      <c r="F18" s="288" t="str">
        <f>+'[1]Recursos Humanos'!C18</f>
        <v>Liliana Duran
Dirección de Cámaras de Comercio</v>
      </c>
      <c r="G18" s="289" t="s">
        <v>359</v>
      </c>
    </row>
    <row r="19" spans="2:7" ht="50.1" customHeight="1" x14ac:dyDescent="0.15">
      <c r="B19" s="288" t="str">
        <f>+'[1]Recursos Humanos'!$C$13</f>
        <v>María Consuelo Alarcón Pardo
Gerente Proyecto</v>
      </c>
      <c r="C19" s="290" t="s">
        <v>356</v>
      </c>
      <c r="D19" s="289" t="s">
        <v>74</v>
      </c>
      <c r="E19" s="289" t="s">
        <v>96</v>
      </c>
      <c r="F19" s="288" t="str">
        <f>+'[1]Recursos Humanos'!C19</f>
        <v>Mauricio Español Leon
Delegatura de Asuntos Económicos y Societarios</v>
      </c>
      <c r="G19" s="289" t="s">
        <v>359</v>
      </c>
    </row>
    <row r="20" spans="2:7" ht="50.1" customHeight="1" x14ac:dyDescent="0.15">
      <c r="B20" s="288" t="str">
        <f>+'[1]Recursos Humanos'!$C$13</f>
        <v>María Consuelo Alarcón Pardo
Gerente Proyecto</v>
      </c>
      <c r="C20" s="290" t="s">
        <v>360</v>
      </c>
      <c r="D20" s="289" t="s">
        <v>74</v>
      </c>
      <c r="E20" s="289" t="s">
        <v>96</v>
      </c>
      <c r="F20" s="288" t="str">
        <f>+'[1]Recursos Humanos'!C20</f>
        <v xml:space="preserve">
Dirección TIC</v>
      </c>
      <c r="G20" s="289" t="s">
        <v>359</v>
      </c>
    </row>
    <row r="21" spans="2:7" ht="50.1" customHeight="1" x14ac:dyDescent="0.15">
      <c r="B21" s="291" t="s">
        <v>361</v>
      </c>
      <c r="C21" s="290" t="s">
        <v>362</v>
      </c>
      <c r="D21" s="291" t="s">
        <v>74</v>
      </c>
      <c r="E21" s="289" t="s">
        <v>96</v>
      </c>
      <c r="F21" s="291" t="s">
        <v>363</v>
      </c>
      <c r="G21" s="289" t="s">
        <v>359</v>
      </c>
    </row>
    <row r="22" spans="2:7" ht="12.75" x14ac:dyDescent="0.2">
      <c r="D22" s="36"/>
    </row>
    <row r="23" spans="2:7" ht="12.75" x14ac:dyDescent="0.2">
      <c r="D23" s="36"/>
    </row>
    <row r="24" spans="2:7" ht="12.75" x14ac:dyDescent="0.2">
      <c r="D24" s="36"/>
    </row>
    <row r="25" spans="2:7" ht="12.75" x14ac:dyDescent="0.2">
      <c r="D25" s="36"/>
    </row>
    <row r="26" spans="2:7" ht="12.75" x14ac:dyDescent="0.2">
      <c r="D26" s="36"/>
    </row>
    <row r="27" spans="2:7" ht="12.75" x14ac:dyDescent="0.2">
      <c r="D27" s="36"/>
    </row>
  </sheetData>
  <mergeCells count="7">
    <mergeCell ref="C2:F2"/>
    <mergeCell ref="C3:F3"/>
    <mergeCell ref="C4:F4"/>
    <mergeCell ref="C5:F5"/>
    <mergeCell ref="B10:G10"/>
    <mergeCell ref="B9:D9"/>
    <mergeCell ref="D7:F7"/>
  </mergeCells>
  <dataValidations count="1">
    <dataValidation type="whole" allowBlank="1" showInputMessage="1" showErrorMessage="1" sqref="E22:E65505 E9 G9 G11 I9:N65505 H9:H12 G22:H65505" xr:uid="{00000000-0002-0000-0400-000000000000}">
      <formula1>1</formula1>
      <formula2>5</formula2>
    </dataValidation>
  </dataValidations>
  <pageMargins left="0.39370078740157483" right="0.39370078740157483" top="0.74803149606299213" bottom="0.74803149606299213" header="0.31496062992125984" footer="0.31496062992125984"/>
  <pageSetup scale="73"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15"/>
  <sheetViews>
    <sheetView showGridLines="0" topLeftCell="B1" zoomScale="90" zoomScaleNormal="90" workbookViewId="0">
      <selection activeCell="B15" sqref="B15"/>
    </sheetView>
  </sheetViews>
  <sheetFormatPr baseColWidth="10" defaultRowHeight="11.25" x14ac:dyDescent="0.15"/>
  <cols>
    <col min="1" max="1" width="2.42578125" style="20" customWidth="1"/>
    <col min="2" max="2" width="49.140625" style="20" customWidth="1"/>
    <col min="3" max="3" width="39.42578125" style="20" customWidth="1"/>
    <col min="4" max="4" width="8.85546875" style="20" customWidth="1"/>
    <col min="5" max="5" width="5.7109375" style="20" customWidth="1"/>
    <col min="6" max="6" width="51.140625" style="20" customWidth="1"/>
    <col min="7" max="7" width="7.7109375" style="20" customWidth="1"/>
    <col min="8" max="8" width="0.7109375" style="32" customWidth="1"/>
    <col min="9" max="9" width="1" style="20" customWidth="1"/>
    <col min="10" max="10" width="1.5703125" style="20" customWidth="1"/>
    <col min="11" max="11" width="1.140625" style="32" customWidth="1"/>
    <col min="12" max="12" width="27" style="20" customWidth="1"/>
    <col min="13" max="16" width="7.7109375" style="20" customWidth="1"/>
    <col min="17" max="18" width="5.7109375" style="20" hidden="1" customWidth="1"/>
    <col min="19" max="19" width="10.7109375" style="20" customWidth="1"/>
    <col min="20" max="20" width="20.7109375" style="20" customWidth="1"/>
    <col min="21" max="21" width="9.140625" style="22" customWidth="1"/>
    <col min="22" max="242" width="9.140625" style="20" customWidth="1"/>
    <col min="243" max="16384" width="11.42578125" style="20"/>
  </cols>
  <sheetData>
    <row r="1" spans="1:21" ht="12" thickBot="1" x14ac:dyDescent="0.2"/>
    <row r="2" spans="1:21" ht="26.25" customHeight="1" x14ac:dyDescent="0.15">
      <c r="B2" s="52"/>
      <c r="C2" s="440" t="s">
        <v>98</v>
      </c>
      <c r="D2" s="441"/>
      <c r="E2" s="441"/>
      <c r="F2" s="441"/>
      <c r="G2" s="431" t="str">
        <f>Proyecto!K2</f>
        <v>Codigo: GEI-FM-011</v>
      </c>
      <c r="H2" s="432"/>
      <c r="I2" s="432"/>
      <c r="J2" s="432"/>
      <c r="K2" s="432"/>
      <c r="L2" s="433"/>
    </row>
    <row r="3" spans="1:21" ht="23.25" customHeight="1" x14ac:dyDescent="0.15">
      <c r="B3" s="53"/>
      <c r="C3" s="442" t="s">
        <v>100</v>
      </c>
      <c r="D3" s="443"/>
      <c r="E3" s="443"/>
      <c r="F3" s="443"/>
      <c r="G3" s="434" t="str">
        <f>Proyecto!K3</f>
        <v>Fecha: 08 de mayo de 2025</v>
      </c>
      <c r="H3" s="435"/>
      <c r="I3" s="435"/>
      <c r="J3" s="435"/>
      <c r="K3" s="435"/>
      <c r="L3" s="436"/>
    </row>
    <row r="4" spans="1:21" ht="24" customHeight="1" x14ac:dyDescent="0.15">
      <c r="B4" s="53"/>
      <c r="C4" s="442" t="s">
        <v>221</v>
      </c>
      <c r="D4" s="443"/>
      <c r="E4" s="443"/>
      <c r="F4" s="443"/>
      <c r="G4" s="434" t="str">
        <f>Proyecto!K4</f>
        <v>Version 001</v>
      </c>
      <c r="H4" s="435"/>
      <c r="I4" s="435"/>
      <c r="J4" s="435"/>
      <c r="K4" s="435"/>
      <c r="L4" s="436"/>
    </row>
    <row r="5" spans="1:21" ht="22.5" customHeight="1" thickBot="1" x14ac:dyDescent="0.2">
      <c r="B5" s="54"/>
      <c r="C5" s="444" t="s">
        <v>220</v>
      </c>
      <c r="D5" s="445"/>
      <c r="E5" s="445"/>
      <c r="F5" s="445"/>
      <c r="G5" s="437" t="s">
        <v>123</v>
      </c>
      <c r="H5" s="438"/>
      <c r="I5" s="438"/>
      <c r="J5" s="438"/>
      <c r="K5" s="438"/>
      <c r="L5" s="439"/>
    </row>
    <row r="6" spans="1:21" ht="5.25" customHeight="1" x14ac:dyDescent="0.15">
      <c r="A6" s="32" t="str">
        <f>Proyecto!$E$7</f>
        <v>Robustecimiento del uso de la inteligencia artificial a través del Tesauro: buscador inteligente de la jurisprudencia y doctrina jurídica de la Supersociedades - 2026</v>
      </c>
      <c r="B6" s="26"/>
      <c r="C6" s="26"/>
      <c r="D6" s="26"/>
      <c r="E6" s="26"/>
      <c r="F6" s="26"/>
    </row>
    <row r="7" spans="1:21" ht="29.25" customHeight="1" x14ac:dyDescent="0.2">
      <c r="B7" s="27" t="s">
        <v>0</v>
      </c>
      <c r="C7" s="392" t="str">
        <f>Proyecto!$E$7</f>
        <v>Robustecimiento del uso de la inteligencia artificial a través del Tesauro: buscador inteligente de la jurisprudencia y doctrina jurídica de la Supersociedades - 2026</v>
      </c>
      <c r="D7" s="392"/>
      <c r="E7" s="392"/>
      <c r="F7" s="392"/>
      <c r="U7" s="20"/>
    </row>
    <row r="10" spans="1:21" ht="24" customHeight="1" x14ac:dyDescent="0.15">
      <c r="B10" s="56" t="s">
        <v>114</v>
      </c>
      <c r="C10" s="55"/>
    </row>
    <row r="13" spans="1:21" ht="24" customHeight="1" x14ac:dyDescent="0.15">
      <c r="B13" s="429" t="s">
        <v>70</v>
      </c>
      <c r="C13" s="430"/>
      <c r="E13" s="429" t="s">
        <v>115</v>
      </c>
      <c r="F13" s="430"/>
      <c r="G13" s="430"/>
      <c r="H13" s="430"/>
      <c r="I13" s="430"/>
      <c r="J13" s="430"/>
      <c r="K13" s="430"/>
      <c r="L13" s="430"/>
    </row>
    <row r="14" spans="1:21" ht="5.25" customHeight="1" x14ac:dyDescent="0.15"/>
    <row r="15" spans="1:21" x14ac:dyDescent="0.15">
      <c r="B15" s="167" t="s">
        <v>128</v>
      </c>
      <c r="C15" s="66">
        <v>0</v>
      </c>
      <c r="E15" s="427" t="s">
        <v>129</v>
      </c>
      <c r="F15" s="428"/>
      <c r="G15" s="426">
        <v>0</v>
      </c>
      <c r="H15" s="426"/>
      <c r="I15" s="426"/>
      <c r="J15" s="426"/>
      <c r="K15" s="426"/>
      <c r="L15" s="426"/>
    </row>
  </sheetData>
  <mergeCells count="13">
    <mergeCell ref="G15:L15"/>
    <mergeCell ref="E15:F15"/>
    <mergeCell ref="B13:C13"/>
    <mergeCell ref="E13:L13"/>
    <mergeCell ref="G2:L2"/>
    <mergeCell ref="G3:L3"/>
    <mergeCell ref="G4:L4"/>
    <mergeCell ref="G5:L5"/>
    <mergeCell ref="C7:F7"/>
    <mergeCell ref="C2:F2"/>
    <mergeCell ref="C3:F3"/>
    <mergeCell ref="C4:F4"/>
    <mergeCell ref="C5:F5"/>
  </mergeCells>
  <dataValidations count="2">
    <dataValidation type="whole" allowBlank="1" showInputMessage="1" showErrorMessage="1" sqref="E8:K12 D8:D65475 M8:S65475 E16:G65475 E14:G14 H14:K14 H16:K65475" xr:uid="{00000000-0002-0000-0500-000000000000}">
      <formula1>1</formula1>
      <formula2>5</formula2>
    </dataValidation>
    <dataValidation type="list" allowBlank="1" showInputMessage="1" showErrorMessage="1" sqref="C10" xr:uid="{00000000-0002-0000-0500-000001000000}">
      <formula1>#REF!</formula1>
    </dataValidation>
  </dataValidations>
  <pageMargins left="0.39370078740157483" right="0.39370078740157483" top="0.74803149606299213" bottom="0.74803149606299213" header="0.31496062992125984" footer="0.31496062992125984"/>
  <pageSetup scale="86"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22"/>
  <sheetViews>
    <sheetView showGridLines="0" zoomScale="90" zoomScaleNormal="90" workbookViewId="0">
      <selection activeCell="B12" sqref="B12:H22"/>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4" customWidth="1"/>
    <col min="11" max="11" width="1" style="1" customWidth="1"/>
    <col min="12" max="12" width="1.5703125" style="1" customWidth="1"/>
    <col min="13" max="13" width="1.140625" style="4"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x14ac:dyDescent="0.2">
      <c r="B2" s="12"/>
      <c r="C2" s="450" t="s">
        <v>98</v>
      </c>
      <c r="D2" s="451"/>
      <c r="E2" s="451"/>
      <c r="F2" s="451"/>
      <c r="G2" s="452" t="str">
        <f>Proyecto!K2</f>
        <v>Codigo: GEI-FM-011</v>
      </c>
      <c r="H2" s="453"/>
      <c r="K2" s="4"/>
      <c r="L2" s="4"/>
      <c r="M2" s="7"/>
    </row>
    <row r="3" spans="2:23" ht="23.25" customHeight="1" x14ac:dyDescent="0.2">
      <c r="B3" s="13"/>
      <c r="C3" s="454" t="s">
        <v>100</v>
      </c>
      <c r="D3" s="455"/>
      <c r="E3" s="455"/>
      <c r="F3" s="455"/>
      <c r="G3" s="456" t="str">
        <f>Proyecto!K3</f>
        <v>Fecha: 08 de mayo de 2025</v>
      </c>
      <c r="H3" s="457"/>
      <c r="K3" s="4"/>
      <c r="L3" s="4"/>
      <c r="M3" s="7"/>
    </row>
    <row r="4" spans="2:23" ht="24" customHeight="1" x14ac:dyDescent="0.2">
      <c r="B4" s="13"/>
      <c r="C4" s="454" t="s">
        <v>221</v>
      </c>
      <c r="D4" s="455"/>
      <c r="E4" s="455"/>
      <c r="F4" s="455"/>
      <c r="G4" s="456" t="str">
        <f>Proyecto!K4</f>
        <v>Version 001</v>
      </c>
      <c r="H4" s="457"/>
      <c r="M4" s="7"/>
    </row>
    <row r="5" spans="2:23" ht="22.5" customHeight="1" thickBot="1" x14ac:dyDescent="0.25">
      <c r="B5" s="14"/>
      <c r="C5" s="458" t="s">
        <v>220</v>
      </c>
      <c r="D5" s="459"/>
      <c r="E5" s="459"/>
      <c r="F5" s="459"/>
      <c r="G5" s="460" t="s">
        <v>124</v>
      </c>
      <c r="H5" s="461"/>
    </row>
    <row r="6" spans="2:23" ht="5.25" customHeight="1" x14ac:dyDescent="0.2">
      <c r="B6" s="3"/>
      <c r="C6" s="3"/>
      <c r="D6" s="3"/>
      <c r="E6" s="3"/>
      <c r="F6" s="3"/>
      <c r="G6" s="3"/>
      <c r="H6" s="3"/>
    </row>
    <row r="7" spans="2:23" ht="29.25" customHeight="1" x14ac:dyDescent="0.2">
      <c r="B7" s="60" t="s">
        <v>0</v>
      </c>
      <c r="C7" s="449" t="str">
        <f>Proyecto!$E$7</f>
        <v>Robustecimiento del uso de la inteligencia artificial a través del Tesauro: buscador inteligente de la jurisprudencia y doctrina jurídica de la Supersociedades - 2026</v>
      </c>
      <c r="D7" s="449"/>
      <c r="E7" s="449"/>
      <c r="F7" s="449"/>
      <c r="G7" s="449"/>
      <c r="H7" s="449"/>
      <c r="W7" s="1"/>
    </row>
    <row r="9" spans="2:23" ht="15" customHeight="1" x14ac:dyDescent="0.2">
      <c r="B9" s="447" t="s">
        <v>8</v>
      </c>
      <c r="C9" s="447"/>
      <c r="D9" s="447"/>
      <c r="E9" s="447"/>
      <c r="F9" s="447"/>
      <c r="G9" s="447"/>
      <c r="H9" s="447"/>
    </row>
    <row r="10" spans="2:23" customFormat="1" ht="15" customHeight="1" x14ac:dyDescent="0.2"/>
    <row r="11" spans="2:23" ht="33.75" customHeight="1" x14ac:dyDescent="0.2">
      <c r="B11" s="448" t="s">
        <v>66</v>
      </c>
      <c r="C11" s="448"/>
      <c r="D11" s="19" t="s">
        <v>24</v>
      </c>
      <c r="E11" s="19" t="s">
        <v>9</v>
      </c>
      <c r="F11" s="19" t="s">
        <v>10</v>
      </c>
      <c r="G11" s="19" t="s">
        <v>11</v>
      </c>
      <c r="H11" s="19" t="s">
        <v>97</v>
      </c>
    </row>
    <row r="12" spans="2:23" ht="20.25" customHeight="1" x14ac:dyDescent="0.2">
      <c r="B12" s="446" t="s">
        <v>364</v>
      </c>
      <c r="C12" s="446"/>
      <c r="D12" s="293"/>
      <c r="E12" s="292"/>
      <c r="F12" s="292"/>
      <c r="G12" s="294"/>
      <c r="H12" s="292"/>
    </row>
    <row r="13" spans="2:23" ht="18" customHeight="1" x14ac:dyDescent="0.2">
      <c r="B13" s="446"/>
      <c r="C13" s="446"/>
      <c r="D13" s="293"/>
      <c r="E13" s="293"/>
      <c r="F13" s="292"/>
      <c r="G13" s="294"/>
      <c r="H13" s="293"/>
    </row>
    <row r="14" spans="2:23" ht="18" customHeight="1" x14ac:dyDescent="0.2">
      <c r="B14" s="446"/>
      <c r="C14" s="446"/>
      <c r="D14" s="293"/>
      <c r="E14" s="293"/>
      <c r="F14" s="292"/>
      <c r="G14" s="294"/>
      <c r="H14" s="293"/>
    </row>
    <row r="15" spans="2:23" ht="18" customHeight="1" x14ac:dyDescent="0.2">
      <c r="B15" s="446"/>
      <c r="C15" s="446"/>
      <c r="D15" s="293"/>
      <c r="E15" s="293"/>
      <c r="F15" s="292"/>
      <c r="G15" s="294"/>
      <c r="H15" s="293"/>
    </row>
    <row r="16" spans="2:23" ht="18" customHeight="1" x14ac:dyDescent="0.2">
      <c r="B16" s="446"/>
      <c r="C16" s="446"/>
      <c r="D16" s="293"/>
      <c r="E16" s="293"/>
      <c r="F16" s="292"/>
      <c r="G16" s="294"/>
      <c r="H16" s="293"/>
    </row>
    <row r="17" spans="2:8" ht="18" customHeight="1" x14ac:dyDescent="0.2">
      <c r="B17" s="435"/>
      <c r="C17" s="435"/>
      <c r="D17" s="31"/>
      <c r="E17" s="31"/>
      <c r="F17" s="174"/>
      <c r="G17" s="295"/>
      <c r="H17" s="31"/>
    </row>
    <row r="18" spans="2:8" ht="18" customHeight="1" x14ac:dyDescent="0.2">
      <c r="B18" s="435"/>
      <c r="C18" s="435"/>
      <c r="D18" s="31"/>
      <c r="E18" s="31"/>
      <c r="F18" s="174"/>
      <c r="G18" s="295"/>
      <c r="H18" s="31"/>
    </row>
    <row r="19" spans="2:8" ht="18" customHeight="1" x14ac:dyDescent="0.2">
      <c r="B19" s="435"/>
      <c r="C19" s="435"/>
      <c r="D19" s="31"/>
      <c r="E19" s="31"/>
      <c r="F19" s="174"/>
      <c r="G19" s="295"/>
      <c r="H19" s="31"/>
    </row>
    <row r="20" spans="2:8" ht="18" customHeight="1" x14ac:dyDescent="0.2">
      <c r="B20" s="435"/>
      <c r="C20" s="435"/>
      <c r="D20" s="31"/>
      <c r="E20" s="31"/>
      <c r="F20" s="174"/>
      <c r="G20" s="295"/>
      <c r="H20" s="31"/>
    </row>
    <row r="21" spans="2:8" ht="18" customHeight="1" x14ac:dyDescent="0.2">
      <c r="B21" s="435"/>
      <c r="C21" s="435"/>
      <c r="D21" s="31"/>
      <c r="E21" s="31"/>
      <c r="F21" s="174"/>
      <c r="G21" s="295"/>
      <c r="H21" s="31"/>
    </row>
    <row r="22" spans="2:8" ht="18" customHeight="1" x14ac:dyDescent="0.2">
      <c r="B22" s="435"/>
      <c r="C22" s="435"/>
      <c r="D22" s="31"/>
      <c r="E22" s="31"/>
      <c r="F22" s="174"/>
      <c r="G22" s="295"/>
      <c r="H22" s="31"/>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E2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I8:M65507 F24:G65507 G23 F8:G8 O8:U65507 F22:F23" xr:uid="{00000000-0002-0000-0600-000000000000}">
      <formula1>1</formula1>
      <formula2>5</formula2>
    </dataValidation>
  </dataValidations>
  <pageMargins left="0.39370078740157483" right="0.39370078740157483" top="0.74803149606299213" bottom="0.74803149606299213" header="0.31496062992125984" footer="0.31496062992125984"/>
  <pageSetup scale="81"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E20"/>
  <sheetViews>
    <sheetView showGridLines="0" topLeftCell="A16" zoomScale="90" zoomScaleNormal="90" workbookViewId="0">
      <selection activeCell="D10" sqref="D10:P1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472"/>
      <c r="C2" s="473"/>
      <c r="D2" s="478" t="s">
        <v>98</v>
      </c>
      <c r="E2" s="479"/>
      <c r="F2" s="479"/>
      <c r="G2" s="479"/>
      <c r="H2" s="479"/>
      <c r="I2" s="479"/>
      <c r="J2" s="480"/>
      <c r="K2" s="17"/>
      <c r="L2" s="15"/>
      <c r="M2" s="469" t="str">
        <f>Proyecto!K2</f>
        <v>Codigo: GEI-FM-011</v>
      </c>
      <c r="N2" s="469"/>
      <c r="O2" s="469"/>
      <c r="P2" s="453"/>
      <c r="S2" s="4"/>
      <c r="T2" s="4"/>
      <c r="U2" s="7"/>
    </row>
    <row r="3" spans="2:31" ht="23.25" customHeight="1" x14ac:dyDescent="0.2">
      <c r="B3" s="474"/>
      <c r="C3" s="475"/>
      <c r="D3" s="481" t="s">
        <v>100</v>
      </c>
      <c r="E3" s="482"/>
      <c r="F3" s="482"/>
      <c r="G3" s="482"/>
      <c r="H3" s="482"/>
      <c r="I3" s="482"/>
      <c r="J3" s="483"/>
      <c r="K3" s="10"/>
      <c r="L3" s="11"/>
      <c r="M3" s="470" t="str">
        <f>Proyecto!K3</f>
        <v>Fecha: 08 de mayo de 2025</v>
      </c>
      <c r="N3" s="470"/>
      <c r="O3" s="470"/>
      <c r="P3" s="457"/>
      <c r="S3" s="4"/>
      <c r="T3" s="4"/>
      <c r="U3" s="7"/>
    </row>
    <row r="4" spans="2:31" ht="24" customHeight="1" x14ac:dyDescent="0.2">
      <c r="B4" s="474"/>
      <c r="C4" s="475"/>
      <c r="D4" s="481" t="s">
        <v>221</v>
      </c>
      <c r="E4" s="482"/>
      <c r="F4" s="482"/>
      <c r="G4" s="482"/>
      <c r="H4" s="482"/>
      <c r="I4" s="482"/>
      <c r="J4" s="483"/>
      <c r="K4" s="10"/>
      <c r="L4" s="11"/>
      <c r="M4" s="470" t="str">
        <f>Proyecto!K4</f>
        <v>Version 001</v>
      </c>
      <c r="N4" s="470"/>
      <c r="O4" s="470"/>
      <c r="P4" s="457"/>
      <c r="U4" s="7"/>
    </row>
    <row r="5" spans="2:31" ht="22.5" customHeight="1" thickBot="1" x14ac:dyDescent="0.25">
      <c r="B5" s="476"/>
      <c r="C5" s="477"/>
      <c r="D5" s="484" t="s">
        <v>220</v>
      </c>
      <c r="E5" s="485"/>
      <c r="F5" s="485"/>
      <c r="G5" s="485"/>
      <c r="H5" s="485"/>
      <c r="I5" s="485"/>
      <c r="J5" s="486"/>
      <c r="K5" s="18"/>
      <c r="L5" s="16"/>
      <c r="M5" s="471" t="s">
        <v>125</v>
      </c>
      <c r="N5" s="471"/>
      <c r="O5" s="471"/>
      <c r="P5" s="461"/>
    </row>
    <row r="6" spans="2:31" ht="5.25" customHeight="1" x14ac:dyDescent="0.2">
      <c r="B6" s="3"/>
      <c r="C6" s="3"/>
      <c r="D6" s="3"/>
      <c r="E6" s="3"/>
      <c r="F6" s="3"/>
      <c r="G6" s="3"/>
      <c r="H6" s="3"/>
      <c r="I6" s="3"/>
      <c r="J6" s="3"/>
      <c r="K6" s="3"/>
      <c r="L6" s="3"/>
      <c r="M6" s="3"/>
      <c r="N6" s="3"/>
      <c r="O6" s="3"/>
      <c r="P6" s="3"/>
    </row>
    <row r="7" spans="2:31" ht="29.25" customHeight="1" x14ac:dyDescent="0.2">
      <c r="B7" s="463" t="s">
        <v>0</v>
      </c>
      <c r="C7" s="463"/>
      <c r="D7" s="468" t="str">
        <f>Proyecto!$E$7</f>
        <v>Robustecimiento del uso de la inteligencia artificial a través del Tesauro: buscador inteligente de la jurisprudencia y doctrina jurídica de la Supersociedades - 2026</v>
      </c>
      <c r="E7" s="468"/>
      <c r="F7" s="468"/>
      <c r="G7" s="468"/>
      <c r="H7" s="468"/>
      <c r="I7" s="468"/>
      <c r="J7" s="468"/>
      <c r="K7" s="468"/>
      <c r="L7" s="468"/>
      <c r="M7" s="468"/>
      <c r="N7" s="468"/>
      <c r="O7" s="468"/>
      <c r="P7" s="468"/>
      <c r="AE7" s="1"/>
    </row>
    <row r="8" spans="2:31" ht="6.75" customHeight="1" x14ac:dyDescent="0.2">
      <c r="B8" s="5"/>
      <c r="C8" s="5"/>
      <c r="D8" s="6"/>
      <c r="E8" s="6"/>
      <c r="F8" s="6"/>
      <c r="G8" s="6"/>
      <c r="H8" s="6"/>
      <c r="I8" s="6"/>
      <c r="J8" s="6"/>
      <c r="K8" s="6"/>
      <c r="L8" s="6"/>
      <c r="M8" s="6"/>
      <c r="N8" s="6"/>
      <c r="O8" s="6"/>
      <c r="P8" s="6"/>
      <c r="AE8" s="1"/>
    </row>
    <row r="10" spans="2:31" ht="108" customHeight="1" x14ac:dyDescent="0.2">
      <c r="B10" s="463" t="s">
        <v>25</v>
      </c>
      <c r="C10" s="463"/>
      <c r="D10" s="464" t="s">
        <v>380</v>
      </c>
      <c r="E10" s="465"/>
      <c r="F10" s="465"/>
      <c r="G10" s="465"/>
      <c r="H10" s="465"/>
      <c r="I10" s="465"/>
      <c r="J10" s="465"/>
      <c r="K10" s="465"/>
      <c r="L10" s="465"/>
      <c r="M10" s="465"/>
      <c r="N10" s="465"/>
      <c r="O10" s="465"/>
      <c r="P10" s="465"/>
      <c r="AE10" s="1"/>
    </row>
    <row r="11" spans="2:31" ht="14.25" x14ac:dyDescent="0.2">
      <c r="D11" s="333"/>
      <c r="E11" s="333"/>
      <c r="F11" s="333"/>
      <c r="G11" s="333"/>
      <c r="H11" s="333"/>
      <c r="I11" s="333"/>
      <c r="J11" s="333"/>
      <c r="K11" s="333"/>
      <c r="L11" s="333"/>
      <c r="M11" s="333"/>
      <c r="N11" s="333"/>
      <c r="O11" s="333"/>
      <c r="P11" s="333"/>
    </row>
    <row r="12" spans="2:31" ht="30" customHeight="1" x14ac:dyDescent="0.2">
      <c r="B12" s="463" t="s">
        <v>26</v>
      </c>
      <c r="C12" s="463"/>
      <c r="D12" s="467" t="s">
        <v>375</v>
      </c>
      <c r="E12" s="467"/>
      <c r="F12" s="467"/>
      <c r="G12" s="467"/>
      <c r="H12" s="467"/>
      <c r="I12" s="467"/>
      <c r="J12" s="467"/>
      <c r="K12" s="467"/>
      <c r="L12" s="467"/>
      <c r="M12" s="467"/>
      <c r="N12" s="467"/>
      <c r="O12" s="467"/>
      <c r="P12" s="467"/>
    </row>
    <row r="13" spans="2:31" ht="6.75" customHeight="1" x14ac:dyDescent="0.2">
      <c r="B13" s="5"/>
      <c r="C13" s="5"/>
      <c r="D13" s="334"/>
      <c r="E13" s="334"/>
      <c r="F13" s="334"/>
      <c r="G13" s="334"/>
      <c r="H13" s="334"/>
      <c r="I13" s="334"/>
      <c r="J13" s="334"/>
      <c r="K13" s="334"/>
      <c r="L13" s="334"/>
      <c r="M13" s="334"/>
      <c r="N13" s="334"/>
      <c r="O13" s="334"/>
      <c r="P13" s="334"/>
      <c r="AE13" s="1"/>
    </row>
    <row r="14" spans="2:31" ht="67.5" customHeight="1" x14ac:dyDescent="0.2">
      <c r="B14" s="463" t="s">
        <v>27</v>
      </c>
      <c r="C14" s="463"/>
      <c r="D14" s="464" t="s">
        <v>376</v>
      </c>
      <c r="E14" s="464"/>
      <c r="F14" s="464"/>
      <c r="G14" s="464"/>
      <c r="H14" s="464"/>
      <c r="I14" s="464"/>
      <c r="J14" s="464"/>
      <c r="K14" s="464"/>
      <c r="L14" s="464"/>
      <c r="M14" s="464"/>
      <c r="N14" s="464"/>
      <c r="O14" s="464"/>
      <c r="P14" s="464"/>
    </row>
    <row r="15" spans="2:31" ht="6.75" customHeight="1" x14ac:dyDescent="0.2">
      <c r="B15" s="5"/>
      <c r="C15" s="5"/>
      <c r="D15" s="334"/>
      <c r="E15" s="334"/>
      <c r="F15" s="334"/>
      <c r="G15" s="334"/>
      <c r="H15" s="334"/>
      <c r="I15" s="334"/>
      <c r="J15" s="334"/>
      <c r="K15" s="334"/>
      <c r="L15" s="334"/>
      <c r="M15" s="334"/>
      <c r="N15" s="334"/>
      <c r="O15" s="334"/>
      <c r="P15" s="334"/>
      <c r="AE15" s="1"/>
    </row>
    <row r="16" spans="2:31" ht="114.75" customHeight="1" x14ac:dyDescent="0.2">
      <c r="B16" s="463" t="s">
        <v>28</v>
      </c>
      <c r="C16" s="463"/>
      <c r="D16" s="464" t="s">
        <v>377</v>
      </c>
      <c r="E16" s="464"/>
      <c r="F16" s="464"/>
      <c r="G16" s="464"/>
      <c r="H16" s="464"/>
      <c r="I16" s="464"/>
      <c r="J16" s="464"/>
      <c r="K16" s="464"/>
      <c r="L16" s="464"/>
      <c r="M16" s="464"/>
      <c r="N16" s="464"/>
      <c r="O16" s="464"/>
      <c r="P16" s="464"/>
    </row>
    <row r="17" spans="2:31" ht="6.75" customHeight="1" x14ac:dyDescent="0.2">
      <c r="B17" s="5"/>
      <c r="C17" s="5"/>
      <c r="D17" s="334"/>
      <c r="E17" s="334"/>
      <c r="F17" s="334"/>
      <c r="G17" s="334"/>
      <c r="H17" s="334"/>
      <c r="I17" s="334"/>
      <c r="J17" s="334"/>
      <c r="K17" s="334"/>
      <c r="L17" s="334"/>
      <c r="M17" s="334"/>
      <c r="N17" s="334"/>
      <c r="O17" s="334"/>
      <c r="P17" s="334"/>
      <c r="AE17" s="1"/>
    </row>
    <row r="18" spans="2:31" ht="106.5" customHeight="1" x14ac:dyDescent="0.2">
      <c r="B18" s="463" t="s">
        <v>29</v>
      </c>
      <c r="C18" s="463"/>
      <c r="D18" s="466" t="s">
        <v>378</v>
      </c>
      <c r="E18" s="466"/>
      <c r="F18" s="466"/>
      <c r="G18" s="466"/>
      <c r="H18" s="466"/>
      <c r="I18" s="466"/>
      <c r="J18" s="466"/>
      <c r="K18" s="466"/>
      <c r="L18" s="466"/>
      <c r="M18" s="466"/>
      <c r="N18" s="466"/>
      <c r="O18" s="466"/>
      <c r="P18" s="466"/>
    </row>
    <row r="19" spans="2:31" ht="6.75" customHeight="1" x14ac:dyDescent="0.2">
      <c r="B19" s="5"/>
      <c r="C19" s="5"/>
      <c r="D19" s="334"/>
      <c r="E19" s="334"/>
      <c r="F19" s="334"/>
      <c r="G19" s="334"/>
      <c r="H19" s="334"/>
      <c r="I19" s="334"/>
      <c r="J19" s="334"/>
      <c r="K19" s="334"/>
      <c r="L19" s="334"/>
      <c r="M19" s="334"/>
      <c r="N19" s="334"/>
      <c r="O19" s="334"/>
      <c r="P19" s="334"/>
      <c r="AE19" s="1"/>
    </row>
    <row r="20" spans="2:31" ht="45" customHeight="1" x14ac:dyDescent="0.2">
      <c r="B20" s="463" t="s">
        <v>30</v>
      </c>
      <c r="C20" s="463"/>
      <c r="D20" s="462" t="s">
        <v>379</v>
      </c>
      <c r="E20" s="462"/>
      <c r="F20" s="462"/>
      <c r="G20" s="462"/>
      <c r="H20" s="462"/>
      <c r="I20" s="462"/>
      <c r="J20" s="462"/>
      <c r="K20" s="462"/>
      <c r="L20" s="462"/>
      <c r="M20" s="462"/>
      <c r="N20" s="462"/>
      <c r="O20" s="462"/>
      <c r="P20" s="462"/>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G20:M65492 O9:U9 G9:M9 W9:AC9 O18:U18 Q11:U12 W18:AC18 W14:AC14 Q14:U14 O16:U16 W20:AC65492 W16:AC16 W11:AC12 O20:U65492 O11:P11 G11:M11 G16:M16 G18:M18" xr:uid="{00000000-0002-0000-07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57"/>
  <sheetViews>
    <sheetView showGridLines="0" tabSelected="1" topLeftCell="A9" zoomScale="80" zoomScaleNormal="80" workbookViewId="0">
      <pane xSplit="5" ySplit="1" topLeftCell="F21" activePane="bottomRight" state="frozen"/>
      <selection activeCell="A9" sqref="A9"/>
      <selection pane="topRight" activeCell="F9" sqref="F9"/>
      <selection pane="bottomLeft" activeCell="A10" sqref="A10"/>
      <selection pane="bottomRight" activeCell="E31" sqref="E31"/>
    </sheetView>
  </sheetViews>
  <sheetFormatPr baseColWidth="10" defaultRowHeight="11.25" x14ac:dyDescent="0.15"/>
  <cols>
    <col min="1" max="1" width="1.5703125" style="153" customWidth="1"/>
    <col min="2" max="2" width="10" style="153" customWidth="1"/>
    <col min="3" max="3" width="67.5703125" style="153" customWidth="1"/>
    <col min="4" max="4" width="33.85546875" style="153" customWidth="1"/>
    <col min="5" max="5" width="19.5703125" style="153" customWidth="1"/>
    <col min="6" max="6" width="13.5703125" style="153" customWidth="1"/>
    <col min="7" max="7" width="26.7109375" style="153" customWidth="1"/>
    <col min="8" max="9" width="17.5703125" style="153" customWidth="1"/>
    <col min="10" max="10" width="16.85546875" style="153" customWidth="1"/>
    <col min="11" max="11" width="57.42578125" style="153" customWidth="1"/>
    <col min="12" max="12" width="19.85546875" style="153" customWidth="1"/>
    <col min="13" max="13" width="17.85546875" style="153" customWidth="1"/>
    <col min="14" max="14" width="12.5703125" style="154" customWidth="1"/>
    <col min="15" max="15" width="10.7109375" style="153" customWidth="1"/>
    <col min="16" max="16" width="12.7109375" style="153" customWidth="1"/>
    <col min="17" max="17" width="10.7109375" style="153" customWidth="1"/>
    <col min="18" max="18" width="12.7109375" style="153" customWidth="1"/>
    <col min="19" max="19" width="10.7109375" style="153" customWidth="1"/>
    <col min="20" max="20" width="12.7109375" style="153" customWidth="1"/>
    <col min="21" max="21" width="10.7109375" style="153" customWidth="1"/>
    <col min="22" max="22" width="12.140625" style="153" customWidth="1"/>
    <col min="23" max="23" width="10.7109375" style="153" customWidth="1"/>
    <col min="24" max="24" width="12.140625" style="153" customWidth="1"/>
    <col min="25" max="25" width="10.7109375" style="153" customWidth="1"/>
    <col min="26" max="26" width="12.28515625" style="153" customWidth="1"/>
    <col min="27" max="27" width="10.7109375" style="153" customWidth="1"/>
    <col min="28" max="28" width="12" style="153" customWidth="1"/>
    <col min="29" max="29" width="10.7109375" style="153" customWidth="1"/>
    <col min="30" max="30" width="12.42578125" style="153" customWidth="1"/>
    <col min="31" max="31" width="10.7109375" style="153" customWidth="1"/>
    <col min="32" max="32" width="12.85546875" style="153" customWidth="1"/>
    <col min="33" max="33" width="10.7109375" style="153" customWidth="1"/>
    <col min="34" max="34" width="12.7109375" style="153" customWidth="1"/>
    <col min="35" max="35" width="10.7109375" style="153" customWidth="1"/>
    <col min="36" max="36" width="12.85546875" style="153" customWidth="1"/>
    <col min="37" max="37" width="10.7109375" style="153" customWidth="1"/>
    <col min="38" max="38" width="14.5703125" style="153" customWidth="1"/>
    <col min="39" max="234" width="9.140625" style="153" customWidth="1"/>
    <col min="235" max="16384" width="11.42578125" style="153"/>
  </cols>
  <sheetData>
    <row r="1" spans="1:44" ht="12" thickBot="1" x14ac:dyDescent="0.2"/>
    <row r="2" spans="1:44" ht="26.25" customHeight="1" x14ac:dyDescent="0.2">
      <c r="C2" s="504"/>
      <c r="D2" s="507" t="s">
        <v>98</v>
      </c>
      <c r="E2" s="507"/>
      <c r="F2" s="507"/>
      <c r="G2" s="507"/>
      <c r="H2" s="507"/>
      <c r="I2" s="507"/>
      <c r="J2" s="507"/>
      <c r="K2" s="507"/>
      <c r="L2" s="508" t="s">
        <v>237</v>
      </c>
      <c r="M2" s="509"/>
      <c r="N2" s="155"/>
      <c r="O2" s="155"/>
    </row>
    <row r="3" spans="1:44" ht="23.25" customHeight="1" x14ac:dyDescent="0.2">
      <c r="C3" s="505"/>
      <c r="D3" s="496" t="s">
        <v>100</v>
      </c>
      <c r="E3" s="496"/>
      <c r="F3" s="496"/>
      <c r="G3" s="496"/>
      <c r="H3" s="496"/>
      <c r="I3" s="496"/>
      <c r="J3" s="496"/>
      <c r="K3" s="496"/>
      <c r="L3" s="497" t="s">
        <v>239</v>
      </c>
      <c r="M3" s="498"/>
      <c r="N3" s="155"/>
      <c r="O3" s="155"/>
    </row>
    <row r="4" spans="1:44" ht="24" customHeight="1" x14ac:dyDescent="0.2">
      <c r="C4" s="505"/>
      <c r="D4" s="496" t="s">
        <v>221</v>
      </c>
      <c r="E4" s="496"/>
      <c r="F4" s="496"/>
      <c r="G4" s="496"/>
      <c r="H4" s="496"/>
      <c r="I4" s="496"/>
      <c r="J4" s="496"/>
      <c r="K4" s="496"/>
      <c r="L4" s="497" t="s">
        <v>238</v>
      </c>
      <c r="M4" s="498"/>
      <c r="N4" s="155"/>
      <c r="O4" s="155"/>
    </row>
    <row r="5" spans="1:44" ht="22.5" customHeight="1" thickBot="1" x14ac:dyDescent="0.25">
      <c r="C5" s="506"/>
      <c r="D5" s="499" t="s">
        <v>220</v>
      </c>
      <c r="E5" s="499"/>
      <c r="F5" s="499"/>
      <c r="G5" s="499"/>
      <c r="H5" s="499"/>
      <c r="I5" s="499"/>
      <c r="J5" s="499"/>
      <c r="K5" s="499"/>
      <c r="L5" s="500" t="s">
        <v>102</v>
      </c>
      <c r="M5" s="501"/>
      <c r="N5" s="155"/>
      <c r="O5" s="155"/>
    </row>
    <row r="6" spans="1:44" ht="5.25" customHeight="1" x14ac:dyDescent="0.15">
      <c r="C6" s="156"/>
      <c r="D6" s="156"/>
      <c r="E6" s="156"/>
      <c r="F6" s="156"/>
    </row>
    <row r="7" spans="1:44" ht="29.25" customHeight="1" x14ac:dyDescent="0.2">
      <c r="C7" s="502" t="s">
        <v>0</v>
      </c>
      <c r="D7" s="502"/>
      <c r="E7" s="503" t="str">
        <f>Proyecto!E7</f>
        <v>Robustecimiento del uso de la inteligencia artificial a través del Tesauro: buscador inteligente de la jurisprudencia y doctrina jurídica de la Supersociedades - 2026</v>
      </c>
      <c r="F7" s="503"/>
      <c r="G7" s="503"/>
      <c r="H7" s="503"/>
      <c r="I7" s="503"/>
      <c r="J7" s="503"/>
      <c r="K7" s="503"/>
      <c r="L7" s="503"/>
      <c r="M7" s="503"/>
      <c r="N7" s="153"/>
    </row>
    <row r="8" spans="1:44" ht="12.75" x14ac:dyDescent="0.2">
      <c r="N8" s="490" t="s">
        <v>234</v>
      </c>
      <c r="O8" s="490"/>
      <c r="P8" s="490" t="s">
        <v>235</v>
      </c>
      <c r="Q8" s="490"/>
      <c r="R8" s="490" t="s">
        <v>222</v>
      </c>
      <c r="S8" s="490"/>
      <c r="T8" s="490" t="s">
        <v>223</v>
      </c>
      <c r="U8" s="490"/>
      <c r="V8" s="490" t="s">
        <v>224</v>
      </c>
      <c r="W8" s="490"/>
      <c r="X8" s="490" t="s">
        <v>225</v>
      </c>
      <c r="Y8" s="490"/>
      <c r="Z8" s="490" t="s">
        <v>226</v>
      </c>
      <c r="AA8" s="490"/>
      <c r="AB8" s="490" t="s">
        <v>227</v>
      </c>
      <c r="AC8" s="490"/>
      <c r="AD8" s="490" t="s">
        <v>228</v>
      </c>
      <c r="AE8" s="490"/>
      <c r="AF8" s="490" t="s">
        <v>229</v>
      </c>
      <c r="AG8" s="490"/>
      <c r="AH8" s="490" t="s">
        <v>230</v>
      </c>
      <c r="AI8" s="490"/>
      <c r="AJ8" s="490" t="s">
        <v>231</v>
      </c>
      <c r="AK8" s="490"/>
      <c r="AL8" s="157"/>
    </row>
    <row r="9" spans="1:44" ht="51.75" customHeight="1" x14ac:dyDescent="0.2">
      <c r="A9" s="20"/>
      <c r="B9" s="20"/>
      <c r="C9" s="164" t="s">
        <v>56</v>
      </c>
      <c r="D9" s="164" t="s">
        <v>57</v>
      </c>
      <c r="E9" s="164" t="s">
        <v>58</v>
      </c>
      <c r="F9" s="189" t="s">
        <v>59</v>
      </c>
      <c r="G9" s="164" t="s">
        <v>60</v>
      </c>
      <c r="H9" s="190" t="s">
        <v>67</v>
      </c>
      <c r="I9" s="190" t="s">
        <v>68</v>
      </c>
      <c r="J9" s="190" t="s">
        <v>69</v>
      </c>
      <c r="K9" s="189" t="s">
        <v>61</v>
      </c>
      <c r="L9" s="191" t="s">
        <v>62</v>
      </c>
      <c r="M9" s="191" t="s">
        <v>63</v>
      </c>
      <c r="N9" s="192" t="s">
        <v>232</v>
      </c>
      <c r="O9" s="193" t="s">
        <v>233</v>
      </c>
      <c r="P9" s="193" t="s">
        <v>232</v>
      </c>
      <c r="Q9" s="193" t="s">
        <v>233</v>
      </c>
      <c r="R9" s="193" t="s">
        <v>232</v>
      </c>
      <c r="S9" s="193" t="s">
        <v>233</v>
      </c>
      <c r="T9" s="193" t="s">
        <v>232</v>
      </c>
      <c r="U9" s="193" t="s">
        <v>233</v>
      </c>
      <c r="V9" s="193" t="s">
        <v>232</v>
      </c>
      <c r="W9" s="193" t="s">
        <v>233</v>
      </c>
      <c r="X9" s="193" t="s">
        <v>232</v>
      </c>
      <c r="Y9" s="193" t="s">
        <v>233</v>
      </c>
      <c r="Z9" s="193" t="s">
        <v>232</v>
      </c>
      <c r="AA9" s="193" t="s">
        <v>233</v>
      </c>
      <c r="AB9" s="193" t="s">
        <v>232</v>
      </c>
      <c r="AC9" s="193" t="s">
        <v>233</v>
      </c>
      <c r="AD9" s="193" t="s">
        <v>232</v>
      </c>
      <c r="AE9" s="193" t="s">
        <v>233</v>
      </c>
      <c r="AF9" s="193" t="s">
        <v>232</v>
      </c>
      <c r="AG9" s="193" t="s">
        <v>233</v>
      </c>
      <c r="AH9" s="193" t="s">
        <v>232</v>
      </c>
      <c r="AI9" s="193" t="s">
        <v>233</v>
      </c>
      <c r="AJ9" s="193" t="s">
        <v>232</v>
      </c>
      <c r="AK9" s="193" t="s">
        <v>233</v>
      </c>
      <c r="AL9" s="158"/>
      <c r="AM9" s="159"/>
      <c r="AN9" s="159"/>
      <c r="AO9" s="159"/>
      <c r="AP9" s="159"/>
      <c r="AQ9" s="159"/>
      <c r="AR9" s="159"/>
    </row>
    <row r="10" spans="1:44" s="186" customFormat="1" ht="38.25" x14ac:dyDescent="0.2">
      <c r="A10" s="176"/>
      <c r="B10" s="491" t="s">
        <v>315</v>
      </c>
      <c r="C10" s="194" t="s">
        <v>257</v>
      </c>
      <c r="D10" s="195" t="s">
        <v>258</v>
      </c>
      <c r="E10" s="195" t="s">
        <v>259</v>
      </c>
      <c r="F10" s="196">
        <v>0.02</v>
      </c>
      <c r="G10" s="195" t="s">
        <v>260</v>
      </c>
      <c r="H10" s="197">
        <v>46048</v>
      </c>
      <c r="I10" s="197">
        <v>46367</v>
      </c>
      <c r="J10" s="198">
        <f>(I10-H10)/7</f>
        <v>45.571428571428569</v>
      </c>
      <c r="K10" s="199"/>
      <c r="L10" s="200"/>
      <c r="M10" s="201">
        <f>O10+Q10+S10+U10+W10+Y10+AA10+AC10+AE10+AG10+AI10+AK10</f>
        <v>0</v>
      </c>
      <c r="N10" s="202"/>
      <c r="O10" s="203"/>
      <c r="P10" s="202"/>
      <c r="Q10" s="203"/>
      <c r="R10" s="202"/>
      <c r="S10" s="203"/>
      <c r="T10" s="202"/>
      <c r="U10" s="203"/>
      <c r="V10" s="202"/>
      <c r="W10" s="203"/>
      <c r="X10" s="202"/>
      <c r="Y10" s="203"/>
      <c r="Z10" s="202"/>
      <c r="AA10" s="203"/>
      <c r="AB10" s="202"/>
      <c r="AC10" s="203"/>
      <c r="AD10" s="202"/>
      <c r="AE10" s="203"/>
      <c r="AF10" s="202"/>
      <c r="AG10" s="203"/>
      <c r="AH10" s="202"/>
      <c r="AI10" s="203"/>
      <c r="AJ10" s="202"/>
      <c r="AK10" s="203"/>
      <c r="AL10" s="204"/>
      <c r="AM10" s="185"/>
    </row>
    <row r="11" spans="1:44" s="186" customFormat="1" ht="63.75" x14ac:dyDescent="0.2">
      <c r="A11" s="176"/>
      <c r="B11" s="491"/>
      <c r="C11" s="205" t="s">
        <v>261</v>
      </c>
      <c r="D11" s="206" t="s">
        <v>262</v>
      </c>
      <c r="E11" s="206" t="s">
        <v>263</v>
      </c>
      <c r="F11" s="207">
        <v>0.01</v>
      </c>
      <c r="G11" s="206" t="s">
        <v>260</v>
      </c>
      <c r="H11" s="208">
        <v>46048</v>
      </c>
      <c r="I11" s="208">
        <v>46367</v>
      </c>
      <c r="J11" s="209">
        <f t="shared" ref="J11:J19" si="0">(I11-H11)/7</f>
        <v>45.571428571428569</v>
      </c>
      <c r="K11" s="210"/>
      <c r="L11" s="211"/>
      <c r="M11" s="212">
        <f t="shared" ref="M11:M21" si="1">O11+Q11+S11+U11+W11+Y11+AA11+AC11+AE11+AG11+AI11+AK11</f>
        <v>0</v>
      </c>
      <c r="N11" s="213"/>
      <c r="O11" s="214"/>
      <c r="P11" s="213"/>
      <c r="Q11" s="214"/>
      <c r="R11" s="213"/>
      <c r="S11" s="214"/>
      <c r="T11" s="213"/>
      <c r="U11" s="214"/>
      <c r="V11" s="213"/>
      <c r="W11" s="214"/>
      <c r="X11" s="213"/>
      <c r="Y11" s="214"/>
      <c r="Z11" s="213"/>
      <c r="AA11" s="214"/>
      <c r="AB11" s="213"/>
      <c r="AC11" s="214"/>
      <c r="AD11" s="213"/>
      <c r="AE11" s="214"/>
      <c r="AF11" s="213"/>
      <c r="AG11" s="214"/>
      <c r="AH11" s="213"/>
      <c r="AI11" s="214"/>
      <c r="AJ11" s="213"/>
      <c r="AK11" s="214"/>
      <c r="AL11" s="184"/>
      <c r="AM11" s="185"/>
    </row>
    <row r="12" spans="1:44" s="186" customFormat="1" ht="102" x14ac:dyDescent="0.2">
      <c r="A12" s="176"/>
      <c r="B12" s="491"/>
      <c r="C12" s="205" t="s">
        <v>264</v>
      </c>
      <c r="D12" s="206" t="s">
        <v>265</v>
      </c>
      <c r="E12" s="206" t="s">
        <v>266</v>
      </c>
      <c r="F12" s="207">
        <v>0.01</v>
      </c>
      <c r="G12" s="206" t="s">
        <v>267</v>
      </c>
      <c r="H12" s="208">
        <v>46048</v>
      </c>
      <c r="I12" s="208">
        <v>46367</v>
      </c>
      <c r="J12" s="209">
        <f t="shared" si="0"/>
        <v>45.571428571428569</v>
      </c>
      <c r="K12" s="210"/>
      <c r="L12" s="211"/>
      <c r="M12" s="212">
        <f t="shared" si="1"/>
        <v>0</v>
      </c>
      <c r="N12" s="213"/>
      <c r="O12" s="214"/>
      <c r="P12" s="213"/>
      <c r="Q12" s="214"/>
      <c r="R12" s="213"/>
      <c r="S12" s="214"/>
      <c r="T12" s="213"/>
      <c r="U12" s="214"/>
      <c r="V12" s="213"/>
      <c r="W12" s="214"/>
      <c r="X12" s="213"/>
      <c r="Y12" s="214"/>
      <c r="Z12" s="213"/>
      <c r="AA12" s="214"/>
      <c r="AB12" s="213"/>
      <c r="AC12" s="214"/>
      <c r="AD12" s="213"/>
      <c r="AE12" s="214"/>
      <c r="AF12" s="213"/>
      <c r="AG12" s="214"/>
      <c r="AH12" s="213"/>
      <c r="AI12" s="214"/>
      <c r="AJ12" s="213"/>
      <c r="AK12" s="214"/>
      <c r="AL12" s="184"/>
      <c r="AM12" s="185"/>
    </row>
    <row r="13" spans="1:44" s="186" customFormat="1" ht="102" x14ac:dyDescent="0.2">
      <c r="A13" s="176"/>
      <c r="B13" s="491"/>
      <c r="C13" s="205" t="s">
        <v>268</v>
      </c>
      <c r="D13" s="206" t="s">
        <v>269</v>
      </c>
      <c r="E13" s="206" t="s">
        <v>270</v>
      </c>
      <c r="F13" s="207">
        <v>0.01</v>
      </c>
      <c r="G13" s="206" t="s">
        <v>260</v>
      </c>
      <c r="H13" s="208">
        <v>46048</v>
      </c>
      <c r="I13" s="208">
        <v>46367</v>
      </c>
      <c r="J13" s="209">
        <f t="shared" si="0"/>
        <v>45.571428571428569</v>
      </c>
      <c r="K13" s="210"/>
      <c r="L13" s="211"/>
      <c r="M13" s="212">
        <f t="shared" si="1"/>
        <v>0</v>
      </c>
      <c r="N13" s="213"/>
      <c r="O13" s="214"/>
      <c r="P13" s="213"/>
      <c r="Q13" s="214"/>
      <c r="R13" s="213"/>
      <c r="S13" s="214"/>
      <c r="T13" s="213"/>
      <c r="U13" s="214"/>
      <c r="V13" s="213"/>
      <c r="W13" s="214"/>
      <c r="X13" s="213"/>
      <c r="Y13" s="214"/>
      <c r="Z13" s="213"/>
      <c r="AA13" s="214"/>
      <c r="AB13" s="213"/>
      <c r="AC13" s="214"/>
      <c r="AD13" s="213"/>
      <c r="AE13" s="214"/>
      <c r="AF13" s="213"/>
      <c r="AG13" s="214"/>
      <c r="AH13" s="213"/>
      <c r="AI13" s="214"/>
      <c r="AJ13" s="213"/>
      <c r="AK13" s="214"/>
      <c r="AL13" s="184"/>
      <c r="AM13" s="185"/>
    </row>
    <row r="14" spans="1:44" s="186" customFormat="1" ht="112.5" customHeight="1" x14ac:dyDescent="0.2">
      <c r="A14" s="176"/>
      <c r="B14" s="491"/>
      <c r="C14" s="205" t="s">
        <v>271</v>
      </c>
      <c r="D14" s="205" t="s">
        <v>272</v>
      </c>
      <c r="E14" s="206" t="s">
        <v>273</v>
      </c>
      <c r="F14" s="207">
        <v>0.01</v>
      </c>
      <c r="G14" s="206" t="s">
        <v>260</v>
      </c>
      <c r="H14" s="208">
        <v>46048</v>
      </c>
      <c r="I14" s="208">
        <v>46367</v>
      </c>
      <c r="J14" s="209">
        <f t="shared" si="0"/>
        <v>45.571428571428569</v>
      </c>
      <c r="K14" s="210"/>
      <c r="L14" s="211"/>
      <c r="M14" s="212">
        <f t="shared" si="1"/>
        <v>0</v>
      </c>
      <c r="N14" s="213"/>
      <c r="O14" s="214"/>
      <c r="P14" s="213"/>
      <c r="Q14" s="214"/>
      <c r="R14" s="213"/>
      <c r="S14" s="214"/>
      <c r="T14" s="213"/>
      <c r="U14" s="214"/>
      <c r="V14" s="213"/>
      <c r="W14" s="214"/>
      <c r="X14" s="213"/>
      <c r="Y14" s="214"/>
      <c r="Z14" s="213"/>
      <c r="AA14" s="214"/>
      <c r="AB14" s="213"/>
      <c r="AC14" s="214"/>
      <c r="AD14" s="213"/>
      <c r="AE14" s="214"/>
      <c r="AF14" s="213"/>
      <c r="AG14" s="214"/>
      <c r="AH14" s="213"/>
      <c r="AI14" s="214"/>
      <c r="AJ14" s="213"/>
      <c r="AK14" s="214"/>
      <c r="AL14" s="184"/>
      <c r="AM14" s="185"/>
    </row>
    <row r="15" spans="1:44" s="186" customFormat="1" ht="62.25" customHeight="1" x14ac:dyDescent="0.2">
      <c r="A15" s="176"/>
      <c r="B15" s="491"/>
      <c r="C15" s="205" t="s">
        <v>274</v>
      </c>
      <c r="D15" s="206" t="s">
        <v>275</v>
      </c>
      <c r="E15" s="206" t="s">
        <v>276</v>
      </c>
      <c r="F15" s="207">
        <v>0.02</v>
      </c>
      <c r="G15" s="206" t="s">
        <v>267</v>
      </c>
      <c r="H15" s="208">
        <v>46048</v>
      </c>
      <c r="I15" s="208">
        <v>46367</v>
      </c>
      <c r="J15" s="209">
        <f t="shared" si="0"/>
        <v>45.571428571428569</v>
      </c>
      <c r="K15" s="210"/>
      <c r="L15" s="211"/>
      <c r="M15" s="212">
        <f t="shared" si="1"/>
        <v>0</v>
      </c>
      <c r="N15" s="213"/>
      <c r="O15" s="214"/>
      <c r="P15" s="213"/>
      <c r="Q15" s="214"/>
      <c r="R15" s="213"/>
      <c r="S15" s="214"/>
      <c r="T15" s="213"/>
      <c r="U15" s="214"/>
      <c r="V15" s="213"/>
      <c r="W15" s="214"/>
      <c r="X15" s="213"/>
      <c r="Y15" s="214"/>
      <c r="Z15" s="213"/>
      <c r="AA15" s="214"/>
      <c r="AB15" s="213"/>
      <c r="AC15" s="214"/>
      <c r="AD15" s="213"/>
      <c r="AE15" s="214"/>
      <c r="AF15" s="213"/>
      <c r="AG15" s="214"/>
      <c r="AH15" s="213"/>
      <c r="AI15" s="214"/>
      <c r="AJ15" s="213"/>
      <c r="AK15" s="214"/>
      <c r="AL15" s="184"/>
      <c r="AM15" s="185"/>
    </row>
    <row r="16" spans="1:44" s="186" customFormat="1" ht="55.5" customHeight="1" x14ac:dyDescent="0.2">
      <c r="A16" s="176"/>
      <c r="B16" s="491"/>
      <c r="C16" s="205" t="s">
        <v>277</v>
      </c>
      <c r="D16" s="206" t="s">
        <v>278</v>
      </c>
      <c r="E16" s="206" t="s">
        <v>279</v>
      </c>
      <c r="F16" s="207">
        <v>0.02</v>
      </c>
      <c r="G16" s="206" t="s">
        <v>280</v>
      </c>
      <c r="H16" s="208">
        <v>46048</v>
      </c>
      <c r="I16" s="208">
        <v>46367</v>
      </c>
      <c r="J16" s="209">
        <f t="shared" si="0"/>
        <v>45.571428571428569</v>
      </c>
      <c r="K16" s="210"/>
      <c r="L16" s="211"/>
      <c r="M16" s="212">
        <f t="shared" si="1"/>
        <v>0</v>
      </c>
      <c r="N16" s="213"/>
      <c r="O16" s="214"/>
      <c r="P16" s="213"/>
      <c r="Q16" s="214"/>
      <c r="R16" s="213"/>
      <c r="S16" s="214"/>
      <c r="T16" s="213"/>
      <c r="U16" s="214"/>
      <c r="V16" s="213"/>
      <c r="W16" s="214"/>
      <c r="X16" s="213"/>
      <c r="Y16" s="214"/>
      <c r="Z16" s="213"/>
      <c r="AA16" s="214"/>
      <c r="AB16" s="213"/>
      <c r="AC16" s="214"/>
      <c r="AD16" s="213"/>
      <c r="AE16" s="214"/>
      <c r="AF16" s="213"/>
      <c r="AG16" s="214"/>
      <c r="AH16" s="213"/>
      <c r="AI16" s="214"/>
      <c r="AJ16" s="213"/>
      <c r="AK16" s="214"/>
      <c r="AL16" s="184"/>
      <c r="AM16" s="185"/>
    </row>
    <row r="17" spans="1:39" s="186" customFormat="1" ht="84.75" customHeight="1" x14ac:dyDescent="0.2">
      <c r="A17" s="176"/>
      <c r="B17" s="491"/>
      <c r="C17" s="205" t="s">
        <v>281</v>
      </c>
      <c r="D17" s="206" t="s">
        <v>282</v>
      </c>
      <c r="E17" s="206" t="s">
        <v>283</v>
      </c>
      <c r="F17" s="207">
        <v>0.02</v>
      </c>
      <c r="G17" s="206" t="s">
        <v>280</v>
      </c>
      <c r="H17" s="208">
        <v>46048</v>
      </c>
      <c r="I17" s="208">
        <v>46367</v>
      </c>
      <c r="J17" s="209">
        <f t="shared" si="0"/>
        <v>45.571428571428569</v>
      </c>
      <c r="K17" s="210"/>
      <c r="L17" s="211"/>
      <c r="M17" s="212">
        <f t="shared" si="1"/>
        <v>0</v>
      </c>
      <c r="N17" s="213"/>
      <c r="O17" s="214"/>
      <c r="P17" s="213"/>
      <c r="Q17" s="214"/>
      <c r="R17" s="213"/>
      <c r="S17" s="214"/>
      <c r="T17" s="213"/>
      <c r="U17" s="214"/>
      <c r="V17" s="213"/>
      <c r="W17" s="214"/>
      <c r="X17" s="213"/>
      <c r="Y17" s="214"/>
      <c r="Z17" s="213"/>
      <c r="AA17" s="214"/>
      <c r="AB17" s="213"/>
      <c r="AC17" s="214"/>
      <c r="AD17" s="213"/>
      <c r="AE17" s="214"/>
      <c r="AF17" s="213"/>
      <c r="AG17" s="214"/>
      <c r="AH17" s="213"/>
      <c r="AI17" s="214"/>
      <c r="AJ17" s="213"/>
      <c r="AK17" s="214"/>
      <c r="AL17" s="184"/>
      <c r="AM17" s="185"/>
    </row>
    <row r="18" spans="1:39" s="186" customFormat="1" ht="38.25" x14ac:dyDescent="0.2">
      <c r="A18" s="176"/>
      <c r="B18" s="491"/>
      <c r="C18" s="205" t="s">
        <v>284</v>
      </c>
      <c r="D18" s="206" t="s">
        <v>285</v>
      </c>
      <c r="E18" s="206" t="s">
        <v>286</v>
      </c>
      <c r="F18" s="207">
        <v>0.02</v>
      </c>
      <c r="G18" s="206" t="s">
        <v>280</v>
      </c>
      <c r="H18" s="208">
        <v>46063</v>
      </c>
      <c r="I18" s="208">
        <v>46367</v>
      </c>
      <c r="J18" s="209">
        <f t="shared" si="0"/>
        <v>43.428571428571431</v>
      </c>
      <c r="K18" s="210"/>
      <c r="L18" s="211"/>
      <c r="M18" s="212">
        <f t="shared" si="1"/>
        <v>0</v>
      </c>
      <c r="N18" s="213"/>
      <c r="O18" s="214"/>
      <c r="P18" s="213"/>
      <c r="Q18" s="214"/>
      <c r="R18" s="213"/>
      <c r="S18" s="214"/>
      <c r="T18" s="213"/>
      <c r="U18" s="214"/>
      <c r="V18" s="213"/>
      <c r="W18" s="214"/>
      <c r="X18" s="213"/>
      <c r="Y18" s="214"/>
      <c r="Z18" s="213"/>
      <c r="AA18" s="214"/>
      <c r="AB18" s="213"/>
      <c r="AC18" s="214"/>
      <c r="AD18" s="213"/>
      <c r="AE18" s="214"/>
      <c r="AF18" s="213"/>
      <c r="AG18" s="214"/>
      <c r="AH18" s="213"/>
      <c r="AI18" s="214"/>
      <c r="AJ18" s="213"/>
      <c r="AK18" s="214"/>
      <c r="AL18" s="184"/>
      <c r="AM18" s="185"/>
    </row>
    <row r="19" spans="1:39" s="234" customFormat="1" ht="119.25" customHeight="1" x14ac:dyDescent="0.2">
      <c r="A19" s="224"/>
      <c r="B19" s="491"/>
      <c r="C19" s="215" t="s">
        <v>287</v>
      </c>
      <c r="D19" s="216" t="s">
        <v>288</v>
      </c>
      <c r="E19" s="216" t="s">
        <v>289</v>
      </c>
      <c r="F19" s="225">
        <v>0.01</v>
      </c>
      <c r="G19" s="216" t="s">
        <v>280</v>
      </c>
      <c r="H19" s="217">
        <v>46063</v>
      </c>
      <c r="I19" s="217">
        <v>46367</v>
      </c>
      <c r="J19" s="226">
        <f t="shared" si="0"/>
        <v>43.428571428571431</v>
      </c>
      <c r="K19" s="227"/>
      <c r="L19" s="228"/>
      <c r="M19" s="229">
        <f t="shared" si="1"/>
        <v>0</v>
      </c>
      <c r="N19" s="230"/>
      <c r="O19" s="231"/>
      <c r="P19" s="230"/>
      <c r="Q19" s="231"/>
      <c r="R19" s="230"/>
      <c r="S19" s="231"/>
      <c r="T19" s="230"/>
      <c r="U19" s="231"/>
      <c r="V19" s="230"/>
      <c r="W19" s="231"/>
      <c r="X19" s="230"/>
      <c r="Y19" s="231"/>
      <c r="Z19" s="230"/>
      <c r="AA19" s="231"/>
      <c r="AB19" s="230"/>
      <c r="AC19" s="231"/>
      <c r="AD19" s="230"/>
      <c r="AE19" s="231"/>
      <c r="AF19" s="230"/>
      <c r="AG19" s="231"/>
      <c r="AH19" s="230"/>
      <c r="AI19" s="231"/>
      <c r="AJ19" s="230"/>
      <c r="AK19" s="231"/>
      <c r="AL19" s="232"/>
      <c r="AM19" s="233"/>
    </row>
    <row r="20" spans="1:39" s="234" customFormat="1" ht="44.25" customHeight="1" x14ac:dyDescent="0.2">
      <c r="A20" s="224"/>
      <c r="B20" s="492" t="s">
        <v>314</v>
      </c>
      <c r="C20" s="194" t="s">
        <v>290</v>
      </c>
      <c r="D20" s="195" t="s">
        <v>291</v>
      </c>
      <c r="E20" s="236">
        <v>4</v>
      </c>
      <c r="F20" s="237"/>
      <c r="G20" s="195" t="s">
        <v>292</v>
      </c>
      <c r="H20" s="238">
        <v>46041</v>
      </c>
      <c r="I20" s="238">
        <v>46360</v>
      </c>
      <c r="J20" s="239">
        <f>(I20-H20)/7</f>
        <v>45.571428571428569</v>
      </c>
      <c r="K20" s="240"/>
      <c r="L20" s="241"/>
      <c r="M20" s="242">
        <f t="shared" si="1"/>
        <v>0</v>
      </c>
      <c r="N20" s="243"/>
      <c r="O20" s="244"/>
      <c r="P20" s="243"/>
      <c r="Q20" s="244"/>
      <c r="R20" s="243"/>
      <c r="S20" s="244"/>
      <c r="T20" s="243"/>
      <c r="U20" s="244"/>
      <c r="V20" s="243"/>
      <c r="W20" s="244"/>
      <c r="X20" s="243"/>
      <c r="Y20" s="244"/>
      <c r="Z20" s="243"/>
      <c r="AA20" s="244"/>
      <c r="AB20" s="243"/>
      <c r="AC20" s="244"/>
      <c r="AD20" s="243"/>
      <c r="AE20" s="244"/>
      <c r="AF20" s="243"/>
      <c r="AG20" s="244"/>
      <c r="AH20" s="243"/>
      <c r="AI20" s="244"/>
      <c r="AJ20" s="243"/>
      <c r="AK20" s="244"/>
      <c r="AL20" s="232"/>
      <c r="AM20" s="233"/>
    </row>
    <row r="21" spans="1:39" s="234" customFormat="1" ht="41.25" customHeight="1" x14ac:dyDescent="0.2">
      <c r="A21" s="224"/>
      <c r="B21" s="492"/>
      <c r="C21" s="205" t="s">
        <v>300</v>
      </c>
      <c r="D21" s="206" t="s">
        <v>293</v>
      </c>
      <c r="E21" s="245">
        <v>4</v>
      </c>
      <c r="F21" s="246"/>
      <c r="G21" s="206" t="s">
        <v>292</v>
      </c>
      <c r="H21" s="247">
        <v>46054</v>
      </c>
      <c r="I21" s="247">
        <v>46360</v>
      </c>
      <c r="J21" s="248">
        <f t="shared" ref="J21:J24" si="2">(I21-H21)/7</f>
        <v>43.714285714285715</v>
      </c>
      <c r="K21" s="249"/>
      <c r="L21" s="250"/>
      <c r="M21" s="251">
        <f t="shared" si="1"/>
        <v>0</v>
      </c>
      <c r="N21" s="252"/>
      <c r="O21" s="253"/>
      <c r="P21" s="252"/>
      <c r="Q21" s="253"/>
      <c r="R21" s="252"/>
      <c r="S21" s="253"/>
      <c r="T21" s="252"/>
      <c r="U21" s="253"/>
      <c r="V21" s="252"/>
      <c r="W21" s="253"/>
      <c r="X21" s="252"/>
      <c r="Y21" s="253"/>
      <c r="Z21" s="252"/>
      <c r="AA21" s="253"/>
      <c r="AB21" s="252"/>
      <c r="AC21" s="253"/>
      <c r="AD21" s="252"/>
      <c r="AE21" s="253"/>
      <c r="AF21" s="252"/>
      <c r="AG21" s="253"/>
      <c r="AH21" s="252"/>
      <c r="AI21" s="253"/>
      <c r="AJ21" s="252"/>
      <c r="AK21" s="253"/>
      <c r="AL21" s="232"/>
      <c r="AM21" s="233"/>
    </row>
    <row r="22" spans="1:39" s="234" customFormat="1" ht="36" customHeight="1" x14ac:dyDescent="0.2">
      <c r="A22" s="224"/>
      <c r="B22" s="492"/>
      <c r="C22" s="205" t="s">
        <v>294</v>
      </c>
      <c r="D22" s="206" t="s">
        <v>295</v>
      </c>
      <c r="E22" s="245">
        <v>3</v>
      </c>
      <c r="F22" s="246"/>
      <c r="G22" s="206" t="s">
        <v>292</v>
      </c>
      <c r="H22" s="247">
        <v>46049</v>
      </c>
      <c r="I22" s="247">
        <v>46345</v>
      </c>
      <c r="J22" s="248">
        <f t="shared" si="2"/>
        <v>42.285714285714285</v>
      </c>
      <c r="K22" s="249"/>
      <c r="L22" s="250"/>
      <c r="M22" s="251">
        <f>O22+Q22+S22+U22+W22+Y22+AA22+AC22+AE22+AG22+AI22+AK22</f>
        <v>0</v>
      </c>
      <c r="N22" s="252"/>
      <c r="O22" s="253"/>
      <c r="P22" s="252"/>
      <c r="Q22" s="253"/>
      <c r="R22" s="252"/>
      <c r="S22" s="253"/>
      <c r="T22" s="252"/>
      <c r="U22" s="253"/>
      <c r="V22" s="252"/>
      <c r="W22" s="253"/>
      <c r="X22" s="252"/>
      <c r="Y22" s="253"/>
      <c r="Z22" s="252"/>
      <c r="AA22" s="253"/>
      <c r="AB22" s="252"/>
      <c r="AC22" s="253"/>
      <c r="AD22" s="252"/>
      <c r="AE22" s="253"/>
      <c r="AF22" s="252"/>
      <c r="AG22" s="253"/>
      <c r="AH22" s="252"/>
      <c r="AI22" s="253"/>
      <c r="AJ22" s="252"/>
      <c r="AK22" s="253"/>
      <c r="AL22" s="235"/>
      <c r="AM22" s="233"/>
    </row>
    <row r="23" spans="1:39" s="234" customFormat="1" ht="25.5" x14ac:dyDescent="0.2">
      <c r="A23" s="224"/>
      <c r="B23" s="492"/>
      <c r="C23" s="205" t="s">
        <v>296</v>
      </c>
      <c r="D23" s="206" t="s">
        <v>297</v>
      </c>
      <c r="E23" s="245">
        <v>4</v>
      </c>
      <c r="F23" s="246"/>
      <c r="G23" s="206" t="s">
        <v>292</v>
      </c>
      <c r="H23" s="247">
        <v>46073</v>
      </c>
      <c r="I23" s="247">
        <v>46360</v>
      </c>
      <c r="J23" s="248">
        <f t="shared" si="2"/>
        <v>41</v>
      </c>
      <c r="K23" s="249"/>
      <c r="L23" s="250"/>
      <c r="M23" s="251">
        <f t="shared" ref="M23:M37" si="3">O23+Q23+S23+U23+W23+Y23+AA23+AC23+AE23+AG23+AI23+AK23</f>
        <v>0</v>
      </c>
      <c r="N23" s="252"/>
      <c r="O23" s="253"/>
      <c r="P23" s="252"/>
      <c r="Q23" s="253"/>
      <c r="R23" s="252"/>
      <c r="S23" s="253"/>
      <c r="T23" s="252"/>
      <c r="U23" s="253"/>
      <c r="V23" s="252"/>
      <c r="W23" s="253"/>
      <c r="X23" s="252"/>
      <c r="Y23" s="253"/>
      <c r="Z23" s="252"/>
      <c r="AA23" s="253"/>
      <c r="AB23" s="252"/>
      <c r="AC23" s="253"/>
      <c r="AD23" s="252"/>
      <c r="AE23" s="253"/>
      <c r="AF23" s="252"/>
      <c r="AG23" s="253"/>
      <c r="AH23" s="252"/>
      <c r="AI23" s="253"/>
      <c r="AJ23" s="252"/>
      <c r="AK23" s="253"/>
      <c r="AL23" s="232"/>
      <c r="AM23" s="233"/>
    </row>
    <row r="24" spans="1:39" s="234" customFormat="1" ht="38.25" x14ac:dyDescent="0.2">
      <c r="A24" s="224"/>
      <c r="B24" s="492"/>
      <c r="C24" s="254" t="s">
        <v>298</v>
      </c>
      <c r="D24" s="255" t="s">
        <v>299</v>
      </c>
      <c r="E24" s="256">
        <v>4</v>
      </c>
      <c r="F24" s="257"/>
      <c r="G24" s="255" t="s">
        <v>292</v>
      </c>
      <c r="H24" s="258">
        <v>46041</v>
      </c>
      <c r="I24" s="258">
        <v>46360</v>
      </c>
      <c r="J24" s="259">
        <f t="shared" si="2"/>
        <v>45.571428571428569</v>
      </c>
      <c r="K24" s="260"/>
      <c r="L24" s="261"/>
      <c r="M24" s="262">
        <f t="shared" si="3"/>
        <v>0</v>
      </c>
      <c r="N24" s="263"/>
      <c r="O24" s="264"/>
      <c r="P24" s="263"/>
      <c r="Q24" s="264"/>
      <c r="R24" s="263"/>
      <c r="S24" s="264"/>
      <c r="T24" s="263"/>
      <c r="U24" s="264"/>
      <c r="V24" s="263"/>
      <c r="W24" s="264"/>
      <c r="X24" s="263"/>
      <c r="Y24" s="264"/>
      <c r="Z24" s="263"/>
      <c r="AA24" s="264"/>
      <c r="AB24" s="263"/>
      <c r="AC24" s="264"/>
      <c r="AD24" s="263"/>
      <c r="AE24" s="264"/>
      <c r="AF24" s="263"/>
      <c r="AG24" s="264"/>
      <c r="AH24" s="263"/>
      <c r="AI24" s="264"/>
      <c r="AJ24" s="263"/>
      <c r="AK24" s="264"/>
      <c r="AL24" s="232"/>
      <c r="AM24" s="233"/>
    </row>
    <row r="25" spans="1:39" s="186" customFormat="1" ht="45" x14ac:dyDescent="0.2">
      <c r="A25" s="176"/>
      <c r="B25" s="493" t="s">
        <v>318</v>
      </c>
      <c r="C25" s="175" t="s">
        <v>246</v>
      </c>
      <c r="D25" s="177" t="s">
        <v>248</v>
      </c>
      <c r="E25" s="265">
        <v>1</v>
      </c>
      <c r="F25" s="266">
        <v>0.03</v>
      </c>
      <c r="G25" s="187" t="s">
        <v>252</v>
      </c>
      <c r="H25" s="188">
        <v>46049</v>
      </c>
      <c r="I25" s="188">
        <v>46080</v>
      </c>
      <c r="J25" s="198">
        <f>(I25-H25)/7</f>
        <v>4.4285714285714288</v>
      </c>
      <c r="K25" s="199"/>
      <c r="L25" s="200"/>
      <c r="M25" s="201">
        <f>O25+Q25+S25+U25+W25+Y25+AA25+AC25+AE25+AG25+AI25+AK25</f>
        <v>0</v>
      </c>
      <c r="N25" s="202"/>
      <c r="O25" s="203"/>
      <c r="P25" s="202"/>
      <c r="Q25" s="203"/>
      <c r="R25" s="202"/>
      <c r="S25" s="203"/>
      <c r="T25" s="202"/>
      <c r="U25" s="203"/>
      <c r="V25" s="202"/>
      <c r="W25" s="203"/>
      <c r="X25" s="202"/>
      <c r="Y25" s="203"/>
      <c r="Z25" s="202"/>
      <c r="AA25" s="203"/>
      <c r="AB25" s="202"/>
      <c r="AC25" s="203"/>
      <c r="AD25" s="202"/>
      <c r="AE25" s="203"/>
      <c r="AF25" s="202"/>
      <c r="AG25" s="203"/>
      <c r="AH25" s="202"/>
      <c r="AI25" s="203"/>
      <c r="AJ25" s="202"/>
      <c r="AK25" s="203"/>
      <c r="AL25" s="184"/>
      <c r="AM25" s="185"/>
    </row>
    <row r="26" spans="1:39" s="186" customFormat="1" ht="30" x14ac:dyDescent="0.2">
      <c r="A26" s="176"/>
      <c r="B26" s="494"/>
      <c r="C26" s="267" t="s">
        <v>301</v>
      </c>
      <c r="D26" s="268" t="s">
        <v>249</v>
      </c>
      <c r="E26" s="269">
        <v>1</v>
      </c>
      <c r="F26" s="270">
        <v>0.03</v>
      </c>
      <c r="G26" s="271" t="s">
        <v>252</v>
      </c>
      <c r="H26" s="272">
        <v>46084</v>
      </c>
      <c r="I26" s="272">
        <v>46118</v>
      </c>
      <c r="J26" s="209">
        <f>(I26-H26)/7</f>
        <v>4.8571428571428568</v>
      </c>
      <c r="K26" s="210"/>
      <c r="L26" s="211"/>
      <c r="M26" s="212">
        <f>O26+Q26+S26+U26+W26+Y26+AA26+AC26+AE26+AG26+AI26+AK26</f>
        <v>0</v>
      </c>
      <c r="N26" s="213"/>
      <c r="O26" s="214"/>
      <c r="P26" s="213"/>
      <c r="Q26" s="214"/>
      <c r="R26" s="213"/>
      <c r="S26" s="214"/>
      <c r="T26" s="213"/>
      <c r="U26" s="214"/>
      <c r="V26" s="213"/>
      <c r="W26" s="214"/>
      <c r="X26" s="213"/>
      <c r="Y26" s="214"/>
      <c r="Z26" s="213"/>
      <c r="AA26" s="214"/>
      <c r="AB26" s="213"/>
      <c r="AC26" s="214"/>
      <c r="AD26" s="213"/>
      <c r="AE26" s="214"/>
      <c r="AF26" s="213"/>
      <c r="AG26" s="214"/>
      <c r="AH26" s="213"/>
      <c r="AI26" s="214"/>
      <c r="AJ26" s="213"/>
      <c r="AK26" s="214"/>
      <c r="AL26" s="184"/>
      <c r="AM26" s="185"/>
    </row>
    <row r="27" spans="1:39" s="186" customFormat="1" ht="45" x14ac:dyDescent="0.2">
      <c r="A27" s="176"/>
      <c r="B27" s="494"/>
      <c r="C27" s="267" t="s">
        <v>302</v>
      </c>
      <c r="D27" s="268" t="s">
        <v>250</v>
      </c>
      <c r="E27" s="268">
        <v>1</v>
      </c>
      <c r="F27" s="270">
        <v>0.03</v>
      </c>
      <c r="G27" s="271" t="s">
        <v>253</v>
      </c>
      <c r="H27" s="272">
        <v>46119</v>
      </c>
      <c r="I27" s="272">
        <v>46136</v>
      </c>
      <c r="J27" s="209">
        <f>(I27-H27)/7</f>
        <v>2.4285714285714284</v>
      </c>
      <c r="K27" s="210"/>
      <c r="L27" s="211"/>
      <c r="M27" s="212">
        <f>O27+Q27+S27+U27+W27+Y27+AA27+AC27+AE27+AG27+AI27+AK27</f>
        <v>0</v>
      </c>
      <c r="N27" s="213"/>
      <c r="O27" s="214"/>
      <c r="P27" s="213"/>
      <c r="Q27" s="214"/>
      <c r="R27" s="213"/>
      <c r="S27" s="214"/>
      <c r="T27" s="213"/>
      <c r="U27" s="214"/>
      <c r="V27" s="213"/>
      <c r="W27" s="214"/>
      <c r="X27" s="213"/>
      <c r="Y27" s="214"/>
      <c r="Z27" s="213"/>
      <c r="AA27" s="214"/>
      <c r="AB27" s="213"/>
      <c r="AC27" s="214"/>
      <c r="AD27" s="213"/>
      <c r="AE27" s="214"/>
      <c r="AF27" s="213"/>
      <c r="AG27" s="214"/>
      <c r="AH27" s="213"/>
      <c r="AI27" s="214"/>
      <c r="AJ27" s="213"/>
      <c r="AK27" s="214"/>
      <c r="AL27" s="184"/>
      <c r="AM27" s="185"/>
    </row>
    <row r="28" spans="1:39" s="186" customFormat="1" ht="45" x14ac:dyDescent="0.2">
      <c r="A28" s="176"/>
      <c r="B28" s="495"/>
      <c r="C28" s="296" t="s">
        <v>247</v>
      </c>
      <c r="D28" s="297" t="s">
        <v>251</v>
      </c>
      <c r="E28" s="298">
        <v>1</v>
      </c>
      <c r="F28" s="299">
        <v>0.11</v>
      </c>
      <c r="G28" s="300" t="s">
        <v>253</v>
      </c>
      <c r="H28" s="301">
        <v>46139</v>
      </c>
      <c r="I28" s="301">
        <v>46387</v>
      </c>
      <c r="J28" s="302">
        <f>(I28-H28)/7</f>
        <v>35.428571428571431</v>
      </c>
      <c r="K28" s="303"/>
      <c r="L28" s="304"/>
      <c r="M28" s="305">
        <f>O28+Q28+S28+U28+W28+Y28+AA28+AC28+AE28+AG28+AI28+AK28</f>
        <v>0</v>
      </c>
      <c r="N28" s="306"/>
      <c r="O28" s="307"/>
      <c r="P28" s="306"/>
      <c r="Q28" s="307"/>
      <c r="R28" s="306"/>
      <c r="S28" s="307"/>
      <c r="T28" s="306"/>
      <c r="U28" s="307"/>
      <c r="V28" s="306"/>
      <c r="W28" s="307"/>
      <c r="X28" s="306"/>
      <c r="Y28" s="307"/>
      <c r="Z28" s="306"/>
      <c r="AA28" s="307"/>
      <c r="AB28" s="306"/>
      <c r="AC28" s="307"/>
      <c r="AD28" s="306"/>
      <c r="AE28" s="307"/>
      <c r="AF28" s="306"/>
      <c r="AG28" s="307"/>
      <c r="AH28" s="306"/>
      <c r="AI28" s="307"/>
      <c r="AJ28" s="306"/>
      <c r="AK28" s="307"/>
      <c r="AL28" s="184"/>
      <c r="AM28" s="185"/>
    </row>
    <row r="29" spans="1:39" s="186" customFormat="1" ht="61.5" customHeight="1" x14ac:dyDescent="0.2">
      <c r="A29" s="176"/>
      <c r="B29" s="487" t="s">
        <v>313</v>
      </c>
      <c r="C29" s="194" t="s">
        <v>305</v>
      </c>
      <c r="D29" s="195" t="s">
        <v>303</v>
      </c>
      <c r="E29" s="268" t="s">
        <v>393</v>
      </c>
      <c r="F29" s="541">
        <v>7.4999999999999997E-2</v>
      </c>
      <c r="G29" s="300" t="s">
        <v>392</v>
      </c>
      <c r="H29" s="301">
        <v>46082</v>
      </c>
      <c r="I29" s="301">
        <v>46374</v>
      </c>
      <c r="J29" s="198">
        <f t="shared" ref="J29:J30" si="4">(I29-H29)/7</f>
        <v>41.714285714285715</v>
      </c>
      <c r="K29" s="199"/>
      <c r="L29" s="200"/>
      <c r="M29" s="201">
        <f t="shared" si="3"/>
        <v>0</v>
      </c>
      <c r="N29" s="202"/>
      <c r="O29" s="203"/>
      <c r="P29" s="202"/>
      <c r="Q29" s="203"/>
      <c r="R29" s="202"/>
      <c r="S29" s="203"/>
      <c r="T29" s="202"/>
      <c r="U29" s="203"/>
      <c r="V29" s="202"/>
      <c r="W29" s="203"/>
      <c r="X29" s="202"/>
      <c r="Y29" s="203"/>
      <c r="Z29" s="202"/>
      <c r="AA29" s="203"/>
      <c r="AB29" s="202"/>
      <c r="AC29" s="203"/>
      <c r="AD29" s="202"/>
      <c r="AE29" s="203"/>
      <c r="AF29" s="202"/>
      <c r="AG29" s="203"/>
      <c r="AH29" s="202"/>
      <c r="AI29" s="203"/>
      <c r="AJ29" s="202"/>
      <c r="AK29" s="203"/>
      <c r="AL29" s="184"/>
      <c r="AM29" s="185"/>
    </row>
    <row r="30" spans="1:39" s="186" customFormat="1" ht="85.5" customHeight="1" x14ac:dyDescent="0.2">
      <c r="A30" s="176"/>
      <c r="B30" s="488"/>
      <c r="C30" s="215" t="s">
        <v>306</v>
      </c>
      <c r="D30" s="216" t="s">
        <v>304</v>
      </c>
      <c r="E30" s="268" t="s">
        <v>394</v>
      </c>
      <c r="F30" s="541">
        <v>7.4999999999999997E-2</v>
      </c>
      <c r="G30" s="300" t="s">
        <v>392</v>
      </c>
      <c r="H30" s="301">
        <v>46082</v>
      </c>
      <c r="I30" s="301">
        <v>46374</v>
      </c>
      <c r="J30" s="218">
        <f t="shared" si="4"/>
        <v>41.714285714285715</v>
      </c>
      <c r="K30" s="219"/>
      <c r="L30" s="220"/>
      <c r="M30" s="221">
        <f t="shared" si="3"/>
        <v>0</v>
      </c>
      <c r="N30" s="222"/>
      <c r="O30" s="223"/>
      <c r="P30" s="222"/>
      <c r="Q30" s="223"/>
      <c r="R30" s="222"/>
      <c r="S30" s="223"/>
      <c r="T30" s="222"/>
      <c r="U30" s="223"/>
      <c r="V30" s="222"/>
      <c r="W30" s="223"/>
      <c r="X30" s="222"/>
      <c r="Y30" s="223"/>
      <c r="Z30" s="222"/>
      <c r="AA30" s="223"/>
      <c r="AB30" s="222"/>
      <c r="AC30" s="223"/>
      <c r="AD30" s="222"/>
      <c r="AE30" s="223"/>
      <c r="AF30" s="222"/>
      <c r="AG30" s="223"/>
      <c r="AH30" s="222"/>
      <c r="AI30" s="223"/>
      <c r="AJ30" s="222"/>
      <c r="AK30" s="223"/>
      <c r="AL30" s="184"/>
      <c r="AM30" s="185"/>
    </row>
    <row r="31" spans="1:39" s="186" customFormat="1" ht="56.25" customHeight="1" x14ac:dyDescent="0.2">
      <c r="A31" s="176"/>
      <c r="B31" s="487" t="s">
        <v>316</v>
      </c>
      <c r="C31" s="275" t="s">
        <v>307</v>
      </c>
      <c r="D31" s="276" t="s">
        <v>308</v>
      </c>
      <c r="E31" s="308"/>
      <c r="F31" s="266"/>
      <c r="G31" s="309"/>
      <c r="H31" s="310"/>
      <c r="I31" s="310"/>
      <c r="J31" s="198">
        <f t="shared" ref="J31:J33" si="5">(I31-H31)/7</f>
        <v>0</v>
      </c>
      <c r="K31" s="199"/>
      <c r="L31" s="200"/>
      <c r="M31" s="201">
        <f t="shared" si="3"/>
        <v>0</v>
      </c>
      <c r="N31" s="202"/>
      <c r="O31" s="203"/>
      <c r="P31" s="202"/>
      <c r="Q31" s="203"/>
      <c r="R31" s="202"/>
      <c r="S31" s="203"/>
      <c r="T31" s="202"/>
      <c r="U31" s="203"/>
      <c r="V31" s="202"/>
      <c r="W31" s="203"/>
      <c r="X31" s="202"/>
      <c r="Y31" s="203"/>
      <c r="Z31" s="202"/>
      <c r="AA31" s="203"/>
      <c r="AB31" s="202"/>
      <c r="AC31" s="203"/>
      <c r="AD31" s="202"/>
      <c r="AE31" s="203"/>
      <c r="AF31" s="202"/>
      <c r="AG31" s="203"/>
      <c r="AH31" s="202"/>
      <c r="AI31" s="203"/>
      <c r="AJ31" s="202"/>
      <c r="AK31" s="203"/>
      <c r="AL31" s="184"/>
      <c r="AM31" s="185"/>
    </row>
    <row r="32" spans="1:39" s="186" customFormat="1" ht="63" customHeight="1" x14ac:dyDescent="0.2">
      <c r="A32" s="176"/>
      <c r="B32" s="489"/>
      <c r="C32" s="205" t="s">
        <v>309</v>
      </c>
      <c r="D32" s="206" t="s">
        <v>310</v>
      </c>
      <c r="E32" s="314"/>
      <c r="F32" s="270"/>
      <c r="G32" s="315"/>
      <c r="H32" s="316"/>
      <c r="I32" s="316"/>
      <c r="J32" s="209">
        <f t="shared" si="5"/>
        <v>0</v>
      </c>
      <c r="K32" s="210"/>
      <c r="L32" s="211"/>
      <c r="M32" s="212">
        <f t="shared" si="3"/>
        <v>0</v>
      </c>
      <c r="N32" s="213"/>
      <c r="O32" s="214"/>
      <c r="P32" s="213"/>
      <c r="Q32" s="214"/>
      <c r="R32" s="213"/>
      <c r="S32" s="214"/>
      <c r="T32" s="213"/>
      <c r="U32" s="214"/>
      <c r="V32" s="213"/>
      <c r="W32" s="214"/>
      <c r="X32" s="213"/>
      <c r="Y32" s="214"/>
      <c r="Z32" s="213"/>
      <c r="AA32" s="214"/>
      <c r="AB32" s="213"/>
      <c r="AC32" s="214"/>
      <c r="AD32" s="213"/>
      <c r="AE32" s="214"/>
      <c r="AF32" s="213"/>
      <c r="AG32" s="214"/>
      <c r="AH32" s="213"/>
      <c r="AI32" s="214"/>
      <c r="AJ32" s="213"/>
      <c r="AK32" s="214"/>
      <c r="AL32" s="184"/>
      <c r="AM32" s="185"/>
    </row>
    <row r="33" spans="1:39" s="186" customFormat="1" ht="62.25" customHeight="1" x14ac:dyDescent="0.2">
      <c r="A33" s="176"/>
      <c r="B33" s="488"/>
      <c r="C33" s="277" t="s">
        <v>311</v>
      </c>
      <c r="D33" s="278" t="s">
        <v>312</v>
      </c>
      <c r="E33" s="311"/>
      <c r="F33" s="273"/>
      <c r="G33" s="312"/>
      <c r="H33" s="313"/>
      <c r="I33" s="313"/>
      <c r="J33" s="218">
        <f t="shared" si="5"/>
        <v>0</v>
      </c>
      <c r="K33" s="219"/>
      <c r="L33" s="220"/>
      <c r="M33" s="221">
        <f t="shared" si="3"/>
        <v>0</v>
      </c>
      <c r="N33" s="222"/>
      <c r="O33" s="223"/>
      <c r="P33" s="222"/>
      <c r="Q33" s="223"/>
      <c r="R33" s="222"/>
      <c r="S33" s="223"/>
      <c r="T33" s="222"/>
      <c r="U33" s="223"/>
      <c r="V33" s="222"/>
      <c r="W33" s="223"/>
      <c r="X33" s="222"/>
      <c r="Y33" s="223"/>
      <c r="Z33" s="222"/>
      <c r="AA33" s="223"/>
      <c r="AB33" s="222"/>
      <c r="AC33" s="223"/>
      <c r="AD33" s="222"/>
      <c r="AE33" s="223"/>
      <c r="AF33" s="222"/>
      <c r="AG33" s="223"/>
      <c r="AH33" s="222"/>
      <c r="AI33" s="223"/>
      <c r="AJ33" s="222"/>
      <c r="AK33" s="223"/>
      <c r="AL33" s="184"/>
      <c r="AM33" s="185"/>
    </row>
    <row r="34" spans="1:39" s="186" customFormat="1" ht="144.75" customHeight="1" x14ac:dyDescent="0.2">
      <c r="A34" s="176"/>
      <c r="B34" s="487" t="s">
        <v>317</v>
      </c>
      <c r="C34" s="335" t="s">
        <v>381</v>
      </c>
      <c r="D34" s="336" t="s">
        <v>382</v>
      </c>
      <c r="E34" s="336" t="s">
        <v>383</v>
      </c>
      <c r="F34" s="337">
        <v>0.01</v>
      </c>
      <c r="G34" s="336" t="s">
        <v>384</v>
      </c>
      <c r="H34" s="338">
        <v>46048</v>
      </c>
      <c r="I34" s="338">
        <v>46053</v>
      </c>
      <c r="J34" s="339">
        <f>(I34-H34)/7</f>
        <v>0.7142857142857143</v>
      </c>
      <c r="K34" s="199"/>
      <c r="L34" s="200"/>
      <c r="M34" s="201">
        <f t="shared" si="3"/>
        <v>0</v>
      </c>
      <c r="N34" s="202"/>
      <c r="O34" s="203"/>
      <c r="P34" s="202"/>
      <c r="Q34" s="203"/>
      <c r="R34" s="202"/>
      <c r="S34" s="203"/>
      <c r="T34" s="202"/>
      <c r="U34" s="203"/>
      <c r="V34" s="202"/>
      <c r="W34" s="203"/>
      <c r="X34" s="202"/>
      <c r="Y34" s="203"/>
      <c r="Z34" s="202"/>
      <c r="AA34" s="203"/>
      <c r="AB34" s="202"/>
      <c r="AC34" s="203"/>
      <c r="AD34" s="202"/>
      <c r="AE34" s="203"/>
      <c r="AF34" s="202"/>
      <c r="AG34" s="203"/>
      <c r="AH34" s="202"/>
      <c r="AI34" s="203"/>
      <c r="AJ34" s="202"/>
      <c r="AK34" s="203"/>
      <c r="AL34" s="184"/>
      <c r="AM34" s="185"/>
    </row>
    <row r="35" spans="1:39" s="186" customFormat="1" ht="144" customHeight="1" x14ac:dyDescent="0.2">
      <c r="A35" s="176"/>
      <c r="B35" s="489"/>
      <c r="C35" s="335" t="s">
        <v>385</v>
      </c>
      <c r="D35" s="336" t="s">
        <v>386</v>
      </c>
      <c r="E35" s="336" t="s">
        <v>387</v>
      </c>
      <c r="F35" s="337">
        <v>0.08</v>
      </c>
      <c r="G35" s="336" t="s">
        <v>280</v>
      </c>
      <c r="H35" s="338">
        <v>46054</v>
      </c>
      <c r="I35" s="338">
        <v>46367</v>
      </c>
      <c r="J35" s="339">
        <f>(I35-H35)/7</f>
        <v>44.714285714285715</v>
      </c>
      <c r="K35" s="210"/>
      <c r="L35" s="211"/>
      <c r="M35" s="212">
        <f t="shared" si="3"/>
        <v>0</v>
      </c>
      <c r="N35" s="213"/>
      <c r="O35" s="214"/>
      <c r="P35" s="213"/>
      <c r="Q35" s="214"/>
      <c r="R35" s="213"/>
      <c r="S35" s="214"/>
      <c r="T35" s="213"/>
      <c r="U35" s="214"/>
      <c r="V35" s="213"/>
      <c r="W35" s="214"/>
      <c r="X35" s="213"/>
      <c r="Y35" s="214"/>
      <c r="Z35" s="213"/>
      <c r="AA35" s="214"/>
      <c r="AB35" s="213"/>
      <c r="AC35" s="214"/>
      <c r="AD35" s="213"/>
      <c r="AE35" s="214"/>
      <c r="AF35" s="213"/>
      <c r="AG35" s="214"/>
      <c r="AH35" s="213"/>
      <c r="AI35" s="214"/>
      <c r="AJ35" s="213"/>
      <c r="AK35" s="214"/>
      <c r="AL35" s="184"/>
      <c r="AM35" s="185"/>
    </row>
    <row r="36" spans="1:39" s="186" customFormat="1" ht="212.25" customHeight="1" x14ac:dyDescent="0.2">
      <c r="A36" s="176"/>
      <c r="B36" s="489"/>
      <c r="C36" s="335" t="s">
        <v>388</v>
      </c>
      <c r="D36" s="336" t="s">
        <v>389</v>
      </c>
      <c r="E36" s="336" t="s">
        <v>390</v>
      </c>
      <c r="F36" s="337">
        <v>0.01</v>
      </c>
      <c r="G36" s="336" t="s">
        <v>280</v>
      </c>
      <c r="H36" s="338">
        <v>46054</v>
      </c>
      <c r="I36" s="338">
        <v>46367</v>
      </c>
      <c r="J36" s="339">
        <f t="shared" ref="J36:J37" si="6">(I36-H36)/7</f>
        <v>44.714285714285715</v>
      </c>
      <c r="K36" s="210"/>
      <c r="L36" s="211"/>
      <c r="M36" s="212">
        <f t="shared" si="3"/>
        <v>0</v>
      </c>
      <c r="N36" s="213"/>
      <c r="O36" s="214"/>
      <c r="P36" s="213"/>
      <c r="Q36" s="214"/>
      <c r="R36" s="213"/>
      <c r="S36" s="214"/>
      <c r="T36" s="213"/>
      <c r="U36" s="214"/>
      <c r="V36" s="213"/>
      <c r="W36" s="214"/>
      <c r="X36" s="213"/>
      <c r="Y36" s="214"/>
      <c r="Z36" s="213"/>
      <c r="AA36" s="214"/>
      <c r="AB36" s="213"/>
      <c r="AC36" s="214"/>
      <c r="AD36" s="213"/>
      <c r="AE36" s="214"/>
      <c r="AF36" s="213"/>
      <c r="AG36" s="214"/>
      <c r="AH36" s="213"/>
      <c r="AI36" s="214"/>
      <c r="AJ36" s="213"/>
      <c r="AK36" s="214"/>
      <c r="AL36" s="184"/>
      <c r="AM36" s="185"/>
    </row>
    <row r="37" spans="1:39" s="186" customFormat="1" ht="144.75" customHeight="1" x14ac:dyDescent="0.2">
      <c r="A37" s="176"/>
      <c r="B37" s="489"/>
      <c r="C37" s="335" t="s">
        <v>391</v>
      </c>
      <c r="D37" s="336" t="s">
        <v>288</v>
      </c>
      <c r="E37" s="336" t="s">
        <v>289</v>
      </c>
      <c r="F37" s="337">
        <v>0.05</v>
      </c>
      <c r="G37" s="336" t="s">
        <v>280</v>
      </c>
      <c r="H37" s="338">
        <v>46054</v>
      </c>
      <c r="I37" s="338">
        <v>46367</v>
      </c>
      <c r="J37" s="339">
        <f t="shared" si="6"/>
        <v>44.714285714285715</v>
      </c>
      <c r="K37" s="210"/>
      <c r="L37" s="211"/>
      <c r="M37" s="212">
        <f t="shared" si="3"/>
        <v>0</v>
      </c>
      <c r="N37" s="213"/>
      <c r="O37" s="214"/>
      <c r="P37" s="213"/>
      <c r="Q37" s="214"/>
      <c r="R37" s="213"/>
      <c r="S37" s="214"/>
      <c r="T37" s="213"/>
      <c r="U37" s="214"/>
      <c r="V37" s="213"/>
      <c r="W37" s="214"/>
      <c r="X37" s="213"/>
      <c r="Y37" s="214"/>
      <c r="Z37" s="213"/>
      <c r="AA37" s="214"/>
      <c r="AB37" s="213"/>
      <c r="AC37" s="214"/>
      <c r="AD37" s="213"/>
      <c r="AE37" s="214"/>
      <c r="AF37" s="213"/>
      <c r="AG37" s="214"/>
      <c r="AH37" s="213"/>
      <c r="AI37" s="214"/>
      <c r="AJ37" s="213"/>
      <c r="AK37" s="214"/>
      <c r="AL37" s="184"/>
      <c r="AM37" s="185"/>
    </row>
    <row r="38" spans="1:39" s="186" customFormat="1" ht="14.25" x14ac:dyDescent="0.2">
      <c r="A38" s="176"/>
      <c r="B38" s="487" t="s">
        <v>366</v>
      </c>
      <c r="C38" s="317"/>
      <c r="D38" s="309"/>
      <c r="E38" s="308"/>
      <c r="F38" s="266"/>
      <c r="G38" s="309"/>
      <c r="H38" s="310"/>
      <c r="I38" s="310"/>
      <c r="J38" s="198">
        <f t="shared" ref="J38:J45" si="7">(I38-H38)/7</f>
        <v>0</v>
      </c>
      <c r="K38" s="199"/>
      <c r="L38" s="200"/>
      <c r="M38" s="201">
        <f t="shared" ref="M38:M45" si="8">O38+Q38+S38+U38+W38+Y38+AA38+AC38+AE38+AG38+AI38+AK38</f>
        <v>0</v>
      </c>
      <c r="N38" s="202"/>
      <c r="O38" s="203"/>
      <c r="P38" s="202"/>
      <c r="Q38" s="203"/>
      <c r="R38" s="202"/>
      <c r="S38" s="203"/>
      <c r="T38" s="202"/>
      <c r="U38" s="203"/>
      <c r="V38" s="202"/>
      <c r="W38" s="203"/>
      <c r="X38" s="202"/>
      <c r="Y38" s="203"/>
      <c r="Z38" s="202"/>
      <c r="AA38" s="203"/>
      <c r="AB38" s="202"/>
      <c r="AC38" s="203"/>
      <c r="AD38" s="202"/>
      <c r="AE38" s="203"/>
      <c r="AF38" s="202"/>
      <c r="AG38" s="203"/>
      <c r="AH38" s="202"/>
      <c r="AI38" s="203"/>
      <c r="AJ38" s="202"/>
      <c r="AK38" s="203"/>
      <c r="AL38" s="184"/>
      <c r="AM38" s="185"/>
    </row>
    <row r="39" spans="1:39" s="186" customFormat="1" ht="14.25" x14ac:dyDescent="0.2">
      <c r="A39" s="176"/>
      <c r="B39" s="489"/>
      <c r="C39" s="318"/>
      <c r="D39" s="315"/>
      <c r="E39" s="314"/>
      <c r="F39" s="270"/>
      <c r="G39" s="315"/>
      <c r="H39" s="316"/>
      <c r="I39" s="316"/>
      <c r="J39" s="209">
        <f t="shared" si="7"/>
        <v>0</v>
      </c>
      <c r="K39" s="210"/>
      <c r="L39" s="211"/>
      <c r="M39" s="212">
        <f t="shared" si="8"/>
        <v>0</v>
      </c>
      <c r="N39" s="213"/>
      <c r="O39" s="214"/>
      <c r="P39" s="213"/>
      <c r="Q39" s="214"/>
      <c r="R39" s="213"/>
      <c r="S39" s="214"/>
      <c r="T39" s="213"/>
      <c r="U39" s="214"/>
      <c r="V39" s="213"/>
      <c r="W39" s="214"/>
      <c r="X39" s="213"/>
      <c r="Y39" s="214"/>
      <c r="Z39" s="213"/>
      <c r="AA39" s="214"/>
      <c r="AB39" s="213"/>
      <c r="AC39" s="214"/>
      <c r="AD39" s="213"/>
      <c r="AE39" s="214"/>
      <c r="AF39" s="213"/>
      <c r="AG39" s="214"/>
      <c r="AH39" s="213"/>
      <c r="AI39" s="214"/>
      <c r="AJ39" s="213"/>
      <c r="AK39" s="214"/>
      <c r="AL39" s="184"/>
      <c r="AM39" s="185"/>
    </row>
    <row r="40" spans="1:39" s="186" customFormat="1" ht="14.25" x14ac:dyDescent="0.2">
      <c r="A40" s="176"/>
      <c r="B40" s="489"/>
      <c r="C40" s="318"/>
      <c r="D40" s="315"/>
      <c r="E40" s="314"/>
      <c r="F40" s="270"/>
      <c r="G40" s="315"/>
      <c r="H40" s="316"/>
      <c r="I40" s="316"/>
      <c r="J40" s="209">
        <f t="shared" si="7"/>
        <v>0</v>
      </c>
      <c r="K40" s="210"/>
      <c r="L40" s="211"/>
      <c r="M40" s="212">
        <f t="shared" si="8"/>
        <v>0</v>
      </c>
      <c r="N40" s="213"/>
      <c r="O40" s="214"/>
      <c r="P40" s="213"/>
      <c r="Q40" s="214"/>
      <c r="R40" s="213"/>
      <c r="S40" s="214"/>
      <c r="T40" s="213"/>
      <c r="U40" s="214"/>
      <c r="V40" s="213"/>
      <c r="W40" s="214"/>
      <c r="X40" s="213"/>
      <c r="Y40" s="214"/>
      <c r="Z40" s="213"/>
      <c r="AA40" s="214"/>
      <c r="AB40" s="213"/>
      <c r="AC40" s="214"/>
      <c r="AD40" s="213"/>
      <c r="AE40" s="214"/>
      <c r="AF40" s="213"/>
      <c r="AG40" s="214"/>
      <c r="AH40" s="213"/>
      <c r="AI40" s="214"/>
      <c r="AJ40" s="213"/>
      <c r="AK40" s="214"/>
      <c r="AL40" s="184"/>
      <c r="AM40" s="185"/>
    </row>
    <row r="41" spans="1:39" s="186" customFormat="1" ht="14.25" x14ac:dyDescent="0.2">
      <c r="A41" s="176"/>
      <c r="B41" s="489"/>
      <c r="C41" s="318"/>
      <c r="D41" s="315"/>
      <c r="E41" s="314"/>
      <c r="F41" s="270"/>
      <c r="G41" s="315"/>
      <c r="H41" s="316"/>
      <c r="I41" s="316"/>
      <c r="J41" s="209">
        <f t="shared" si="7"/>
        <v>0</v>
      </c>
      <c r="K41" s="210"/>
      <c r="L41" s="211"/>
      <c r="M41" s="212">
        <f t="shared" si="8"/>
        <v>0</v>
      </c>
      <c r="N41" s="213"/>
      <c r="O41" s="214"/>
      <c r="P41" s="213"/>
      <c r="Q41" s="214"/>
      <c r="R41" s="213"/>
      <c r="S41" s="214"/>
      <c r="T41" s="213"/>
      <c r="U41" s="214"/>
      <c r="V41" s="213"/>
      <c r="W41" s="214"/>
      <c r="X41" s="213"/>
      <c r="Y41" s="214"/>
      <c r="Z41" s="213"/>
      <c r="AA41" s="214"/>
      <c r="AB41" s="213"/>
      <c r="AC41" s="214"/>
      <c r="AD41" s="213"/>
      <c r="AE41" s="214"/>
      <c r="AF41" s="213"/>
      <c r="AG41" s="214"/>
      <c r="AH41" s="213"/>
      <c r="AI41" s="214"/>
      <c r="AJ41" s="213"/>
      <c r="AK41" s="214"/>
      <c r="AL41" s="184"/>
      <c r="AM41" s="185"/>
    </row>
    <row r="42" spans="1:39" s="186" customFormat="1" ht="14.25" x14ac:dyDescent="0.2">
      <c r="A42" s="176"/>
      <c r="B42" s="489"/>
      <c r="C42" s="318"/>
      <c r="D42" s="315"/>
      <c r="E42" s="314"/>
      <c r="F42" s="270"/>
      <c r="G42" s="315"/>
      <c r="H42" s="316"/>
      <c r="I42" s="316"/>
      <c r="J42" s="209">
        <f t="shared" si="7"/>
        <v>0</v>
      </c>
      <c r="K42" s="210"/>
      <c r="L42" s="211"/>
      <c r="M42" s="212">
        <f t="shared" si="8"/>
        <v>0</v>
      </c>
      <c r="N42" s="213"/>
      <c r="O42" s="214"/>
      <c r="P42" s="213"/>
      <c r="Q42" s="214"/>
      <c r="R42" s="213"/>
      <c r="S42" s="214"/>
      <c r="T42" s="213"/>
      <c r="U42" s="214"/>
      <c r="V42" s="213"/>
      <c r="W42" s="214"/>
      <c r="X42" s="213"/>
      <c r="Y42" s="214"/>
      <c r="Z42" s="213"/>
      <c r="AA42" s="214"/>
      <c r="AB42" s="213"/>
      <c r="AC42" s="214"/>
      <c r="AD42" s="213"/>
      <c r="AE42" s="214"/>
      <c r="AF42" s="213"/>
      <c r="AG42" s="214"/>
      <c r="AH42" s="213"/>
      <c r="AI42" s="214"/>
      <c r="AJ42" s="213"/>
      <c r="AK42" s="214"/>
      <c r="AL42" s="184"/>
      <c r="AM42" s="185"/>
    </row>
    <row r="43" spans="1:39" s="186" customFormat="1" ht="14.25" x14ac:dyDescent="0.2">
      <c r="A43" s="176"/>
      <c r="B43" s="489"/>
      <c r="C43" s="318"/>
      <c r="D43" s="315"/>
      <c r="E43" s="314"/>
      <c r="F43" s="270"/>
      <c r="G43" s="315"/>
      <c r="H43" s="316"/>
      <c r="I43" s="316"/>
      <c r="J43" s="209">
        <f t="shared" si="7"/>
        <v>0</v>
      </c>
      <c r="K43" s="210"/>
      <c r="L43" s="211"/>
      <c r="M43" s="212">
        <f t="shared" si="8"/>
        <v>0</v>
      </c>
      <c r="N43" s="213"/>
      <c r="O43" s="214"/>
      <c r="P43" s="213"/>
      <c r="Q43" s="214"/>
      <c r="R43" s="213"/>
      <c r="S43" s="214"/>
      <c r="T43" s="213"/>
      <c r="U43" s="214"/>
      <c r="V43" s="213"/>
      <c r="W43" s="214"/>
      <c r="X43" s="213"/>
      <c r="Y43" s="214"/>
      <c r="Z43" s="213"/>
      <c r="AA43" s="214"/>
      <c r="AB43" s="213"/>
      <c r="AC43" s="214"/>
      <c r="AD43" s="213"/>
      <c r="AE43" s="214"/>
      <c r="AF43" s="213"/>
      <c r="AG43" s="214"/>
      <c r="AH43" s="213"/>
      <c r="AI43" s="214"/>
      <c r="AJ43" s="213"/>
      <c r="AK43" s="214"/>
      <c r="AL43" s="184"/>
      <c r="AM43" s="185"/>
    </row>
    <row r="44" spans="1:39" s="186" customFormat="1" ht="14.25" x14ac:dyDescent="0.2">
      <c r="A44" s="176"/>
      <c r="B44" s="488"/>
      <c r="C44" s="319"/>
      <c r="D44" s="312"/>
      <c r="E44" s="311"/>
      <c r="F44" s="273"/>
      <c r="G44" s="312"/>
      <c r="H44" s="313"/>
      <c r="I44" s="313"/>
      <c r="J44" s="218">
        <f t="shared" si="7"/>
        <v>0</v>
      </c>
      <c r="K44" s="219"/>
      <c r="L44" s="220"/>
      <c r="M44" s="221">
        <f t="shared" si="8"/>
        <v>0</v>
      </c>
      <c r="N44" s="222"/>
      <c r="O44" s="223"/>
      <c r="P44" s="222"/>
      <c r="Q44" s="223"/>
      <c r="R44" s="222"/>
      <c r="S44" s="223"/>
      <c r="T44" s="222"/>
      <c r="U44" s="223"/>
      <c r="V44" s="222"/>
      <c r="W44" s="223"/>
      <c r="X44" s="222"/>
      <c r="Y44" s="223"/>
      <c r="Z44" s="222"/>
      <c r="AA44" s="223"/>
      <c r="AB44" s="222"/>
      <c r="AC44" s="223"/>
      <c r="AD44" s="222"/>
      <c r="AE44" s="223"/>
      <c r="AF44" s="222"/>
      <c r="AG44" s="223"/>
      <c r="AH44" s="222"/>
      <c r="AI44" s="223"/>
      <c r="AJ44" s="222"/>
      <c r="AK44" s="223"/>
      <c r="AL44" s="184"/>
      <c r="AM44" s="185"/>
    </row>
    <row r="45" spans="1:39" s="186" customFormat="1" ht="57" customHeight="1" x14ac:dyDescent="0.2">
      <c r="A45" s="176"/>
      <c r="B45" s="323">
        <v>0.05</v>
      </c>
      <c r="C45" s="324" t="s">
        <v>254</v>
      </c>
      <c r="D45" s="325" t="s">
        <v>255</v>
      </c>
      <c r="E45" s="326">
        <v>4</v>
      </c>
      <c r="F45" s="327"/>
      <c r="G45" s="325" t="s">
        <v>256</v>
      </c>
      <c r="H45" s="328">
        <v>46083</v>
      </c>
      <c r="I45" s="328">
        <v>46371</v>
      </c>
      <c r="J45" s="178">
        <f t="shared" si="7"/>
        <v>41.142857142857146</v>
      </c>
      <c r="K45" s="179"/>
      <c r="L45" s="180"/>
      <c r="M45" s="181">
        <f t="shared" si="8"/>
        <v>0</v>
      </c>
      <c r="N45" s="182"/>
      <c r="O45" s="183"/>
      <c r="P45" s="182"/>
      <c r="Q45" s="183"/>
      <c r="R45" s="182"/>
      <c r="S45" s="183"/>
      <c r="T45" s="182"/>
      <c r="U45" s="183"/>
      <c r="V45" s="182"/>
      <c r="W45" s="183"/>
      <c r="X45" s="182"/>
      <c r="Y45" s="183"/>
      <c r="Z45" s="182"/>
      <c r="AA45" s="183"/>
      <c r="AB45" s="182"/>
      <c r="AC45" s="183"/>
      <c r="AD45" s="182"/>
      <c r="AE45" s="183"/>
      <c r="AF45" s="182"/>
      <c r="AG45" s="183"/>
      <c r="AH45" s="182"/>
      <c r="AI45" s="183"/>
      <c r="AJ45" s="182"/>
      <c r="AK45" s="183"/>
      <c r="AL45" s="184"/>
      <c r="AM45" s="185"/>
    </row>
    <row r="46" spans="1:39" s="160" customFormat="1" ht="18" x14ac:dyDescent="0.2">
      <c r="C46" s="165"/>
      <c r="D46" s="165"/>
      <c r="E46" s="165"/>
      <c r="F46" s="320">
        <f>SUM(F38:F45)</f>
        <v>0</v>
      </c>
      <c r="G46" s="165"/>
      <c r="H46" s="165"/>
      <c r="I46" s="165"/>
      <c r="J46" s="165"/>
      <c r="K46" s="165"/>
      <c r="L46" s="165"/>
      <c r="M46" s="321">
        <f>SUM(M38:M45)</f>
        <v>0</v>
      </c>
      <c r="N46" s="322"/>
      <c r="O46" s="322"/>
      <c r="P46" s="322"/>
      <c r="Q46" s="322"/>
      <c r="R46" s="322"/>
      <c r="S46" s="322"/>
      <c r="T46" s="322"/>
      <c r="U46" s="322"/>
      <c r="V46" s="322"/>
      <c r="W46" s="322"/>
      <c r="X46" s="322"/>
      <c r="Y46" s="322"/>
      <c r="Z46" s="322"/>
      <c r="AA46" s="322"/>
      <c r="AB46" s="322"/>
      <c r="AC46" s="322"/>
      <c r="AD46" s="322"/>
      <c r="AE46" s="322"/>
      <c r="AF46" s="322"/>
      <c r="AG46" s="322"/>
      <c r="AH46" s="322"/>
      <c r="AI46" s="322"/>
      <c r="AJ46" s="322"/>
      <c r="AK46" s="322"/>
      <c r="AL46" s="166"/>
    </row>
    <row r="47" spans="1:39" s="162" customFormat="1" x14ac:dyDescent="0.15">
      <c r="A47" s="161"/>
      <c r="B47" s="161"/>
      <c r="C47" s="161"/>
      <c r="D47" s="161"/>
      <c r="E47" s="161"/>
      <c r="F47" s="161"/>
      <c r="G47" s="161"/>
      <c r="H47" s="161"/>
      <c r="I47" s="161"/>
      <c r="J47" s="161"/>
      <c r="N47" s="163"/>
    </row>
    <row r="49"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sheetData>
  <mergeCells count="30">
    <mergeCell ref="D4:K4"/>
    <mergeCell ref="L4:M4"/>
    <mergeCell ref="D5:K5"/>
    <mergeCell ref="L5:M5"/>
    <mergeCell ref="C7:D7"/>
    <mergeCell ref="E7:M7"/>
    <mergeCell ref="C2:C5"/>
    <mergeCell ref="D2:K2"/>
    <mergeCell ref="L2:M2"/>
    <mergeCell ref="D3:K3"/>
    <mergeCell ref="L3:M3"/>
    <mergeCell ref="AJ8:AK8"/>
    <mergeCell ref="X8:Y8"/>
    <mergeCell ref="Z8:AA8"/>
    <mergeCell ref="AB8:AC8"/>
    <mergeCell ref="AD8:AE8"/>
    <mergeCell ref="AF8:AG8"/>
    <mergeCell ref="B29:B30"/>
    <mergeCell ref="B31:B33"/>
    <mergeCell ref="B34:B37"/>
    <mergeCell ref="B38:B44"/>
    <mergeCell ref="AH8:AI8"/>
    <mergeCell ref="N8:O8"/>
    <mergeCell ref="P8:Q8"/>
    <mergeCell ref="R8:S8"/>
    <mergeCell ref="T8:U8"/>
    <mergeCell ref="V8:W8"/>
    <mergeCell ref="B10:B19"/>
    <mergeCell ref="B20:B24"/>
    <mergeCell ref="B25:B28"/>
  </mergeCells>
  <dataValidations count="1">
    <dataValidation type="whole" allowBlank="1" showInputMessage="1" showErrorMessage="1" sqref="G8:L8 G46:L65478" xr:uid="{0C30C465-2E99-44E8-AE62-F9530635A2A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33DBEF-C617-44FE-BD12-7B7E8A48BD01}">
  <ds:schemaRefs>
    <ds:schemaRef ds:uri="http://schemas.microsoft.com/office/2006/metadata/customXsn"/>
  </ds:schemaRefs>
</ds:datastoreItem>
</file>

<file path=customXml/itemProps2.xml><?xml version="1.0" encoding="utf-8"?>
<ds:datastoreItem xmlns:ds="http://schemas.openxmlformats.org/officeDocument/2006/customXml" ds:itemID="{D3F7DC12-D31A-45F3-A776-C9F06F9B8A08}">
  <ds:schemaRefs>
    <ds:schemaRef ds:uri="office.server.policy"/>
  </ds:schemaRefs>
</ds:datastoreItem>
</file>

<file path=customXml/itemProps3.xml><?xml version="1.0" encoding="utf-8"?>
<ds:datastoreItem xmlns:ds="http://schemas.openxmlformats.org/officeDocument/2006/customXml" ds:itemID="{76CD46FF-15CE-4B87-962F-49D7241576E1}">
  <ds:schemaRefs>
    <ds:schemaRef ds:uri="http://schemas.microsoft.com/office/2006/documentManagement/types"/>
    <ds:schemaRef ds:uri="http://schemas.microsoft.com/office/2006/metadata/properties"/>
    <ds:schemaRef ds:uri="http://purl.org/dc/terms/"/>
    <ds:schemaRef ds:uri="http://purl.org/dc/elements/1.1/"/>
    <ds:schemaRef ds:uri="http://purl.org/dc/dcmitype/"/>
    <ds:schemaRef ds:uri="http://schemas.microsoft.com/sharepoint/v3"/>
    <ds:schemaRef ds:uri="http://schemas.microsoft.com/office/infopath/2007/PartnerControls"/>
    <ds:schemaRef ds:uri="http://www.w3.org/XML/1998/namespace"/>
    <ds:schemaRef ds:uri="http://schemas.openxmlformats.org/package/2006/metadata/core-properties"/>
    <ds:schemaRef ds:uri="ff8e3638-9d45-4162-afb4-6d390653d547"/>
    <ds:schemaRef ds:uri="http://schemas.microsoft.com/sharepoint/v4"/>
  </ds:schemaRefs>
</ds:datastoreItem>
</file>

<file path=customXml/itemProps4.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5.xml><?xml version="1.0" encoding="utf-8"?>
<ds:datastoreItem xmlns:ds="http://schemas.openxmlformats.org/officeDocument/2006/customXml" ds:itemID="{D3AAD74F-432C-444E-B20C-2C7005B86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Proyecto</vt:lpstr>
      <vt:lpstr>Justificación - Objetivo</vt:lpstr>
      <vt:lpstr>Indicadores</vt:lpstr>
      <vt:lpstr>Interesados</vt:lpstr>
      <vt:lpstr>Gestión de las comunicaciones</vt:lpstr>
      <vt:lpstr>Recursos Financieros</vt:lpstr>
      <vt:lpstr>Requerimientos</vt:lpstr>
      <vt:lpstr>Alcance</vt:lpstr>
      <vt:lpstr>EDT- Cronograma</vt:lpstr>
      <vt:lpstr>Riesgos</vt:lpstr>
      <vt:lpstr>Anexo 1</vt:lpstr>
      <vt:lpstr>Anexo 2</vt:lpstr>
      <vt:lpstr>Anexo 3</vt:lpstr>
      <vt:lpstr>Anexo 4</vt:lpstr>
      <vt:lpstr>Control de Cambios</vt:lpstr>
      <vt:lpstr>Datos</vt:lpstr>
      <vt:lpstr>No tocar</vt:lpstr>
      <vt:lpstr>Alcance!Área_de_impresión</vt:lpstr>
      <vt:lpstr>'EDT- Cronograma'!Área_de_impresión</vt:lpstr>
      <vt:lpstr>'Gestión de las comunicaciones'!Área_de_impresión</vt:lpstr>
      <vt:lpstr>Indicadores!Área_de_impresión</vt:lpstr>
      <vt:lpstr>Interesados!Área_de_impresión</vt:lpstr>
      <vt:lpstr>'Justificación - Objetivo'!Área_de_impresión</vt:lpstr>
      <vt:lpstr>Proyecto!Área_de_impresión</vt:lpstr>
      <vt:lpstr>'Recursos Financieros'!Área_de_impresión</vt:lpstr>
      <vt:lpstr>Requerimientos!Área_de_impresión</vt:lpstr>
      <vt:lpstr>Riesgos!Área_de_impresión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Ana Maria Patricia Marmolejo Angel</cp:lastModifiedBy>
  <cp:lastPrinted>2014-09-04T14:54:30Z</cp:lastPrinted>
  <dcterms:created xsi:type="dcterms:W3CDTF">2009-01-14T13:57:13Z</dcterms:created>
  <dcterms:modified xsi:type="dcterms:W3CDTF">2026-01-28T12:19:05Z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