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intranet\DavWWWRoot\DSS\OAP\DOCS\Documentos\Año 2019\01_ProyectosEstrategicos y 100 días\1_ProyectosEstrategicos\6_Secretaria_General\"/>
    </mc:Choice>
  </mc:AlternateContent>
  <bookViews>
    <workbookView xWindow="0" yWindow="60" windowWidth="15360" windowHeight="7890" firstSheet="7"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_xlnm._FilterDatabase" localSheetId="10" hidden="1">'EDT- Actividades'!$B$9:$L$18</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Interesados!$B$2:$H$20</definedName>
    <definedName name="_xlnm.Print_Area" localSheetId="1">'Justificación - Objetivo'!$B$2:$P$13</definedName>
    <definedName name="_xlnm.Print_Area" localSheetId="7">'Plan de comunicaciones'!$B$2:$H$16</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Requerimientos!$B$2:$H$13</definedName>
    <definedName name="_xlnm.Print_Area" localSheetId="11">'Riesgos-Cronograma'!$B$2:$P$18</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9" i="11" l="1"/>
  <c r="P13" i="11"/>
  <c r="O12" i="11"/>
  <c r="O11" i="11"/>
  <c r="N7" i="11"/>
  <c r="O10" i="11"/>
  <c r="E19" i="11" l="1"/>
  <c r="I14" i="11"/>
  <c r="I13" i="11"/>
  <c r="I18" i="11"/>
  <c r="I16" i="11" l="1"/>
  <c r="I17" i="11"/>
  <c r="I15" i="11"/>
  <c r="M2" i="9"/>
  <c r="M3" i="9"/>
  <c r="M4" i="9"/>
  <c r="D7" i="9"/>
  <c r="K2" i="11"/>
  <c r="K3" i="11"/>
  <c r="K4" i="11"/>
  <c r="D7" i="11"/>
  <c r="I10" i="11"/>
  <c r="I11" i="11"/>
  <c r="I12" i="11"/>
  <c r="M2" i="8"/>
  <c r="M3" i="8"/>
  <c r="M4" i="8"/>
  <c r="D7" i="8"/>
  <c r="G2" i="4"/>
  <c r="G3" i="4"/>
  <c r="G4" i="4"/>
  <c r="C7" i="4"/>
  <c r="G2" i="7"/>
  <c r="G3" i="7"/>
  <c r="G4" i="7"/>
  <c r="C7" i="7"/>
  <c r="H2" i="6"/>
  <c r="H3" i="6"/>
  <c r="H4" i="6"/>
  <c r="D7" i="6"/>
  <c r="G2" i="12"/>
  <c r="G3" i="12"/>
  <c r="G4" i="12"/>
  <c r="A6" i="12"/>
  <c r="C7" i="12"/>
  <c r="C30" i="12"/>
  <c r="G2" i="16"/>
  <c r="G3" i="16"/>
  <c r="G4" i="16"/>
  <c r="G2" i="5"/>
  <c r="G3" i="5"/>
  <c r="G4" i="5"/>
  <c r="C7" i="5"/>
  <c r="I2" i="3"/>
  <c r="I3" i="3"/>
  <c r="I4" i="3"/>
  <c r="D7" i="3"/>
  <c r="M2" i="2"/>
  <c r="M3" i="2"/>
  <c r="M4" i="2"/>
  <c r="D7" i="2"/>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 ref="B25" authorId="0" shapeId="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<sst xmlns="http://schemas.openxmlformats.org/spreadsheetml/2006/main" count="402" uniqueCount="256">
  <si>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</si>
  <si>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</si>
  <si>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</si>
  <si>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</si>
  <si>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</si>
  <si>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</si>
  <si>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</si>
  <si>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</si>
  <si>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</si>
  <si>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</si>
  <si>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</si>
  <si>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</si>
  <si>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</si>
  <si>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</si>
  <si>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</si>
  <si>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</si>
  <si>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</si>
  <si>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</si>
  <si>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</si>
  <si>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</si>
  <si>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</si>
  <si>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</si>
  <si>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</si>
  <si>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</si>
  <si>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</si>
  <si>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</si>
  <si>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</si>
  <si>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</si>
  <si>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</si>
  <si>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</si>
  <si>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</si>
  <si>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</si>
  <si>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</si>
  <si>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</si>
  <si>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</si>
  <si>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</si>
  <si>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</si>
  <si>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</si>
  <si>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</si>
  <si>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</si>
  <si>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</si>
  <si>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</si>
  <si>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</si>
  <si>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</si>
  <si>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</si>
  <si>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</si>
  <si>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</si>
  <si>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</si>
  <si>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</si>
  <si>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</si>
  <si>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</si>
  <si>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</si>
  <si>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</si>
  <si>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</si>
  <si>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</si>
  <si>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</si>
  <si>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</si>
  <si>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</si>
  <si>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</si>
  <si>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</si>
  <si>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</si>
  <si>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</si>
  <si>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</si>
  <si>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</si>
  <si>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</si>
  <si>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</si>
  <si>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</si>
  <si>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</si>
  <si>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</si>
  <si>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</si>
  <si>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</si>
  <si>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</si>
  <si>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</si>
  <si>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</si>
  <si>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</si>
  <si>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</si>
  <si>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</si>
  <si>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</si>
  <si>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</si>
  <si>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</si>
  <si>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</si>
  <si>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</si>
  <si>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</si>
  <si>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</si>
  <si>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</si>
  <si>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</si>
  <si>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</si>
  <si>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</si>
  <si>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</si>
  <si>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</si>
  <si>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</si>
  <si>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</si>
  <si>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</si>
  <si>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</si>
  <si>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</si>
  <si>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</si>
  <si>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</si>
  <si>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</si>
  <si>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</si>
  <si>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</si>
  <si>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</si>
  <si>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</si>
  <si>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</si>
  <si>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</si>
  <si>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</si>
  <si>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</si>
  <si>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</si>
  <si>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</si>
  <si>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</si>
  <si>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</si>
  <si>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</si>
  <si>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</si>
  <si>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</si>
  <si>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</si>
  <si>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</si>
  <si>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</si>
  <si>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</si>
  <si>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</si>
  <si>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</si>
  <si>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</si>
  <si>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</si>
  <si>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</si>
  <si>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</si>
  <si>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</si>
  <si>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</si>
  <si>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</si>
  <si>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</si>
  <si>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</si>
  <si>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</si>
  <si>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</si>
  <si>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</si>
  <si>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</si>
  <si>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</si>
  <si>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</si>
  <si>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</si>
  <si>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</si>
  <si>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 xml:space="preserve">Coordinador Grupo Desarrollo de Talento Humano </t>
  </si>
  <si>
    <t xml:space="preserve">Líder técnico </t>
  </si>
  <si>
    <t xml:space="preserve">FUNCIONAMIENTO </t>
  </si>
  <si>
    <t>Superintendente de Sociedades</t>
  </si>
  <si>
    <t xml:space="preserve">Secretaria General </t>
  </si>
  <si>
    <t xml:space="preserve">Comunicar avance de la ejecución del proyecto </t>
  </si>
  <si>
    <t xml:space="preserve">Gerentes del Proyecto </t>
  </si>
  <si>
    <t xml:space="preserve">Presentación </t>
  </si>
  <si>
    <t>evaluaciones médicas</t>
  </si>
  <si>
    <t>otros</t>
  </si>
  <si>
    <t>e-learning</t>
  </si>
  <si>
    <t>pruebas psocotécnias</t>
  </si>
  <si>
    <t>Código: GC-F-015</t>
  </si>
  <si>
    <t>Versión 001</t>
  </si>
  <si>
    <t>SISTEMA DE GESTIÓN INTEGRADO</t>
  </si>
  <si>
    <t>PROCESO: GESTIÓN INTEGRAL</t>
  </si>
  <si>
    <t>FORMATO: PLANEACIÓN DE PROYECTOS</t>
  </si>
  <si>
    <t>Cumplimiento de la ejecución</t>
  </si>
  <si>
    <t>Proveedor a contratar - proceso contractual</t>
  </si>
  <si>
    <t>Proveedor</t>
  </si>
  <si>
    <t>Resistencia al cambio por parte de los funcionarios</t>
  </si>
  <si>
    <t>Participación del personal</t>
  </si>
  <si>
    <t>Listados o reporte de participaciones</t>
  </si>
  <si>
    <t>Hoslander Adlai Saenz Barrera</t>
  </si>
  <si>
    <t>Jefe Oficina Asesora de Planeación</t>
  </si>
  <si>
    <t>hoslanders@supersociedades.gov.co</t>
  </si>
  <si>
    <t>Concertar con la administración los tiempos requeridos para el desarrollo de las actividades</t>
  </si>
  <si>
    <t xml:space="preserve">Falta de tiempo por parte de los participantes </t>
  </si>
  <si>
    <t>Lider Funcional</t>
  </si>
  <si>
    <t xml:space="preserve">Construir una cultura de alto rendimiento
</t>
  </si>
  <si>
    <t>General</t>
  </si>
  <si>
    <t>Específico</t>
  </si>
  <si>
    <t>Anualmente</t>
  </si>
  <si>
    <t xml:space="preserve">Porcentaje </t>
  </si>
  <si>
    <t>Danery Buitrago Gómez – Secretaria General</t>
  </si>
  <si>
    <t>Lider técnico</t>
  </si>
  <si>
    <t>Nubia Xiomara Sepúlveda - Coordinador del Grupo de Innovación, Desarrollo y Arquitectura</t>
  </si>
  <si>
    <t xml:space="preserve">Definir los Objetivos del Proyecto
Define Plan de Trabajo
Realiza seguimiento al plan de trabajo
Coordina equipo de proyecto
Realizar gestión sobre los recursos del proyecto 
Punto de contacto con implementador(es) externo(s)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</si>
  <si>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apruebe la solución
</t>
  </si>
  <si>
    <t xml:space="preserve">Especifica y verifica las necesidades tecnológicas y técnicas de la solución
Participa en el diseño de la arquitectura de la solución (cuando aplique)
Participa en las pruebas técnicas de la solución
Verifica que la dependencia usuaria apruebe la solución
</t>
  </si>
  <si>
    <t>Danery Buitrago Gómez</t>
  </si>
  <si>
    <t>Nubia Xiomara Sepúlveda</t>
  </si>
  <si>
    <t>Procinador</t>
  </si>
  <si>
    <t>Gerente del Proyecto</t>
  </si>
  <si>
    <t>Líder Técnico</t>
  </si>
  <si>
    <t xml:space="preserve">Inversión </t>
  </si>
  <si>
    <t>Por definir</t>
  </si>
  <si>
    <t>Juan Pablo Liévano Vegalara</t>
  </si>
  <si>
    <t>Santiago Orduz Salazar</t>
  </si>
  <si>
    <t>Asesor Despacho del Superintendente de Sociedades</t>
  </si>
  <si>
    <t>SOrduz@SUPERSOCIEDADES.GOV.CO</t>
  </si>
  <si>
    <t>NubiaSM@SUPERSOCIEDADES.GOV.CO</t>
  </si>
  <si>
    <t>Coordinadora  Grupo de Innovación, Desarrollo y Arquitectura, Grupo de Innovación, Desarrollo y Arquitectura de Aplicaciones</t>
  </si>
  <si>
    <t xml:space="preserve">Patrocinadora del Proyecto </t>
  </si>
  <si>
    <t>Secretaria General (Danery Buitrago) - Coordinación Grupo Desarrollo del Talento Humano (Patricia Ferreira) Funcionaria del Grupo de Desarrollo del Talento Humano (Yasmin Abisai Moreno Bolivar)</t>
  </si>
  <si>
    <t>Generar estrategias de sensibilización y motivación</t>
  </si>
  <si>
    <t>VFerreira@SUPERSOCIEDADES.GOV.CO</t>
  </si>
  <si>
    <t>Mauricio Arévalo - Coordinador del Grupo de Administración de Personal</t>
  </si>
  <si>
    <t>Mauricio Arévalo</t>
  </si>
  <si>
    <t>Coordinador del Grupo de Administración de Personal</t>
  </si>
  <si>
    <t>William Mauricio Arévalo Portela</t>
  </si>
  <si>
    <t>INTERNO</t>
  </si>
  <si>
    <t>webmaster@supersociedades.gov.co</t>
  </si>
  <si>
    <t>Vilma Patricia Ferreira Lugo</t>
  </si>
  <si>
    <t>Coordinador del Grupo de Gestión del Talento Humano</t>
  </si>
  <si>
    <t>WArevalo@SUPERSOCIEDADES.GOV.CO</t>
  </si>
  <si>
    <t>Mauricio Arévalo Portela</t>
  </si>
  <si>
    <t>Compromiso y participación de los  Directivos  y funcionarios de las áreas de la Entidad, en las actividades del programa de  reingeniería de la estructura funcional y organizacional de la Entidad.</t>
  </si>
  <si>
    <t>Reingeniería de la estructura funcional y organizacional de la Entidad</t>
  </si>
  <si>
    <t xml:space="preserve"> Coordinador de Grupo de Administración de Personal</t>
  </si>
  <si>
    <t>Coordinador de Grupo Desarrollo  de Administración de Personal</t>
  </si>
  <si>
    <t>Toma de decisiones</t>
  </si>
  <si>
    <t>Liderazgo de equipo de trabajo</t>
  </si>
  <si>
    <t>Trabajo en equipo</t>
  </si>
  <si>
    <t>Las comunicaciones entre el equipo de trabajo se desarrollarán de la siguiente manera:
* Reuniones de entendimiento de las necesidades o requerimientos funcionales
* Correo electrónico para intercambio de información del proyecto 
* Llamada a teléfono fijo (entidad) y móvil (proveedor).
* Actas de seguimiento de proyecto por parte del proveedor</t>
  </si>
  <si>
    <t>Pendiente</t>
  </si>
  <si>
    <t>Implementación de las mejoras de los procesos</t>
  </si>
  <si>
    <t xml:space="preserve">
1. Participación activa de los funcionarios
2. Recursos financieros para realizar la contrataciones necesarias</t>
  </si>
  <si>
    <t>Revisión de los procesos actuales del mapa de procesos</t>
  </si>
  <si>
    <t>Identificación de oportunidades de mejora</t>
  </si>
  <si>
    <t>Ajuste de la documentación de los procesos del mapa de procesos de la Entidad</t>
  </si>
  <si>
    <t>Levantamiento de información de perfiles (estudios, competencias, habilidades, cargo) actuales de los funcionarios asociados a cada uno de los procesos</t>
  </si>
  <si>
    <t>Revisión y actualización del manual de funciones y competencias de acuerdo con los procesos del mapa de procesos de la Entidad</t>
  </si>
  <si>
    <t>Proceso de contratación para levantamiento de carrgas de trabajo</t>
  </si>
  <si>
    <t>Levantamiento de cargas de trabajo</t>
  </si>
  <si>
    <t>Implementación de la nueva estructura organizacional</t>
  </si>
  <si>
    <t>Diagnostico del estado actual de los procesos</t>
  </si>
  <si>
    <t xml:space="preserve">Documento </t>
  </si>
  <si>
    <t>Caracterizaciones actualizadas</t>
  </si>
  <si>
    <t>Manual de funciones y competencia</t>
  </si>
  <si>
    <t>Contrato perfeccionado</t>
  </si>
  <si>
    <t>Documento de cargas de trabajo</t>
  </si>
  <si>
    <t>Aumentar el nivel de rendimiento del talento humano al interior de la Entidad</t>
  </si>
  <si>
    <t xml:space="preserve">Realizar un estudio de cargas laborales </t>
  </si>
  <si>
    <t>Diagnósticar y mejorar los procesos actuales en el mapa de procesos de la Entidad</t>
  </si>
  <si>
    <t xml:space="preserve">Actualizar el manual de funciones y competencias alineado a los procesos
</t>
  </si>
  <si>
    <t xml:space="preserve">Rediseñar la nueva estructura organizacional
</t>
  </si>
  <si>
    <t>Hector Manuel Játiva García</t>
  </si>
  <si>
    <t>Profesional Especializado de la Coordinación de Administración de Personal</t>
  </si>
  <si>
    <t>HectorJG@supersociedades.gov.co</t>
  </si>
  <si>
    <t>Desde el análisis de los procesos, cargas laborales, manuales de funciones y competencias hasta la actualización de la estructura organizacional</t>
  </si>
  <si>
    <t>1. Resistencia al cambio</t>
  </si>
  <si>
    <t>1. Actualización de los procesos actuales en el mapa de procesos de la Entidad
2. Estudio de cargas laborales
3. Manual de funciones y competencias alineado a los procesos
4. Rediseño de la nueva estructura organizacional</t>
  </si>
  <si>
    <t>Oficina Asesora de Planeación  (Hoslander Sáenz)</t>
  </si>
  <si>
    <t>Oficina Asesora de Planeación  (Hoslander Sáenz) y todas las dependiencias de la entidad</t>
  </si>
  <si>
    <t>Coordinación de Administración de Personal (Mauricio Arévalo)</t>
  </si>
  <si>
    <t>Rediseño de la  estructura organizacional</t>
  </si>
  <si>
    <t>Secretaria General (Danery Buitrago)</t>
  </si>
  <si>
    <t>Resolución</t>
  </si>
  <si>
    <t>Incumplimiento de las actividades por falta de recursos</t>
  </si>
  <si>
    <t># actividades planedas
-----------------------------------------------
# Actividades ejecutadas</t>
  </si>
  <si>
    <t>Secretaria General (Danery Buitrago) 
Oficina Asesora de Planeación  (Hoslander Sáenz)</t>
  </si>
  <si>
    <t>Secretaria General (Danery Buitrago) 
Coordinación Grupo Desarrollo del Talento Humano (Patricia Ferreira) 
Funcionaria del Grupo de Desarrollo del Talento Humano (Yasmin Abisai Moreno Bolivar)</t>
  </si>
  <si>
    <t>1. Alineación con el modelo integrado de planeación y gestión</t>
  </si>
  <si>
    <t>Contar con el mejor talento humano</t>
  </si>
  <si>
    <t>Hector Jativa</t>
  </si>
  <si>
    <t>Hector M. Jativa- Funcionario Grupo de Administración de Personal</t>
  </si>
  <si>
    <t>Se realizó la revisión de la documentación de los procesos Talento Humano y Gestión de Infraestructura Física. Se elaboró el diagnóstico y la estrategía a implementar.</t>
  </si>
  <si>
    <t>Se dió inicio a la revisión de las caracterizaciones de los procesos de la Secretaria General. Se carga cronograma de actividades de la revisión de las mismas.</t>
  </si>
  <si>
    <t>Se levantaron las oportunidades de mejora para los procesos de:  PQRSD; Contratación; Calculo de contribuciones; Facturación, cobro de vivienda, Cuotas partes e incapacidades. Planeación Estrategica; Talento Humano; Investigaciones Administrativas de Soborno Transnacional.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</si>
</sst>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quot;$&quot;* #,##0.00_-;_-&quot;$&quot;* &quot;-&quot;??_-;_-@_-"/>
    <numFmt numFmtId="165" formatCode="[$$-240A]#,##0"/>
    <numFmt numFmtId="166" formatCode="dd\-mm\-yy"/>
    <numFmt numFmtId="167" formatCode="[$-80A]dddd\ d&quot; de &quot;mmmm&quot; de &quot;yyyy;@"/>
    <numFmt numFmtId="168" formatCode="_-[$$-80A]* #,##0.00_-;\-[$$-80A]* #,##0.00_-;_-[$$-80A]* &quot;-&quot;??_-;_-@_-"/>
    <numFmt numFmtId="169" formatCode="_-[$$-80A]* #,##0_-;\-[$$-80A]* #,##0_-;_-[$$-80A]* &quot;-&quot;??_-;_-@_-"/>
    <numFmt numFmtId="170" formatCode="_-&quot;$&quot;* #,##0_-;\-&quot;$&quot;* #,##0_-;_-&quot;$&quot;* &quot;-&quot;??_-;_-@_-"/>
    <numFmt numFmtId="171" formatCode="0.0%"/>
    <numFmt numFmtId="172" formatCode="0.000"/>
  </numFmts>
  <fonts count="2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10"/>
      <name val="Arial"/>
      <family val="2"/>
    </font>
    <font>
      <sz val="11"/>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2"/>
      <name val="Arial"/>
      <family val="2"/>
    </font>
    <font>
      <sz val="10"/>
      <color theme="0"/>
      <name val="Arial"/>
      <family val="2"/>
    </font>
    <font>
      <sz val="10"/>
      <color rgb="FFFF0000"/>
      <name val="Arial"/>
      <family val="2"/>
    </font>
  </fonts>
  <fills count="11">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55">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9">
    <xf numFmtId="0" fontId="0" fillId="0" borderId="0"/>
    <xf numFmtId="0" fontId="14" fillId="0" borderId="0" applyNumberForma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cellStyleXfs>
  <cellXfs count="29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5"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5"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4" fillId="0" borderId="0" xfId="0" applyFont="1" applyBorder="1"/>
    <xf numFmtId="0" fontId="16" fillId="4" borderId="2" xfId="1" applyFont="1" applyFill="1" applyBorder="1" applyAlignment="1">
      <alignment horizontal="center" vertical="center"/>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3" xfId="0" applyFont="1" applyFill="1" applyBorder="1" applyAlignment="1">
      <alignment horizontal="center" vertical="center"/>
    </xf>
    <xf numFmtId="0" fontId="17" fillId="6" borderId="5" xfId="0" applyFont="1" applyFill="1" applyBorder="1" applyAlignment="1">
      <alignment horizontal="center" vertical="center" wrapText="1"/>
    </xf>
    <xf numFmtId="0" fontId="17" fillId="6" borderId="3" xfId="0" applyFont="1" applyFill="1" applyBorder="1" applyAlignment="1">
      <alignment horizontal="left" vertical="center"/>
    </xf>
    <xf numFmtId="0" fontId="18" fillId="6" borderId="3" xfId="0" applyFont="1" applyFill="1" applyBorder="1" applyAlignment="1">
      <alignment horizontal="center" vertical="center"/>
    </xf>
    <xf numFmtId="0" fontId="17"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66"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5" applyFont="1" applyFill="1" applyBorder="1" applyAlignment="1" applyProtection="1">
      <alignment vertical="center"/>
    </xf>
    <xf numFmtId="0" fontId="6" fillId="0" borderId="7" xfId="5" applyFont="1" applyFill="1" applyBorder="1" applyAlignment="1" applyProtection="1">
      <alignment vertical="center"/>
    </xf>
    <xf numFmtId="0" fontId="6" fillId="0" borderId="12" xfId="5"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vertical="center" wrapText="1"/>
    </xf>
    <xf numFmtId="0" fontId="4" fillId="0" borderId="0" xfId="0" applyFont="1" applyFill="1" applyAlignment="1">
      <alignment horizontal="center" vertical="center" wrapText="1"/>
    </xf>
    <xf numFmtId="169" fontId="4" fillId="0" borderId="0" xfId="0" applyNumberFormat="1" applyFont="1" applyAlignment="1">
      <alignment horizontal="center" vertical="center" wrapText="1"/>
    </xf>
    <xf numFmtId="168" fontId="4" fillId="0" borderId="0" xfId="0" applyNumberFormat="1" applyFont="1" applyAlignment="1">
      <alignment horizontal="left" vertical="center" wrapText="1"/>
    </xf>
    <xf numFmtId="170" fontId="4" fillId="0" borderId="0" xfId="2" applyNumberFormat="1" applyFont="1" applyAlignment="1">
      <alignment horizontal="center" vertical="center" wrapText="1"/>
    </xf>
    <xf numFmtId="0" fontId="13" fillId="0" borderId="0" xfId="0" applyFont="1" applyBorder="1" applyAlignment="1">
      <alignment horizontal="center" vertical="center"/>
    </xf>
    <xf numFmtId="0" fontId="13" fillId="0" borderId="0" xfId="0" applyFont="1"/>
    <xf numFmtId="2" fontId="2"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65" fontId="2" fillId="0" borderId="3" xfId="0" applyNumberFormat="1" applyFont="1" applyFill="1" applyBorder="1" applyAlignment="1">
      <alignment horizontal="center" vertical="center" wrapText="1"/>
    </xf>
    <xf numFmtId="0" fontId="2" fillId="3" borderId="3" xfId="0" quotePrefix="1" applyFont="1" applyFill="1" applyBorder="1" applyAlignment="1">
      <alignment horizontal="center" vertical="center" wrapText="1"/>
    </xf>
    <xf numFmtId="0" fontId="14" fillId="3" borderId="3" xfId="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3" fillId="3" borderId="0" xfId="0"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4" fontId="2" fillId="0" borderId="3" xfId="0" applyNumberFormat="1" applyFont="1" applyFill="1" applyBorder="1" applyAlignment="1">
      <alignment vertical="center" wrapText="1"/>
    </xf>
    <xf numFmtId="0" fontId="2" fillId="3" borderId="3" xfId="0" applyFont="1" applyFill="1" applyBorder="1" applyAlignment="1">
      <alignment horizontal="left" vertical="center" wrapText="1"/>
    </xf>
    <xf numFmtId="0" fontId="14" fillId="3" borderId="3" xfId="1" applyFill="1" applyBorder="1" applyAlignment="1">
      <alignment horizontal="center" vertical="center" wrapText="1"/>
    </xf>
    <xf numFmtId="0" fontId="2" fillId="0" borderId="3" xfId="0"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3" xfId="0" applyFont="1" applyFill="1" applyBorder="1" applyAlignment="1">
      <alignment horizontal="left" vertical="center"/>
    </xf>
    <xf numFmtId="0" fontId="4" fillId="0" borderId="0" xfId="0" applyFont="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left" vertical="center" wrapText="1"/>
    </xf>
    <xf numFmtId="0" fontId="0" fillId="3" borderId="3" xfId="0" applyFill="1" applyBorder="1" applyAlignment="1">
      <alignment horizontal="left"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0" fillId="3" borderId="0" xfId="0" applyFill="1" applyAlignment="1">
      <alignment vertical="center"/>
    </xf>
    <xf numFmtId="0" fontId="2" fillId="3" borderId="3" xfId="0" applyFont="1" applyFill="1" applyBorder="1" applyAlignment="1">
      <alignment vertical="center" wrapText="1"/>
    </xf>
    <xf numFmtId="0" fontId="2" fillId="3" borderId="3" xfId="0" applyFont="1" applyFill="1" applyBorder="1" applyAlignment="1">
      <alignment vertical="center"/>
    </xf>
    <xf numFmtId="0" fontId="0" fillId="3" borderId="3" xfId="0" applyFill="1" applyBorder="1" applyAlignment="1">
      <alignment vertical="center"/>
    </xf>
    <xf numFmtId="0" fontId="4" fillId="3" borderId="5" xfId="0" applyFont="1" applyFill="1" applyBorder="1" applyAlignment="1">
      <alignment vertical="center" wrapText="1"/>
    </xf>
    <xf numFmtId="0" fontId="4" fillId="3" borderId="52" xfId="0" applyFont="1" applyFill="1" applyBorder="1" applyAlignment="1">
      <alignment vertical="center" wrapText="1"/>
    </xf>
    <xf numFmtId="0" fontId="4" fillId="3" borderId="53" xfId="0" applyFont="1" applyFill="1" applyBorder="1" applyAlignment="1">
      <alignment vertical="center" wrapText="1"/>
    </xf>
    <xf numFmtId="167" fontId="2" fillId="0" borderId="3" xfId="0" applyNumberFormat="1"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0" xfId="0" applyFont="1" applyAlignment="1">
      <alignment horizontal="center" vertical="center" wrapText="1"/>
    </xf>
    <xf numFmtId="171" fontId="9" fillId="0" borderId="3" xfId="0" applyNumberFormat="1" applyFont="1" applyFill="1" applyBorder="1" applyAlignment="1">
      <alignment horizontal="center" vertical="center" wrapText="1"/>
    </xf>
    <xf numFmtId="0" fontId="9" fillId="0" borderId="0" xfId="0" applyFont="1" applyAlignment="1">
      <alignment horizontal="center" vertical="center" wrapText="1"/>
    </xf>
    <xf numFmtId="9" fontId="9" fillId="0" borderId="3" xfId="0" applyNumberFormat="1" applyFont="1" applyBorder="1" applyAlignment="1">
      <alignment horizontal="center" vertical="center" wrapText="1"/>
    </xf>
    <xf numFmtId="0" fontId="9" fillId="0" borderId="0" xfId="0" applyFont="1" applyFill="1" applyBorder="1" applyAlignment="1">
      <alignment vertical="center" wrapText="1"/>
    </xf>
    <xf numFmtId="0" fontId="13" fillId="3" borderId="3" xfId="0" applyFont="1" applyFill="1" applyBorder="1" applyAlignment="1">
      <alignment horizontal="center" vertical="center" wrapText="1"/>
    </xf>
    <xf numFmtId="167" fontId="13" fillId="3" borderId="3" xfId="0" applyNumberFormat="1" applyFont="1" applyFill="1" applyBorder="1" applyAlignment="1">
      <alignment horizontal="center" vertical="center" wrapText="1"/>
    </xf>
    <xf numFmtId="0" fontId="2" fillId="0" borderId="0" xfId="0" applyFont="1" applyAlignment="1">
      <alignment vertical="center"/>
    </xf>
    <xf numFmtId="9" fontId="19" fillId="3" borderId="3" xfId="0" applyNumberFormat="1" applyFont="1" applyFill="1" applyBorder="1" applyAlignment="1">
      <alignment horizontal="center" vertical="center" wrapText="1"/>
    </xf>
    <xf numFmtId="0" fontId="19" fillId="3" borderId="3" xfId="0" applyFont="1" applyFill="1" applyBorder="1" applyAlignment="1">
      <alignment horizontal="center" vertical="center" wrapText="1"/>
    </xf>
    <xf numFmtId="9" fontId="2" fillId="0" borderId="3" xfId="6" applyFont="1" applyFill="1" applyBorder="1" applyAlignment="1">
      <alignment horizontal="center" vertical="center" wrapText="1"/>
    </xf>
    <xf numFmtId="0" fontId="2" fillId="9" borderId="3" xfId="0" applyFont="1" applyFill="1" applyBorder="1" applyAlignment="1">
      <alignment horizontal="justify" vertical="center" wrapText="1"/>
    </xf>
    <xf numFmtId="0" fontId="2" fillId="9" borderId="3" xfId="0" applyFont="1" applyFill="1" applyBorder="1" applyAlignment="1">
      <alignment horizontal="center" vertical="center" wrapText="1"/>
    </xf>
    <xf numFmtId="9" fontId="2" fillId="9" borderId="3" xfId="6" applyFont="1" applyFill="1" applyBorder="1" applyAlignment="1">
      <alignment horizontal="center" vertical="center" wrapText="1"/>
    </xf>
    <xf numFmtId="167" fontId="2" fillId="9" borderId="3" xfId="0" applyNumberFormat="1" applyFont="1" applyFill="1" applyBorder="1" applyAlignment="1">
      <alignment horizontal="center" vertical="center" wrapText="1"/>
    </xf>
    <xf numFmtId="1" fontId="2" fillId="9" borderId="3" xfId="0" applyNumberFormat="1" applyFont="1" applyFill="1" applyBorder="1" applyAlignment="1">
      <alignment horizontal="center" vertical="center" wrapText="1"/>
    </xf>
    <xf numFmtId="14" fontId="2" fillId="9" borderId="3" xfId="0" applyNumberFormat="1" applyFont="1" applyFill="1" applyBorder="1" applyAlignment="1">
      <alignment vertical="center" wrapText="1"/>
    </xf>
    <xf numFmtId="9" fontId="2" fillId="9" borderId="3" xfId="0" applyNumberFormat="1" applyFont="1" applyFill="1" applyBorder="1" applyAlignment="1">
      <alignment horizontal="center" vertical="center" wrapText="1"/>
    </xf>
    <xf numFmtId="0" fontId="2" fillId="9" borderId="0" xfId="0" applyFont="1" applyFill="1" applyAlignment="1">
      <alignment horizontal="center" vertical="center" wrapText="1"/>
    </xf>
    <xf numFmtId="0" fontId="2" fillId="10" borderId="3" xfId="0" applyFont="1" applyFill="1" applyBorder="1" applyAlignment="1">
      <alignment horizontal="justify" vertical="center" wrapText="1"/>
    </xf>
    <xf numFmtId="0" fontId="2" fillId="10" borderId="3" xfId="0" applyFont="1" applyFill="1" applyBorder="1" applyAlignment="1">
      <alignment horizontal="center" vertical="center" wrapText="1"/>
    </xf>
    <xf numFmtId="9" fontId="2" fillId="10" borderId="3" xfId="6" applyFont="1" applyFill="1" applyBorder="1" applyAlignment="1">
      <alignment horizontal="center" vertical="center" wrapText="1"/>
    </xf>
    <xf numFmtId="167" fontId="2" fillId="10" borderId="3" xfId="0" applyNumberFormat="1" applyFont="1" applyFill="1" applyBorder="1" applyAlignment="1">
      <alignment horizontal="center" vertical="center" wrapText="1"/>
    </xf>
    <xf numFmtId="1" fontId="2" fillId="10" borderId="3" xfId="0" applyNumberFormat="1" applyFont="1" applyFill="1" applyBorder="1" applyAlignment="1">
      <alignment horizontal="center" vertical="center" wrapText="1"/>
    </xf>
    <xf numFmtId="14" fontId="2" fillId="10" borderId="3" xfId="0" applyNumberFormat="1" applyFont="1" applyFill="1" applyBorder="1" applyAlignment="1">
      <alignment vertical="center" wrapText="1"/>
    </xf>
    <xf numFmtId="9" fontId="2" fillId="10" borderId="3" xfId="0" applyNumberFormat="1" applyFont="1" applyFill="1" applyBorder="1" applyAlignment="1">
      <alignment horizontal="center" vertical="center" wrapText="1"/>
    </xf>
    <xf numFmtId="0" fontId="2" fillId="10" borderId="0" xfId="0" applyFont="1" applyFill="1" applyAlignment="1">
      <alignment horizontal="center" vertical="center" wrapText="1"/>
    </xf>
    <xf numFmtId="1" fontId="15" fillId="3" borderId="0" xfId="0" applyNumberFormat="1" applyFont="1" applyFill="1" applyAlignment="1">
      <alignment horizontal="center" vertical="center" wrapText="1"/>
    </xf>
    <xf numFmtId="0" fontId="15" fillId="3" borderId="0" xfId="0" applyFont="1" applyFill="1" applyAlignment="1">
      <alignment horizontal="center" vertical="center" wrapText="1"/>
    </xf>
    <xf numFmtId="1" fontId="15" fillId="3" borderId="0" xfId="0" applyNumberFormat="1" applyFont="1" applyFill="1" applyBorder="1" applyAlignment="1">
      <alignment vertical="center" wrapText="1"/>
    </xf>
    <xf numFmtId="0" fontId="15" fillId="3" borderId="0" xfId="0" applyFont="1" applyFill="1" applyBorder="1" applyAlignment="1">
      <alignment horizontal="center" vertical="center" wrapText="1"/>
    </xf>
    <xf numFmtId="1" fontId="20" fillId="3" borderId="0" xfId="0" applyNumberFormat="1" applyFont="1" applyFill="1" applyAlignment="1">
      <alignment horizontal="center" vertical="center" wrapText="1"/>
    </xf>
    <xf numFmtId="0" fontId="20" fillId="3" borderId="0" xfId="0" applyFont="1" applyFill="1" applyAlignment="1">
      <alignment horizontal="center" vertical="center" wrapText="1"/>
    </xf>
    <xf numFmtId="172" fontId="20" fillId="3" borderId="0" xfId="0" applyNumberFormat="1" applyFont="1" applyFill="1" applyAlignment="1">
      <alignment horizontal="center" vertical="center" wrapText="1"/>
    </xf>
    <xf numFmtId="9" fontId="20" fillId="3" borderId="0" xfId="0" applyNumberFormat="1" applyFont="1" applyFill="1" applyAlignment="1">
      <alignment horizontal="center" vertical="center" wrapText="1"/>
    </xf>
    <xf numFmtId="0" fontId="20" fillId="3" borderId="0" xfId="0" applyNumberFormat="1" applyFont="1" applyFill="1" applyAlignment="1">
      <alignment horizontal="center" vertical="center" wrapText="1"/>
    </xf>
    <xf numFmtId="10" fontId="20" fillId="3" borderId="0" xfId="0" applyNumberFormat="1" applyFont="1" applyFill="1" applyAlignment="1">
      <alignment horizontal="center" vertical="center" wrapText="1"/>
    </xf>
    <xf numFmtId="1" fontId="18" fillId="3" borderId="0" xfId="0" applyNumberFormat="1" applyFont="1" applyFill="1" applyAlignment="1">
      <alignment horizontal="center" vertical="center" wrapText="1"/>
    </xf>
    <xf numFmtId="0" fontId="18" fillId="3" borderId="0" xfId="0" applyFont="1" applyFill="1" applyAlignment="1">
      <alignment horizontal="center" vertical="center" wrapText="1"/>
    </xf>
    <xf numFmtId="1" fontId="21" fillId="3" borderId="0" xfId="0" applyNumberFormat="1" applyFont="1" applyFill="1" applyAlignment="1">
      <alignment horizontal="center" vertical="center" wrapText="1"/>
    </xf>
    <xf numFmtId="0" fontId="17" fillId="6" borderId="3" xfId="0" applyFont="1" applyFill="1" applyBorder="1" applyAlignment="1">
      <alignment horizontal="left" vertical="center"/>
    </xf>
    <xf numFmtId="0" fontId="19"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5" applyFont="1" applyFill="1" applyBorder="1" applyAlignment="1" applyProtection="1">
      <alignment horizontal="center" vertical="center"/>
    </xf>
    <xf numFmtId="0" fontId="5" fillId="0" borderId="19"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3" xfId="5" applyFont="1" applyFill="1" applyBorder="1" applyAlignment="1" applyProtection="1">
      <alignment horizontal="center" vertical="center"/>
    </xf>
    <xf numFmtId="0" fontId="5" fillId="0" borderId="26" xfId="5" applyFont="1" applyFill="1" applyBorder="1" applyAlignment="1" applyProtection="1">
      <alignment horizontal="center" vertical="center"/>
    </xf>
    <xf numFmtId="0" fontId="5" fillId="0" borderId="27" xfId="5" applyFont="1" applyFill="1" applyBorder="1" applyAlignment="1" applyProtection="1">
      <alignment horizontal="center" vertical="center"/>
    </xf>
    <xf numFmtId="0" fontId="5" fillId="0" borderId="20" xfId="5" applyFont="1" applyFill="1" applyBorder="1" applyAlignment="1" applyProtection="1">
      <alignment horizontal="center" vertical="center"/>
    </xf>
    <xf numFmtId="0" fontId="5" fillId="0" borderId="28" xfId="5" applyFont="1" applyFill="1" applyBorder="1" applyAlignment="1" applyProtection="1">
      <alignment horizontal="center" vertical="center"/>
    </xf>
    <xf numFmtId="0" fontId="17" fillId="6" borderId="36" xfId="0" applyFont="1" applyFill="1" applyBorder="1" applyAlignment="1">
      <alignment horizontal="left" vertical="center" wrapText="1"/>
    </xf>
    <xf numFmtId="0" fontId="17" fillId="6" borderId="0"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13" fillId="3" borderId="3" xfId="0" applyFont="1" applyFill="1" applyBorder="1" applyAlignment="1">
      <alignment horizontal="left" vertical="center"/>
    </xf>
    <xf numFmtId="0" fontId="4" fillId="0" borderId="19" xfId="0" applyFont="1" applyBorder="1" applyAlignment="1">
      <alignment horizontal="left" vertical="center" wrapText="1"/>
    </xf>
    <xf numFmtId="0" fontId="17" fillId="6" borderId="26"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3" fillId="0" borderId="3" xfId="0" applyFont="1" applyBorder="1" applyAlignment="1">
      <alignment horizontal="left" vertical="center"/>
    </xf>
    <xf numFmtId="0" fontId="13" fillId="3" borderId="26" xfId="0" applyFont="1" applyFill="1" applyBorder="1" applyAlignment="1">
      <alignment horizontal="left" vertical="center" wrapText="1"/>
    </xf>
    <xf numFmtId="0" fontId="13" fillId="3" borderId="32" xfId="0" applyFont="1" applyFill="1" applyBorder="1" applyAlignment="1">
      <alignment horizontal="left" vertical="center"/>
    </xf>
    <xf numFmtId="0" fontId="13" fillId="3" borderId="4" xfId="0" applyFont="1" applyFill="1" applyBorder="1" applyAlignment="1">
      <alignment horizontal="left" vertical="center"/>
    </xf>
    <xf numFmtId="0" fontId="5" fillId="0" borderId="37" xfId="5" applyFont="1" applyFill="1" applyBorder="1" applyAlignment="1" applyProtection="1">
      <alignment horizontal="center" vertical="center"/>
    </xf>
    <xf numFmtId="0" fontId="5" fillId="0" borderId="38" xfId="5" applyFont="1" applyFill="1" applyBorder="1" applyAlignment="1" applyProtection="1">
      <alignment horizontal="center" vertical="center"/>
    </xf>
    <xf numFmtId="0" fontId="5" fillId="0" borderId="39" xfId="5" applyFont="1" applyFill="1" applyBorder="1" applyAlignment="1" applyProtection="1">
      <alignment horizontal="center" vertical="center"/>
    </xf>
    <xf numFmtId="0" fontId="5" fillId="0" borderId="40" xfId="5" applyFont="1" applyFill="1" applyBorder="1" applyAlignment="1" applyProtection="1">
      <alignment horizontal="center" vertical="center"/>
    </xf>
    <xf numFmtId="0" fontId="5" fillId="0" borderId="41" xfId="5" applyFont="1" applyFill="1" applyBorder="1" applyAlignment="1" applyProtection="1">
      <alignment horizontal="center" vertical="center"/>
    </xf>
    <xf numFmtId="0" fontId="5" fillId="0" borderId="42" xfId="5" applyFont="1" applyFill="1" applyBorder="1" applyAlignment="1" applyProtection="1">
      <alignment horizontal="center" vertical="center"/>
    </xf>
    <xf numFmtId="0" fontId="17" fillId="6"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18" fillId="6" borderId="43" xfId="0" applyFont="1" applyFill="1" applyBorder="1" applyAlignment="1">
      <alignment horizontal="center" vertical="center"/>
    </xf>
    <xf numFmtId="0" fontId="18" fillId="6" borderId="0" xfId="0" applyFont="1" applyFill="1" applyBorder="1" applyAlignment="1">
      <alignment horizontal="center" vertical="center"/>
    </xf>
    <xf numFmtId="0" fontId="0" fillId="3" borderId="3" xfId="0" applyFill="1" applyBorder="1" applyAlignment="1">
      <alignment horizontal="left" vertical="center" wrapText="1"/>
    </xf>
    <xf numFmtId="0" fontId="0" fillId="3" borderId="3" xfId="0" applyFill="1" applyBorder="1" applyAlignment="1">
      <alignment horizontal="left" vertical="center"/>
    </xf>
    <xf numFmtId="0" fontId="18" fillId="6" borderId="26" xfId="0" applyFont="1" applyFill="1" applyBorder="1" applyAlignment="1">
      <alignment horizontal="center" vertical="center"/>
    </xf>
    <xf numFmtId="0" fontId="18" fillId="6" borderId="4" xfId="0" applyFont="1" applyFill="1" applyBorder="1" applyAlignment="1">
      <alignment horizontal="center" vertical="center"/>
    </xf>
    <xf numFmtId="0" fontId="4" fillId="3" borderId="3" xfId="0" applyFont="1" applyFill="1" applyBorder="1" applyAlignment="1">
      <alignment horizontal="left" vertical="center" wrapText="1"/>
    </xf>
    <xf numFmtId="0" fontId="5" fillId="3" borderId="3" xfId="5" applyFont="1" applyFill="1" applyBorder="1" applyAlignment="1" applyProtection="1">
      <alignment horizontal="center" vertical="center"/>
    </xf>
    <xf numFmtId="0" fontId="4" fillId="3" borderId="44"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5" applyFont="1" applyFill="1" applyBorder="1" applyAlignment="1" applyProtection="1">
      <alignment horizontal="center" vertical="center"/>
    </xf>
    <xf numFmtId="0" fontId="5" fillId="3" borderId="41" xfId="5" applyFont="1" applyFill="1" applyBorder="1" applyAlignment="1" applyProtection="1">
      <alignment horizontal="center" vertical="center"/>
    </xf>
    <xf numFmtId="0" fontId="2" fillId="3" borderId="3"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17" fillId="6" borderId="43" xfId="0" applyFont="1" applyFill="1" applyBorder="1" applyAlignment="1">
      <alignment horizontal="center" vertical="center"/>
    </xf>
    <xf numFmtId="0" fontId="17" fillId="6" borderId="0" xfId="0" applyFont="1" applyFill="1" applyBorder="1" applyAlignment="1">
      <alignment horizontal="center" vertical="center"/>
    </xf>
    <xf numFmtId="0" fontId="5" fillId="3" borderId="44" xfId="5" applyFont="1" applyFill="1" applyBorder="1" applyAlignment="1" applyProtection="1">
      <alignment horizontal="center" vertical="center"/>
    </xf>
    <xf numFmtId="0" fontId="5" fillId="3" borderId="50" xfId="5" applyFont="1" applyFill="1" applyBorder="1" applyAlignment="1" applyProtection="1">
      <alignment horizontal="center" vertical="center"/>
    </xf>
    <xf numFmtId="0" fontId="5" fillId="3" borderId="45" xfId="5" applyFont="1" applyFill="1" applyBorder="1" applyAlignment="1" applyProtection="1">
      <alignment horizontal="center" vertical="center"/>
    </xf>
    <xf numFmtId="0" fontId="5" fillId="3" borderId="46" xfId="5" applyFont="1" applyFill="1" applyBorder="1" applyAlignment="1" applyProtection="1">
      <alignment horizontal="center" vertical="center"/>
    </xf>
    <xf numFmtId="0" fontId="5" fillId="3" borderId="51" xfId="5" applyFont="1" applyFill="1" applyBorder="1" applyAlignment="1" applyProtection="1">
      <alignment horizontal="center" vertical="center"/>
    </xf>
    <xf numFmtId="0" fontId="5" fillId="3" borderId="47" xfId="5" applyFont="1" applyFill="1" applyBorder="1" applyAlignment="1" applyProtection="1">
      <alignment horizontal="center" vertical="center"/>
    </xf>
    <xf numFmtId="0" fontId="5" fillId="3" borderId="48" xfId="5" applyFont="1" applyFill="1" applyBorder="1" applyAlignment="1" applyProtection="1">
      <alignment horizontal="center" vertical="center"/>
    </xf>
    <xf numFmtId="0" fontId="5" fillId="3" borderId="52" xfId="5" applyFont="1" applyFill="1" applyBorder="1" applyAlignment="1" applyProtection="1">
      <alignment horizontal="center" vertical="center"/>
    </xf>
    <xf numFmtId="0" fontId="5" fillId="3" borderId="49" xfId="5"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7" fillId="6" borderId="26" xfId="0" applyFont="1" applyFill="1" applyBorder="1" applyAlignment="1">
      <alignment horizontal="center" vertical="center"/>
    </xf>
    <xf numFmtId="0" fontId="17" fillId="6" borderId="32" xfId="0" applyFont="1" applyFill="1" applyBorder="1" applyAlignment="1">
      <alignment horizontal="center" vertical="center"/>
    </xf>
    <xf numFmtId="0" fontId="17" fillId="6" borderId="4" xfId="0" applyFont="1" applyFill="1" applyBorder="1" applyAlignment="1">
      <alignment horizontal="center" vertical="center"/>
    </xf>
    <xf numFmtId="0" fontId="4" fillId="0" borderId="32" xfId="0" applyFont="1" applyBorder="1" applyAlignment="1">
      <alignment horizontal="left"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5" applyFont="1" applyFill="1" applyBorder="1" applyAlignment="1" applyProtection="1">
      <alignment horizontal="center" vertical="center"/>
    </xf>
    <xf numFmtId="0" fontId="5" fillId="3" borderId="19" xfId="5" applyFont="1" applyFill="1" applyBorder="1" applyAlignment="1" applyProtection="1">
      <alignment horizontal="center" vertical="center"/>
    </xf>
    <xf numFmtId="0" fontId="5" fillId="3" borderId="29" xfId="5" applyFont="1" applyFill="1" applyBorder="1" applyAlignment="1" applyProtection="1">
      <alignment horizontal="center" vertical="center"/>
    </xf>
    <xf numFmtId="0" fontId="5" fillId="3" borderId="25" xfId="5" applyFont="1" applyFill="1" applyBorder="1" applyAlignment="1" applyProtection="1">
      <alignment horizontal="center" vertical="center"/>
    </xf>
    <xf numFmtId="0" fontId="5" fillId="3" borderId="30" xfId="5" applyFont="1" applyFill="1" applyBorder="1" applyAlignment="1" applyProtection="1">
      <alignment horizontal="center" vertical="center"/>
    </xf>
    <xf numFmtId="0" fontId="5" fillId="3" borderId="27" xfId="5" applyFont="1" applyFill="1" applyBorder="1" applyAlignment="1" applyProtection="1">
      <alignment horizontal="center" vertical="center"/>
    </xf>
    <xf numFmtId="0" fontId="5" fillId="3" borderId="20" xfId="5" applyFont="1" applyFill="1" applyBorder="1" applyAlignment="1" applyProtection="1">
      <alignment horizontal="center" vertical="center"/>
    </xf>
    <xf numFmtId="0" fontId="5" fillId="3" borderId="31" xfId="5" applyFont="1" applyFill="1" applyBorder="1" applyAlignment="1" applyProtection="1">
      <alignment horizontal="center" vertical="center"/>
    </xf>
    <xf numFmtId="0" fontId="13" fillId="0" borderId="3" xfId="0" applyFont="1" applyBorder="1" applyAlignment="1">
      <alignment horizontal="left" vertical="center" wrapText="1"/>
    </xf>
    <xf numFmtId="0" fontId="2" fillId="0" borderId="3" xfId="0" applyFont="1" applyBorder="1" applyAlignment="1">
      <alignment horizontal="left" vertical="center" wrapText="1"/>
    </xf>
    <xf numFmtId="0" fontId="13" fillId="0" borderId="3" xfId="0" applyFont="1" applyBorder="1" applyAlignment="1">
      <alignment horizontal="left"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2" xfId="5" applyFont="1" applyFill="1" applyBorder="1" applyAlignment="1" applyProtection="1">
      <alignment horizontal="center" vertical="center"/>
    </xf>
    <xf numFmtId="0" fontId="5" fillId="3" borderId="54" xfId="5" applyFont="1" applyFill="1" applyBorder="1" applyAlignment="1" applyProtection="1">
      <alignment horizontal="center" vertical="center"/>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3" borderId="38" xfId="5" applyFont="1" applyFill="1" applyBorder="1" applyAlignment="1" applyProtection="1">
      <alignment horizontal="center" vertical="center"/>
    </xf>
    <xf numFmtId="0" fontId="2" fillId="0" borderId="3" xfId="0" applyFont="1" applyBorder="1" applyAlignment="1">
      <alignment horizontal="center" vertical="center" wrapText="1"/>
    </xf>
    <xf numFmtId="0" fontId="5" fillId="3" borderId="21" xfId="5" applyFont="1" applyFill="1" applyBorder="1" applyAlignment="1" applyProtection="1">
      <alignment horizontal="center" vertical="center"/>
    </xf>
    <xf numFmtId="0" fontId="5" fillId="3" borderId="4" xfId="5" applyFont="1" applyFill="1" applyBorder="1" applyAlignment="1" applyProtection="1">
      <alignment horizontal="center" vertical="center"/>
    </xf>
    <xf numFmtId="0" fontId="5" fillId="3" borderId="22" xfId="5"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cellXfs>
  <cellStyles count="9">
    <cellStyle name="Hipervínculo" xfId="1" builtinId="8"/>
    <cellStyle name="Moneda" xfId="2" builtinId="4"/>
    <cellStyle name="Moneda 2" xfId="3"/>
    <cellStyle name="Neutral" xfId="4" builtinId="28" customBuiltin="1"/>
    <cellStyle name="Normal" xfId="0" builtinId="0"/>
    <cellStyle name="Normal 2" xfId="5"/>
    <cellStyle name="Porcentaje" xfId="6" builtinId="5"/>
    <cellStyle name="Porcentaje 2" xfId="7"/>
    <cellStyle name="Total" xfId="8" builtinId="25" customBuiltin="1"/>
  </cellStyles>
  <dxfs count="23">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66675</xdr:rowOff>
    </xdr:from>
    <xdr:to>
      <xdr:col>2</xdr:col>
      <xdr:colOff>1295400</xdr:colOff>
      <xdr:row>4</xdr:row>
      <xdr:rowOff>247650</xdr:rowOff>
    </xdr:to>
    <xdr:pic>
      <xdr:nvPicPr>
        <xdr:cNvPr id="1108"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4292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519641</xdr:colOff>
      <xdr:row>22</xdr:row>
      <xdr:rowOff>42334</xdr:rowOff>
    </xdr:from>
    <xdr:to>
      <xdr:col>5</xdr:col>
      <xdr:colOff>1455003</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790575</xdr:colOff>
      <xdr:row>1</xdr:row>
      <xdr:rowOff>57150</xdr:rowOff>
    </xdr:from>
    <xdr:to>
      <xdr:col>2</xdr:col>
      <xdr:colOff>885825</xdr:colOff>
      <xdr:row>4</xdr:row>
      <xdr:rowOff>238125</xdr:rowOff>
    </xdr:to>
    <xdr:pic>
      <xdr:nvPicPr>
        <xdr:cNvPr id="1041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800100</xdr:colOff>
      <xdr:row>1</xdr:row>
      <xdr:rowOff>28575</xdr:rowOff>
    </xdr:from>
    <xdr:to>
      <xdr:col>1</xdr:col>
      <xdr:colOff>1857375</xdr:colOff>
      <xdr:row>4</xdr:row>
      <xdr:rowOff>209550</xdr:rowOff>
    </xdr:to>
    <xdr:pic>
      <xdr:nvPicPr>
        <xdr:cNvPr id="11351"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190500"/>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955674</xdr:colOff>
      <xdr:row>19</xdr:row>
      <xdr:rowOff>2</xdr:rowOff>
    </xdr:from>
    <xdr:to>
      <xdr:col>6</xdr:col>
      <xdr:colOff>393297</xdr:colOff>
      <xdr:row>27</xdr:row>
      <xdr:rowOff>852</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1245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330523</xdr:colOff>
      <xdr:row>1</xdr:row>
      <xdr:rowOff>53239</xdr:rowOff>
    </xdr:from>
    <xdr:to>
      <xdr:col>21</xdr:col>
      <xdr:colOff>483913</xdr:colOff>
      <xdr:row>4</xdr:row>
      <xdr:rowOff>280579</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381000</xdr:colOff>
      <xdr:row>1</xdr:row>
      <xdr:rowOff>57150</xdr:rowOff>
    </xdr:from>
    <xdr:to>
      <xdr:col>2</xdr:col>
      <xdr:colOff>485775</xdr:colOff>
      <xdr:row>4</xdr:row>
      <xdr:rowOff>228600</xdr:rowOff>
    </xdr:to>
    <xdr:pic>
      <xdr:nvPicPr>
        <xdr:cNvPr id="2227"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219075"/>
          <a:ext cx="107632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326657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238125</xdr:rowOff>
    </xdr:to>
    <xdr:pic>
      <xdr:nvPicPr>
        <xdr:cNvPr id="324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187931</xdr:colOff>
      <xdr:row>4</xdr:row>
      <xdr:rowOff>100300</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581025</xdr:colOff>
      <xdr:row>1</xdr:row>
      <xdr:rowOff>57150</xdr:rowOff>
    </xdr:from>
    <xdr:to>
      <xdr:col>1</xdr:col>
      <xdr:colOff>1647825</xdr:colOff>
      <xdr:row>4</xdr:row>
      <xdr:rowOff>238125</xdr:rowOff>
    </xdr:to>
    <xdr:pic>
      <xdr:nvPicPr>
        <xdr:cNvPr id="426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110159</xdr:colOff>
      <xdr:row>0</xdr:row>
      <xdr:rowOff>82826</xdr:rowOff>
    </xdr:from>
    <xdr:to>
      <xdr:col>9</xdr:col>
      <xdr:colOff>313108</xdr:colOff>
      <xdr:row>6</xdr:row>
      <xdr:rowOff>2181</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542925</xdr:colOff>
      <xdr:row>1</xdr:row>
      <xdr:rowOff>28575</xdr:rowOff>
    </xdr:from>
    <xdr:to>
      <xdr:col>1</xdr:col>
      <xdr:colOff>1438275</xdr:colOff>
      <xdr:row>4</xdr:row>
      <xdr:rowOff>247650</xdr:rowOff>
    </xdr:to>
    <xdr:pic>
      <xdr:nvPicPr>
        <xdr:cNvPr id="5292"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00025"/>
          <a:ext cx="895350"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352425</xdr:colOff>
      <xdr:row>11</xdr:row>
      <xdr:rowOff>114300</xdr:rowOff>
    </xdr:from>
    <xdr:to>
      <xdr:col>5</xdr:col>
      <xdr:colOff>1296857</xdr:colOff>
      <xdr:row>19</xdr:row>
      <xdr:rowOff>62238</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685800</xdr:colOff>
      <xdr:row>1</xdr:row>
      <xdr:rowOff>57150</xdr:rowOff>
    </xdr:from>
    <xdr:to>
      <xdr:col>1</xdr:col>
      <xdr:colOff>1752600</xdr:colOff>
      <xdr:row>4</xdr:row>
      <xdr:rowOff>238125</xdr:rowOff>
    </xdr:to>
    <xdr:pic>
      <xdr:nvPicPr>
        <xdr:cNvPr id="631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879021</xdr:colOff>
      <xdr:row>21</xdr:row>
      <xdr:rowOff>81643</xdr:rowOff>
    </xdr:from>
    <xdr:to>
      <xdr:col>5</xdr:col>
      <xdr:colOff>699727</xdr:colOff>
      <xdr:row>29</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733425</xdr:colOff>
      <xdr:row>1</xdr:row>
      <xdr:rowOff>57150</xdr:rowOff>
    </xdr:from>
    <xdr:to>
      <xdr:col>2</xdr:col>
      <xdr:colOff>838200</xdr:colOff>
      <xdr:row>4</xdr:row>
      <xdr:rowOff>238125</xdr:rowOff>
    </xdr:to>
    <xdr:pic>
      <xdr:nvPicPr>
        <xdr:cNvPr id="734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5350" y="219075"/>
          <a:ext cx="107632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541867</xdr:colOff>
      <xdr:row>17</xdr:row>
      <xdr:rowOff>116417</xdr:rowOff>
    </xdr:from>
    <xdr:to>
      <xdr:col>3</xdr:col>
      <xdr:colOff>1486490</xdr:colOff>
      <xdr:row>25</xdr:row>
      <xdr:rowOff>117178</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57150</xdr:rowOff>
    </xdr:from>
    <xdr:to>
      <xdr:col>1</xdr:col>
      <xdr:colOff>1809750</xdr:colOff>
      <xdr:row>4</xdr:row>
      <xdr:rowOff>238125</xdr:rowOff>
    </xdr:to>
    <xdr:pic>
      <xdr:nvPicPr>
        <xdr:cNvPr id="836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85725</xdr:rowOff>
    </xdr:from>
    <xdr:to>
      <xdr:col>13</xdr:col>
      <xdr:colOff>328707</xdr:colOff>
      <xdr:row>11</xdr:row>
      <xdr:rowOff>13509</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495300</xdr:colOff>
      <xdr:row>1</xdr:row>
      <xdr:rowOff>57150</xdr:rowOff>
    </xdr:from>
    <xdr:to>
      <xdr:col>1</xdr:col>
      <xdr:colOff>1552575</xdr:colOff>
      <xdr:row>4</xdr:row>
      <xdr:rowOff>238125</xdr:rowOff>
    </xdr:to>
    <xdr:pic>
      <xdr:nvPicPr>
        <xdr:cNvPr id="938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HectorJG@supersociedades.gov.co" TargetMode="External"/><Relationship Id="rId3" Type="http://schemas.openxmlformats.org/officeDocument/2006/relationships/hyperlink" Target="mailto:hoslanders@supersociedades.gov.co" TargetMode="External"/><Relationship Id="rId7" Type="http://schemas.openxmlformats.org/officeDocument/2006/relationships/hyperlink" Target="mailto:VFerreira@SUPERSOCIEDADES.GOV.CO" TargetMode="External"/><Relationship Id="rId12" Type="http://schemas.openxmlformats.org/officeDocument/2006/relationships/comments" Target="../comments6.xml"/><Relationship Id="rId2" Type="http://schemas.openxmlformats.org/officeDocument/2006/relationships/hyperlink" Target="mailto:WArevalo@SUPERSOCIEDADES.GOV.CO" TargetMode="External"/><Relationship Id="rId1" Type="http://schemas.openxmlformats.org/officeDocument/2006/relationships/hyperlink" Target="mailto:webmaster@supersociedades.gov.co" TargetMode="External"/><Relationship Id="rId6" Type="http://schemas.openxmlformats.org/officeDocument/2006/relationships/hyperlink" Target="mailto:webmaster@supersociedades.gov.co" TargetMode="External"/><Relationship Id="rId11" Type="http://schemas.openxmlformats.org/officeDocument/2006/relationships/vmlDrawing" Target="../drawings/vmlDrawing6.vml"/><Relationship Id="rId5" Type="http://schemas.openxmlformats.org/officeDocument/2006/relationships/hyperlink" Target="mailto:NubiaSM@SUPERSOCIEDADES.GOV.CO" TargetMode="External"/><Relationship Id="rId10" Type="http://schemas.openxmlformats.org/officeDocument/2006/relationships/drawing" Target="../drawings/drawing7.xml"/><Relationship Id="rId4" Type="http://schemas.openxmlformats.org/officeDocument/2006/relationships/hyperlink" Target="mailto:SOrduz@SUPERSOCIEDADES.GOV.CO"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R11" sqref="R11"/>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71"/>
      <c r="C2" s="172"/>
      <c r="D2" s="173" t="s">
        <v>122</v>
      </c>
      <c r="E2" s="174"/>
      <c r="F2" s="174"/>
      <c r="G2" s="174"/>
      <c r="H2" s="174"/>
      <c r="I2" s="174"/>
      <c r="J2" s="175"/>
      <c r="K2" s="161" t="s">
        <v>148</v>
      </c>
      <c r="L2" s="162"/>
      <c r="S2" s="13"/>
    </row>
    <row r="3" spans="2:19" s="3" customFormat="1" ht="23.25" customHeight="1" x14ac:dyDescent="0.2">
      <c r="B3" s="167"/>
      <c r="C3" s="168"/>
      <c r="D3" s="176" t="s">
        <v>150</v>
      </c>
      <c r="E3" s="177"/>
      <c r="F3" s="177"/>
      <c r="G3" s="177"/>
      <c r="H3" s="177"/>
      <c r="I3" s="177"/>
      <c r="J3" s="178"/>
      <c r="K3" s="163" t="s">
        <v>127</v>
      </c>
      <c r="L3" s="164"/>
      <c r="S3" s="13"/>
    </row>
    <row r="4" spans="2:19" s="3" customFormat="1" ht="24" customHeight="1" x14ac:dyDescent="0.2">
      <c r="B4" s="167"/>
      <c r="C4" s="168"/>
      <c r="D4" s="176" t="s">
        <v>151</v>
      </c>
      <c r="E4" s="177"/>
      <c r="F4" s="177"/>
      <c r="G4" s="177"/>
      <c r="H4" s="177"/>
      <c r="I4" s="177"/>
      <c r="J4" s="178"/>
      <c r="K4" s="163" t="s">
        <v>149</v>
      </c>
      <c r="L4" s="164"/>
      <c r="S4" s="13"/>
    </row>
    <row r="5" spans="2:19" s="3" customFormat="1" ht="22.5" customHeight="1" thickBot="1" x14ac:dyDescent="0.25">
      <c r="B5" s="169"/>
      <c r="C5" s="170"/>
      <c r="D5" s="179" t="s">
        <v>152</v>
      </c>
      <c r="E5" s="180"/>
      <c r="F5" s="180"/>
      <c r="G5" s="180"/>
      <c r="H5" s="180"/>
      <c r="I5" s="180"/>
      <c r="J5" s="181"/>
      <c r="K5" s="165" t="s">
        <v>126</v>
      </c>
      <c r="L5" s="166"/>
      <c r="S5" s="13"/>
    </row>
    <row r="6" spans="2:19" ht="5.25" customHeight="1" x14ac:dyDescent="0.2">
      <c r="C6" s="5"/>
      <c r="D6" s="5"/>
      <c r="E6" s="5"/>
      <c r="F6" s="5"/>
      <c r="G6" s="5"/>
      <c r="H6" s="5"/>
      <c r="I6" s="5"/>
    </row>
    <row r="7" spans="2:19" ht="29.25" customHeight="1" x14ac:dyDescent="0.2">
      <c r="C7" s="159" t="s">
        <v>0</v>
      </c>
      <c r="D7" s="159"/>
      <c r="E7" s="160" t="s">
        <v>204</v>
      </c>
      <c r="F7" s="160"/>
      <c r="G7" s="160"/>
      <c r="H7" s="160"/>
      <c r="I7" s="160"/>
      <c r="J7" s="160"/>
      <c r="K7" s="160"/>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1"/>
      <c r="C10" s="42"/>
      <c r="D10" s="42"/>
      <c r="E10" s="42"/>
      <c r="F10" s="42"/>
      <c r="G10" s="42"/>
      <c r="H10" s="42"/>
      <c r="I10" s="42"/>
      <c r="J10" s="42"/>
      <c r="K10" s="42"/>
      <c r="L10" s="43"/>
    </row>
    <row r="11" spans="2:19" ht="39.950000000000003" customHeight="1" thickBot="1" x14ac:dyDescent="0.25">
      <c r="B11" s="44"/>
      <c r="C11" s="14" t="s">
        <v>35</v>
      </c>
      <c r="D11" s="45"/>
      <c r="E11" s="14" t="s">
        <v>36</v>
      </c>
      <c r="F11" s="45"/>
      <c r="G11" s="14" t="s">
        <v>49</v>
      </c>
      <c r="H11" s="45"/>
      <c r="I11" s="14" t="s">
        <v>70</v>
      </c>
      <c r="J11" s="45"/>
      <c r="K11" s="14" t="s">
        <v>50</v>
      </c>
      <c r="L11" s="46"/>
    </row>
    <row r="12" spans="2:19" ht="15" customHeight="1" thickBot="1" x14ac:dyDescent="0.25">
      <c r="B12" s="44"/>
      <c r="C12" s="45"/>
      <c r="D12" s="45"/>
      <c r="E12" s="45"/>
      <c r="F12" s="45"/>
      <c r="G12" s="45"/>
      <c r="H12" s="45"/>
      <c r="I12" s="45"/>
      <c r="J12" s="45"/>
      <c r="K12" s="45"/>
      <c r="L12" s="46"/>
    </row>
    <row r="13" spans="2:19" ht="39.950000000000003" customHeight="1" thickBot="1" x14ac:dyDescent="0.25">
      <c r="B13" s="44"/>
      <c r="C13" s="14" t="s">
        <v>37</v>
      </c>
      <c r="D13" s="45"/>
      <c r="E13" s="14" t="s">
        <v>38</v>
      </c>
      <c r="F13" s="45"/>
      <c r="G13" s="14" t="s">
        <v>39</v>
      </c>
      <c r="H13" s="45"/>
      <c r="I13" s="14" t="s">
        <v>51</v>
      </c>
      <c r="J13" s="45"/>
      <c r="K13" s="14" t="s">
        <v>40</v>
      </c>
      <c r="L13" s="46"/>
    </row>
    <row r="14" spans="2:19" ht="15" customHeight="1" thickBot="1" x14ac:dyDescent="0.25">
      <c r="B14" s="44"/>
      <c r="C14" s="45"/>
      <c r="D14" s="45"/>
      <c r="E14" s="45"/>
      <c r="F14" s="45"/>
      <c r="G14" s="45"/>
      <c r="H14" s="45"/>
      <c r="I14" s="45"/>
      <c r="J14" s="45"/>
      <c r="K14" s="45"/>
      <c r="L14" s="46"/>
    </row>
    <row r="15" spans="2:19" ht="37.5" customHeight="1" thickBot="1" x14ac:dyDescent="0.25">
      <c r="B15" s="44"/>
      <c r="C15" s="45"/>
      <c r="D15" s="45"/>
      <c r="E15" s="45"/>
      <c r="F15" s="45"/>
      <c r="G15" s="14" t="s">
        <v>41</v>
      </c>
      <c r="H15" s="45"/>
      <c r="I15" s="45"/>
      <c r="J15" s="45"/>
      <c r="K15" s="45"/>
      <c r="L15" s="46"/>
    </row>
    <row r="16" spans="2:19" ht="12.75" thickBot="1" x14ac:dyDescent="0.25">
      <c r="B16" s="47"/>
      <c r="C16" s="48"/>
      <c r="D16" s="48"/>
      <c r="E16" s="48"/>
      <c r="F16" s="48"/>
      <c r="G16" s="48"/>
      <c r="H16" s="48"/>
      <c r="I16" s="48"/>
      <c r="J16" s="48"/>
      <c r="K16" s="48"/>
      <c r="L16" s="49"/>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48"/>
      <c r="C2" s="249"/>
      <c r="D2" s="262" t="s">
        <v>122</v>
      </c>
      <c r="E2" s="263"/>
      <c r="F2" s="263"/>
      <c r="G2" s="263"/>
      <c r="H2" s="263"/>
      <c r="I2" s="263"/>
      <c r="J2" s="264"/>
      <c r="K2" s="74"/>
      <c r="L2" s="72"/>
      <c r="M2" s="257" t="str">
        <f>Proyecto!K2</f>
        <v>Código: GC-F-015</v>
      </c>
      <c r="N2" s="257"/>
      <c r="O2" s="257"/>
      <c r="P2" s="258"/>
      <c r="R2" s="11"/>
      <c r="S2" s="11"/>
      <c r="T2" s="11"/>
      <c r="U2" s="12"/>
      <c r="AE2" s="13"/>
    </row>
    <row r="3" spans="2:31" s="3" customFormat="1" ht="23.25" customHeight="1" x14ac:dyDescent="0.2">
      <c r="B3" s="250"/>
      <c r="C3" s="236"/>
      <c r="D3" s="265" t="s">
        <v>150</v>
      </c>
      <c r="E3" s="221"/>
      <c r="F3" s="221"/>
      <c r="G3" s="221"/>
      <c r="H3" s="221"/>
      <c r="I3" s="221"/>
      <c r="J3" s="266"/>
      <c r="K3" s="19"/>
      <c r="L3" s="22"/>
      <c r="M3" s="220" t="str">
        <f>Proyecto!K3</f>
        <v>Fecha: 17 de septiembre de 2014</v>
      </c>
      <c r="N3" s="220"/>
      <c r="O3" s="220"/>
      <c r="P3" s="259"/>
      <c r="R3" s="11"/>
      <c r="S3" s="11"/>
      <c r="T3" s="11"/>
      <c r="U3" s="12"/>
      <c r="AE3" s="13"/>
    </row>
    <row r="4" spans="2:31" s="3" customFormat="1" ht="24" customHeight="1" x14ac:dyDescent="0.2">
      <c r="B4" s="250"/>
      <c r="C4" s="236"/>
      <c r="D4" s="265" t="s">
        <v>151</v>
      </c>
      <c r="E4" s="221"/>
      <c r="F4" s="221"/>
      <c r="G4" s="221"/>
      <c r="H4" s="221"/>
      <c r="I4" s="221"/>
      <c r="J4" s="266"/>
      <c r="K4" s="19"/>
      <c r="L4" s="22"/>
      <c r="M4" s="220" t="str">
        <f>Proyecto!K4</f>
        <v>Versión 001</v>
      </c>
      <c r="N4" s="220"/>
      <c r="O4" s="220"/>
      <c r="P4" s="259"/>
      <c r="R4" s="11"/>
      <c r="U4" s="12"/>
      <c r="AE4" s="13"/>
    </row>
    <row r="5" spans="2:31" s="3" customFormat="1" ht="22.5" customHeight="1" thickBot="1" x14ac:dyDescent="0.25">
      <c r="B5" s="251"/>
      <c r="C5" s="252"/>
      <c r="D5" s="267" t="s">
        <v>125</v>
      </c>
      <c r="E5" s="268"/>
      <c r="F5" s="268"/>
      <c r="G5" s="268"/>
      <c r="H5" s="268"/>
      <c r="I5" s="268"/>
      <c r="J5" s="269"/>
      <c r="K5" s="75"/>
      <c r="L5" s="73"/>
      <c r="M5" s="260" t="s">
        <v>126</v>
      </c>
      <c r="N5" s="260"/>
      <c r="O5" s="260"/>
      <c r="P5" s="261"/>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59" t="s">
        <v>0</v>
      </c>
      <c r="C7" s="159"/>
      <c r="D7" s="160" t="str">
        <f>Proyecto!$E$7</f>
        <v>Reingeniería de la estructura funcional y organizacional de la Entidad</v>
      </c>
      <c r="E7" s="160"/>
      <c r="F7" s="160"/>
      <c r="G7" s="160"/>
      <c r="H7" s="160"/>
      <c r="I7" s="160"/>
      <c r="J7" s="160"/>
      <c r="K7" s="160"/>
      <c r="L7" s="160"/>
      <c r="M7" s="160"/>
      <c r="N7" s="160"/>
      <c r="O7" s="160"/>
      <c r="P7" s="160"/>
      <c r="AE7" s="1"/>
    </row>
    <row r="8" spans="2:31" ht="6.75" customHeight="1" x14ac:dyDescent="0.2">
      <c r="B8" s="8"/>
      <c r="C8" s="8"/>
      <c r="D8" s="9"/>
      <c r="E8" s="9"/>
      <c r="F8" s="9"/>
      <c r="G8" s="9"/>
      <c r="H8" s="9"/>
      <c r="I8" s="9"/>
      <c r="J8" s="9"/>
      <c r="K8" s="9"/>
      <c r="L8" s="9"/>
      <c r="M8" s="9"/>
      <c r="N8" s="9"/>
      <c r="O8" s="9"/>
      <c r="P8" s="9"/>
      <c r="AE8" s="1"/>
    </row>
    <row r="10" spans="2:31" ht="34.5" customHeight="1" x14ac:dyDescent="0.2">
      <c r="B10" s="159" t="s">
        <v>29</v>
      </c>
      <c r="C10" s="159"/>
      <c r="D10" s="199" t="s">
        <v>236</v>
      </c>
      <c r="E10" s="199"/>
      <c r="F10" s="199"/>
      <c r="G10" s="199"/>
      <c r="H10" s="199"/>
      <c r="I10" s="199"/>
      <c r="J10" s="199"/>
      <c r="K10" s="199"/>
      <c r="L10" s="199"/>
      <c r="M10" s="199"/>
      <c r="N10" s="199"/>
      <c r="O10" s="199"/>
      <c r="P10" s="199"/>
      <c r="AE10" s="1"/>
    </row>
    <row r="12" spans="2:31" ht="30" customHeight="1" x14ac:dyDescent="0.2">
      <c r="B12" s="159" t="s">
        <v>30</v>
      </c>
      <c r="C12" s="159"/>
      <c r="D12" s="270" t="s">
        <v>212</v>
      </c>
      <c r="E12" s="270"/>
      <c r="F12" s="270"/>
      <c r="G12" s="270"/>
      <c r="H12" s="270"/>
      <c r="I12" s="270"/>
      <c r="J12" s="270"/>
      <c r="K12" s="270"/>
      <c r="L12" s="270"/>
      <c r="M12" s="270"/>
      <c r="N12" s="270"/>
      <c r="O12" s="270"/>
      <c r="P12" s="270"/>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59" t="s">
        <v>31</v>
      </c>
      <c r="C14" s="159"/>
      <c r="D14" s="270" t="s">
        <v>237</v>
      </c>
      <c r="E14" s="270"/>
      <c r="F14" s="270"/>
      <c r="G14" s="270"/>
      <c r="H14" s="270"/>
      <c r="I14" s="270"/>
      <c r="J14" s="270"/>
      <c r="K14" s="270"/>
      <c r="L14" s="270"/>
      <c r="M14" s="270"/>
      <c r="N14" s="270"/>
      <c r="O14" s="270"/>
      <c r="P14" s="270"/>
    </row>
    <row r="15" spans="2:31" ht="6.75" customHeight="1" x14ac:dyDescent="0.2">
      <c r="B15" s="8"/>
      <c r="C15" s="8"/>
      <c r="D15" s="9"/>
      <c r="E15" s="9"/>
      <c r="F15" s="9"/>
      <c r="G15" s="9"/>
      <c r="H15" s="9"/>
      <c r="I15" s="9"/>
      <c r="J15" s="9"/>
      <c r="K15" s="9"/>
      <c r="L15" s="9"/>
      <c r="M15" s="9"/>
      <c r="N15" s="9"/>
      <c r="O15" s="9"/>
      <c r="P15" s="9"/>
      <c r="AE15" s="1"/>
    </row>
    <row r="16" spans="2:31" ht="36.75" customHeight="1" x14ac:dyDescent="0.2">
      <c r="B16" s="159" t="s">
        <v>32</v>
      </c>
      <c r="C16" s="159"/>
      <c r="D16" s="272" t="s">
        <v>213</v>
      </c>
      <c r="E16" s="272"/>
      <c r="F16" s="272"/>
      <c r="G16" s="272"/>
      <c r="H16" s="272"/>
      <c r="I16" s="272"/>
      <c r="J16" s="272"/>
      <c r="K16" s="272"/>
      <c r="L16" s="272"/>
      <c r="M16" s="272"/>
      <c r="N16" s="272"/>
      <c r="O16" s="272"/>
      <c r="P16" s="272"/>
    </row>
    <row r="17" spans="2:31" ht="6.75" customHeight="1" x14ac:dyDescent="0.2">
      <c r="B17" s="8"/>
      <c r="C17" s="8"/>
      <c r="D17" s="9"/>
      <c r="E17" s="9"/>
      <c r="F17" s="9"/>
      <c r="G17" s="9"/>
      <c r="H17" s="9"/>
      <c r="I17" s="9"/>
      <c r="J17" s="9"/>
      <c r="K17" s="9"/>
      <c r="L17" s="9"/>
      <c r="M17" s="9"/>
      <c r="N17" s="9"/>
      <c r="O17" s="9"/>
      <c r="P17" s="9"/>
      <c r="AE17" s="1"/>
    </row>
    <row r="18" spans="2:31" ht="72.75" customHeight="1" x14ac:dyDescent="0.2">
      <c r="B18" s="159" t="s">
        <v>33</v>
      </c>
      <c r="C18" s="159"/>
      <c r="D18" s="271" t="s">
        <v>238</v>
      </c>
      <c r="E18" s="271"/>
      <c r="F18" s="271"/>
      <c r="G18" s="271"/>
      <c r="H18" s="271"/>
      <c r="I18" s="271"/>
      <c r="J18" s="271"/>
      <c r="K18" s="271"/>
      <c r="L18" s="271"/>
      <c r="M18" s="271"/>
      <c r="N18" s="271"/>
      <c r="O18" s="271"/>
      <c r="P18" s="271"/>
    </row>
    <row r="19" spans="2:31" ht="6.75" customHeight="1" x14ac:dyDescent="0.2">
      <c r="B19" s="8"/>
      <c r="C19" s="8"/>
      <c r="D19" s="9"/>
      <c r="E19" s="9"/>
      <c r="F19" s="9"/>
      <c r="G19" s="9"/>
      <c r="H19" s="9"/>
      <c r="I19" s="9"/>
      <c r="J19" s="9"/>
      <c r="K19" s="9"/>
      <c r="L19" s="9"/>
      <c r="M19" s="9"/>
      <c r="N19" s="9"/>
      <c r="O19" s="9"/>
      <c r="P19" s="9"/>
      <c r="AE19" s="1"/>
    </row>
    <row r="20" spans="2:31" ht="29.25" customHeight="1" x14ac:dyDescent="0.2">
      <c r="B20" s="159" t="s">
        <v>34</v>
      </c>
      <c r="C20" s="159"/>
      <c r="D20" s="270" t="s">
        <v>249</v>
      </c>
      <c r="E20" s="270"/>
      <c r="F20" s="270"/>
      <c r="G20" s="270"/>
      <c r="H20" s="270"/>
      <c r="I20" s="270"/>
      <c r="J20" s="270"/>
      <c r="K20" s="270"/>
      <c r="L20" s="270"/>
      <c r="M20" s="270"/>
      <c r="N20" s="270"/>
      <c r="O20" s="270"/>
      <c r="P20" s="270"/>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P19"/>
  <sheetViews>
    <sheetView showGridLines="0" tabSelected="1" topLeftCell="A4" zoomScale="60" zoomScaleNormal="60" workbookViewId="0">
      <selection activeCell="C12" sqref="C12"/>
    </sheetView>
  </sheetViews>
  <sheetFormatPr baseColWidth="10" defaultRowHeight="12" x14ac:dyDescent="0.2"/>
  <cols>
    <col min="1" max="1" width="2.42578125" style="1" customWidth="1"/>
    <col min="2" max="2" width="43.7109375" style="1" customWidth="1"/>
    <col min="3" max="3" width="40.5703125" style="1" customWidth="1"/>
    <col min="4" max="4" width="27.7109375" style="1" customWidth="1"/>
    <col min="5" max="5" width="17.7109375" style="1" customWidth="1"/>
    <col min="6" max="6" width="47.28515625" style="1" customWidth="1"/>
    <col min="7" max="7" width="37.42578125" style="1" customWidth="1"/>
    <col min="8" max="8" width="29.28515625" style="1" bestFit="1" customWidth="1"/>
    <col min="9" max="9" width="17.5703125" style="1" customWidth="1"/>
    <col min="10" max="10" width="39.7109375" style="1" customWidth="1"/>
    <col min="11" max="11" width="10.7109375" style="1" customWidth="1"/>
    <col min="12" max="12" width="20.7109375" style="1" customWidth="1"/>
    <col min="13" max="13" width="20.7109375" style="146" customWidth="1"/>
    <col min="14" max="15" width="9.140625" style="147" customWidth="1"/>
    <col min="16" max="16" width="28" style="147" bestFit="1" customWidth="1"/>
    <col min="17" max="233" width="9.140625" style="1" customWidth="1"/>
    <col min="234" max="16384" width="11.42578125" style="1"/>
  </cols>
  <sheetData>
    <row r="1" spans="1:16" ht="12.75" thickBot="1" x14ac:dyDescent="0.25"/>
    <row r="2" spans="1:16" s="3" customFormat="1" ht="26.25" customHeight="1" x14ac:dyDescent="0.2">
      <c r="B2" s="273"/>
      <c r="C2" s="281" t="s">
        <v>122</v>
      </c>
      <c r="D2" s="281"/>
      <c r="E2" s="281"/>
      <c r="F2" s="281"/>
      <c r="G2" s="281"/>
      <c r="H2" s="281"/>
      <c r="I2" s="281"/>
      <c r="J2" s="281"/>
      <c r="K2" s="278" t="str">
        <f>Proyecto!K2</f>
        <v>Código: GC-F-015</v>
      </c>
      <c r="L2" s="258"/>
      <c r="M2" s="148"/>
      <c r="N2" s="149"/>
      <c r="O2" s="149"/>
      <c r="P2" s="149"/>
    </row>
    <row r="3" spans="1:16" s="3" customFormat="1" ht="23.25" customHeight="1" x14ac:dyDescent="0.2">
      <c r="B3" s="274"/>
      <c r="C3" s="276" t="s">
        <v>150</v>
      </c>
      <c r="D3" s="276"/>
      <c r="E3" s="276"/>
      <c r="F3" s="276"/>
      <c r="G3" s="276"/>
      <c r="H3" s="276"/>
      <c r="I3" s="276"/>
      <c r="J3" s="276"/>
      <c r="K3" s="279" t="str">
        <f>Proyecto!K3</f>
        <v>Fecha: 17 de septiembre de 2014</v>
      </c>
      <c r="L3" s="259"/>
      <c r="M3" s="148"/>
      <c r="N3" s="149"/>
      <c r="O3" s="149"/>
      <c r="P3" s="149"/>
    </row>
    <row r="4" spans="1:16" s="3" customFormat="1" ht="24" customHeight="1" x14ac:dyDescent="0.2">
      <c r="B4" s="274"/>
      <c r="C4" s="276" t="s">
        <v>151</v>
      </c>
      <c r="D4" s="276"/>
      <c r="E4" s="276"/>
      <c r="F4" s="276"/>
      <c r="G4" s="276"/>
      <c r="H4" s="276"/>
      <c r="I4" s="276"/>
      <c r="J4" s="276"/>
      <c r="K4" s="279" t="str">
        <f>Proyecto!K4</f>
        <v>Versión 001</v>
      </c>
      <c r="L4" s="259"/>
      <c r="M4" s="148"/>
      <c r="N4" s="149"/>
      <c r="O4" s="149"/>
      <c r="P4" s="149"/>
    </row>
    <row r="5" spans="1:16" s="3" customFormat="1" ht="22.5" customHeight="1" thickBot="1" x14ac:dyDescent="0.25">
      <c r="B5" s="275"/>
      <c r="C5" s="277" t="s">
        <v>125</v>
      </c>
      <c r="D5" s="277"/>
      <c r="E5" s="277"/>
      <c r="F5" s="277"/>
      <c r="G5" s="277"/>
      <c r="H5" s="277"/>
      <c r="I5" s="277"/>
      <c r="J5" s="277"/>
      <c r="K5" s="280" t="s">
        <v>126</v>
      </c>
      <c r="L5" s="261"/>
      <c r="M5" s="148"/>
      <c r="N5" s="149"/>
      <c r="O5" s="149"/>
      <c r="P5" s="149"/>
    </row>
    <row r="6" spans="1:16" ht="5.25" customHeight="1" x14ac:dyDescent="0.2">
      <c r="B6" s="5"/>
      <c r="C6" s="5"/>
      <c r="D6" s="5"/>
      <c r="E6" s="5"/>
    </row>
    <row r="7" spans="1:16" ht="29.25" customHeight="1" x14ac:dyDescent="0.2">
      <c r="B7" s="253" t="s">
        <v>0</v>
      </c>
      <c r="C7" s="255"/>
      <c r="D7" s="160" t="str">
        <f>Proyecto!$E$7</f>
        <v>Reingeniería de la estructura funcional y organizacional de la Entidad</v>
      </c>
      <c r="E7" s="160"/>
      <c r="F7" s="160"/>
      <c r="G7" s="160"/>
      <c r="H7" s="160"/>
      <c r="I7" s="160"/>
      <c r="J7" s="160"/>
      <c r="K7" s="160"/>
      <c r="L7" s="160"/>
      <c r="N7" s="147">
        <f>80/20</f>
        <v>4</v>
      </c>
    </row>
    <row r="9" spans="1:16" ht="51.75" customHeight="1" x14ac:dyDescent="0.2">
      <c r="B9" s="30" t="s">
        <v>77</v>
      </c>
      <c r="C9" s="30" t="s">
        <v>78</v>
      </c>
      <c r="D9" s="30" t="s">
        <v>79</v>
      </c>
      <c r="E9" s="31" t="s">
        <v>80</v>
      </c>
      <c r="F9" s="30" t="s">
        <v>81</v>
      </c>
      <c r="G9" s="32" t="s">
        <v>90</v>
      </c>
      <c r="H9" s="32" t="s">
        <v>91</v>
      </c>
      <c r="I9" s="32" t="s">
        <v>92</v>
      </c>
      <c r="J9" s="31" t="s">
        <v>82</v>
      </c>
      <c r="K9" s="33" t="s">
        <v>83</v>
      </c>
      <c r="L9" s="33" t="s">
        <v>84</v>
      </c>
    </row>
    <row r="10" spans="1:16" s="119" customFormat="1" ht="74.25" customHeight="1" x14ac:dyDescent="0.2">
      <c r="A10" s="119">
        <v>1</v>
      </c>
      <c r="B10" s="118" t="s">
        <v>214</v>
      </c>
      <c r="C10" s="97" t="s">
        <v>222</v>
      </c>
      <c r="D10" s="97">
        <v>1</v>
      </c>
      <c r="E10" s="129">
        <v>0.1</v>
      </c>
      <c r="F10" s="97" t="s">
        <v>239</v>
      </c>
      <c r="G10" s="117">
        <v>43500</v>
      </c>
      <c r="H10" s="117">
        <v>43641</v>
      </c>
      <c r="I10" s="93">
        <f>(H10-G10)/7</f>
        <v>20.142857142857142</v>
      </c>
      <c r="J10" s="118" t="s">
        <v>253</v>
      </c>
      <c r="K10" s="94"/>
      <c r="L10" s="98">
        <v>0.02</v>
      </c>
      <c r="M10" s="158"/>
      <c r="N10" s="151">
        <v>8</v>
      </c>
      <c r="O10" s="152">
        <f>10*0.4</f>
        <v>4</v>
      </c>
      <c r="P10" s="153">
        <v>0.04</v>
      </c>
    </row>
    <row r="11" spans="1:16" s="119" customFormat="1" ht="105" customHeight="1" x14ac:dyDescent="0.2">
      <c r="A11" s="119">
        <v>2</v>
      </c>
      <c r="B11" s="118" t="s">
        <v>215</v>
      </c>
      <c r="C11" s="97" t="s">
        <v>223</v>
      </c>
      <c r="D11" s="97">
        <v>1</v>
      </c>
      <c r="E11" s="129">
        <v>0.1</v>
      </c>
      <c r="F11" s="97" t="s">
        <v>239</v>
      </c>
      <c r="G11" s="117">
        <v>43528</v>
      </c>
      <c r="H11" s="117">
        <v>43642</v>
      </c>
      <c r="I11" s="93">
        <f>(H11-G11)/7</f>
        <v>16.285714285714285</v>
      </c>
      <c r="J11" s="118" t="s">
        <v>255</v>
      </c>
      <c r="K11" s="94"/>
      <c r="L11" s="98">
        <v>0.02</v>
      </c>
      <c r="M11" s="150">
        <v>16</v>
      </c>
      <c r="N11" s="151">
        <v>4</v>
      </c>
      <c r="O11" s="154">
        <f>10*4/16</f>
        <v>2.5</v>
      </c>
      <c r="P11" s="155">
        <v>2.5000000000000001E-2</v>
      </c>
    </row>
    <row r="12" spans="1:16" s="119" customFormat="1" ht="78" customHeight="1" x14ac:dyDescent="0.2">
      <c r="A12" s="119">
        <v>3</v>
      </c>
      <c r="B12" s="118" t="s">
        <v>216</v>
      </c>
      <c r="C12" s="97" t="s">
        <v>224</v>
      </c>
      <c r="D12" s="97">
        <v>26</v>
      </c>
      <c r="E12" s="129">
        <v>0.1</v>
      </c>
      <c r="F12" s="97" t="s">
        <v>240</v>
      </c>
      <c r="G12" s="117">
        <v>43507</v>
      </c>
      <c r="H12" s="117">
        <v>43643</v>
      </c>
      <c r="I12" s="93">
        <f>(H12-G12)/7</f>
        <v>19.428571428571427</v>
      </c>
      <c r="J12" s="118" t="s">
        <v>254</v>
      </c>
      <c r="K12" s="94"/>
      <c r="L12" s="98">
        <v>0.02</v>
      </c>
      <c r="M12" s="150">
        <v>19</v>
      </c>
      <c r="N12" s="151">
        <v>7</v>
      </c>
      <c r="O12" s="151">
        <f>10*7/19</f>
        <v>3.6842105263157894</v>
      </c>
      <c r="P12" s="155">
        <v>3.6600000000000001E-2</v>
      </c>
    </row>
    <row r="13" spans="1:16" s="119" customFormat="1" ht="52.5" customHeight="1" x14ac:dyDescent="0.2">
      <c r="A13" s="119">
        <v>4</v>
      </c>
      <c r="B13" s="118" t="s">
        <v>242</v>
      </c>
      <c r="C13" s="97" t="s">
        <v>223</v>
      </c>
      <c r="D13" s="97">
        <v>1</v>
      </c>
      <c r="E13" s="129">
        <v>0.2</v>
      </c>
      <c r="F13" s="97" t="s">
        <v>247</v>
      </c>
      <c r="G13" s="117">
        <v>43577</v>
      </c>
      <c r="H13" s="117">
        <v>43598</v>
      </c>
      <c r="I13" s="93">
        <f t="shared" ref="I13:I14" si="0">(H13-G13)/7</f>
        <v>3</v>
      </c>
      <c r="J13" s="118"/>
      <c r="K13" s="94"/>
      <c r="L13" s="98"/>
      <c r="M13" s="150"/>
      <c r="N13" s="151"/>
      <c r="O13" s="151"/>
      <c r="P13" s="153">
        <f>+SUM(P10:P12)</f>
        <v>0.1016</v>
      </c>
    </row>
    <row r="14" spans="1:16" s="119" customFormat="1" ht="52.5" customHeight="1" x14ac:dyDescent="0.2">
      <c r="A14" s="119">
        <v>5</v>
      </c>
      <c r="B14" s="118" t="s">
        <v>221</v>
      </c>
      <c r="C14" s="97" t="s">
        <v>244</v>
      </c>
      <c r="D14" s="97">
        <v>1</v>
      </c>
      <c r="E14" s="129">
        <v>0.2</v>
      </c>
      <c r="F14" s="97" t="s">
        <v>243</v>
      </c>
      <c r="G14" s="117">
        <v>43579</v>
      </c>
      <c r="H14" s="117">
        <v>43587</v>
      </c>
      <c r="I14" s="93">
        <f t="shared" si="0"/>
        <v>1.1428571428571428</v>
      </c>
      <c r="J14" s="118"/>
      <c r="K14" s="94"/>
      <c r="L14" s="98"/>
      <c r="M14" s="150"/>
      <c r="N14" s="151"/>
      <c r="O14" s="151"/>
      <c r="P14" s="151"/>
    </row>
    <row r="15" spans="1:16" s="85" customFormat="1" ht="68.25" customHeight="1" x14ac:dyDescent="0.2">
      <c r="A15" s="119">
        <v>6</v>
      </c>
      <c r="B15" s="118" t="s">
        <v>220</v>
      </c>
      <c r="C15" s="97" t="s">
        <v>227</v>
      </c>
      <c r="D15" s="97">
        <v>1</v>
      </c>
      <c r="E15" s="129">
        <v>0.15</v>
      </c>
      <c r="F15" s="97" t="s">
        <v>248</v>
      </c>
      <c r="G15" s="117">
        <v>43648</v>
      </c>
      <c r="H15" s="117">
        <v>43812</v>
      </c>
      <c r="I15" s="93">
        <f>(H15-G15)/7</f>
        <v>23.428571428571427</v>
      </c>
      <c r="J15" s="118"/>
      <c r="K15" s="94"/>
      <c r="L15" s="98"/>
      <c r="M15" s="150"/>
      <c r="N15" s="151"/>
      <c r="O15" s="151"/>
      <c r="P15" s="151"/>
    </row>
    <row r="16" spans="1:16" s="85" customFormat="1" ht="52.5" customHeight="1" x14ac:dyDescent="0.2">
      <c r="A16" s="119">
        <v>7</v>
      </c>
      <c r="B16" s="118" t="s">
        <v>218</v>
      </c>
      <c r="C16" s="97" t="s">
        <v>225</v>
      </c>
      <c r="D16" s="97">
        <v>1</v>
      </c>
      <c r="E16" s="129">
        <v>0.15</v>
      </c>
      <c r="F16" s="97" t="s">
        <v>241</v>
      </c>
      <c r="G16" s="117">
        <v>43739</v>
      </c>
      <c r="H16" s="117">
        <v>43812</v>
      </c>
      <c r="I16" s="93">
        <f t="shared" ref="I16:I18" si="1">(H16-G16)/7</f>
        <v>10.428571428571429</v>
      </c>
      <c r="J16" s="118"/>
      <c r="K16" s="94"/>
      <c r="L16" s="98"/>
      <c r="M16" s="150"/>
      <c r="N16" s="151"/>
      <c r="O16" s="151"/>
      <c r="P16" s="151"/>
    </row>
    <row r="17" spans="2:16" s="145" customFormat="1" ht="60.75" hidden="1" customHeight="1" x14ac:dyDescent="0.2">
      <c r="B17" s="138" t="s">
        <v>219</v>
      </c>
      <c r="C17" s="139" t="s">
        <v>226</v>
      </c>
      <c r="D17" s="139">
        <v>1</v>
      </c>
      <c r="E17" s="140"/>
      <c r="F17" s="139" t="s">
        <v>190</v>
      </c>
      <c r="G17" s="141">
        <v>43528</v>
      </c>
      <c r="H17" s="141">
        <v>43549</v>
      </c>
      <c r="I17" s="142">
        <f t="shared" si="1"/>
        <v>3</v>
      </c>
      <c r="J17" s="139"/>
      <c r="K17" s="143"/>
      <c r="L17" s="144"/>
      <c r="M17" s="150"/>
      <c r="N17" s="151"/>
      <c r="O17" s="151"/>
      <c r="P17" s="151"/>
    </row>
    <row r="18" spans="2:16" s="137" customFormat="1" ht="62.25" hidden="1" customHeight="1" x14ac:dyDescent="0.2">
      <c r="B18" s="130" t="s">
        <v>217</v>
      </c>
      <c r="C18" s="131" t="s">
        <v>223</v>
      </c>
      <c r="D18" s="131">
        <v>1</v>
      </c>
      <c r="E18" s="132"/>
      <c r="F18" s="131" t="s">
        <v>241</v>
      </c>
      <c r="G18" s="133">
        <v>43739</v>
      </c>
      <c r="H18" s="133">
        <v>43812</v>
      </c>
      <c r="I18" s="134">
        <f t="shared" si="1"/>
        <v>10.428571428571429</v>
      </c>
      <c r="J18" s="131"/>
      <c r="K18" s="135"/>
      <c r="L18" s="136"/>
      <c r="M18" s="150"/>
      <c r="N18" s="151"/>
      <c r="O18" s="151"/>
      <c r="P18" s="151"/>
    </row>
    <row r="19" spans="2:16" s="121" customFormat="1" ht="20.100000000000001" customHeight="1" x14ac:dyDescent="0.2">
      <c r="E19" s="122">
        <f>SUM(E10:E18)</f>
        <v>1</v>
      </c>
      <c r="F19" s="123"/>
      <c r="L19" s="120">
        <f>SUM(L10:L18)</f>
        <v>0.06</v>
      </c>
      <c r="M19" s="156"/>
      <c r="N19" s="157"/>
      <c r="O19" s="157"/>
      <c r="P19" s="157"/>
    </row>
  </sheetData>
  <mergeCells count="11">
    <mergeCell ref="B2:B5"/>
    <mergeCell ref="C3:J3"/>
    <mergeCell ref="C4:J4"/>
    <mergeCell ref="C5:J5"/>
    <mergeCell ref="B7:C7"/>
    <mergeCell ref="D7:L7"/>
    <mergeCell ref="K2:L2"/>
    <mergeCell ref="K3:L3"/>
    <mergeCell ref="K4:L4"/>
    <mergeCell ref="K5:L5"/>
    <mergeCell ref="C2:J2"/>
  </mergeCells>
  <dataValidations count="1">
    <dataValidation type="whole" allowBlank="1" showInputMessage="1" showErrorMessage="1" sqref="F8:K8 G19:K65452 F20:F6545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topLeftCell="A7" zoomScale="90" zoomScaleNormal="90" workbookViewId="0">
      <selection activeCell="G14" sqref="G14:J1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86"/>
      <c r="C2" s="287"/>
      <c r="D2" s="283" t="s">
        <v>122</v>
      </c>
      <c r="E2" s="263"/>
      <c r="F2" s="263"/>
      <c r="G2" s="263"/>
      <c r="H2" s="263"/>
      <c r="I2" s="263"/>
      <c r="J2" s="263"/>
      <c r="K2" s="70"/>
      <c r="L2" s="70"/>
      <c r="M2" s="278" t="str">
        <f>Proyecto!K2</f>
        <v>Código: GC-F-015</v>
      </c>
      <c r="N2" s="257"/>
      <c r="O2" s="257"/>
      <c r="P2" s="258"/>
      <c r="R2" s="11"/>
      <c r="S2" s="11"/>
      <c r="T2" s="11" t="s">
        <v>132</v>
      </c>
      <c r="U2" s="12"/>
      <c r="AE2" s="13"/>
    </row>
    <row r="3" spans="2:31" s="3" customFormat="1" ht="23.25" customHeight="1" x14ac:dyDescent="0.2">
      <c r="B3" s="288"/>
      <c r="C3" s="289"/>
      <c r="D3" s="284" t="s">
        <v>150</v>
      </c>
      <c r="E3" s="221"/>
      <c r="F3" s="221"/>
      <c r="G3" s="221"/>
      <c r="H3" s="221"/>
      <c r="I3" s="221"/>
      <c r="J3" s="221"/>
      <c r="K3" s="69"/>
      <c r="L3" s="69"/>
      <c r="M3" s="279" t="str">
        <f>Proyecto!K3</f>
        <v>Fecha: 17 de septiembre de 2014</v>
      </c>
      <c r="N3" s="220"/>
      <c r="O3" s="220"/>
      <c r="P3" s="259"/>
      <c r="R3" s="11"/>
      <c r="S3" s="11"/>
      <c r="T3" s="11" t="s">
        <v>133</v>
      </c>
      <c r="U3" s="12"/>
      <c r="AE3" s="13"/>
    </row>
    <row r="4" spans="2:31" s="3" customFormat="1" ht="24" customHeight="1" x14ac:dyDescent="0.2">
      <c r="B4" s="288"/>
      <c r="C4" s="289"/>
      <c r="D4" s="284" t="s">
        <v>151</v>
      </c>
      <c r="E4" s="221"/>
      <c r="F4" s="221"/>
      <c r="G4" s="221"/>
      <c r="H4" s="221"/>
      <c r="I4" s="221"/>
      <c r="J4" s="221"/>
      <c r="K4" s="69"/>
      <c r="L4" s="69"/>
      <c r="M4" s="279" t="str">
        <f>Proyecto!K4</f>
        <v>Versión 001</v>
      </c>
      <c r="N4" s="220"/>
      <c r="O4" s="220"/>
      <c r="P4" s="259"/>
      <c r="R4" s="11"/>
      <c r="T4" s="11" t="s">
        <v>134</v>
      </c>
      <c r="U4" s="12"/>
      <c r="AE4" s="13"/>
    </row>
    <row r="5" spans="2:31" s="3" customFormat="1" ht="22.5" customHeight="1" thickBot="1" x14ac:dyDescent="0.25">
      <c r="B5" s="290"/>
      <c r="C5" s="291"/>
      <c r="D5" s="285" t="s">
        <v>125</v>
      </c>
      <c r="E5" s="268"/>
      <c r="F5" s="268"/>
      <c r="G5" s="268"/>
      <c r="H5" s="268"/>
      <c r="I5" s="268"/>
      <c r="J5" s="268"/>
      <c r="K5" s="71"/>
      <c r="L5" s="71"/>
      <c r="M5" s="280" t="s">
        <v>126</v>
      </c>
      <c r="N5" s="260"/>
      <c r="O5" s="260"/>
      <c r="P5" s="261"/>
      <c r="R5" s="11"/>
      <c r="T5" s="11" t="s">
        <v>135</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59" t="s">
        <v>0</v>
      </c>
      <c r="C7" s="159"/>
      <c r="D7" s="160" t="str">
        <f>Proyecto!$E$7</f>
        <v>Reingeniería de la estructura funcional y organizacional de la Entidad</v>
      </c>
      <c r="E7" s="160"/>
      <c r="F7" s="160"/>
      <c r="G7" s="160"/>
      <c r="H7" s="160"/>
      <c r="I7" s="160"/>
      <c r="J7" s="160"/>
      <c r="K7" s="160"/>
      <c r="L7" s="160"/>
      <c r="M7" s="160"/>
      <c r="N7" s="160"/>
      <c r="O7" s="160"/>
      <c r="P7" s="160"/>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212" t="s">
        <v>22</v>
      </c>
      <c r="C10" s="212"/>
      <c r="D10" s="212"/>
      <c r="E10" s="212"/>
      <c r="F10" s="212"/>
      <c r="G10" s="212"/>
      <c r="H10" s="212"/>
      <c r="I10" s="212"/>
      <c r="J10" s="212"/>
      <c r="K10" s="212"/>
      <c r="L10" s="212"/>
      <c r="M10" s="212"/>
      <c r="N10" s="212"/>
      <c r="O10" s="212"/>
      <c r="P10" s="212"/>
    </row>
    <row r="11" spans="2:31" ht="21.95" customHeight="1" x14ac:dyDescent="0.2">
      <c r="B11" s="209" t="s">
        <v>128</v>
      </c>
      <c r="C11" s="209"/>
      <c r="D11" s="209"/>
      <c r="E11" s="209"/>
      <c r="F11" s="76" t="s">
        <v>129</v>
      </c>
      <c r="G11" s="209" t="s">
        <v>130</v>
      </c>
      <c r="H11" s="209"/>
      <c r="I11" s="209"/>
      <c r="J11" s="209"/>
      <c r="K11" s="77"/>
      <c r="L11" s="77"/>
      <c r="M11" s="209" t="s">
        <v>131</v>
      </c>
      <c r="N11" s="209"/>
      <c r="O11" s="209"/>
      <c r="P11" s="209"/>
    </row>
    <row r="12" spans="2:31" ht="49.5" customHeight="1" x14ac:dyDescent="0.2">
      <c r="B12" s="271" t="s">
        <v>156</v>
      </c>
      <c r="C12" s="271"/>
      <c r="D12" s="271"/>
      <c r="E12" s="271"/>
      <c r="F12" s="90" t="s">
        <v>134</v>
      </c>
      <c r="G12" s="271" t="s">
        <v>191</v>
      </c>
      <c r="H12" s="271"/>
      <c r="I12" s="271"/>
      <c r="J12" s="271"/>
      <c r="K12" s="91"/>
      <c r="L12" s="91"/>
      <c r="M12" s="282" t="s">
        <v>205</v>
      </c>
      <c r="N12" s="282"/>
      <c r="O12" s="282"/>
      <c r="P12" s="282"/>
    </row>
    <row r="13" spans="2:31" ht="58.5" customHeight="1" x14ac:dyDescent="0.2">
      <c r="B13" s="271" t="s">
        <v>163</v>
      </c>
      <c r="C13" s="271"/>
      <c r="D13" s="271"/>
      <c r="E13" s="271"/>
      <c r="F13" s="105" t="s">
        <v>133</v>
      </c>
      <c r="G13" s="271" t="s">
        <v>162</v>
      </c>
      <c r="H13" s="271"/>
      <c r="I13" s="271"/>
      <c r="J13" s="271"/>
      <c r="K13" s="91"/>
      <c r="L13" s="91"/>
      <c r="M13" s="282" t="s">
        <v>206</v>
      </c>
      <c r="N13" s="282"/>
      <c r="O13" s="282"/>
      <c r="P13" s="282"/>
    </row>
    <row r="14" spans="2:31" ht="58.5" customHeight="1" x14ac:dyDescent="0.2">
      <c r="B14" s="271" t="s">
        <v>245</v>
      </c>
      <c r="C14" s="271"/>
      <c r="D14" s="271"/>
      <c r="E14" s="271"/>
      <c r="F14" s="90" t="s">
        <v>133</v>
      </c>
      <c r="G14" s="271" t="s">
        <v>162</v>
      </c>
      <c r="H14" s="271"/>
      <c r="I14" s="271"/>
      <c r="J14" s="271"/>
      <c r="K14" s="91"/>
      <c r="L14" s="91"/>
      <c r="M14" s="282" t="s">
        <v>206</v>
      </c>
      <c r="N14" s="282"/>
      <c r="O14" s="282"/>
      <c r="P14" s="282"/>
    </row>
    <row r="16" spans="2:31" ht="21.95" customHeight="1" x14ac:dyDescent="0.2">
      <c r="B16" s="212" t="s">
        <v>23</v>
      </c>
      <c r="C16" s="212"/>
      <c r="D16" s="212"/>
      <c r="E16" s="212"/>
      <c r="F16" s="212"/>
      <c r="G16" s="212"/>
      <c r="H16" s="212"/>
      <c r="I16" s="212"/>
      <c r="J16" s="212"/>
      <c r="K16" s="212"/>
      <c r="L16" s="212"/>
      <c r="M16" s="212"/>
      <c r="N16" s="212"/>
      <c r="O16" s="212"/>
      <c r="P16" s="212"/>
    </row>
    <row r="17" spans="2:16" ht="21.95" customHeight="1" x14ac:dyDescent="0.2">
      <c r="B17" s="195" t="s">
        <v>24</v>
      </c>
      <c r="C17" s="195"/>
      <c r="D17" s="195"/>
      <c r="E17" s="195"/>
      <c r="F17" s="195"/>
      <c r="G17" s="195"/>
      <c r="H17" s="195"/>
      <c r="I17" s="195"/>
      <c r="J17" s="195"/>
      <c r="K17" s="195"/>
      <c r="L17" s="195"/>
      <c r="M17" s="195"/>
      <c r="N17" s="195"/>
      <c r="O17" s="195"/>
      <c r="P17" s="195"/>
    </row>
  </sheetData>
  <mergeCells count="26">
    <mergeCell ref="D2:J2"/>
    <mergeCell ref="D3:J3"/>
    <mergeCell ref="D4:J4"/>
    <mergeCell ref="D5:J5"/>
    <mergeCell ref="B10:P10"/>
    <mergeCell ref="B2:C5"/>
    <mergeCell ref="M2:P2"/>
    <mergeCell ref="M3:P3"/>
    <mergeCell ref="M4:P4"/>
    <mergeCell ref="M5:P5"/>
    <mergeCell ref="B16:P16"/>
    <mergeCell ref="B17:P17"/>
    <mergeCell ref="B7:C7"/>
    <mergeCell ref="D7:P7"/>
    <mergeCell ref="B11:E11"/>
    <mergeCell ref="G11:J11"/>
    <mergeCell ref="M11:P11"/>
    <mergeCell ref="B12:E12"/>
    <mergeCell ref="G12:J12"/>
    <mergeCell ref="M12:P12"/>
    <mergeCell ref="B14:E14"/>
    <mergeCell ref="G14:J14"/>
    <mergeCell ref="M14:P14"/>
    <mergeCell ref="B13:E13"/>
    <mergeCell ref="G13:J13"/>
    <mergeCell ref="M13:P13"/>
  </mergeCells>
  <conditionalFormatting sqref="F12 F14">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F13">
    <cfRule type="containsText" dxfId="3" priority="1" operator="containsText" text="Extremo">
      <formula>NOT(ISERROR(SEARCH("Extremo",F13)))</formula>
    </cfRule>
    <cfRule type="containsText" dxfId="2" priority="2" operator="containsText" text="Alto">
      <formula>NOT(ISERROR(SEARCH("Alto",F13)))</formula>
    </cfRule>
    <cfRule type="containsText" dxfId="1" priority="3" operator="containsText" text="Medio">
      <formula>NOT(ISERROR(SEARCH("Medio",F13)))</formula>
    </cfRule>
    <cfRule type="containsText" dxfId="0" priority="4" operator="containsText" text="Bajo">
      <formula>NOT(ISERROR(SEARCH("Bajo",F13)))</formula>
    </cfRule>
  </conditionalFormatting>
  <dataValidations count="2">
    <dataValidation type="whole" allowBlank="1" showInputMessage="1" showErrorMessage="1" sqref="O18:P65504 O9:P9 O15:P15 G15:M15 G18:M65504 G9:M9 Q9:U65504 W9:AC65504">
      <formula1>1</formula1>
      <formula2>5</formula2>
    </dataValidation>
    <dataValidation type="list" allowBlank="1" showInputMessage="1" showErrorMessage="1" sqref="F12:F14">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M15" sqref="M15"/>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18" t="s">
        <v>105</v>
      </c>
      <c r="C4" s="18" t="s">
        <v>57</v>
      </c>
      <c r="E4" s="18" t="s">
        <v>58</v>
      </c>
      <c r="G4" s="18" t="s">
        <v>59</v>
      </c>
      <c r="I4" s="18" t="s">
        <v>64</v>
      </c>
      <c r="K4" s="18" t="s">
        <v>65</v>
      </c>
      <c r="M4" s="18"/>
      <c r="O4" s="18" t="s">
        <v>97</v>
      </c>
      <c r="Q4" s="18" t="s">
        <v>108</v>
      </c>
    </row>
    <row r="5" spans="1:17" x14ac:dyDescent="0.2">
      <c r="A5" t="s">
        <v>106</v>
      </c>
      <c r="C5" s="17" t="s">
        <v>52</v>
      </c>
      <c r="E5" s="17" t="s">
        <v>53</v>
      </c>
      <c r="G5" s="17" t="s">
        <v>60</v>
      </c>
      <c r="I5" s="17" t="s">
        <v>94</v>
      </c>
      <c r="K5" s="17" t="s">
        <v>66</v>
      </c>
      <c r="M5" t="s">
        <v>85</v>
      </c>
      <c r="O5" s="17" t="s">
        <v>98</v>
      </c>
      <c r="Q5" t="s">
        <v>111</v>
      </c>
    </row>
    <row r="6" spans="1:17" x14ac:dyDescent="0.2">
      <c r="A6" t="s">
        <v>107</v>
      </c>
      <c r="C6" s="17" t="s">
        <v>55</v>
      </c>
      <c r="E6" s="17" t="s">
        <v>56</v>
      </c>
      <c r="G6" s="17" t="s">
        <v>61</v>
      </c>
      <c r="I6" s="17" t="s">
        <v>95</v>
      </c>
      <c r="K6" s="17" t="s">
        <v>67</v>
      </c>
      <c r="M6" t="s">
        <v>93</v>
      </c>
      <c r="O6" s="17" t="s">
        <v>99</v>
      </c>
      <c r="Q6" t="s">
        <v>112</v>
      </c>
    </row>
    <row r="7" spans="1:17" x14ac:dyDescent="0.2">
      <c r="C7" s="17" t="s">
        <v>54</v>
      </c>
      <c r="G7" s="17" t="s">
        <v>62</v>
      </c>
      <c r="K7" s="20" t="s">
        <v>68</v>
      </c>
      <c r="M7" t="s">
        <v>138</v>
      </c>
      <c r="O7" s="20" t="s">
        <v>100</v>
      </c>
      <c r="Q7" t="s">
        <v>113</v>
      </c>
    </row>
    <row r="8" spans="1:17" x14ac:dyDescent="0.2">
      <c r="G8" s="20" t="s">
        <v>137</v>
      </c>
      <c r="O8" s="20" t="s">
        <v>101</v>
      </c>
      <c r="Q8" t="s">
        <v>114</v>
      </c>
    </row>
    <row r="9" spans="1:17" x14ac:dyDescent="0.2">
      <c r="O9" s="20" t="s">
        <v>102</v>
      </c>
      <c r="Q9" t="s">
        <v>115</v>
      </c>
    </row>
    <row r="10" spans="1:17" x14ac:dyDescent="0.2">
      <c r="O10" s="20" t="s">
        <v>103</v>
      </c>
      <c r="Q10" t="s">
        <v>116</v>
      </c>
    </row>
    <row r="11" spans="1:17" x14ac:dyDescent="0.2">
      <c r="O11" s="20" t="s">
        <v>76</v>
      </c>
      <c r="Q11" t="s">
        <v>117</v>
      </c>
    </row>
    <row r="12" spans="1:17" x14ac:dyDescent="0.2">
      <c r="Q12" t="s">
        <v>118</v>
      </c>
    </row>
    <row r="14" spans="1:17" x14ac:dyDescent="0.2">
      <c r="Q14" s="18" t="s">
        <v>119</v>
      </c>
    </row>
    <row r="15" spans="1:17" x14ac:dyDescent="0.2">
      <c r="Q15" t="s">
        <v>111</v>
      </c>
    </row>
    <row r="16" spans="1:17" x14ac:dyDescent="0.2">
      <c r="Q16" t="s">
        <v>112</v>
      </c>
    </row>
    <row r="17" spans="17:17" x14ac:dyDescent="0.2">
      <c r="Q17" t="s">
        <v>113</v>
      </c>
    </row>
    <row r="18" spans="17:17" x14ac:dyDescent="0.2">
      <c r="Q18" t="s">
        <v>114</v>
      </c>
    </row>
    <row r="19" spans="17:17" x14ac:dyDescent="0.2">
      <c r="Q19" t="s">
        <v>115</v>
      </c>
    </row>
    <row r="20" spans="17:17" x14ac:dyDescent="0.2">
      <c r="Q20" t="s">
        <v>116</v>
      </c>
    </row>
    <row r="21" spans="17:17" x14ac:dyDescent="0.2">
      <c r="Q21" t="s">
        <v>117</v>
      </c>
    </row>
    <row r="22" spans="17:17" x14ac:dyDescent="0.2">
      <c r="Q22" t="s">
        <v>118</v>
      </c>
    </row>
    <row r="23" spans="17:17" x14ac:dyDescent="0.2">
      <c r="Q23" s="17" t="s">
        <v>120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6"/>
  <sheetViews>
    <sheetView showGridLines="0" topLeftCell="A10" zoomScaleNormal="100" workbookViewId="0">
      <selection activeCell="E16" sqref="E16:P1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71"/>
      <c r="C2" s="172"/>
      <c r="D2" s="173" t="s">
        <v>122</v>
      </c>
      <c r="E2" s="174"/>
      <c r="F2" s="174"/>
      <c r="G2" s="174"/>
      <c r="H2" s="174"/>
      <c r="I2" s="174"/>
      <c r="J2" s="175"/>
      <c r="K2" s="161" t="s">
        <v>123</v>
      </c>
      <c r="L2" s="186"/>
      <c r="M2" s="161" t="str">
        <f>Proyecto!K2</f>
        <v>Código: GC-F-015</v>
      </c>
      <c r="N2" s="189"/>
      <c r="O2" s="189"/>
      <c r="P2" s="162"/>
      <c r="R2" s="11"/>
      <c r="S2" s="11"/>
      <c r="T2" s="11"/>
      <c r="U2" s="12"/>
      <c r="AE2" s="13"/>
    </row>
    <row r="3" spans="2:31" s="3" customFormat="1" ht="23.25" customHeight="1" x14ac:dyDescent="0.2">
      <c r="B3" s="167"/>
      <c r="C3" s="168"/>
      <c r="D3" s="176" t="s">
        <v>150</v>
      </c>
      <c r="E3" s="177"/>
      <c r="F3" s="177"/>
      <c r="G3" s="177"/>
      <c r="H3" s="177"/>
      <c r="I3" s="177"/>
      <c r="J3" s="178"/>
      <c r="K3" s="163" t="s">
        <v>127</v>
      </c>
      <c r="L3" s="187"/>
      <c r="M3" s="192" t="str">
        <f>Proyecto!K3</f>
        <v>Fecha: 17 de septiembre de 2014</v>
      </c>
      <c r="N3" s="193"/>
      <c r="O3" s="193"/>
      <c r="P3" s="194"/>
      <c r="R3" s="11"/>
      <c r="S3" s="11"/>
      <c r="T3" s="11"/>
      <c r="U3" s="12"/>
      <c r="AE3" s="13"/>
    </row>
    <row r="4" spans="2:31" s="3" customFormat="1" ht="24" customHeight="1" x14ac:dyDescent="0.2">
      <c r="B4" s="167"/>
      <c r="C4" s="168"/>
      <c r="D4" s="176" t="s">
        <v>151</v>
      </c>
      <c r="E4" s="177"/>
      <c r="F4" s="177"/>
      <c r="G4" s="177"/>
      <c r="H4" s="177"/>
      <c r="I4" s="177"/>
      <c r="J4" s="178"/>
      <c r="K4" s="163" t="s">
        <v>124</v>
      </c>
      <c r="L4" s="187"/>
      <c r="M4" s="163" t="str">
        <f>Proyecto!K4</f>
        <v>Versión 001</v>
      </c>
      <c r="N4" s="195"/>
      <c r="O4" s="195"/>
      <c r="P4" s="164"/>
      <c r="R4" s="11"/>
      <c r="U4" s="12"/>
      <c r="AE4" s="13"/>
    </row>
    <row r="5" spans="2:31" s="3" customFormat="1" ht="22.5" customHeight="1" thickBot="1" x14ac:dyDescent="0.25">
      <c r="B5" s="169"/>
      <c r="C5" s="170"/>
      <c r="D5" s="179" t="s">
        <v>125</v>
      </c>
      <c r="E5" s="180"/>
      <c r="F5" s="180"/>
      <c r="G5" s="180"/>
      <c r="H5" s="180"/>
      <c r="I5" s="180"/>
      <c r="J5" s="181"/>
      <c r="K5" s="165" t="s">
        <v>126</v>
      </c>
      <c r="L5" s="185"/>
      <c r="M5" s="196" t="s">
        <v>126</v>
      </c>
      <c r="N5" s="197"/>
      <c r="O5" s="197"/>
      <c r="P5" s="198"/>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59" t="s">
        <v>0</v>
      </c>
      <c r="C7" s="159"/>
      <c r="D7" s="199" t="str">
        <f>Proyecto!$E$7</f>
        <v>Reingeniería de la estructura funcional y organizacional de la Entidad</v>
      </c>
      <c r="E7" s="199"/>
      <c r="F7" s="199"/>
      <c r="G7" s="199"/>
      <c r="H7" s="199"/>
      <c r="I7" s="199"/>
      <c r="J7" s="199"/>
      <c r="K7" s="199"/>
      <c r="L7" s="199"/>
      <c r="M7" s="199"/>
      <c r="N7" s="199"/>
      <c r="O7" s="199"/>
      <c r="P7" s="199"/>
      <c r="AE7" s="1"/>
    </row>
    <row r="8" spans="2:31" ht="6.75" customHeight="1" x14ac:dyDescent="0.2">
      <c r="B8" s="8"/>
      <c r="C8" s="8"/>
      <c r="D8" s="82"/>
      <c r="E8" s="82"/>
      <c r="F8" s="82"/>
      <c r="G8" s="82"/>
      <c r="H8" s="82"/>
      <c r="I8" s="82"/>
      <c r="J8" s="82"/>
      <c r="K8" s="82"/>
      <c r="L8" s="82"/>
      <c r="M8" s="82"/>
      <c r="N8" s="82"/>
      <c r="O8" s="82"/>
      <c r="P8" s="82"/>
      <c r="AE8" s="1"/>
    </row>
    <row r="9" spans="2:31" ht="30.75" customHeight="1" x14ac:dyDescent="0.2">
      <c r="B9" s="190" t="s">
        <v>25</v>
      </c>
      <c r="C9" s="191"/>
      <c r="D9" s="200" t="s">
        <v>165</v>
      </c>
      <c r="E9" s="201"/>
      <c r="F9" s="201"/>
      <c r="G9" s="201"/>
      <c r="H9" s="201"/>
      <c r="I9" s="201"/>
      <c r="J9" s="201"/>
      <c r="K9" s="201"/>
      <c r="L9" s="201"/>
      <c r="M9" s="201"/>
      <c r="N9" s="201"/>
      <c r="O9" s="201"/>
      <c r="P9" s="202"/>
      <c r="AE9" s="1"/>
    </row>
    <row r="10" spans="2:31" customFormat="1" ht="7.5" customHeight="1" x14ac:dyDescent="0.2">
      <c r="D10" s="83"/>
      <c r="E10" s="83"/>
      <c r="F10" s="83"/>
      <c r="G10" s="83"/>
      <c r="H10" s="83"/>
      <c r="I10" s="83"/>
      <c r="J10" s="83"/>
      <c r="K10" s="83"/>
      <c r="L10" s="83"/>
      <c r="M10" s="83"/>
      <c r="N10" s="83"/>
      <c r="O10" s="83"/>
      <c r="P10" s="83"/>
    </row>
    <row r="11" spans="2:31" ht="39.75" customHeight="1" x14ac:dyDescent="0.2">
      <c r="B11" s="190" t="s">
        <v>26</v>
      </c>
      <c r="C11" s="191"/>
      <c r="D11" s="184" t="s">
        <v>250</v>
      </c>
      <c r="E11" s="184"/>
      <c r="F11" s="184"/>
      <c r="G11" s="184"/>
      <c r="H11" s="184"/>
      <c r="I11" s="184"/>
      <c r="J11" s="184"/>
      <c r="K11" s="184"/>
      <c r="L11" s="184"/>
      <c r="M11" s="184"/>
      <c r="N11" s="184"/>
      <c r="O11" s="184"/>
      <c r="P11" s="18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82" t="s">
        <v>104</v>
      </c>
      <c r="C13" s="182"/>
      <c r="D13" s="35" t="s">
        <v>1</v>
      </c>
      <c r="E13" s="184" t="s">
        <v>228</v>
      </c>
      <c r="F13" s="188"/>
      <c r="G13" s="188"/>
      <c r="H13" s="188"/>
      <c r="I13" s="188"/>
      <c r="J13" s="188"/>
      <c r="K13" s="188"/>
      <c r="L13" s="188"/>
      <c r="M13" s="188"/>
      <c r="N13" s="188"/>
      <c r="O13" s="188"/>
      <c r="P13" s="188"/>
      <c r="AE13" s="1"/>
    </row>
    <row r="14" spans="2:31" s="3" customFormat="1" ht="21" customHeight="1" x14ac:dyDescent="0.2">
      <c r="B14" s="183"/>
      <c r="C14" s="183"/>
      <c r="D14" s="36" t="s">
        <v>166</v>
      </c>
      <c r="E14" s="188"/>
      <c r="F14" s="188"/>
      <c r="G14" s="188"/>
      <c r="H14" s="188"/>
      <c r="I14" s="188"/>
      <c r="J14" s="188"/>
      <c r="K14" s="188"/>
      <c r="L14" s="188"/>
      <c r="M14" s="188"/>
      <c r="N14" s="188"/>
      <c r="O14" s="188"/>
      <c r="P14" s="188"/>
      <c r="R14" s="11"/>
      <c r="U14" s="11"/>
    </row>
    <row r="15" spans="2:31" s="3" customFormat="1" ht="5.25" customHeight="1" x14ac:dyDescent="0.2">
      <c r="B15" s="10"/>
      <c r="C15" s="10"/>
      <c r="D15" s="37"/>
      <c r="E15" s="92"/>
      <c r="F15" s="92"/>
      <c r="G15" s="92"/>
      <c r="H15" s="92"/>
      <c r="I15" s="92"/>
      <c r="J15" s="92"/>
      <c r="K15" s="92"/>
      <c r="L15" s="92"/>
      <c r="M15" s="92"/>
      <c r="N15" s="92"/>
      <c r="O15" s="92"/>
      <c r="P15" s="92"/>
      <c r="R15" s="11"/>
      <c r="U15" s="11"/>
    </row>
    <row r="16" spans="2:31" ht="22.5" customHeight="1" x14ac:dyDescent="0.2">
      <c r="B16" s="182" t="s">
        <v>104</v>
      </c>
      <c r="C16" s="182"/>
      <c r="D16" s="38" t="s">
        <v>1</v>
      </c>
      <c r="E16" s="184" t="s">
        <v>230</v>
      </c>
      <c r="F16" s="184"/>
      <c r="G16" s="184"/>
      <c r="H16" s="184"/>
      <c r="I16" s="184"/>
      <c r="J16" s="184"/>
      <c r="K16" s="184"/>
      <c r="L16" s="184"/>
      <c r="M16" s="184"/>
      <c r="N16" s="184"/>
      <c r="O16" s="184"/>
      <c r="P16" s="184"/>
      <c r="AE16" s="1"/>
    </row>
    <row r="17" spans="2:31" s="3" customFormat="1" ht="21" customHeight="1" x14ac:dyDescent="0.2">
      <c r="B17" s="183"/>
      <c r="C17" s="183"/>
      <c r="D17" s="39" t="s">
        <v>167</v>
      </c>
      <c r="E17" s="184"/>
      <c r="F17" s="184"/>
      <c r="G17" s="184"/>
      <c r="H17" s="184"/>
      <c r="I17" s="184"/>
      <c r="J17" s="184"/>
      <c r="K17" s="184"/>
      <c r="L17" s="184"/>
      <c r="M17" s="184"/>
      <c r="N17" s="184"/>
      <c r="O17" s="184"/>
      <c r="P17" s="184"/>
      <c r="R17" s="11"/>
      <c r="U17" s="11"/>
    </row>
    <row r="18" spans="2:31" s="3" customFormat="1" ht="5.25" customHeight="1" x14ac:dyDescent="0.2">
      <c r="B18" s="10"/>
      <c r="C18" s="10"/>
      <c r="D18" s="40"/>
      <c r="E18" s="92"/>
      <c r="F18" s="92"/>
      <c r="G18" s="92"/>
      <c r="H18" s="92"/>
      <c r="I18" s="92"/>
      <c r="J18" s="92"/>
      <c r="K18" s="92"/>
      <c r="L18" s="92"/>
      <c r="M18" s="92"/>
      <c r="N18" s="92"/>
      <c r="O18" s="92"/>
      <c r="P18" s="92"/>
      <c r="R18" s="11"/>
      <c r="U18" s="11"/>
    </row>
    <row r="19" spans="2:31" ht="22.5" customHeight="1" x14ac:dyDescent="0.2">
      <c r="B19" s="182" t="s">
        <v>104</v>
      </c>
      <c r="C19" s="182"/>
      <c r="D19" s="38" t="s">
        <v>1</v>
      </c>
      <c r="E19" s="184" t="s">
        <v>229</v>
      </c>
      <c r="F19" s="184"/>
      <c r="G19" s="184"/>
      <c r="H19" s="184"/>
      <c r="I19" s="184"/>
      <c r="J19" s="184"/>
      <c r="K19" s="184"/>
      <c r="L19" s="184"/>
      <c r="M19" s="184"/>
      <c r="N19" s="184"/>
      <c r="O19" s="184"/>
      <c r="P19" s="184"/>
      <c r="AE19" s="1"/>
    </row>
    <row r="20" spans="2:31" s="3" customFormat="1" ht="21" customHeight="1" x14ac:dyDescent="0.2">
      <c r="B20" s="183"/>
      <c r="C20" s="183"/>
      <c r="D20" s="99" t="s">
        <v>167</v>
      </c>
      <c r="E20" s="184"/>
      <c r="F20" s="184"/>
      <c r="G20" s="184"/>
      <c r="H20" s="184"/>
      <c r="I20" s="184"/>
      <c r="J20" s="184"/>
      <c r="K20" s="184"/>
      <c r="L20" s="184"/>
      <c r="M20" s="184"/>
      <c r="N20" s="184"/>
      <c r="O20" s="184"/>
      <c r="P20" s="184"/>
      <c r="R20" s="11"/>
      <c r="U20" s="11"/>
    </row>
    <row r="21" spans="2:31" s="3" customFormat="1" ht="5.25" customHeight="1" x14ac:dyDescent="0.2">
      <c r="B21" s="10"/>
      <c r="C21" s="10"/>
      <c r="D21" s="40"/>
      <c r="E21" s="40"/>
      <c r="F21" s="40"/>
      <c r="G21" s="40"/>
      <c r="H21" s="40"/>
      <c r="I21" s="40"/>
      <c r="J21" s="40"/>
      <c r="K21" s="40"/>
      <c r="L21" s="40"/>
      <c r="M21" s="40"/>
      <c r="N21" s="40"/>
      <c r="O21" s="40"/>
      <c r="P21" s="40"/>
      <c r="R21" s="11"/>
      <c r="U21" s="11"/>
    </row>
    <row r="22" spans="2:31" ht="22.5" customHeight="1" x14ac:dyDescent="0.2">
      <c r="B22" s="182" t="s">
        <v>104</v>
      </c>
      <c r="C22" s="182"/>
      <c r="D22" s="38" t="s">
        <v>1</v>
      </c>
      <c r="E22" s="184" t="s">
        <v>231</v>
      </c>
      <c r="F22" s="184"/>
      <c r="G22" s="184"/>
      <c r="H22" s="184"/>
      <c r="I22" s="184"/>
      <c r="J22" s="184"/>
      <c r="K22" s="184"/>
      <c r="L22" s="184"/>
      <c r="M22" s="184"/>
      <c r="N22" s="184"/>
      <c r="O22" s="184"/>
      <c r="P22" s="184"/>
      <c r="AE22" s="1"/>
    </row>
    <row r="23" spans="2:31" s="3" customFormat="1" ht="21" customHeight="1" x14ac:dyDescent="0.2">
      <c r="B23" s="183"/>
      <c r="C23" s="183"/>
      <c r="D23" s="39" t="s">
        <v>167</v>
      </c>
      <c r="E23" s="184"/>
      <c r="F23" s="184"/>
      <c r="G23" s="184"/>
      <c r="H23" s="184"/>
      <c r="I23" s="184"/>
      <c r="J23" s="184"/>
      <c r="K23" s="184"/>
      <c r="L23" s="184"/>
      <c r="M23" s="184"/>
      <c r="N23" s="184"/>
      <c r="O23" s="184"/>
      <c r="P23" s="184"/>
      <c r="R23" s="11"/>
      <c r="U23" s="11"/>
    </row>
    <row r="24" spans="2:31" s="101" customFormat="1" ht="5.25" customHeight="1" x14ac:dyDescent="0.2">
      <c r="B24" s="10"/>
      <c r="C24" s="10"/>
      <c r="D24" s="104"/>
      <c r="E24" s="104"/>
      <c r="F24" s="104"/>
      <c r="G24" s="104"/>
      <c r="H24" s="104"/>
      <c r="I24" s="104"/>
      <c r="J24" s="104"/>
      <c r="K24" s="104"/>
      <c r="L24" s="104"/>
      <c r="M24" s="104"/>
      <c r="N24" s="104"/>
      <c r="O24" s="104"/>
      <c r="P24" s="104"/>
      <c r="R24" s="11"/>
      <c r="U24" s="11"/>
    </row>
    <row r="25" spans="2:31" ht="22.5" customHeight="1" x14ac:dyDescent="0.2">
      <c r="B25" s="182" t="s">
        <v>104</v>
      </c>
      <c r="C25" s="182"/>
      <c r="D25" s="102" t="s">
        <v>1</v>
      </c>
      <c r="E25" s="184" t="s">
        <v>232</v>
      </c>
      <c r="F25" s="184"/>
      <c r="G25" s="184"/>
      <c r="H25" s="184"/>
      <c r="I25" s="184"/>
      <c r="J25" s="184"/>
      <c r="K25" s="184"/>
      <c r="L25" s="184"/>
      <c r="M25" s="184"/>
      <c r="N25" s="184"/>
      <c r="O25" s="184"/>
      <c r="P25" s="184"/>
      <c r="AE25" s="1"/>
    </row>
    <row r="26" spans="2:31" s="101" customFormat="1" ht="21" customHeight="1" x14ac:dyDescent="0.2">
      <c r="B26" s="183"/>
      <c r="C26" s="183"/>
      <c r="D26" s="103" t="s">
        <v>167</v>
      </c>
      <c r="E26" s="184"/>
      <c r="F26" s="184"/>
      <c r="G26" s="184"/>
      <c r="H26" s="184"/>
      <c r="I26" s="184"/>
      <c r="J26" s="184"/>
      <c r="K26" s="184"/>
      <c r="L26" s="184"/>
      <c r="M26" s="184"/>
      <c r="N26" s="184"/>
      <c r="O26" s="184"/>
      <c r="P26" s="184"/>
      <c r="R26" s="11"/>
      <c r="U26" s="11"/>
    </row>
  </sheetData>
  <mergeCells count="32">
    <mergeCell ref="M2:P2"/>
    <mergeCell ref="B7:C7"/>
    <mergeCell ref="B11:C11"/>
    <mergeCell ref="B9:C9"/>
    <mergeCell ref="M3:P3"/>
    <mergeCell ref="M4:P4"/>
    <mergeCell ref="M5:P5"/>
    <mergeCell ref="D7:P7"/>
    <mergeCell ref="D11:P11"/>
    <mergeCell ref="D9:P9"/>
    <mergeCell ref="B13:C14"/>
    <mergeCell ref="B22:C23"/>
    <mergeCell ref="D2:J2"/>
    <mergeCell ref="D5:J5"/>
    <mergeCell ref="K5:L5"/>
    <mergeCell ref="K2:L2"/>
    <mergeCell ref="D3:J3"/>
    <mergeCell ref="K3:L3"/>
    <mergeCell ref="D4:J4"/>
    <mergeCell ref="K4:L4"/>
    <mergeCell ref="B5:C5"/>
    <mergeCell ref="B2:C2"/>
    <mergeCell ref="B3:C3"/>
    <mergeCell ref="B4:C4"/>
    <mergeCell ref="E22:P23"/>
    <mergeCell ref="E13:P14"/>
    <mergeCell ref="B25:C26"/>
    <mergeCell ref="E25:P26"/>
    <mergeCell ref="B16:C17"/>
    <mergeCell ref="E16:P17"/>
    <mergeCell ref="B19:C20"/>
    <mergeCell ref="E19:P20"/>
  </mergeCells>
  <dataValidations count="1">
    <dataValidation type="whole" allowBlank="1" showInputMessage="1" showErrorMessage="1" sqref="W27:AC65482 G27:M65482 O27:U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Normal="100" workbookViewId="0">
      <selection activeCell="D13" sqref="D13:I1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71"/>
      <c r="C2" s="172"/>
      <c r="D2" s="203" t="s">
        <v>122</v>
      </c>
      <c r="E2" s="204"/>
      <c r="F2" s="204"/>
      <c r="G2" s="204"/>
      <c r="H2" s="205"/>
      <c r="I2" s="50" t="str">
        <f>Proyecto!K2</f>
        <v>Código: GC-F-015</v>
      </c>
      <c r="J2" s="15"/>
      <c r="K2" s="15"/>
      <c r="L2" s="15"/>
      <c r="T2" s="13"/>
    </row>
    <row r="3" spans="2:24" s="3" customFormat="1" ht="23.25" customHeight="1" thickBot="1" x14ac:dyDescent="0.25">
      <c r="B3" s="167"/>
      <c r="C3" s="168"/>
      <c r="D3" s="203" t="s">
        <v>150</v>
      </c>
      <c r="E3" s="204"/>
      <c r="F3" s="204"/>
      <c r="G3" s="204"/>
      <c r="H3" s="205"/>
      <c r="I3" s="51" t="str">
        <f>Proyecto!K3</f>
        <v>Fecha: 17 de septiembre de 2014</v>
      </c>
      <c r="J3" s="15"/>
      <c r="K3" s="15"/>
      <c r="L3" s="15"/>
      <c r="T3" s="13"/>
    </row>
    <row r="4" spans="2:24" s="3" customFormat="1" ht="24" customHeight="1" thickBot="1" x14ac:dyDescent="0.25">
      <c r="B4" s="167"/>
      <c r="C4" s="168"/>
      <c r="D4" s="203" t="s">
        <v>151</v>
      </c>
      <c r="E4" s="204"/>
      <c r="F4" s="204"/>
      <c r="G4" s="204"/>
      <c r="H4" s="205"/>
      <c r="I4" s="51" t="str">
        <f>Proyecto!K4</f>
        <v>Versión 001</v>
      </c>
      <c r="J4" s="15"/>
      <c r="K4" s="15"/>
      <c r="L4" s="15"/>
      <c r="T4" s="13"/>
    </row>
    <row r="5" spans="2:24" s="3" customFormat="1" ht="22.5" customHeight="1" thickBot="1" x14ac:dyDescent="0.25">
      <c r="B5" s="169"/>
      <c r="C5" s="170"/>
      <c r="D5" s="206" t="s">
        <v>125</v>
      </c>
      <c r="E5" s="207"/>
      <c r="F5" s="207"/>
      <c r="G5" s="207"/>
      <c r="H5" s="208"/>
      <c r="I5" s="52" t="s">
        <v>126</v>
      </c>
      <c r="J5" s="15"/>
      <c r="K5" s="15"/>
      <c r="L5" s="15"/>
      <c r="T5" s="13"/>
    </row>
    <row r="6" spans="2:24" ht="5.25" customHeight="1" x14ac:dyDescent="0.2">
      <c r="B6" s="5"/>
      <c r="C6" s="5"/>
      <c r="D6" s="5"/>
      <c r="E6" s="5"/>
      <c r="F6" s="5"/>
      <c r="G6" s="5"/>
      <c r="H6" s="5"/>
      <c r="I6" s="5"/>
    </row>
    <row r="7" spans="2:24" ht="29.25" customHeight="1" x14ac:dyDescent="0.2">
      <c r="B7" s="159" t="s">
        <v>0</v>
      </c>
      <c r="C7" s="159"/>
      <c r="D7" s="199" t="str">
        <f>Proyecto!$E$7</f>
        <v>Reingeniería de la estructura funcional y organizacional de la Entidad</v>
      </c>
      <c r="E7" s="199"/>
      <c r="F7" s="199"/>
      <c r="G7" s="199"/>
      <c r="H7" s="199"/>
      <c r="I7" s="199"/>
      <c r="X7" s="1"/>
    </row>
    <row r="8" spans="2:24" s="3" customFormat="1" ht="10.5" customHeight="1" x14ac:dyDescent="0.2">
      <c r="B8" s="10"/>
      <c r="C8" s="10"/>
      <c r="D8" s="6"/>
      <c r="E8" s="6"/>
      <c r="F8" s="6"/>
      <c r="G8" s="6"/>
      <c r="H8" s="6"/>
      <c r="I8" s="6"/>
      <c r="N8" s="15"/>
    </row>
    <row r="9" spans="2:24" ht="18.75" customHeight="1" x14ac:dyDescent="0.2">
      <c r="B9" s="212" t="s">
        <v>110</v>
      </c>
      <c r="C9" s="212"/>
      <c r="D9" s="212"/>
      <c r="E9" s="212"/>
      <c r="F9" s="212"/>
      <c r="G9" s="212"/>
      <c r="H9" s="212"/>
      <c r="I9" s="212"/>
      <c r="X9" s="1"/>
    </row>
    <row r="10" spans="2:24" ht="28.5" customHeight="1" x14ac:dyDescent="0.2">
      <c r="B10" s="209" t="s">
        <v>27</v>
      </c>
      <c r="C10" s="209"/>
      <c r="D10" s="210" t="s">
        <v>153</v>
      </c>
      <c r="E10" s="210"/>
      <c r="F10" s="210"/>
      <c r="G10" s="210"/>
      <c r="H10" s="210"/>
      <c r="I10" s="210"/>
      <c r="X10" s="1"/>
    </row>
    <row r="11" spans="2:24" ht="22.5" customHeight="1" x14ac:dyDescent="0.2">
      <c r="B11" s="209" t="s">
        <v>1</v>
      </c>
      <c r="C11" s="209"/>
      <c r="D11" s="209" t="s">
        <v>2</v>
      </c>
      <c r="E11" s="209"/>
      <c r="F11" s="23" t="s">
        <v>3</v>
      </c>
      <c r="G11" s="35" t="s">
        <v>108</v>
      </c>
      <c r="H11" s="35" t="s">
        <v>4</v>
      </c>
      <c r="I11" s="35" t="s">
        <v>109</v>
      </c>
      <c r="X11" s="1"/>
    </row>
    <row r="12" spans="2:24" ht="60.75" customHeight="1" x14ac:dyDescent="0.2">
      <c r="B12" s="211" t="s">
        <v>52</v>
      </c>
      <c r="C12" s="211"/>
      <c r="D12" s="211" t="s">
        <v>169</v>
      </c>
      <c r="E12" s="211"/>
      <c r="F12" s="127">
        <v>1</v>
      </c>
      <c r="G12" s="128" t="s">
        <v>168</v>
      </c>
      <c r="H12" s="128" t="s">
        <v>53</v>
      </c>
      <c r="I12" s="89" t="s">
        <v>246</v>
      </c>
      <c r="X12" s="1"/>
    </row>
    <row r="13" spans="2:24" ht="24.75" customHeight="1" x14ac:dyDescent="0.2">
      <c r="B13" s="209" t="s">
        <v>5</v>
      </c>
      <c r="C13" s="209"/>
      <c r="D13" s="210" t="s">
        <v>136</v>
      </c>
      <c r="E13" s="210"/>
      <c r="F13" s="210"/>
      <c r="G13" s="210"/>
      <c r="H13" s="210"/>
      <c r="I13" s="210"/>
      <c r="X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H14:H65488 J14:N65488 P14:V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opLeftCell="A13" zoomScale="90" zoomScaleNormal="90" workbookViewId="0">
      <selection activeCell="C15" sqref="C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53"/>
      <c r="C2" s="206" t="s">
        <v>122</v>
      </c>
      <c r="D2" s="207"/>
      <c r="E2" s="207"/>
      <c r="F2" s="208"/>
      <c r="G2" s="50" t="str">
        <f>Proyecto!K2</f>
        <v>Código: GC-F-015</v>
      </c>
      <c r="H2" s="11"/>
      <c r="I2" s="11"/>
      <c r="J2" s="12"/>
      <c r="T2" s="13"/>
    </row>
    <row r="3" spans="2:22" s="3" customFormat="1" ht="23.25" customHeight="1" thickBot="1" x14ac:dyDescent="0.25">
      <c r="B3" s="54"/>
      <c r="C3" s="206" t="s">
        <v>150</v>
      </c>
      <c r="D3" s="207"/>
      <c r="E3" s="207"/>
      <c r="F3" s="208"/>
      <c r="G3" s="51" t="str">
        <f>Proyecto!K3</f>
        <v>Fecha: 17 de septiembre de 2014</v>
      </c>
      <c r="H3" s="11"/>
      <c r="I3" s="11"/>
      <c r="J3" s="12"/>
      <c r="T3" s="13"/>
    </row>
    <row r="4" spans="2:22" s="3" customFormat="1" ht="24" customHeight="1" thickBot="1" x14ac:dyDescent="0.25">
      <c r="B4" s="54"/>
      <c r="C4" s="206" t="s">
        <v>151</v>
      </c>
      <c r="D4" s="207"/>
      <c r="E4" s="207"/>
      <c r="F4" s="208"/>
      <c r="G4" s="51" t="str">
        <f>Proyecto!K4</f>
        <v>Versión 001</v>
      </c>
      <c r="J4" s="12"/>
      <c r="T4" s="13"/>
    </row>
    <row r="5" spans="2:22" s="3" customFormat="1" ht="22.5" customHeight="1" thickBot="1" x14ac:dyDescent="0.25">
      <c r="B5" s="55"/>
      <c r="C5" s="206" t="s">
        <v>125</v>
      </c>
      <c r="D5" s="207"/>
      <c r="E5" s="207"/>
      <c r="F5" s="208"/>
      <c r="G5" s="52" t="s">
        <v>126</v>
      </c>
      <c r="J5" s="11"/>
      <c r="T5" s="13"/>
    </row>
    <row r="6" spans="2:22" ht="5.25" customHeight="1" x14ac:dyDescent="0.2">
      <c r="B6" s="5"/>
      <c r="C6" s="5"/>
      <c r="D6" s="5"/>
      <c r="E6" s="5"/>
      <c r="F6" s="5"/>
      <c r="G6" s="5"/>
    </row>
    <row r="7" spans="2:22" ht="29.25" customHeight="1" x14ac:dyDescent="0.2">
      <c r="B7" s="27" t="s">
        <v>0</v>
      </c>
      <c r="C7" s="199" t="str">
        <f>Proyecto!$E$7</f>
        <v>Reingeniería de la estructura funcional y organizacional de la Entidad</v>
      </c>
      <c r="D7" s="199"/>
      <c r="E7" s="199"/>
      <c r="F7" s="199"/>
      <c r="G7" s="199"/>
      <c r="V7" s="1"/>
    </row>
    <row r="9" spans="2:22" ht="18" customHeight="1" x14ac:dyDescent="0.2">
      <c r="B9" s="212" t="s">
        <v>43</v>
      </c>
      <c r="C9" s="212"/>
      <c r="D9" s="212"/>
      <c r="E9" s="212"/>
      <c r="F9" s="212"/>
      <c r="G9" s="212"/>
    </row>
    <row r="10" spans="2:22" customFormat="1" ht="15" customHeight="1" x14ac:dyDescent="0.2"/>
    <row r="11" spans="2:22" ht="20.25" customHeight="1" x14ac:dyDescent="0.2">
      <c r="B11" s="23" t="s">
        <v>73</v>
      </c>
      <c r="C11" s="23" t="s">
        <v>6</v>
      </c>
      <c r="D11" s="23" t="s">
        <v>14</v>
      </c>
      <c r="E11" s="23" t="s">
        <v>42</v>
      </c>
      <c r="F11" s="212" t="s">
        <v>15</v>
      </c>
      <c r="G11" s="212"/>
    </row>
    <row r="12" spans="2:22" ht="84" x14ac:dyDescent="0.2">
      <c r="B12" s="22" t="s">
        <v>60</v>
      </c>
      <c r="C12" s="22" t="s">
        <v>170</v>
      </c>
      <c r="D12" s="21" t="s">
        <v>63</v>
      </c>
      <c r="E12" s="22" t="s">
        <v>94</v>
      </c>
      <c r="F12" s="213" t="s">
        <v>207</v>
      </c>
      <c r="G12" s="213"/>
    </row>
    <row r="13" spans="2:22" ht="144" x14ac:dyDescent="0.2">
      <c r="B13" s="22" t="s">
        <v>61</v>
      </c>
      <c r="C13" s="22" t="s">
        <v>193</v>
      </c>
      <c r="D13" s="21" t="s">
        <v>173</v>
      </c>
      <c r="E13" s="22" t="s">
        <v>94</v>
      </c>
      <c r="F13" s="213" t="s">
        <v>208</v>
      </c>
      <c r="G13" s="213"/>
    </row>
    <row r="14" spans="2:22" ht="84" x14ac:dyDescent="0.2">
      <c r="B14" s="22" t="s">
        <v>62</v>
      </c>
      <c r="C14" s="22" t="s">
        <v>252</v>
      </c>
      <c r="D14" s="21" t="s">
        <v>174</v>
      </c>
      <c r="E14" s="22" t="s">
        <v>94</v>
      </c>
      <c r="F14" s="213" t="s">
        <v>209</v>
      </c>
      <c r="G14" s="213"/>
    </row>
    <row r="15" spans="2:22" ht="96" x14ac:dyDescent="0.2">
      <c r="B15" s="22" t="s">
        <v>171</v>
      </c>
      <c r="C15" s="22" t="s">
        <v>172</v>
      </c>
      <c r="D15" s="21" t="s">
        <v>175</v>
      </c>
      <c r="E15" s="22" t="s">
        <v>94</v>
      </c>
      <c r="F15" s="213" t="s">
        <v>209</v>
      </c>
      <c r="G15" s="213"/>
    </row>
    <row r="16" spans="2:22" x14ac:dyDescent="0.2">
      <c r="B16" s="3"/>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N8:T65486 H8:L1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2:H18"/>
  <sheetViews>
    <sheetView topLeftCell="A4" zoomScaleNormal="100" workbookViewId="0">
      <selection activeCell="B8" sqref="B8:H8"/>
    </sheetView>
  </sheetViews>
  <sheetFormatPr baseColWidth="10" defaultRowHeight="12.75" x14ac:dyDescent="0.2"/>
  <cols>
    <col min="1" max="1" width="5" style="56" customWidth="1"/>
    <col min="2" max="2" width="30.28515625" style="56" customWidth="1"/>
    <col min="3" max="3" width="25" style="56" customWidth="1"/>
    <col min="4" max="4" width="11.42578125" style="56"/>
    <col min="5" max="5" width="33" style="56" customWidth="1"/>
    <col min="6" max="6" width="20.7109375" style="56" customWidth="1"/>
    <col min="7" max="7" width="25.5703125" style="56" customWidth="1"/>
    <col min="8" max="8" width="15" style="56" customWidth="1"/>
    <col min="9" max="16384" width="11.42578125" style="56"/>
  </cols>
  <sheetData>
    <row r="2" spans="2:8" ht="18" customHeight="1" x14ac:dyDescent="0.2">
      <c r="B2" s="114"/>
      <c r="C2" s="221" t="s">
        <v>122</v>
      </c>
      <c r="D2" s="221"/>
      <c r="E2" s="221"/>
      <c r="F2" s="221"/>
      <c r="G2" s="220" t="str">
        <f>Proyecto!K2</f>
        <v>Código: GC-F-015</v>
      </c>
      <c r="H2" s="220"/>
    </row>
    <row r="3" spans="2:8" ht="19.5" customHeight="1" x14ac:dyDescent="0.2">
      <c r="B3" s="115"/>
      <c r="C3" s="221" t="s">
        <v>150</v>
      </c>
      <c r="D3" s="221"/>
      <c r="E3" s="221"/>
      <c r="F3" s="221"/>
      <c r="G3" s="220" t="str">
        <f>Proyecto!K3</f>
        <v>Fecha: 17 de septiembre de 2014</v>
      </c>
      <c r="H3" s="220"/>
    </row>
    <row r="4" spans="2:8" ht="19.5" customHeight="1" x14ac:dyDescent="0.2">
      <c r="B4" s="115"/>
      <c r="C4" s="221" t="s">
        <v>151</v>
      </c>
      <c r="D4" s="221"/>
      <c r="E4" s="221"/>
      <c r="F4" s="221"/>
      <c r="G4" s="220" t="str">
        <f>Proyecto!K4</f>
        <v>Versión 001</v>
      </c>
      <c r="H4" s="220"/>
    </row>
    <row r="5" spans="2:8" ht="21.75" customHeight="1" x14ac:dyDescent="0.2">
      <c r="B5" s="116"/>
      <c r="C5" s="221" t="s">
        <v>125</v>
      </c>
      <c r="D5" s="221"/>
      <c r="E5" s="221"/>
      <c r="F5" s="221"/>
      <c r="G5" s="220" t="s">
        <v>126</v>
      </c>
      <c r="H5" s="220"/>
    </row>
    <row r="6" spans="2:8" ht="21" customHeight="1" x14ac:dyDescent="0.2"/>
    <row r="7" spans="2:8" ht="22.5" customHeight="1" x14ac:dyDescent="0.2">
      <c r="B7" s="214" t="s">
        <v>75</v>
      </c>
      <c r="C7" s="215"/>
      <c r="D7" s="215"/>
      <c r="E7" s="215"/>
      <c r="F7" s="215"/>
      <c r="G7" s="215"/>
      <c r="H7" s="215"/>
    </row>
    <row r="8" spans="2:8" ht="86.25" customHeight="1" x14ac:dyDescent="0.2">
      <c r="B8" s="216" t="s">
        <v>210</v>
      </c>
      <c r="C8" s="217"/>
      <c r="D8" s="217"/>
      <c r="E8" s="217"/>
      <c r="F8" s="217"/>
      <c r="G8" s="217"/>
      <c r="H8" s="217"/>
    </row>
    <row r="9" spans="2:8" x14ac:dyDescent="0.2">
      <c r="B9" s="57"/>
    </row>
    <row r="11" spans="2:8" ht="22.5" customHeight="1" x14ac:dyDescent="0.2">
      <c r="B11" s="218" t="s">
        <v>72</v>
      </c>
      <c r="C11" s="219"/>
      <c r="E11" s="214" t="s">
        <v>74</v>
      </c>
      <c r="F11" s="215"/>
      <c r="G11" s="215"/>
      <c r="H11" s="215"/>
    </row>
    <row r="13" spans="2:8" ht="20.25" customHeight="1" x14ac:dyDescent="0.2">
      <c r="B13" s="28" t="s">
        <v>6</v>
      </c>
      <c r="C13" s="28" t="s">
        <v>73</v>
      </c>
      <c r="D13" s="58"/>
      <c r="E13" s="28" t="s">
        <v>6</v>
      </c>
      <c r="F13" s="28" t="s">
        <v>73</v>
      </c>
      <c r="G13" s="28" t="s">
        <v>71</v>
      </c>
      <c r="H13" s="28" t="s">
        <v>89</v>
      </c>
    </row>
    <row r="14" spans="2:8" s="110" customFormat="1" ht="24.95" customHeight="1" x14ac:dyDescent="0.2">
      <c r="B14" s="107" t="s">
        <v>176</v>
      </c>
      <c r="C14" s="107" t="s">
        <v>178</v>
      </c>
      <c r="E14" s="111" t="s">
        <v>154</v>
      </c>
      <c r="F14" s="112" t="s">
        <v>155</v>
      </c>
      <c r="G14" s="113"/>
      <c r="H14" s="113"/>
    </row>
    <row r="15" spans="2:8" s="110" customFormat="1" ht="24.95" customHeight="1" x14ac:dyDescent="0.2">
      <c r="B15" s="100" t="s">
        <v>194</v>
      </c>
      <c r="C15" s="100" t="s">
        <v>179</v>
      </c>
      <c r="E15" s="113"/>
      <c r="F15" s="113"/>
      <c r="G15" s="113"/>
      <c r="H15" s="113"/>
    </row>
    <row r="16" spans="2:8" s="110" customFormat="1" ht="24.95" customHeight="1" x14ac:dyDescent="0.2">
      <c r="B16" s="107" t="s">
        <v>251</v>
      </c>
      <c r="C16" s="107" t="s">
        <v>164</v>
      </c>
      <c r="E16" s="113"/>
      <c r="F16" s="113"/>
      <c r="G16" s="113"/>
      <c r="H16" s="113"/>
    </row>
    <row r="17" spans="2:8" s="110" customFormat="1" ht="24.95" customHeight="1" x14ac:dyDescent="0.2">
      <c r="B17" s="107" t="s">
        <v>177</v>
      </c>
      <c r="C17" s="107" t="s">
        <v>180</v>
      </c>
      <c r="E17" s="113"/>
      <c r="F17" s="113"/>
      <c r="G17" s="113"/>
      <c r="H17" s="113"/>
    </row>
    <row r="18" spans="2:8" ht="21.95" customHeight="1" x14ac:dyDescent="0.2">
      <c r="B18" s="59"/>
      <c r="C18" s="59"/>
      <c r="E18" s="59"/>
      <c r="F18" s="59"/>
      <c r="G18" s="59"/>
      <c r="H18" s="5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2"/>
  <sheetViews>
    <sheetView showGridLines="0" topLeftCell="A4" zoomScale="90" zoomScaleNormal="90" workbookViewId="0">
      <selection activeCell="C7" sqref="C7:F7"/>
    </sheetView>
  </sheetViews>
  <sheetFormatPr baseColWidth="10" defaultRowHeight="12" x14ac:dyDescent="0.2"/>
  <cols>
    <col min="1" max="1" width="2.42578125" style="1" customWidth="1"/>
    <col min="2" max="2" width="37.140625" style="1" customWidth="1"/>
    <col min="3" max="3" width="39.42578125" style="1" customWidth="1"/>
    <col min="4" max="4" width="18.71093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0"/>
      <c r="C2" s="231" t="s">
        <v>122</v>
      </c>
      <c r="D2" s="232"/>
      <c r="E2" s="232"/>
      <c r="F2" s="232"/>
      <c r="G2" s="222" t="str">
        <f>Proyecto!K2</f>
        <v>Código: GC-F-015</v>
      </c>
      <c r="H2" s="223"/>
      <c r="I2" s="223"/>
      <c r="J2" s="223"/>
      <c r="K2" s="223"/>
      <c r="L2" s="224"/>
      <c r="U2" s="13"/>
    </row>
    <row r="3" spans="1:21" s="3" customFormat="1" ht="23.25" customHeight="1" thickBot="1" x14ac:dyDescent="0.25">
      <c r="B3" s="62"/>
      <c r="C3" s="231" t="s">
        <v>150</v>
      </c>
      <c r="D3" s="232"/>
      <c r="E3" s="232"/>
      <c r="F3" s="232"/>
      <c r="G3" s="225" t="str">
        <f>Proyecto!K3</f>
        <v>Fecha: 17 de septiembre de 2014</v>
      </c>
      <c r="H3" s="226"/>
      <c r="I3" s="226"/>
      <c r="J3" s="226"/>
      <c r="K3" s="226"/>
      <c r="L3" s="227"/>
      <c r="U3" s="13"/>
    </row>
    <row r="4" spans="1:21" s="3" customFormat="1" ht="24" customHeight="1" thickBot="1" x14ac:dyDescent="0.25">
      <c r="B4" s="62"/>
      <c r="C4" s="231" t="s">
        <v>151</v>
      </c>
      <c r="D4" s="232"/>
      <c r="E4" s="232"/>
      <c r="F4" s="232"/>
      <c r="G4" s="228" t="str">
        <f>Proyecto!K4</f>
        <v>Versión 001</v>
      </c>
      <c r="H4" s="229"/>
      <c r="I4" s="229"/>
      <c r="J4" s="229"/>
      <c r="K4" s="229"/>
      <c r="L4" s="230"/>
      <c r="U4" s="13"/>
    </row>
    <row r="5" spans="1:21" s="3" customFormat="1" ht="22.5" customHeight="1" thickBot="1" x14ac:dyDescent="0.25">
      <c r="B5" s="64"/>
      <c r="C5" s="231" t="s">
        <v>125</v>
      </c>
      <c r="D5" s="232"/>
      <c r="E5" s="232"/>
      <c r="F5" s="232"/>
      <c r="G5" s="225" t="s">
        <v>126</v>
      </c>
      <c r="H5" s="226"/>
      <c r="I5" s="226"/>
      <c r="J5" s="226"/>
      <c r="K5" s="226"/>
      <c r="L5" s="227"/>
      <c r="U5" s="13"/>
    </row>
    <row r="6" spans="1:21" ht="5.25" customHeight="1" x14ac:dyDescent="0.2">
      <c r="A6" s="7" t="str">
        <f>Proyecto!$E$7</f>
        <v>Reingeniería de la estructura funcional y organizacional de la Entidad</v>
      </c>
      <c r="B6" s="5"/>
      <c r="C6" s="5"/>
      <c r="D6" s="5"/>
      <c r="E6" s="5"/>
      <c r="F6" s="5"/>
    </row>
    <row r="7" spans="1:21" ht="29.25" customHeight="1" x14ac:dyDescent="0.2">
      <c r="B7" s="27" t="s">
        <v>0</v>
      </c>
      <c r="C7" s="160" t="str">
        <f>Proyecto!$E$7</f>
        <v>Reingeniería de la estructura funcional y organizacional de la Entidad</v>
      </c>
      <c r="D7" s="160"/>
      <c r="E7" s="160"/>
      <c r="F7" s="160"/>
      <c r="U7" s="1"/>
    </row>
    <row r="8" spans="1:21" x14ac:dyDescent="0.2">
      <c r="B8" s="3"/>
    </row>
    <row r="10" spans="1:21" ht="18" customHeight="1" x14ac:dyDescent="0.2">
      <c r="B10" s="27" t="s">
        <v>86</v>
      </c>
      <c r="C10" s="84" t="s">
        <v>181</v>
      </c>
    </row>
    <row r="11" spans="1:21" ht="6" customHeight="1" x14ac:dyDescent="0.2">
      <c r="C11" s="85"/>
    </row>
    <row r="12" spans="1:21" ht="18" customHeight="1" x14ac:dyDescent="0.2">
      <c r="B12" s="27" t="s">
        <v>47</v>
      </c>
      <c r="C12" s="84" t="s">
        <v>211</v>
      </c>
    </row>
    <row r="13" spans="1:21" ht="6" customHeight="1" x14ac:dyDescent="0.2">
      <c r="C13" s="85"/>
    </row>
    <row r="14" spans="1:21" ht="18" customHeight="1" x14ac:dyDescent="0.2">
      <c r="B14" s="27" t="s">
        <v>48</v>
      </c>
      <c r="C14" s="84" t="s">
        <v>211</v>
      </c>
    </row>
    <row r="15" spans="1:21" ht="6" customHeight="1" x14ac:dyDescent="0.2">
      <c r="C15" s="85"/>
    </row>
    <row r="16" spans="1:21" ht="18" customHeight="1" x14ac:dyDescent="0.2">
      <c r="B16" s="27" t="s">
        <v>44</v>
      </c>
      <c r="C16" s="86">
        <v>400000000</v>
      </c>
    </row>
    <row r="17" spans="2:4" ht="6" customHeight="1" x14ac:dyDescent="0.2">
      <c r="C17" s="85"/>
    </row>
    <row r="18" spans="2:4" ht="18" customHeight="1" x14ac:dyDescent="0.2">
      <c r="B18" s="27" t="s">
        <v>45</v>
      </c>
      <c r="C18" s="86" t="s">
        <v>182</v>
      </c>
    </row>
    <row r="19" spans="2:4" ht="6" customHeight="1" x14ac:dyDescent="0.2">
      <c r="C19" s="78"/>
    </row>
    <row r="20" spans="2:4" ht="18" customHeight="1" x14ac:dyDescent="0.2">
      <c r="B20" s="27" t="s">
        <v>46</v>
      </c>
      <c r="C20" s="86" t="s">
        <v>182</v>
      </c>
    </row>
    <row r="25" spans="2:4" ht="24" hidden="1" x14ac:dyDescent="0.2">
      <c r="C25" s="79">
        <v>22660000</v>
      </c>
      <c r="D25" s="80" t="s">
        <v>144</v>
      </c>
    </row>
    <row r="26" spans="2:4" hidden="1" x14ac:dyDescent="0.2">
      <c r="C26" s="79"/>
      <c r="D26" s="80" t="s">
        <v>145</v>
      </c>
    </row>
    <row r="27" spans="2:4" hidden="1" x14ac:dyDescent="0.2">
      <c r="C27" s="81">
        <v>50000000</v>
      </c>
      <c r="D27" s="80" t="s">
        <v>146</v>
      </c>
    </row>
    <row r="28" spans="2:4" ht="24" hidden="1" x14ac:dyDescent="0.2">
      <c r="C28" s="81">
        <v>3000000</v>
      </c>
      <c r="D28" s="80" t="s">
        <v>147</v>
      </c>
    </row>
    <row r="29" spans="2:4" hidden="1" x14ac:dyDescent="0.2">
      <c r="D29" s="80"/>
    </row>
    <row r="30" spans="2:4" hidden="1" x14ac:dyDescent="0.2">
      <c r="C30" s="79">
        <f>SUM(C25:C29)</f>
        <v>75660000</v>
      </c>
    </row>
    <row r="31" spans="2:4" hidden="1" x14ac:dyDescent="0.2"/>
    <row r="32" spans="2:4" hidden="1" x14ac:dyDescent="0.2"/>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E8:K65493 D8:D24 D30:D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0"/>
  <sheetViews>
    <sheetView showGridLines="0" zoomScale="90" zoomScaleNormal="90" workbookViewId="0">
      <selection activeCell="D7" sqref="D7:H7"/>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39.285156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48"/>
      <c r="C2" s="249"/>
      <c r="D2" s="239" t="s">
        <v>122</v>
      </c>
      <c r="E2" s="240"/>
      <c r="F2" s="240"/>
      <c r="G2" s="241"/>
      <c r="H2" s="61" t="str">
        <f>Proyecto!K2</f>
        <v>Código: GC-F-015</v>
      </c>
      <c r="P2" s="13"/>
    </row>
    <row r="3" spans="2:16" s="3" customFormat="1" ht="23.25" customHeight="1" thickBot="1" x14ac:dyDescent="0.25">
      <c r="B3" s="250"/>
      <c r="C3" s="236"/>
      <c r="D3" s="242" t="s">
        <v>150</v>
      </c>
      <c r="E3" s="243"/>
      <c r="F3" s="243"/>
      <c r="G3" s="244"/>
      <c r="H3" s="65" t="str">
        <f>Proyecto!K3</f>
        <v>Fecha: 17 de septiembre de 2014</v>
      </c>
      <c r="P3" s="13"/>
    </row>
    <row r="4" spans="2:16" s="3" customFormat="1" ht="24" customHeight="1" thickBot="1" x14ac:dyDescent="0.25">
      <c r="B4" s="250"/>
      <c r="C4" s="236"/>
      <c r="D4" s="245" t="s">
        <v>151</v>
      </c>
      <c r="E4" s="246"/>
      <c r="F4" s="246"/>
      <c r="G4" s="247"/>
      <c r="H4" s="63" t="str">
        <f>Proyecto!K4</f>
        <v>Versión 001</v>
      </c>
      <c r="P4" s="13"/>
    </row>
    <row r="5" spans="2:16" s="3" customFormat="1" ht="22.5" customHeight="1" thickBot="1" x14ac:dyDescent="0.25">
      <c r="B5" s="251"/>
      <c r="C5" s="252"/>
      <c r="D5" s="242" t="s">
        <v>125</v>
      </c>
      <c r="E5" s="243"/>
      <c r="F5" s="243"/>
      <c r="G5" s="244"/>
      <c r="H5" s="65" t="s">
        <v>126</v>
      </c>
      <c r="P5" s="13"/>
    </row>
    <row r="6" spans="2:16" ht="5.25" customHeight="1" x14ac:dyDescent="0.2">
      <c r="B6" s="5"/>
      <c r="C6" s="5"/>
      <c r="D6" s="5"/>
      <c r="E6" s="5"/>
      <c r="F6" s="5"/>
      <c r="G6" s="5"/>
      <c r="H6" s="5"/>
    </row>
    <row r="7" spans="2:16" ht="29.25" customHeight="1" x14ac:dyDescent="0.2">
      <c r="B7" s="159" t="s">
        <v>0</v>
      </c>
      <c r="C7" s="159"/>
      <c r="D7" s="160" t="str">
        <f>Proyecto!$E$7</f>
        <v>Reingeniería de la estructura funcional y organizacional de la Entidad</v>
      </c>
      <c r="E7" s="160"/>
      <c r="F7" s="160"/>
      <c r="G7" s="160"/>
      <c r="H7" s="160"/>
      <c r="P7" s="1"/>
    </row>
    <row r="8" spans="2:16" customFormat="1" ht="19.5" customHeight="1" x14ac:dyDescent="0.2"/>
    <row r="9" spans="2:16" ht="30" customHeight="1" x14ac:dyDescent="0.2">
      <c r="B9" s="237" t="s">
        <v>37</v>
      </c>
      <c r="C9" s="238"/>
      <c r="D9" s="238"/>
      <c r="E9" s="238"/>
      <c r="F9" s="238"/>
      <c r="G9" s="238"/>
      <c r="H9" s="238"/>
    </row>
    <row r="10" spans="2:16" ht="9.75" customHeight="1" x14ac:dyDescent="0.2">
      <c r="B10" s="236"/>
      <c r="C10" s="236"/>
      <c r="D10" s="236"/>
      <c r="E10" s="236"/>
      <c r="F10" s="236"/>
      <c r="G10" s="236"/>
      <c r="H10" s="236"/>
      <c r="P10" s="1"/>
    </row>
    <row r="11" spans="2:16" ht="25.5" customHeight="1" x14ac:dyDescent="0.2">
      <c r="B11" s="209" t="s">
        <v>6</v>
      </c>
      <c r="C11" s="209"/>
      <c r="D11" s="23" t="s">
        <v>7</v>
      </c>
      <c r="E11" s="25" t="s">
        <v>69</v>
      </c>
      <c r="F11" s="23" t="s">
        <v>11</v>
      </c>
      <c r="G11" s="23" t="s">
        <v>96</v>
      </c>
      <c r="H11" s="23" t="s">
        <v>8</v>
      </c>
      <c r="P11" s="1"/>
    </row>
    <row r="12" spans="2:16" ht="45" customHeight="1" x14ac:dyDescent="0.2">
      <c r="B12" s="233" t="s">
        <v>183</v>
      </c>
      <c r="C12" s="233"/>
      <c r="D12" s="87" t="s">
        <v>139</v>
      </c>
      <c r="E12" s="88">
        <v>2201000</v>
      </c>
      <c r="F12" s="96" t="s">
        <v>198</v>
      </c>
      <c r="G12" s="89" t="s">
        <v>197</v>
      </c>
      <c r="H12" s="89" t="s">
        <v>66</v>
      </c>
      <c r="P12" s="1"/>
    </row>
    <row r="13" spans="2:16" ht="45" customHeight="1" x14ac:dyDescent="0.2">
      <c r="B13" s="233" t="s">
        <v>176</v>
      </c>
      <c r="C13" s="233"/>
      <c r="D13" s="89" t="s">
        <v>140</v>
      </c>
      <c r="E13" s="88">
        <v>2201000</v>
      </c>
      <c r="F13" s="96" t="s">
        <v>198</v>
      </c>
      <c r="G13" s="89" t="s">
        <v>197</v>
      </c>
      <c r="H13" s="89" t="s">
        <v>66</v>
      </c>
      <c r="P13" s="1"/>
    </row>
    <row r="14" spans="2:16" ht="45" customHeight="1" x14ac:dyDescent="0.2">
      <c r="B14" s="233" t="s">
        <v>196</v>
      </c>
      <c r="C14" s="233"/>
      <c r="D14" s="89" t="s">
        <v>195</v>
      </c>
      <c r="E14" s="88">
        <v>2201000</v>
      </c>
      <c r="F14" s="96" t="s">
        <v>201</v>
      </c>
      <c r="G14" s="89" t="s">
        <v>197</v>
      </c>
      <c r="H14" s="89" t="s">
        <v>66</v>
      </c>
      <c r="P14" s="1"/>
    </row>
    <row r="15" spans="2:16" ht="45" customHeight="1" x14ac:dyDescent="0.2">
      <c r="B15" s="234" t="s">
        <v>199</v>
      </c>
      <c r="C15" s="235"/>
      <c r="D15" s="89" t="s">
        <v>200</v>
      </c>
      <c r="E15" s="88">
        <v>2201000</v>
      </c>
      <c r="F15" s="96" t="s">
        <v>192</v>
      </c>
      <c r="G15" s="89" t="s">
        <v>197</v>
      </c>
      <c r="H15" s="89" t="s">
        <v>66</v>
      </c>
      <c r="P15" s="1"/>
    </row>
    <row r="16" spans="2:16" ht="45" customHeight="1" x14ac:dyDescent="0.2">
      <c r="B16" s="234" t="s">
        <v>233</v>
      </c>
      <c r="C16" s="235"/>
      <c r="D16" s="89" t="s">
        <v>234</v>
      </c>
      <c r="E16" s="88">
        <v>2201000</v>
      </c>
      <c r="F16" s="96" t="s">
        <v>235</v>
      </c>
      <c r="G16" s="89" t="s">
        <v>197</v>
      </c>
      <c r="H16" s="89" t="s">
        <v>66</v>
      </c>
      <c r="P16" s="1"/>
    </row>
    <row r="17" spans="2:16" ht="45" customHeight="1" x14ac:dyDescent="0.2">
      <c r="B17" s="234" t="s">
        <v>184</v>
      </c>
      <c r="C17" s="235"/>
      <c r="D17" s="89" t="s">
        <v>185</v>
      </c>
      <c r="E17" s="88">
        <v>2201000</v>
      </c>
      <c r="F17" s="96" t="s">
        <v>186</v>
      </c>
      <c r="G17" s="89" t="s">
        <v>197</v>
      </c>
      <c r="H17" s="89" t="s">
        <v>67</v>
      </c>
      <c r="P17" s="1"/>
    </row>
    <row r="18" spans="2:16" ht="45" customHeight="1" x14ac:dyDescent="0.2">
      <c r="B18" s="234" t="s">
        <v>177</v>
      </c>
      <c r="C18" s="235"/>
      <c r="D18" s="89" t="s">
        <v>188</v>
      </c>
      <c r="E18" s="88">
        <v>2201000</v>
      </c>
      <c r="F18" s="96" t="s">
        <v>187</v>
      </c>
      <c r="G18" s="89" t="s">
        <v>197</v>
      </c>
      <c r="H18" s="89" t="s">
        <v>67</v>
      </c>
      <c r="P18" s="1"/>
    </row>
    <row r="19" spans="2:16" ht="45" customHeight="1" x14ac:dyDescent="0.2">
      <c r="B19" s="233" t="s">
        <v>159</v>
      </c>
      <c r="C19" s="233"/>
      <c r="D19" s="95" t="s">
        <v>160</v>
      </c>
      <c r="E19" s="88">
        <v>2201000</v>
      </c>
      <c r="F19" s="88" t="s">
        <v>161</v>
      </c>
      <c r="G19" s="89" t="s">
        <v>197</v>
      </c>
      <c r="H19" s="89" t="s">
        <v>67</v>
      </c>
      <c r="O19" s="2"/>
      <c r="P19" s="1"/>
    </row>
    <row r="20" spans="2:16" ht="21.95" customHeight="1" x14ac:dyDescent="0.2">
      <c r="B20" s="233"/>
      <c r="C20" s="233"/>
      <c r="D20" s="95"/>
      <c r="E20" s="88"/>
      <c r="F20" s="96"/>
      <c r="G20" s="89"/>
      <c r="H20" s="89"/>
      <c r="P20" s="1"/>
    </row>
  </sheetData>
  <mergeCells count="19">
    <mergeCell ref="D2:G2"/>
    <mergeCell ref="D3:G3"/>
    <mergeCell ref="D4:G4"/>
    <mergeCell ref="D5:G5"/>
    <mergeCell ref="B2:C5"/>
    <mergeCell ref="B18:C18"/>
    <mergeCell ref="B17:C17"/>
    <mergeCell ref="B20:C20"/>
    <mergeCell ref="B19:C19"/>
    <mergeCell ref="B16:C16"/>
    <mergeCell ref="B11:C11"/>
    <mergeCell ref="B12:C12"/>
    <mergeCell ref="B15:C15"/>
    <mergeCell ref="B7:C7"/>
    <mergeCell ref="D7:H7"/>
    <mergeCell ref="B10:H10"/>
    <mergeCell ref="B13:C13"/>
    <mergeCell ref="B9:H9"/>
    <mergeCell ref="B14:C14"/>
  </mergeCells>
  <conditionalFormatting sqref="D11:D12 D14:D18">
    <cfRule type="cellIs" dxfId="22" priority="19" stopIfTrue="1" operator="equal">
      <formula>"Alto"</formula>
    </cfRule>
    <cfRule type="cellIs" dxfId="21" priority="20" stopIfTrue="1" operator="equal">
      <formula>"Medio"</formula>
    </cfRule>
    <cfRule type="cellIs" dxfId="20" priority="21" stopIfTrue="1" operator="equal">
      <formula>"Bajo"</formula>
    </cfRule>
  </conditionalFormatting>
  <conditionalFormatting sqref="D13">
    <cfRule type="cellIs" dxfId="19" priority="7" stopIfTrue="1" operator="equal">
      <formula>"Alto"</formula>
    </cfRule>
    <cfRule type="cellIs" dxfId="18" priority="8" stopIfTrue="1" operator="equal">
      <formula>"Medio"</formula>
    </cfRule>
    <cfRule type="cellIs" dxfId="17" priority="9" stopIfTrue="1" operator="equal">
      <formula>"Bajo"</formula>
    </cfRule>
  </conditionalFormatting>
  <conditionalFormatting sqref="D19">
    <cfRule type="cellIs" dxfId="16" priority="4" stopIfTrue="1" operator="equal">
      <formula>"Alto"</formula>
    </cfRule>
    <cfRule type="cellIs" dxfId="15" priority="5" stopIfTrue="1" operator="equal">
      <formula>"Medio"</formula>
    </cfRule>
    <cfRule type="cellIs" dxfId="14" priority="6" stopIfTrue="1" operator="equal">
      <formula>"Bajo"</formula>
    </cfRule>
  </conditionalFormatting>
  <conditionalFormatting sqref="D20">
    <cfRule type="cellIs" dxfId="13" priority="1" stopIfTrue="1" operator="equal">
      <formula>"Alto"</formula>
    </cfRule>
    <cfRule type="cellIs" dxfId="12" priority="2" stopIfTrue="1" operator="equal">
      <formula>"Medio"</formula>
    </cfRule>
    <cfRule type="cellIs" dxfId="11" priority="3" stopIfTrue="1" operator="equal">
      <formula>"Bajo"</formula>
    </cfRule>
  </conditionalFormatting>
  <dataValidations disablePrompts="1" count="1">
    <dataValidation type="whole" allowBlank="1" showInputMessage="1" showErrorMessage="1" sqref="F21:N65498 I9:N9">
      <formula1>1</formula1>
      <formula2>5</formula2>
    </dataValidation>
  </dataValidations>
  <hyperlinks>
    <hyperlink ref="F12" r:id="rId1"/>
    <hyperlink ref="F14" r:id="rId2"/>
    <hyperlink ref="F19" r:id="rId3"/>
    <hyperlink ref="F17" r:id="rId4"/>
    <hyperlink ref="F18" r:id="rId5"/>
    <hyperlink ref="F13" r:id="rId6"/>
    <hyperlink ref="F15" r:id="rId7"/>
    <hyperlink ref="F16" r:id="rId8"/>
  </hyperlinks>
  <pageMargins left="0.39370078740157483" right="0.39370078740157483" top="0.74803149606299213" bottom="0.74803149606299213" header="0.31496062992125984" footer="0.31496062992125984"/>
  <pageSetup scale="70" fitToHeight="0" orientation="landscape" r:id="rId9"/>
  <drawing r:id="rId10"/>
  <legacyDrawing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zoomScale="90" zoomScaleNormal="90" workbookViewId="0">
      <selection activeCell="A15" sqref="A13:XFD1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60"/>
      <c r="C2" s="231" t="s">
        <v>122</v>
      </c>
      <c r="D2" s="232"/>
      <c r="E2" s="232"/>
      <c r="F2" s="232"/>
      <c r="G2" s="67" t="str">
        <f>Proyecto!K2</f>
        <v>Código: GC-F-015</v>
      </c>
      <c r="H2" s="66"/>
      <c r="P2" s="13"/>
    </row>
    <row r="3" spans="2:16" s="3" customFormat="1" ht="23.25" customHeight="1" thickBot="1" x14ac:dyDescent="0.25">
      <c r="B3" s="62"/>
      <c r="C3" s="231" t="s">
        <v>150</v>
      </c>
      <c r="D3" s="232"/>
      <c r="E3" s="232"/>
      <c r="F3" s="232"/>
      <c r="G3" s="65" t="str">
        <f>Proyecto!K3</f>
        <v>Fecha: 17 de septiembre de 2014</v>
      </c>
      <c r="H3" s="66"/>
      <c r="P3" s="13"/>
    </row>
    <row r="4" spans="2:16" s="3" customFormat="1" ht="24" customHeight="1" thickBot="1" x14ac:dyDescent="0.25">
      <c r="B4" s="62"/>
      <c r="C4" s="231" t="s">
        <v>151</v>
      </c>
      <c r="D4" s="232"/>
      <c r="E4" s="232"/>
      <c r="F4" s="232"/>
      <c r="G4" s="65" t="str">
        <f>Proyecto!K4</f>
        <v>Versión 001</v>
      </c>
      <c r="H4" s="66"/>
      <c r="P4" s="13"/>
    </row>
    <row r="5" spans="2:16" s="3" customFormat="1" ht="22.5" customHeight="1" thickBot="1" x14ac:dyDescent="0.25">
      <c r="B5" s="64"/>
      <c r="C5" s="231" t="s">
        <v>125</v>
      </c>
      <c r="D5" s="232"/>
      <c r="E5" s="232"/>
      <c r="F5" s="232"/>
      <c r="G5" s="68" t="s">
        <v>126</v>
      </c>
      <c r="H5" s="66"/>
      <c r="P5" s="13"/>
    </row>
    <row r="6" spans="2:16" ht="5.25" customHeight="1" x14ac:dyDescent="0.2">
      <c r="B6" s="5"/>
      <c r="C6" s="5"/>
      <c r="D6" s="5"/>
      <c r="E6" s="5"/>
      <c r="F6" s="5"/>
    </row>
    <row r="7" spans="2:16" ht="29.25" customHeight="1" x14ac:dyDescent="0.2">
      <c r="B7" s="27" t="s">
        <v>0</v>
      </c>
      <c r="C7" s="256" t="str">
        <f>Proyecto!$E$7</f>
        <v>Reingeniería de la estructura funcional y organizacional de la Entidad</v>
      </c>
      <c r="D7" s="256"/>
      <c r="E7" s="256"/>
      <c r="F7" s="256"/>
      <c r="G7" s="19"/>
      <c r="P7" s="1"/>
    </row>
    <row r="8" spans="2:16" ht="6.75" customHeight="1" x14ac:dyDescent="0.2">
      <c r="B8" s="8"/>
      <c r="C8" s="9"/>
      <c r="D8" s="9"/>
      <c r="E8" s="9"/>
      <c r="F8" s="9"/>
      <c r="P8" s="1"/>
    </row>
    <row r="9" spans="2:16" x14ac:dyDescent="0.2">
      <c r="B9" s="168"/>
      <c r="C9" s="168"/>
    </row>
    <row r="10" spans="2:16" ht="20.25" customHeight="1" x14ac:dyDescent="0.2">
      <c r="B10" s="253" t="s">
        <v>16</v>
      </c>
      <c r="C10" s="254"/>
      <c r="D10" s="254"/>
      <c r="E10" s="254"/>
      <c r="F10" s="254"/>
      <c r="G10" s="255"/>
    </row>
    <row r="11" spans="2:16" customFormat="1" ht="15" customHeight="1" x14ac:dyDescent="0.2"/>
    <row r="12" spans="2:16" ht="24.75" customHeight="1" x14ac:dyDescent="0.2">
      <c r="B12" s="24" t="s">
        <v>87</v>
      </c>
      <c r="C12" s="26" t="s">
        <v>17</v>
      </c>
      <c r="D12" s="26" t="s">
        <v>18</v>
      </c>
      <c r="E12" s="26" t="s">
        <v>19</v>
      </c>
      <c r="F12" s="26" t="s">
        <v>20</v>
      </c>
      <c r="G12" s="26" t="s">
        <v>21</v>
      </c>
    </row>
    <row r="13" spans="2:16" s="119" customFormat="1" ht="30" customHeight="1" x14ac:dyDescent="0.2">
      <c r="B13" s="111" t="s">
        <v>183</v>
      </c>
      <c r="C13" s="108" t="s">
        <v>101</v>
      </c>
      <c r="D13" s="108" t="s">
        <v>141</v>
      </c>
      <c r="E13" s="108" t="s">
        <v>116</v>
      </c>
      <c r="F13" s="109" t="s">
        <v>189</v>
      </c>
      <c r="G13" s="108" t="s">
        <v>143</v>
      </c>
      <c r="P13" s="17"/>
    </row>
    <row r="14" spans="2:16" s="119" customFormat="1" ht="30" customHeight="1" x14ac:dyDescent="0.2">
      <c r="B14" s="111" t="s">
        <v>176</v>
      </c>
      <c r="C14" s="108" t="s">
        <v>101</v>
      </c>
      <c r="D14" s="108" t="s">
        <v>141</v>
      </c>
      <c r="E14" s="108" t="s">
        <v>116</v>
      </c>
      <c r="F14" s="109" t="s">
        <v>189</v>
      </c>
      <c r="G14" s="108" t="s">
        <v>143</v>
      </c>
      <c r="P14" s="17"/>
    </row>
    <row r="15" spans="2:16" s="119" customFormat="1" ht="30" customHeight="1" x14ac:dyDescent="0.2">
      <c r="B15" s="108" t="s">
        <v>202</v>
      </c>
      <c r="C15" s="108" t="s">
        <v>101</v>
      </c>
      <c r="D15" s="108" t="s">
        <v>141</v>
      </c>
      <c r="E15" s="108" t="s">
        <v>116</v>
      </c>
      <c r="F15" s="109" t="s">
        <v>142</v>
      </c>
      <c r="G15" s="108" t="s">
        <v>143</v>
      </c>
      <c r="P15" s="126"/>
    </row>
    <row r="16" spans="2:16" x14ac:dyDescent="0.2">
      <c r="B16" s="22"/>
      <c r="C16" s="21"/>
      <c r="D16" s="22"/>
      <c r="E16" s="22"/>
      <c r="F16" s="22"/>
      <c r="G16" s="22"/>
    </row>
    <row r="18" spans="3:3" ht="12.75" x14ac:dyDescent="0.2">
      <c r="C18" s="17"/>
    </row>
    <row r="19" spans="3:3" ht="12.75" x14ac:dyDescent="0.2">
      <c r="C19" s="17"/>
    </row>
    <row r="20" spans="3:3" ht="12.75" x14ac:dyDescent="0.2">
      <c r="C20" s="20"/>
    </row>
    <row r="21" spans="3:3" ht="12.75" x14ac:dyDescent="0.2">
      <c r="C21" s="20"/>
    </row>
    <row r="22" spans="3:3" ht="12.75" x14ac:dyDescent="0.2">
      <c r="C22" s="20"/>
    </row>
    <row r="23" spans="3:3" ht="12.75" x14ac:dyDescent="0.2">
      <c r="C23" s="20"/>
    </row>
    <row r="24" spans="3:3" ht="12.75" x14ac:dyDescent="0.2">
      <c r="C24" s="20"/>
    </row>
  </sheetData>
  <mergeCells count="7">
    <mergeCell ref="B10:G10"/>
    <mergeCell ref="B9:C9"/>
    <mergeCell ref="C7:F7"/>
    <mergeCell ref="C2:F2"/>
    <mergeCell ref="C3:F3"/>
    <mergeCell ref="C4:F4"/>
    <mergeCell ref="C5:F5"/>
  </mergeCells>
  <dataValidations count="1">
    <dataValidation type="whole" allowBlank="1" showInputMessage="1" showErrorMessage="1" sqref="E9 E17:E65502 G17:G65502 G11 G9 H9:N65501">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F18" sqref="F18"/>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31.7109375" style="1" bestFit="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0"/>
      <c r="C2" s="231" t="s">
        <v>122</v>
      </c>
      <c r="D2" s="232"/>
      <c r="E2" s="232"/>
      <c r="F2" s="232"/>
      <c r="G2" s="222" t="str">
        <f>Proyecto!K2</f>
        <v>Código: GC-F-015</v>
      </c>
      <c r="H2" s="224"/>
      <c r="J2" s="11"/>
      <c r="K2" s="11"/>
      <c r="L2" s="11"/>
      <c r="M2" s="12"/>
      <c r="W2" s="13"/>
    </row>
    <row r="3" spans="2:23" s="3" customFormat="1" ht="23.25" customHeight="1" thickBot="1" x14ac:dyDescent="0.25">
      <c r="B3" s="62"/>
      <c r="C3" s="231" t="s">
        <v>150</v>
      </c>
      <c r="D3" s="232"/>
      <c r="E3" s="232"/>
      <c r="F3" s="232"/>
      <c r="G3" s="225" t="str">
        <f>Proyecto!K3</f>
        <v>Fecha: 17 de septiembre de 2014</v>
      </c>
      <c r="H3" s="227"/>
      <c r="J3" s="11"/>
      <c r="K3" s="11"/>
      <c r="L3" s="11"/>
      <c r="M3" s="12"/>
      <c r="W3" s="13"/>
    </row>
    <row r="4" spans="2:23" s="3" customFormat="1" ht="24" customHeight="1" thickBot="1" x14ac:dyDescent="0.25">
      <c r="B4" s="62"/>
      <c r="C4" s="231" t="s">
        <v>151</v>
      </c>
      <c r="D4" s="232"/>
      <c r="E4" s="232"/>
      <c r="F4" s="232"/>
      <c r="G4" s="228" t="str">
        <f>Proyecto!K4</f>
        <v>Versión 001</v>
      </c>
      <c r="H4" s="230"/>
      <c r="J4" s="11"/>
      <c r="M4" s="12"/>
      <c r="W4" s="13"/>
    </row>
    <row r="5" spans="2:23" s="3" customFormat="1" ht="22.5" customHeight="1" thickBot="1" x14ac:dyDescent="0.25">
      <c r="B5" s="64"/>
      <c r="C5" s="231" t="s">
        <v>125</v>
      </c>
      <c r="D5" s="232"/>
      <c r="E5" s="232"/>
      <c r="F5" s="232"/>
      <c r="G5" s="225" t="s">
        <v>126</v>
      </c>
      <c r="H5" s="227"/>
      <c r="J5" s="11"/>
      <c r="M5" s="11"/>
      <c r="W5" s="13"/>
    </row>
    <row r="6" spans="2:23" ht="5.25" customHeight="1" x14ac:dyDescent="0.2">
      <c r="B6" s="5"/>
      <c r="C6" s="5"/>
      <c r="D6" s="5"/>
      <c r="E6" s="5"/>
      <c r="F6" s="5"/>
      <c r="G6" s="5"/>
      <c r="H6" s="5"/>
    </row>
    <row r="7" spans="2:23" ht="29.25" customHeight="1" x14ac:dyDescent="0.2">
      <c r="B7" s="29" t="s">
        <v>0</v>
      </c>
      <c r="C7" s="199" t="str">
        <f>Proyecto!$E$7</f>
        <v>Reingeniería de la estructura funcional y organizacional de la Entidad</v>
      </c>
      <c r="D7" s="199"/>
      <c r="E7" s="199"/>
      <c r="F7" s="199"/>
      <c r="G7" s="199"/>
      <c r="H7" s="199"/>
      <c r="W7" s="1"/>
    </row>
    <row r="9" spans="2:23" ht="15" customHeight="1" x14ac:dyDescent="0.2">
      <c r="B9" s="212" t="s">
        <v>9</v>
      </c>
      <c r="C9" s="212"/>
      <c r="D9" s="212"/>
      <c r="E9" s="212"/>
      <c r="F9" s="212"/>
      <c r="G9" s="212"/>
      <c r="H9" s="212"/>
    </row>
    <row r="10" spans="2:23" customFormat="1" ht="15" customHeight="1" x14ac:dyDescent="0.2"/>
    <row r="11" spans="2:23" ht="33.75" customHeight="1" x14ac:dyDescent="0.2">
      <c r="B11" s="209" t="s">
        <v>88</v>
      </c>
      <c r="C11" s="209"/>
      <c r="D11" s="23" t="s">
        <v>28</v>
      </c>
      <c r="E11" s="23" t="s">
        <v>10</v>
      </c>
      <c r="F11" s="34" t="s">
        <v>12</v>
      </c>
      <c r="G11" s="23" t="s">
        <v>13</v>
      </c>
      <c r="H11" s="23" t="s">
        <v>121</v>
      </c>
    </row>
    <row r="12" spans="2:23" ht="63" customHeight="1" x14ac:dyDescent="0.2">
      <c r="B12" s="184" t="s">
        <v>203</v>
      </c>
      <c r="C12" s="184"/>
      <c r="D12" s="124">
        <v>1</v>
      </c>
      <c r="E12" s="124" t="s">
        <v>61</v>
      </c>
      <c r="F12" s="106" t="s">
        <v>157</v>
      </c>
      <c r="G12" s="125">
        <v>43819</v>
      </c>
      <c r="H12" s="106" t="s">
        <v>158</v>
      </c>
    </row>
  </sheetData>
  <mergeCells count="12">
    <mergeCell ref="B12:C12"/>
    <mergeCell ref="B9:H9"/>
    <mergeCell ref="B11:C11"/>
    <mergeCell ref="C7:H7"/>
    <mergeCell ref="C5:F5"/>
    <mergeCell ref="G5:H5"/>
    <mergeCell ref="C2:F2"/>
    <mergeCell ref="G2:H2"/>
    <mergeCell ref="C3:F3"/>
    <mergeCell ref="G3:H3"/>
    <mergeCell ref="C4:F4"/>
    <mergeCell ref="G4:H4"/>
  </mergeCells>
  <conditionalFormatting sqref="E12">
    <cfRule type="cellIs" dxfId="10" priority="7" stopIfTrue="1" operator="equal">
      <formula>"Alto"</formula>
    </cfRule>
    <cfRule type="cellIs" dxfId="9" priority="8" stopIfTrue="1" operator="equal">
      <formula>"Medio"</formula>
    </cfRule>
    <cfRule type="cellIs" dxfId="8" priority="9" stopIfTrue="1" operator="equal">
      <formula>"Bajo"</formula>
    </cfRule>
  </conditionalFormatting>
  <dataValidations count="1">
    <dataValidation type="whole" allowBlank="1" showInputMessage="1" showErrorMessage="1" sqref="F8:G8 F13:G65497 O8:U65497 I8:M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NV5X2DCNMZXR-706062453-3059</_dlc_DocId>
    <_dlc_DocIdUrl xmlns="0948c079-19c9-4a36-bb7d-d65ca794eba7">
      <Url>https://www.supersociedades.gov.co/nuestra_entidad/Planeacion/_layouts/15/DocIdRedir.aspx?ID=NV5X2DCNMZXR-706062453-3059</Url>
      <Description>NV5X2DCNMZXR-706062453-3059</Description>
    </_dlc_DocIdUrl>
    <Dependencia xmlns="5f825442-ca3b-4a38-940d-1239f94ecb68" xsi:nil="true"/>
    <PublishingExpirationDate xmlns="http://schemas.microsoft.com/sharepoint/v3" xsi:nil="true"/>
    <PublishingStartDate xmlns="http://schemas.microsoft.com/sharepoint/v3" xsi:nil="true"/>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7AE98D-2AB1-4F77-953D-FE45074FAD42}"/>
</file>

<file path=customXml/itemProps2.xml><?xml version="1.0" encoding="utf-8"?>
<ds:datastoreItem xmlns:ds="http://schemas.openxmlformats.org/officeDocument/2006/customXml" ds:itemID="{37370567-81CE-4CF3-9901-858EA019BF51}">
  <ds:schemaRefs>
    <ds:schemaRef ds:uri="office.server.policy"/>
  </ds:schemaRefs>
</ds:datastoreItem>
</file>

<file path=customXml/itemProps3.xml><?xml version="1.0" encoding="utf-8"?>
<ds:datastoreItem xmlns:ds="http://schemas.openxmlformats.org/officeDocument/2006/customXml" ds:itemID="{438204F9-0285-4777-B26B-D631E33CB193}">
  <ds:schemaRefs>
    <ds:schemaRef ds:uri="http://schemas.microsoft.com/sharepoint/v4"/>
    <ds:schemaRef ds:uri="ff8e3638-9d45-4162-afb4-6d390653d547"/>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212D559C-8414-4144-A8B5-78D951806DA8}">
  <ds:schemaRefs>
    <ds:schemaRef ds:uri="http://schemas.microsoft.com/office/2006/metadata/customXsn"/>
  </ds:schemaRefs>
</ds:datastoreItem>
</file>

<file path=customXml/itemProps5.xml><?xml version="1.0" encoding="utf-8"?>
<ds:datastoreItem xmlns:ds="http://schemas.openxmlformats.org/officeDocument/2006/customXml" ds:itemID="{CF503401-01C1-4763-8F14-D78F1C872732}">
  <ds:schemaRefs>
    <ds:schemaRef ds:uri="http://schemas.microsoft.com/sharepoint/v3/contenttype/forms"/>
  </ds:schemaRefs>
</ds:datastoreItem>
</file>

<file path=customXml/itemProps6.xml><?xml version="1.0" encoding="utf-8"?>
<ds:datastoreItem xmlns:ds="http://schemas.openxmlformats.org/officeDocument/2006/customXml" ds:itemID="{7DF90136-557B-42AB-8ED6-E15DF4D4AE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Superintendencia de Sociedades</dc:creator>
  <cp:keywords>SGSI</cp:keywords>
  <cp:lastModifiedBy>Bibiana Coy Paez</cp:lastModifiedBy>
  <cp:lastPrinted>2014-09-04T14:54:30Z</cp:lastPrinted>
  <dcterms:created xsi:type="dcterms:W3CDTF">2009-01-14T13:57:13Z</dcterms:created>
  <dcterms:modified xsi:type="dcterms:W3CDTF">2019-04-12T13:57:21Z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20190412085718161</vt:lpwstr>
  </property>
  <property fmtid="{D5CDD505-2E9C-101B-9397-08002B2CF9AE}" pid="7" name="_dlc_DocIdItemGuid">
    <vt:lpwstr>c1c42c89-a33f-47d4-a2b4-ad14fb05c63f</vt:lpwstr>
  </property>
</Properties>
</file>