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9/01_ProyectosEstrategicos y 100 días/1_ProyectosEstrategicos/3_Delegatura_Mercantiles/"/>
    </mc:Choice>
  </mc:AlternateContent>
  <bookViews>
    <workbookView xWindow="0" yWindow="240" windowWidth="13020" windowHeight="7710" tabRatio="776" firstSheet="6"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_xlnm._FilterDatabase" localSheetId="10" hidden="1">'EDT- Actividades'!$A$9:$HY$19</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9">Alcance!$B$2:$P$8</definedName>
    <definedName name="_xlnm.Print_Area" localSheetId="2">Indicadores!$B$2:$I$13</definedName>
    <definedName name="_xlnm.Print_Area" localSheetId="6">Interesados!$B$2:$H$15</definedName>
    <definedName name="_xlnm.Print_Area" localSheetId="1">'Justificación - Objetivo'!$B$2:$P$13</definedName>
    <definedName name="_xlnm.Print_Area" localSheetId="7">'Plan de comunicaciones'!$B$2:$H$16</definedName>
    <definedName name="_xlnm.Print_Area" localSheetId="0">Proyecto!$C$2:$I$8</definedName>
    <definedName name="_xlnm.Print_Area" localSheetId="3">'Recursos Financieros'!$B$2:$F$8</definedName>
    <definedName name="_xlnm.Print_Area" localSheetId="4">'Recursos Humanos'!$B$2:$G$14</definedName>
    <definedName name="_xlnm.Print_Area" localSheetId="8">Requerimientos!$B$2:$H$12</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52511"/>
</workbook>
</file>

<file path=xl/calcChain.xml><?xml version="1.0" encoding="utf-8"?>
<calcChain xmlns="http://schemas.openxmlformats.org/spreadsheetml/2006/main">
  <c r="P12" i="11" l="1"/>
  <c r="N14" i="11"/>
  <c r="P14" i="11" s="1"/>
  <c r="N13" i="11"/>
  <c r="P13" i="11" s="1"/>
  <c r="N12" i="11"/>
  <c r="N11" i="11"/>
  <c r="P11" i="11" s="1"/>
  <c r="N10" i="11"/>
  <c r="P10" i="11" s="1"/>
  <c r="M14" i="11"/>
  <c r="M13" i="11"/>
  <c r="M12" i="11"/>
  <c r="M11" i="11"/>
  <c r="M10" i="11"/>
  <c r="P19" i="11" l="1"/>
  <c r="H11" i="11"/>
  <c r="H12" i="11"/>
  <c r="H13" i="11"/>
  <c r="H14" i="11"/>
  <c r="H15" i="11"/>
  <c r="H16" i="11"/>
  <c r="H17" i="11"/>
  <c r="H18" i="11"/>
  <c r="D7" i="2" l="1"/>
  <c r="B7" i="11" l="1"/>
  <c r="H10" i="11" l="1"/>
  <c r="D19" i="11" l="1"/>
  <c r="M4" i="9" l="1"/>
  <c r="M3" i="9"/>
  <c r="M2" i="9"/>
  <c r="J4" i="11"/>
  <c r="J3" i="11"/>
  <c r="J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<sst xmlns="http://schemas.openxmlformats.org/spreadsheetml/2006/main" count="345" uniqueCount="218">
  <si>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</si>
  <si>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</si>
  <si>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</si>
  <si>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</si>
  <si>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</si>
  <si>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</si>
  <si>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</si>
  <si>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</si>
  <si>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</si>
  <si>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</si>
  <si>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</si>
  <si>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</si>
  <si>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</si>
  <si>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</si>
  <si>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</si>
  <si>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</si>
  <si>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</si>
  <si>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</si>
  <si>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</si>
  <si>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</si>
  <si>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</si>
  <si>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</si>
  <si>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</si>
  <si>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</si>
  <si>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</si>
  <si>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</si>
  <si>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</si>
  <si>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</si>
  <si>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</si>
  <si>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</si>
  <si>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</si>
  <si>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</si>
  <si>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</si>
  <si>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</si>
  <si>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</si>
  <si>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</si>
  <si>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</si>
  <si>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</si>
  <si>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</si>
  <si>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</si>
  <si>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</si>
  <si>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</si>
  <si>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</si>
  <si>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</si>
  <si>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</si>
  <si>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</si>
  <si>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</si>
  <si>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</si>
  <si>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</si>
  <si>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</si>
  <si>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</si>
  <si>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</si>
  <si>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</si>
  <si>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</si>
  <si>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</si>
  <si>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</si>
  <si>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</si>
  <si>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</si>
  <si>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</si>
  <si>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</si>
  <si>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</si>
  <si>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</si>
  <si>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</si>
  <si>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</si>
  <si>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</si>
  <si>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</si>
  <si>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</si>
  <si>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</si>
  <si>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</si>
  <si>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</si>
  <si>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</si>
  <si>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</si>
  <si>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</si>
  <si>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</si>
  <si>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</si>
  <si>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</si>
  <si>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</si>
  <si>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</si>
  <si>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</si>
  <si>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</si>
  <si>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NO APLICA</t>
  </si>
  <si>
    <t>NO APLICA - PRESUPUESTO DE INVERSIÓN</t>
  </si>
  <si>
    <t>NOMBRE DE INTERESADO</t>
  </si>
  <si>
    <t>DESCRIPCIÓN DEL REQUERIMIENTO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</si>
  <si>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</si>
  <si>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</si>
  <si>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</si>
  <si>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</si>
  <si>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</si>
  <si>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</si>
  <si>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</si>
  <si>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</si>
  <si>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</si>
  <si>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</si>
  <si>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</si>
  <si>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</si>
  <si>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</si>
  <si>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</si>
  <si>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</si>
  <si>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</si>
  <si>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</si>
  <si>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</si>
  <si>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</si>
  <si>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</si>
  <si>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</si>
  <si>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</si>
  <si>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</si>
  <si>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</si>
  <si>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</si>
  <si>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</si>
  <si>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</si>
  <si>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</si>
  <si>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</si>
  <si>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</si>
  <si>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</si>
  <si>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SISTEMA DE GESTION INTEGRADO</t>
  </si>
  <si>
    <t>PROCESO: GESTION INTEGRAL</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</si>
  <si>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</si>
  <si>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</si>
  <si>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</si>
  <si>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</si>
  <si>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</si>
  <si>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</si>
  <si>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</si>
  <si>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</si>
  <si>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</si>
  <si>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</si>
  <si>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</si>
  <si>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</si>
  <si>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PESO DE 
LA ACTIVIDAD</t>
  </si>
  <si>
    <t>OBJETIVO DEL PROYECTO (Generales y específicos)</t>
  </si>
  <si>
    <t>%</t>
  </si>
  <si>
    <t>Gerente de Proyecto</t>
  </si>
  <si>
    <t>• Proponer el proyecto y ubicarlo en la estrategia de la entidad.
• Promover el proyecto y buscar el apoyo necesario al interior de la entidad para el desarrollo del mismo. 
• Gestionar la consecución de los recursos necesarios para el desarrollo del proyecto.
• Tomar decisiones claves en el proyecto.
• Orientar al gerente de proyecto y equipo cuando se desvíen por falta de información. 
• Autorizar el cierre del proyecto, entregando previamente  a la entidad los productos finales del proyecto.</t>
  </si>
  <si>
    <t>• Participar en la planificación del proyecto: Definir los objetivos del proyecto y el plan de trabajo (EDT - estructura detallada de actividades) y productos entregables.
• Identificar a las partes interesadas (Stakeholders) del proyecto.
• Elaborar y ejecutar el plan de comunicaciones del proyecto.
• Identificar y gestionar los riesgos del proyecto.
• Coordinar al equipo de trabajo del proyecto.
• Realizar el seguimiento al desarrollo del plan de trabajo definido (ejecución de actividades y entregables).
• Gestionar los recursos asignados al proyecto. 
• Liderar el proceso de gestión del cambio que se requiera para el desarrollo del proyecto. 
• Participar en la toma de decisiones respecto a los cambios que requiera el proyecto.
• Comunicar al patrocinador (Sponsor) las novedades generadas al interior del proyecto.
• Informar a las partes interesadas en el proyecto los cambios y decisiones que afectan la planificación del proyecto.
• Participar en la solución imprevistos con las partes interesadas y el equipo del proyecto.</t>
  </si>
  <si>
    <t>• Recolectar y articular todos los requerimientos  y necesidades del patrocinador (Sponsor) y de las partes interesadas (Stakeholders) del proyecto.
• Coordinar al equipo de trabajo asignado al interior del proyecto.
• Ejecutar oportunamente las actividades asignadas y relacionadas con el desarrollo del proyecto.
• Reportar al gerente de proyecto los avances y dificultades respecto a la ejecución del plan de trabajo propuesto. 
• Comunicar oportunamente al gerente de proyecto las novedades generadas en los diferentes frentes de trabajo.
• Asistir al gerente del proyecto en el logro de los objetivos propuestos para el proyecto.
• Revisar y validar que el producto final cumple con requerimientos y  los criterios de aceptación definidos.
• Asegurar que las partes interesadas (Stakeholders) y el patrocinador (Sponsor) aprueben los entregables del proyecto.
• Participar en la elaboración y ejecución del plan de pruebas de aceptación de producto (cuando se requiera).
• Participar en la elaboración y ejecución del plan de capacitación (cuando se requiera).</t>
  </si>
  <si>
    <t>Hoslander Adlai Saenz Barrera</t>
  </si>
  <si>
    <t>Jefe Oficina Asesora de Planeación</t>
  </si>
  <si>
    <t>2201000 Ext 2079</t>
  </si>
  <si>
    <t>hoslanders@supersociedades.gov.co</t>
  </si>
  <si>
    <t>Citación en Outlook</t>
  </si>
  <si>
    <t>Nini Johanna Rodríguez Álvarez
Hoslander Adlai Saenz Barrera</t>
  </si>
  <si>
    <t>Informar los cambios y decisiones que afectan la planificación del proyecto.</t>
  </si>
  <si>
    <t>Citación en Outlook
Correo electrónico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</si>
  <si>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</si>
  <si>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Orientar al gerente de proyecto y equipo cuando se desvíen por falta de información y comunicación.</t>
  </si>
  <si>
    <t>Código: GC-F-015</t>
  </si>
  <si>
    <t>Versión 001</t>
  </si>
  <si>
    <t>Página 1 de 12</t>
  </si>
  <si>
    <t>Página 2 de 12</t>
  </si>
  <si>
    <t>Página 3 de 12</t>
  </si>
  <si>
    <t>Página 4 de 12</t>
  </si>
  <si>
    <t>Página 5 de 12</t>
  </si>
  <si>
    <t>Página 6 de 12</t>
  </si>
  <si>
    <t>Página 7 de 12</t>
  </si>
  <si>
    <t>Página 8 de 12</t>
  </si>
  <si>
    <t>Página 9 de 12</t>
  </si>
  <si>
    <t>Página 10 de 12</t>
  </si>
  <si>
    <t>Página 11 de 12</t>
  </si>
  <si>
    <t>Página 12 de 12</t>
  </si>
  <si>
    <t xml:space="preserve">FECHA PROGRAMADA DE INICIO </t>
  </si>
  <si>
    <t>PORCENTAJE DE CUMPLIMIENTO/AVANCE</t>
  </si>
  <si>
    <t>FECHA CIERRE ACTIVIDAD/FECHA SEGUIMIENTO</t>
  </si>
  <si>
    <t>NOMBRE DEL PROYECTO :</t>
  </si>
  <si>
    <t>Actividades ejecutadas
___________________________
Actividades planeadas</t>
  </si>
  <si>
    <t>* El cronograma se realizara en MS Project y será remitido junto con el presente formato a la Oficina Asesora de Planeación.</t>
  </si>
  <si>
    <t>teléfono</t>
  </si>
  <si>
    <t>Líder funcional</t>
  </si>
  <si>
    <t>Francisco Hernando Ochoa Liévano</t>
  </si>
  <si>
    <t>Mónica Tovar Plazas</t>
  </si>
  <si>
    <t>Francisco Hernando Ochoa</t>
  </si>
  <si>
    <t>Delegado para Procedimientos Mercantiles</t>
  </si>
  <si>
    <t xml:space="preserve">Asesora del Despacho </t>
  </si>
  <si>
    <t>22010000 Ext 4182</t>
  </si>
  <si>
    <t>22010000 Ext 3056</t>
  </si>
  <si>
    <t>NataliaJD@SUPERSOCIEDADES.GOV.CO</t>
  </si>
  <si>
    <t>mtovar@SUPERSOCIEDADES.GOV.CO</t>
  </si>
  <si>
    <t>fochoa@SUPERSOCIEDADES.GOV.CO</t>
  </si>
  <si>
    <t>Francisco Ochoa Lievano</t>
  </si>
  <si>
    <t>Yolima Prada</t>
  </si>
  <si>
    <t>Mónica Tovar</t>
  </si>
  <si>
    <t>22010000 Ext 5</t>
  </si>
  <si>
    <t xml:space="preserve">Lograr el reconocimiento y la confianza de los usuarios
</t>
  </si>
  <si>
    <t xml:space="preserve">Mejorar la calidad y cantidad de información disponible
</t>
  </si>
  <si>
    <t xml:space="preserve">Desde la elaboración del modelo de ficha y la incorporación de algunas decisiones en tales fichas, hasta la implementación del sistema y pruebas iniciales
</t>
  </si>
  <si>
    <t xml:space="preserve">Modelo de portafolio de descriptores jerarquizados y filtros especializados (Modelo Teórico)
Modelo de las fichas de análisis estadísitico y análisis jurídico de sentencias de la Delegatura de Procedimientos Mercantiles
Montaje del Sistema informático  
</t>
  </si>
  <si>
    <t xml:space="preserve">Compilación, análisis y elaboración de fichas de la jurisprudencia proferida por la Delegatura de Procedimientos Mercantiles para su incorporación  en un sistema tecnológico que permita la búsqueda inteligente de jurisprudencia societaria para la resolución de los casos de la Delegatura y consulta por parte de los usuarios. La etapa A consistirá en la elaboración del modelo de ficha y la incorporación de algunas decisiones en tales fichas y la implementación del sistema y pruebas iniciales
</t>
  </si>
  <si>
    <t xml:space="preserve">Sentencias de la delegatura de insolvencia </t>
  </si>
  <si>
    <t>Tiempo del recurso humano especializado</t>
  </si>
  <si>
    <t>Recursos financieros</t>
  </si>
  <si>
    <t>Fichas</t>
  </si>
  <si>
    <t>Documento</t>
  </si>
  <si>
    <t>Documento de pruebas</t>
  </si>
  <si>
    <t xml:space="preserve">Taxonomias  </t>
  </si>
  <si>
    <t>De acuerdo con el volumen del año 2019</t>
  </si>
  <si>
    <t>De acuerdo con el volumen del año 2020</t>
  </si>
  <si>
    <t>Yolima Prada Márquez</t>
  </si>
  <si>
    <t>Incidentes solucionados</t>
  </si>
  <si>
    <t>Solución puesta en producción</t>
  </si>
  <si>
    <t xml:space="preserve">Tesauros Fase I (procedimientos mercantiles) etapa A  _(ID 62) 
 </t>
  </si>
  <si>
    <t>Cumplimiento del cronograma de actividades (Ver hoja "EDT - Actividades")_(ID 182)</t>
  </si>
  <si>
    <t xml:space="preserve">Elaborar el modelo de portafolio de descriptores jerarquizados y filtros especializados (Modelo Teórico)_(ID 526)
</t>
  </si>
  <si>
    <t xml:space="preserve">Elaborar el modelo las fichas de análisis estadísitico y análisis jurídico de sentencias de la Delegatura de Procedimientos Mercantiles_(ID 527)
 Montaje del Sistema informático  </t>
  </si>
  <si>
    <t>Analisis de las sentencias generadas por la Superintendencia de Sociedades_(ID 528)</t>
  </si>
  <si>
    <t>Transcripción de las sentencias dictadas oralmente por el tribunal superior de Bogotá_(ID 529)</t>
  </si>
  <si>
    <t>Construcción de los requerimientos tecnicos _(ID 530)</t>
  </si>
  <si>
    <t>Documento con requerimientos</t>
  </si>
  <si>
    <t>Construcción de la solución_(ID 531)</t>
  </si>
  <si>
    <t>Diseño de interfaz</t>
  </si>
  <si>
    <t>Realizar las pruebas _(ID 532)</t>
  </si>
  <si>
    <t>Realizar los ajustes_(ID 533)</t>
  </si>
  <si>
    <t>Sistema de información  puesto en producción_(ID 534)</t>
  </si>
  <si>
    <t>Días Planeados</t>
  </si>
  <si>
    <t>dias corridos</t>
  </si>
  <si>
    <t xml:space="preserve">Incumplimiento de las actividades por falta de disponibilidad de recurso humano para realizar las actividades del proyecto </t>
  </si>
  <si>
    <t xml:space="preserve">Asignar la ejecución de las actividades críticas a otros funcionarios que se encuentren en capacidad técnica y que cuenten con el tiempo requerido para el desarrollo de las mismas. </t>
  </si>
  <si>
    <t>Realizado</t>
  </si>
  <si>
    <t>Pendiente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</si>
</sst>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yyyy;@"/>
    <numFmt numFmtId="165" formatCode="[$$-240A]#,##0"/>
    <numFmt numFmtId="166" formatCode="dd\-mm\-yy"/>
    <numFmt numFmtId="167" formatCode="0.0"/>
    <numFmt numFmtId="168" formatCode="[$-80A]dddd\ d&quot; de &quot;mmmm&quot; de &quot;yyyy;@"/>
    <numFmt numFmtId="169" formatCode="[$-240A]dddd\ d&quot; de &quot;mmmm&quot; de &quot;yyyy;@"/>
  </numFmts>
  <fonts count="2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9"/>
      <color rgb="FFFF0000"/>
      <name val="Arial"/>
      <family val="2"/>
    </font>
    <font>
      <sz val="14"/>
      <name val="Arial"/>
      <family val="2"/>
    </font>
    <font>
      <sz val="10"/>
      <name val="Calibri"/>
      <family val="2"/>
      <scheme val="minor"/>
    </font>
    <font>
      <sz val="10"/>
      <color rgb="FFFF0000"/>
      <name val="Calibri"/>
      <family val="2"/>
      <scheme val="minor"/>
    </font>
    <font>
      <b/>
      <sz val="10"/>
      <color rgb="FFFF0000"/>
      <name val="Arial"/>
      <family val="2"/>
    </font>
  </fonts>
  <fills count="12">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cellStyleXfs>
  <cellXfs count="28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2" fontId="17"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9" xfId="0" applyFill="1" applyBorder="1" applyAlignment="1">
      <alignment vertical="center" wrapText="1"/>
    </xf>
    <xf numFmtId="0" fontId="0" fillId="4" borderId="9"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lignment horizontal="center" vertical="center"/>
    </xf>
    <xf numFmtId="0" fontId="4" fillId="0" borderId="2" xfId="0" applyFont="1" applyBorder="1" applyAlignment="1">
      <alignment horizontal="left"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11" fillId="4" borderId="2" xfId="4" applyFont="1" applyFill="1" applyBorder="1" applyAlignment="1">
      <alignment horizontal="center" vertical="center" wrapText="1"/>
    </xf>
    <xf numFmtId="0" fontId="2" fillId="0" borderId="0" xfId="0" applyFont="1" applyBorder="1" applyAlignment="1">
      <alignment horizontal="center" vertical="center"/>
    </xf>
    <xf numFmtId="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167" fontId="2" fillId="4" borderId="0" xfId="0" applyNumberFormat="1" applyFont="1" applyFill="1" applyAlignment="1">
      <alignment horizontal="center" vertical="center" wrapText="1"/>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4" fillId="4" borderId="2" xfId="0" applyFont="1" applyFill="1" applyBorder="1" applyAlignment="1">
      <alignment horizontal="left" vertical="center" wrapText="1"/>
    </xf>
    <xf numFmtId="0" fontId="2" fillId="4" borderId="2" xfId="4" applyFont="1" applyFill="1" applyBorder="1" applyAlignment="1">
      <alignment horizontal="center" vertical="center" wrapText="1"/>
    </xf>
    <xf numFmtId="0" fontId="2" fillId="0" borderId="0" xfId="0" applyFont="1" applyFill="1" applyBorder="1" applyAlignment="1">
      <alignment horizontal="center" vertical="center" wrapText="1"/>
    </xf>
    <xf numFmtId="9" fontId="13" fillId="10" borderId="54"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9" fillId="0" borderId="2" xfId="0" applyFont="1" applyBorder="1" applyAlignment="1">
      <alignment vertical="center" wrapText="1"/>
    </xf>
    <xf numFmtId="9" fontId="19" fillId="0" borderId="2" xfId="5" applyFont="1" applyBorder="1" applyAlignment="1">
      <alignment horizontal="center" vertical="center" wrapText="1"/>
    </xf>
    <xf numFmtId="167" fontId="19" fillId="0" borderId="2" xfId="0" applyNumberFormat="1" applyFont="1" applyBorder="1" applyAlignment="1">
      <alignment horizontal="center" vertical="center" wrapText="1"/>
    </xf>
    <xf numFmtId="0" fontId="19" fillId="0" borderId="2" xfId="0" applyFont="1" applyFill="1" applyBorder="1" applyAlignment="1">
      <alignment vertical="center" wrapText="1"/>
    </xf>
    <xf numFmtId="169" fontId="19"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2" xfId="5" applyNumberFormat="1" applyFont="1" applyBorder="1" applyAlignment="1">
      <alignment horizontal="center" vertical="center" wrapText="1"/>
    </xf>
    <xf numFmtId="0" fontId="4"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169" fontId="20" fillId="0" borderId="2"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69" fontId="20" fillId="11" borderId="2" xfId="0" applyNumberFormat="1" applyFont="1" applyFill="1" applyBorder="1" applyAlignment="1">
      <alignment horizontal="center" vertical="center" wrapText="1"/>
    </xf>
    <xf numFmtId="169" fontId="19" fillId="11" borderId="2" xfId="0" applyNumberFormat="1"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4" borderId="41"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16" fillId="0" borderId="2" xfId="0" applyFont="1" applyBorder="1" applyAlignment="1">
      <alignment horizontal="left" vertical="center"/>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17"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13" fillId="4" borderId="4" xfId="2" applyFont="1" applyFill="1" applyBorder="1" applyAlignment="1" applyProtection="1">
      <alignment horizontal="center" vertical="center"/>
    </xf>
    <xf numFmtId="0" fontId="13" fillId="4" borderId="36" xfId="2" applyFont="1" applyFill="1" applyBorder="1" applyAlignment="1" applyProtection="1">
      <alignment horizontal="center" vertical="center"/>
    </xf>
    <xf numFmtId="0" fontId="18" fillId="4" borderId="4" xfId="0" applyFont="1" applyFill="1" applyBorder="1" applyAlignment="1">
      <alignment horizontal="left" vertical="center"/>
    </xf>
    <xf numFmtId="0" fontId="18" fillId="4" borderId="3" xfId="0" applyFont="1" applyFill="1" applyBorder="1" applyAlignment="1">
      <alignment horizontal="left" vertical="center"/>
    </xf>
    <xf numFmtId="0" fontId="2" fillId="4" borderId="18"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13" fillId="4" borderId="30"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 fontId="2" fillId="0" borderId="0" xfId="0" applyNumberFormat="1" applyFont="1" applyFill="1" applyBorder="1" applyAlignment="1">
      <alignment horizontal="center" vertical="center" wrapText="1"/>
    </xf>
    <xf numFmtId="1" fontId="21" fillId="4" borderId="0" xfId="0" applyNumberFormat="1" applyFont="1" applyFill="1" applyBorder="1" applyAlignment="1">
      <alignment horizontal="center" vertical="center" wrapText="1"/>
    </xf>
    <xf numFmtId="1" fontId="2" fillId="11" borderId="0" xfId="0" applyNumberFormat="1"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3">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9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462642</xdr:colOff>
      <xdr:row>6</xdr:row>
      <xdr:rowOff>108858</xdr:rowOff>
    </xdr:from>
    <xdr:to>
      <xdr:col>11</xdr:col>
      <xdr:colOff>1638300</xdr:colOff>
      <xdr:row>9</xdr:row>
      <xdr:rowOff>0</xdr:rowOff>
    </xdr:to>
    <xdr:sp macro="" textlink="">
      <xdr:nvSpPr>
        <xdr:cNvPr id="3" name="Flecha izquierda 2">
          <a:hlinkClick xmlns:r="http://schemas.openxmlformats.org/officeDocument/2006/relationships" r:id="rId1"/>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0</xdr:col>
      <xdr:colOff>1127125</xdr:colOff>
      <xdr:row>1</xdr:row>
      <xdr:rowOff>34925</xdr:rowOff>
    </xdr:from>
    <xdr:to>
      <xdr:col>0</xdr:col>
      <xdr:colOff>2044700</xdr:colOff>
      <xdr:row>4</xdr:row>
      <xdr:rowOff>204486</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2225" y="212725"/>
          <a:ext cx="917575" cy="9315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16</xdr:row>
      <xdr:rowOff>0</xdr:rowOff>
    </xdr:from>
    <xdr:to>
      <xdr:col>5</xdr:col>
      <xdr:colOff>718777</xdr:colOff>
      <xdr:row>23</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mtovar@SUPERSOCIEDADES.GOV.CO" TargetMode="External"/><Relationship Id="rId7" Type="http://schemas.openxmlformats.org/officeDocument/2006/relationships/vmlDrawing" Target="../drawings/vmlDrawing6.vml"/><Relationship Id="rId2" Type="http://schemas.openxmlformats.org/officeDocument/2006/relationships/hyperlink" Target="mailto:NataliaJD@SUPERSOCIEDADES.GOV.CO" TargetMode="External"/><Relationship Id="rId1" Type="http://schemas.openxmlformats.org/officeDocument/2006/relationships/hyperlink" Target="mailto:hoslanders@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fochoa@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7" sqref="E7:Q7"/>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44"/>
      <c r="B2" s="155"/>
      <c r="C2" s="156"/>
      <c r="D2" s="157" t="s">
        <v>114</v>
      </c>
      <c r="E2" s="158"/>
      <c r="F2" s="158"/>
      <c r="G2" s="158"/>
      <c r="H2" s="158"/>
      <c r="I2" s="158"/>
      <c r="J2" s="159"/>
      <c r="K2" s="145" t="s">
        <v>146</v>
      </c>
      <c r="L2" s="146"/>
      <c r="S2" s="16"/>
    </row>
    <row r="3" spans="1:19" s="13" customFormat="1" ht="23.25" customHeight="1" x14ac:dyDescent="0.2">
      <c r="A3" s="44"/>
      <c r="B3" s="151"/>
      <c r="C3" s="152"/>
      <c r="D3" s="160" t="s">
        <v>115</v>
      </c>
      <c r="E3" s="161"/>
      <c r="F3" s="161"/>
      <c r="G3" s="161"/>
      <c r="H3" s="161"/>
      <c r="I3" s="161"/>
      <c r="J3" s="162"/>
      <c r="K3" s="147" t="s">
        <v>119</v>
      </c>
      <c r="L3" s="148"/>
      <c r="S3" s="16"/>
    </row>
    <row r="4" spans="1:19" s="13" customFormat="1" ht="24" customHeight="1" x14ac:dyDescent="0.2">
      <c r="A4" s="44"/>
      <c r="B4" s="151"/>
      <c r="C4" s="152"/>
      <c r="D4" s="160" t="s">
        <v>116</v>
      </c>
      <c r="E4" s="161"/>
      <c r="F4" s="161"/>
      <c r="G4" s="161"/>
      <c r="H4" s="161"/>
      <c r="I4" s="161"/>
      <c r="J4" s="162"/>
      <c r="K4" s="147" t="s">
        <v>147</v>
      </c>
      <c r="L4" s="148"/>
      <c r="S4" s="16"/>
    </row>
    <row r="5" spans="1:19" s="13" customFormat="1" ht="22.5" customHeight="1" thickBot="1" x14ac:dyDescent="0.25">
      <c r="A5" s="44"/>
      <c r="B5" s="153"/>
      <c r="C5" s="154"/>
      <c r="D5" s="163" t="s">
        <v>117</v>
      </c>
      <c r="E5" s="164"/>
      <c r="F5" s="164"/>
      <c r="G5" s="164"/>
      <c r="H5" s="164"/>
      <c r="I5" s="164"/>
      <c r="J5" s="165"/>
      <c r="K5" s="149" t="s">
        <v>148</v>
      </c>
      <c r="L5" s="150"/>
      <c r="S5" s="16"/>
    </row>
    <row r="6" spans="1:19" ht="5.25" customHeight="1" x14ac:dyDescent="0.2">
      <c r="C6" s="14"/>
      <c r="D6" s="14"/>
      <c r="E6" s="14"/>
      <c r="F6" s="14"/>
      <c r="G6" s="14"/>
      <c r="H6" s="14"/>
      <c r="I6" s="14"/>
    </row>
    <row r="7" spans="1:19" ht="29.25" customHeight="1" x14ac:dyDescent="0.2">
      <c r="C7" s="144" t="s">
        <v>0</v>
      </c>
      <c r="D7" s="144"/>
      <c r="E7" s="166" t="s">
        <v>199</v>
      </c>
      <c r="F7" s="167"/>
      <c r="G7" s="167"/>
      <c r="H7" s="167"/>
      <c r="I7" s="167"/>
      <c r="J7" s="167"/>
      <c r="K7" s="167"/>
      <c r="L7" s="167"/>
      <c r="M7" s="167"/>
      <c r="N7" s="167"/>
      <c r="O7" s="167"/>
      <c r="P7" s="167"/>
      <c r="Q7" s="167"/>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45"/>
      <c r="C10" s="46"/>
      <c r="D10" s="46"/>
      <c r="E10" s="46"/>
      <c r="F10" s="46"/>
      <c r="G10" s="46"/>
      <c r="H10" s="46"/>
      <c r="I10" s="46"/>
      <c r="J10" s="46"/>
      <c r="K10" s="46"/>
      <c r="L10" s="47"/>
    </row>
    <row r="11" spans="1:19" ht="39.950000000000003" customHeight="1" thickBot="1" x14ac:dyDescent="0.25">
      <c r="B11" s="48"/>
      <c r="C11" s="19" t="s">
        <v>34</v>
      </c>
      <c r="D11" s="49"/>
      <c r="E11" s="19" t="s">
        <v>35</v>
      </c>
      <c r="F11" s="49"/>
      <c r="G11" s="19" t="s">
        <v>48</v>
      </c>
      <c r="H11" s="49"/>
      <c r="I11" s="19" t="s">
        <v>68</v>
      </c>
      <c r="J11" s="49"/>
      <c r="K11" s="19" t="s">
        <v>49</v>
      </c>
      <c r="L11" s="50"/>
    </row>
    <row r="12" spans="1:19" ht="15" customHeight="1" thickBot="1" x14ac:dyDescent="0.25">
      <c r="B12" s="48"/>
      <c r="C12" s="49"/>
      <c r="D12" s="49"/>
      <c r="E12" s="49"/>
      <c r="F12" s="49"/>
      <c r="G12" s="49"/>
      <c r="H12" s="49"/>
      <c r="I12" s="49"/>
      <c r="J12" s="49"/>
      <c r="K12" s="49"/>
      <c r="L12" s="50"/>
    </row>
    <row r="13" spans="1:19" ht="39.950000000000003" customHeight="1" thickBot="1" x14ac:dyDescent="0.25">
      <c r="B13" s="48"/>
      <c r="C13" s="19" t="s">
        <v>36</v>
      </c>
      <c r="D13" s="49"/>
      <c r="E13" s="19" t="s">
        <v>37</v>
      </c>
      <c r="F13" s="49"/>
      <c r="G13" s="19" t="s">
        <v>38</v>
      </c>
      <c r="H13" s="49"/>
      <c r="I13" s="19" t="s">
        <v>50</v>
      </c>
      <c r="J13" s="49"/>
      <c r="K13" s="19" t="s">
        <v>39</v>
      </c>
      <c r="L13" s="50"/>
    </row>
    <row r="14" spans="1:19" ht="15" customHeight="1" thickBot="1" x14ac:dyDescent="0.25">
      <c r="B14" s="48"/>
      <c r="C14" s="49"/>
      <c r="D14" s="49"/>
      <c r="E14" s="49"/>
      <c r="F14" s="49"/>
      <c r="G14" s="49"/>
      <c r="H14" s="49"/>
      <c r="I14" s="49"/>
      <c r="J14" s="49"/>
      <c r="K14" s="49"/>
      <c r="L14" s="50"/>
    </row>
    <row r="15" spans="1:19" ht="37.5" customHeight="1" thickBot="1" x14ac:dyDescent="0.25">
      <c r="B15" s="48"/>
      <c r="C15" s="49"/>
      <c r="D15" s="49"/>
      <c r="E15" s="49"/>
      <c r="F15" s="49"/>
      <c r="G15" s="19" t="s">
        <v>40</v>
      </c>
      <c r="H15" s="49"/>
      <c r="I15" s="49"/>
      <c r="J15" s="49"/>
      <c r="K15" s="49"/>
      <c r="L15" s="50"/>
    </row>
    <row r="16" spans="1:19" ht="12.75" thickBot="1" x14ac:dyDescent="0.25">
      <c r="B16" s="51"/>
      <c r="C16" s="52"/>
      <c r="D16" s="52"/>
      <c r="E16" s="52"/>
      <c r="F16" s="52"/>
      <c r="G16" s="52"/>
      <c r="H16" s="52"/>
      <c r="I16" s="52"/>
      <c r="J16" s="52"/>
      <c r="K16" s="52"/>
      <c r="L16" s="5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Q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C11" zoomScaleNormal="100" workbookViewId="0">
      <selection activeCell="H22" sqref="H22"/>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5"/>
      <c r="C2" s="226"/>
      <c r="D2" s="245" t="s">
        <v>114</v>
      </c>
      <c r="E2" s="246"/>
      <c r="F2" s="246"/>
      <c r="G2" s="246"/>
      <c r="H2" s="246"/>
      <c r="I2" s="246"/>
      <c r="J2" s="247"/>
      <c r="K2" s="79"/>
      <c r="L2" s="77"/>
      <c r="M2" s="240" t="str">
        <f>Proyecto!K2</f>
        <v>Código: GC-F-015</v>
      </c>
      <c r="N2" s="240"/>
      <c r="O2" s="240"/>
      <c r="P2" s="241"/>
      <c r="R2" s="11"/>
      <c r="S2" s="11"/>
      <c r="T2" s="11"/>
      <c r="U2" s="15"/>
      <c r="AE2" s="16"/>
    </row>
    <row r="3" spans="2:31" s="12" customFormat="1" ht="23.25" customHeight="1" x14ac:dyDescent="0.2">
      <c r="B3" s="227"/>
      <c r="C3" s="228"/>
      <c r="D3" s="248" t="s">
        <v>115</v>
      </c>
      <c r="E3" s="249"/>
      <c r="F3" s="249"/>
      <c r="G3" s="249"/>
      <c r="H3" s="249"/>
      <c r="I3" s="249"/>
      <c r="J3" s="250"/>
      <c r="K3" s="29"/>
      <c r="L3" s="54"/>
      <c r="M3" s="171" t="str">
        <f>Proyecto!K3</f>
        <v>Fecha: 17 de septiembre de 2014</v>
      </c>
      <c r="N3" s="171"/>
      <c r="O3" s="171"/>
      <c r="P3" s="242"/>
      <c r="R3" s="11"/>
      <c r="S3" s="11"/>
      <c r="T3" s="11"/>
      <c r="U3" s="15"/>
      <c r="AE3" s="16"/>
    </row>
    <row r="4" spans="2:31" s="12" customFormat="1" ht="24" customHeight="1" x14ac:dyDescent="0.2">
      <c r="B4" s="227"/>
      <c r="C4" s="228"/>
      <c r="D4" s="248" t="s">
        <v>116</v>
      </c>
      <c r="E4" s="249"/>
      <c r="F4" s="249"/>
      <c r="G4" s="249"/>
      <c r="H4" s="249"/>
      <c r="I4" s="249"/>
      <c r="J4" s="250"/>
      <c r="K4" s="29"/>
      <c r="L4" s="54"/>
      <c r="M4" s="171" t="str">
        <f>Proyecto!K4</f>
        <v>Versión 001</v>
      </c>
      <c r="N4" s="171"/>
      <c r="O4" s="171"/>
      <c r="P4" s="242"/>
      <c r="R4" s="11"/>
      <c r="U4" s="15"/>
      <c r="AE4" s="16"/>
    </row>
    <row r="5" spans="2:31" s="12" customFormat="1" ht="22.5" customHeight="1" thickBot="1" x14ac:dyDescent="0.25">
      <c r="B5" s="229"/>
      <c r="C5" s="230"/>
      <c r="D5" s="251" t="s">
        <v>117</v>
      </c>
      <c r="E5" s="252"/>
      <c r="F5" s="252"/>
      <c r="G5" s="252"/>
      <c r="H5" s="252"/>
      <c r="I5" s="252"/>
      <c r="J5" s="253"/>
      <c r="K5" s="80"/>
      <c r="L5" s="78"/>
      <c r="M5" s="243" t="s">
        <v>157</v>
      </c>
      <c r="N5" s="243"/>
      <c r="O5" s="243"/>
      <c r="P5" s="24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4" t="s">
        <v>0</v>
      </c>
      <c r="C7" s="144"/>
      <c r="D7" s="188" t="str">
        <f>Proyecto!$E$7</f>
        <v xml:space="preserve">Tesauros Fase I (procedimientos mercantiles) etapa A  _(ID 62) 
 </v>
      </c>
      <c r="E7" s="188"/>
      <c r="F7" s="188"/>
      <c r="G7" s="188"/>
      <c r="H7" s="188"/>
      <c r="I7" s="188"/>
      <c r="J7" s="188"/>
      <c r="K7" s="188"/>
      <c r="L7" s="188"/>
      <c r="M7" s="188"/>
      <c r="N7" s="188"/>
      <c r="O7" s="188"/>
      <c r="P7" s="188"/>
      <c r="AE7" s="1"/>
    </row>
    <row r="8" spans="2:31" ht="6.75" customHeight="1" x14ac:dyDescent="0.2">
      <c r="B8" s="8"/>
      <c r="C8" s="8"/>
      <c r="D8" s="9"/>
      <c r="E8" s="9"/>
      <c r="F8" s="9"/>
      <c r="G8" s="9"/>
      <c r="H8" s="9"/>
      <c r="I8" s="9"/>
      <c r="J8" s="9"/>
      <c r="K8" s="9"/>
      <c r="L8" s="9"/>
      <c r="M8" s="9"/>
      <c r="N8" s="9"/>
      <c r="O8" s="9"/>
      <c r="P8" s="9"/>
      <c r="AE8" s="1"/>
    </row>
    <row r="10" spans="2:31" ht="63" customHeight="1" x14ac:dyDescent="0.2">
      <c r="B10" s="144" t="s">
        <v>28</v>
      </c>
      <c r="C10" s="144"/>
      <c r="D10" s="185" t="s">
        <v>184</v>
      </c>
      <c r="E10" s="188"/>
      <c r="F10" s="188"/>
      <c r="G10" s="188"/>
      <c r="H10" s="188"/>
      <c r="I10" s="188"/>
      <c r="J10" s="188"/>
      <c r="K10" s="188"/>
      <c r="L10" s="188"/>
      <c r="M10" s="188"/>
      <c r="N10" s="188"/>
      <c r="O10" s="188"/>
      <c r="P10" s="188"/>
      <c r="AE10" s="1"/>
    </row>
    <row r="12" spans="2:31" ht="32.25" customHeight="1" x14ac:dyDescent="0.2">
      <c r="B12" s="144" t="s">
        <v>29</v>
      </c>
      <c r="C12" s="144"/>
      <c r="D12" s="185" t="s">
        <v>187</v>
      </c>
      <c r="E12" s="185"/>
      <c r="F12" s="185"/>
      <c r="G12" s="185"/>
      <c r="H12" s="185"/>
      <c r="I12" s="185"/>
      <c r="J12" s="185"/>
      <c r="K12" s="185"/>
      <c r="L12" s="185"/>
      <c r="M12" s="185"/>
      <c r="N12" s="185"/>
      <c r="O12" s="185"/>
      <c r="P12" s="185"/>
    </row>
    <row r="13" spans="2:31" ht="6.75" customHeight="1" x14ac:dyDescent="0.2">
      <c r="B13" s="8"/>
      <c r="C13" s="8"/>
      <c r="D13" s="9"/>
      <c r="E13" s="9"/>
      <c r="F13" s="9"/>
      <c r="G13" s="9"/>
      <c r="H13" s="9"/>
      <c r="I13" s="9"/>
      <c r="J13" s="9"/>
      <c r="K13" s="9"/>
      <c r="L13" s="9"/>
      <c r="M13" s="9"/>
      <c r="N13" s="9"/>
      <c r="O13" s="9"/>
      <c r="P13" s="9"/>
      <c r="AE13" s="1"/>
    </row>
    <row r="14" spans="2:31" ht="36" customHeight="1" x14ac:dyDescent="0.2">
      <c r="B14" s="144" t="s">
        <v>30</v>
      </c>
      <c r="C14" s="144"/>
      <c r="D14" s="185" t="s">
        <v>188</v>
      </c>
      <c r="E14" s="185"/>
      <c r="F14" s="185"/>
      <c r="G14" s="185"/>
      <c r="H14" s="185"/>
      <c r="I14" s="185"/>
      <c r="J14" s="185"/>
      <c r="K14" s="185"/>
      <c r="L14" s="185"/>
      <c r="M14" s="185"/>
      <c r="N14" s="185"/>
      <c r="O14" s="185"/>
      <c r="P14" s="185"/>
    </row>
    <row r="15" spans="2:31" ht="6.75" customHeight="1" x14ac:dyDescent="0.2">
      <c r="B15" s="8"/>
      <c r="C15" s="8"/>
      <c r="D15" s="9"/>
      <c r="E15" s="9"/>
      <c r="F15" s="9"/>
      <c r="G15" s="9"/>
      <c r="H15" s="9"/>
      <c r="I15" s="9"/>
      <c r="J15" s="9"/>
      <c r="K15" s="9"/>
      <c r="L15" s="9"/>
      <c r="M15" s="9"/>
      <c r="N15" s="9"/>
      <c r="O15" s="9"/>
      <c r="P15" s="9"/>
      <c r="AE15" s="1"/>
    </row>
    <row r="16" spans="2:31" ht="45.75" customHeight="1" x14ac:dyDescent="0.2">
      <c r="B16" s="144" t="s">
        <v>31</v>
      </c>
      <c r="C16" s="144"/>
      <c r="D16" s="185" t="s">
        <v>189</v>
      </c>
      <c r="E16" s="185"/>
      <c r="F16" s="185"/>
      <c r="G16" s="185"/>
      <c r="H16" s="185"/>
      <c r="I16" s="185"/>
      <c r="J16" s="185"/>
      <c r="K16" s="185"/>
      <c r="L16" s="185"/>
      <c r="M16" s="185"/>
      <c r="N16" s="185"/>
      <c r="O16" s="185"/>
      <c r="P16" s="185"/>
    </row>
    <row r="17" spans="2:31" ht="6.75" customHeight="1" x14ac:dyDescent="0.2">
      <c r="B17" s="8"/>
      <c r="C17" s="8"/>
      <c r="D17" s="9"/>
      <c r="E17" s="9"/>
      <c r="F17" s="9"/>
      <c r="G17" s="9"/>
      <c r="H17" s="9"/>
      <c r="I17" s="9"/>
      <c r="J17" s="9"/>
      <c r="K17" s="9"/>
      <c r="L17" s="9"/>
      <c r="M17" s="9"/>
      <c r="N17" s="9"/>
      <c r="O17" s="9"/>
      <c r="P17" s="9"/>
      <c r="AE17" s="1"/>
    </row>
    <row r="18" spans="2:31" ht="72" customHeight="1" x14ac:dyDescent="0.2">
      <c r="B18" s="144" t="s">
        <v>32</v>
      </c>
      <c r="C18" s="144"/>
      <c r="D18" s="185" t="s">
        <v>185</v>
      </c>
      <c r="E18" s="185"/>
      <c r="F18" s="185"/>
      <c r="G18" s="185"/>
      <c r="H18" s="185"/>
      <c r="I18" s="185"/>
      <c r="J18" s="185"/>
      <c r="K18" s="185"/>
      <c r="L18" s="185"/>
      <c r="M18" s="185"/>
      <c r="N18" s="185"/>
      <c r="O18" s="185"/>
      <c r="P18" s="185"/>
    </row>
    <row r="19" spans="2:31" ht="13.5" customHeight="1" x14ac:dyDescent="0.2">
      <c r="B19" s="8"/>
      <c r="C19" s="8"/>
      <c r="D19" s="9"/>
      <c r="E19" s="9"/>
      <c r="F19" s="9"/>
      <c r="G19" s="9"/>
      <c r="H19" s="9"/>
      <c r="I19" s="9"/>
      <c r="J19" s="9"/>
      <c r="K19" s="9"/>
      <c r="L19" s="9"/>
      <c r="M19" s="9"/>
      <c r="N19" s="9"/>
      <c r="O19" s="9"/>
      <c r="P19" s="9"/>
      <c r="AE19" s="1"/>
    </row>
    <row r="20" spans="2:31" ht="76.5" customHeight="1" x14ac:dyDescent="0.2">
      <c r="B20" s="144" t="s">
        <v>33</v>
      </c>
      <c r="C20" s="144"/>
      <c r="D20" s="185" t="s">
        <v>185</v>
      </c>
      <c r="E20" s="185"/>
      <c r="F20" s="185"/>
      <c r="G20" s="185"/>
      <c r="H20" s="185"/>
      <c r="I20" s="185"/>
      <c r="J20" s="185"/>
      <c r="K20" s="185"/>
      <c r="L20" s="185"/>
      <c r="M20" s="185"/>
      <c r="N20" s="185"/>
      <c r="O20" s="185"/>
      <c r="P20" s="185"/>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0"/>
  <sheetViews>
    <sheetView tabSelected="1" topLeftCell="A7" zoomScale="75" zoomScaleNormal="75" workbookViewId="0">
      <selection activeCell="G20" sqref="G20"/>
    </sheetView>
  </sheetViews>
  <sheetFormatPr baseColWidth="10" defaultColWidth="11.42578125" defaultRowHeight="12.75" x14ac:dyDescent="0.2"/>
  <cols>
    <col min="1" max="1" width="68.85546875" style="98" customWidth="1"/>
    <col min="2" max="2" width="16.7109375" style="99" customWidth="1"/>
    <col min="3" max="4" width="15" style="98" customWidth="1"/>
    <col min="5" max="5" width="24.140625" style="98" customWidth="1"/>
    <col min="6" max="6" width="29.140625" style="98" bestFit="1" customWidth="1"/>
    <col min="7" max="7" width="36.42578125" style="98" customWidth="1"/>
    <col min="8" max="8" width="17.42578125" style="98" customWidth="1"/>
    <col min="9" max="9" width="30.7109375" style="98" customWidth="1"/>
    <col min="10" max="10" width="23" style="98" customWidth="1"/>
    <col min="11" max="11" width="29.85546875" style="98" customWidth="1"/>
    <col min="12" max="12" width="32.28515625" style="63" bestFit="1" customWidth="1"/>
    <col min="13" max="13" width="16.85546875" style="98" customWidth="1"/>
    <col min="14" max="14" width="11.5703125" style="98" customWidth="1"/>
    <col min="15" max="16" width="9.140625" style="100" customWidth="1"/>
    <col min="17" max="17" width="15.42578125" style="100" customWidth="1"/>
    <col min="18" max="233" width="9.140625" style="100" customWidth="1"/>
    <col min="234" max="16384" width="11.42578125" style="100"/>
  </cols>
  <sheetData>
    <row r="1" spans="1:17" ht="13.5" thickBot="1" x14ac:dyDescent="0.25"/>
    <row r="2" spans="1:17" ht="20.100000000000001" customHeight="1" x14ac:dyDescent="0.2">
      <c r="A2" s="254"/>
      <c r="B2" s="267" t="s">
        <v>114</v>
      </c>
      <c r="C2" s="267"/>
      <c r="D2" s="267"/>
      <c r="E2" s="267"/>
      <c r="F2" s="267"/>
      <c r="G2" s="267"/>
      <c r="H2" s="267"/>
      <c r="I2" s="267"/>
      <c r="J2" s="261" t="str">
        <f>Proyecto!K2</f>
        <v>Código: GC-F-015</v>
      </c>
      <c r="K2" s="262"/>
      <c r="L2" s="101"/>
      <c r="M2" s="101"/>
      <c r="N2" s="100"/>
    </row>
    <row r="3" spans="1:17" ht="20.100000000000001" customHeight="1" x14ac:dyDescent="0.2">
      <c r="A3" s="255"/>
      <c r="B3" s="257" t="s">
        <v>115</v>
      </c>
      <c r="C3" s="257"/>
      <c r="D3" s="257"/>
      <c r="E3" s="257"/>
      <c r="F3" s="257"/>
      <c r="G3" s="257"/>
      <c r="H3" s="257"/>
      <c r="I3" s="257"/>
      <c r="J3" s="263" t="str">
        <f>Proyecto!K3</f>
        <v>Fecha: 17 de septiembre de 2014</v>
      </c>
      <c r="K3" s="264"/>
      <c r="L3" s="101"/>
      <c r="M3" s="101"/>
      <c r="N3" s="100"/>
    </row>
    <row r="4" spans="1:17" ht="20.100000000000001" customHeight="1" x14ac:dyDescent="0.2">
      <c r="A4" s="255"/>
      <c r="B4" s="257" t="s">
        <v>116</v>
      </c>
      <c r="C4" s="257"/>
      <c r="D4" s="257"/>
      <c r="E4" s="257"/>
      <c r="F4" s="257"/>
      <c r="G4" s="257"/>
      <c r="H4" s="257"/>
      <c r="I4" s="257"/>
      <c r="J4" s="263" t="str">
        <f>Proyecto!K4</f>
        <v>Versión 001</v>
      </c>
      <c r="K4" s="264"/>
      <c r="L4" s="101"/>
      <c r="M4" s="101"/>
      <c r="N4" s="100"/>
    </row>
    <row r="5" spans="1:17" ht="20.100000000000001" customHeight="1" thickBot="1" x14ac:dyDescent="0.25">
      <c r="A5" s="256"/>
      <c r="B5" s="258" t="s">
        <v>117</v>
      </c>
      <c r="C5" s="258"/>
      <c r="D5" s="258"/>
      <c r="E5" s="258"/>
      <c r="F5" s="258"/>
      <c r="G5" s="258"/>
      <c r="H5" s="258"/>
      <c r="I5" s="258"/>
      <c r="J5" s="265" t="s">
        <v>158</v>
      </c>
      <c r="K5" s="266"/>
      <c r="L5" s="101"/>
      <c r="M5" s="101"/>
      <c r="N5" s="100"/>
    </row>
    <row r="6" spans="1:17" x14ac:dyDescent="0.2">
      <c r="A6" s="102"/>
      <c r="B6" s="103"/>
      <c r="C6" s="102"/>
      <c r="D6" s="102"/>
    </row>
    <row r="7" spans="1:17" ht="22.5" customHeight="1" x14ac:dyDescent="0.2">
      <c r="A7" s="104" t="s">
        <v>163</v>
      </c>
      <c r="B7" s="259" t="str">
        <f>Proyecto!$E$7</f>
        <v xml:space="preserve">Tesauros Fase I (procedimientos mercantiles) etapa A  _(ID 62) 
 </v>
      </c>
      <c r="C7" s="259"/>
      <c r="D7" s="259"/>
      <c r="E7" s="259"/>
      <c r="F7" s="259"/>
      <c r="G7" s="259"/>
      <c r="H7" s="259"/>
      <c r="I7" s="259"/>
      <c r="J7" s="259"/>
      <c r="K7" s="260"/>
      <c r="L7" s="98"/>
    </row>
    <row r="9" spans="1:17" ht="66.75" customHeight="1" x14ac:dyDescent="0.2">
      <c r="A9" s="118" t="s">
        <v>75</v>
      </c>
      <c r="B9" s="118" t="s">
        <v>76</v>
      </c>
      <c r="C9" s="118" t="s">
        <v>77</v>
      </c>
      <c r="D9" s="119" t="s">
        <v>129</v>
      </c>
      <c r="E9" s="118" t="s">
        <v>78</v>
      </c>
      <c r="F9" s="120" t="s">
        <v>160</v>
      </c>
      <c r="G9" s="120" t="s">
        <v>84</v>
      </c>
      <c r="H9" s="120" t="s">
        <v>85</v>
      </c>
      <c r="I9" s="119" t="s">
        <v>79</v>
      </c>
      <c r="J9" s="121" t="s">
        <v>162</v>
      </c>
      <c r="K9" s="121" t="s">
        <v>161</v>
      </c>
      <c r="M9" s="98" t="s">
        <v>212</v>
      </c>
      <c r="N9" s="98" t="s">
        <v>213</v>
      </c>
    </row>
    <row r="10" spans="1:17" s="124" customFormat="1" ht="32.25" customHeight="1" x14ac:dyDescent="0.2">
      <c r="A10" s="132" t="s">
        <v>201</v>
      </c>
      <c r="B10" s="132" t="s">
        <v>193</v>
      </c>
      <c r="C10" s="135">
        <v>1</v>
      </c>
      <c r="D10" s="130">
        <v>0.05</v>
      </c>
      <c r="E10" s="129" t="s">
        <v>196</v>
      </c>
      <c r="F10" s="140">
        <v>43528</v>
      </c>
      <c r="G10" s="142">
        <v>43567</v>
      </c>
      <c r="H10" s="131">
        <f>(G10-F10)/7</f>
        <v>5.5714285714285712</v>
      </c>
      <c r="I10" s="132"/>
      <c r="J10" s="129"/>
      <c r="K10" s="132"/>
      <c r="L10" s="126">
        <v>43555</v>
      </c>
      <c r="M10" s="141">
        <f>+G10-F10</f>
        <v>39</v>
      </c>
      <c r="N10" s="141">
        <f>+L10-F10</f>
        <v>27</v>
      </c>
      <c r="O10" s="141">
        <v>5</v>
      </c>
      <c r="P10" s="286">
        <f>(N10*O10)/M10</f>
        <v>3.4615384615384617</v>
      </c>
      <c r="Q10" s="124" t="s">
        <v>217</v>
      </c>
    </row>
    <row r="11" spans="1:17" s="124" customFormat="1" ht="45.75" customHeight="1" x14ac:dyDescent="0.2">
      <c r="A11" s="132" t="s">
        <v>202</v>
      </c>
      <c r="B11" s="132" t="s">
        <v>190</v>
      </c>
      <c r="C11" s="135">
        <v>1</v>
      </c>
      <c r="D11" s="130">
        <v>0.05</v>
      </c>
      <c r="E11" s="129" t="s">
        <v>196</v>
      </c>
      <c r="F11" s="140">
        <v>43528</v>
      </c>
      <c r="G11" s="142">
        <v>43581</v>
      </c>
      <c r="H11" s="131">
        <f t="shared" ref="H11:H18" si="0">(G11-F11)/7</f>
        <v>7.5714285714285712</v>
      </c>
      <c r="I11" s="132"/>
      <c r="J11" s="129"/>
      <c r="K11" s="132"/>
      <c r="L11" s="126">
        <v>43555</v>
      </c>
      <c r="M11" s="141">
        <f>+G11-F11</f>
        <v>53</v>
      </c>
      <c r="N11" s="141">
        <f>+L11-F11</f>
        <v>27</v>
      </c>
      <c r="O11" s="141">
        <v>5</v>
      </c>
      <c r="P11" s="288">
        <f>(N11*O11)/M11</f>
        <v>2.5471698113207548</v>
      </c>
      <c r="Q11" s="124" t="s">
        <v>216</v>
      </c>
    </row>
    <row r="12" spans="1:17" s="124" customFormat="1" ht="26.25" customHeight="1" x14ac:dyDescent="0.2">
      <c r="A12" s="132" t="s">
        <v>203</v>
      </c>
      <c r="B12" s="132" t="s">
        <v>190</v>
      </c>
      <c r="C12" s="135" t="s">
        <v>194</v>
      </c>
      <c r="D12" s="130">
        <v>0.4</v>
      </c>
      <c r="E12" s="129" t="s">
        <v>196</v>
      </c>
      <c r="F12" s="133">
        <v>43507</v>
      </c>
      <c r="G12" s="143">
        <v>43812</v>
      </c>
      <c r="H12" s="131">
        <f t="shared" si="0"/>
        <v>43.571428571428569</v>
      </c>
      <c r="I12" s="132"/>
      <c r="J12" s="129"/>
      <c r="K12" s="132"/>
      <c r="L12" s="126">
        <v>43555</v>
      </c>
      <c r="M12" s="141">
        <f>+G12-F12</f>
        <v>305</v>
      </c>
      <c r="N12" s="141">
        <f>+L12-F12</f>
        <v>48</v>
      </c>
      <c r="O12" s="141">
        <v>40</v>
      </c>
      <c r="P12" s="286">
        <f>(N12*O12)/M12</f>
        <v>6.2950819672131146</v>
      </c>
      <c r="Q12" s="124" t="s">
        <v>217</v>
      </c>
    </row>
    <row r="13" spans="1:17" s="124" customFormat="1" ht="39.75" customHeight="1" x14ac:dyDescent="0.2">
      <c r="A13" s="132" t="s">
        <v>204</v>
      </c>
      <c r="B13" s="134" t="s">
        <v>191</v>
      </c>
      <c r="C13" s="135" t="s">
        <v>195</v>
      </c>
      <c r="D13" s="130">
        <v>0.1</v>
      </c>
      <c r="E13" s="129" t="s">
        <v>196</v>
      </c>
      <c r="F13" s="133">
        <v>43480</v>
      </c>
      <c r="G13" s="143">
        <v>43812</v>
      </c>
      <c r="H13" s="131">
        <f t="shared" si="0"/>
        <v>47.428571428571431</v>
      </c>
      <c r="I13" s="134"/>
      <c r="J13" s="129"/>
      <c r="K13" s="132"/>
      <c r="L13" s="126">
        <v>43555</v>
      </c>
      <c r="M13" s="141">
        <f>+G13-F13</f>
        <v>332</v>
      </c>
      <c r="N13" s="141">
        <f>+L13-F13</f>
        <v>75</v>
      </c>
      <c r="O13" s="141">
        <v>10</v>
      </c>
      <c r="P13" s="286">
        <f>(N13*O13)/M13</f>
        <v>2.2590361445783134</v>
      </c>
      <c r="Q13" s="124" t="s">
        <v>217</v>
      </c>
    </row>
    <row r="14" spans="1:17" s="124" customFormat="1" ht="33.75" customHeight="1" x14ac:dyDescent="0.2">
      <c r="A14" s="134" t="s">
        <v>205</v>
      </c>
      <c r="B14" s="134" t="s">
        <v>206</v>
      </c>
      <c r="C14" s="135">
        <v>1</v>
      </c>
      <c r="D14" s="130">
        <v>0.1</v>
      </c>
      <c r="E14" s="129" t="s">
        <v>196</v>
      </c>
      <c r="F14" s="133">
        <v>43507</v>
      </c>
      <c r="G14" s="143">
        <v>43602</v>
      </c>
      <c r="H14" s="131">
        <f t="shared" si="0"/>
        <v>13.571428571428571</v>
      </c>
      <c r="I14" s="134"/>
      <c r="J14" s="129"/>
      <c r="K14" s="132"/>
      <c r="L14" s="126">
        <v>43555</v>
      </c>
      <c r="M14" s="141">
        <f>+G14-F14</f>
        <v>95</v>
      </c>
      <c r="N14" s="141">
        <f>+L14-F14</f>
        <v>48</v>
      </c>
      <c r="O14" s="141">
        <v>10</v>
      </c>
      <c r="P14" s="286">
        <f>(N14*O14)/M14</f>
        <v>5.0526315789473681</v>
      </c>
      <c r="Q14" s="124" t="s">
        <v>217</v>
      </c>
    </row>
    <row r="15" spans="1:17" s="124" customFormat="1" ht="23.25" customHeight="1" x14ac:dyDescent="0.2">
      <c r="A15" s="132" t="s">
        <v>207</v>
      </c>
      <c r="B15" s="132" t="s">
        <v>208</v>
      </c>
      <c r="C15" s="135">
        <v>1</v>
      </c>
      <c r="D15" s="130">
        <v>0.15</v>
      </c>
      <c r="E15" s="129" t="s">
        <v>196</v>
      </c>
      <c r="F15" s="133">
        <v>43620</v>
      </c>
      <c r="G15" s="133">
        <v>43707</v>
      </c>
      <c r="H15" s="131">
        <f t="shared" si="0"/>
        <v>12.428571428571429</v>
      </c>
      <c r="I15" s="132"/>
      <c r="J15" s="129"/>
      <c r="K15" s="132"/>
      <c r="L15" s="126"/>
      <c r="P15" s="286"/>
    </row>
    <row r="16" spans="1:17" s="124" customFormat="1" ht="31.5" customHeight="1" x14ac:dyDescent="0.2">
      <c r="A16" s="132" t="s">
        <v>209</v>
      </c>
      <c r="B16" s="132" t="s">
        <v>192</v>
      </c>
      <c r="C16" s="135">
        <v>1</v>
      </c>
      <c r="D16" s="130">
        <v>0.05</v>
      </c>
      <c r="E16" s="129" t="s">
        <v>196</v>
      </c>
      <c r="F16" s="133">
        <v>43710</v>
      </c>
      <c r="G16" s="133">
        <v>43738</v>
      </c>
      <c r="H16" s="131">
        <f t="shared" si="0"/>
        <v>4</v>
      </c>
      <c r="I16" s="132"/>
      <c r="J16" s="129"/>
      <c r="K16" s="132"/>
      <c r="L16" s="126"/>
      <c r="P16" s="286"/>
    </row>
    <row r="17" spans="1:16" s="124" customFormat="1" ht="39" customHeight="1" x14ac:dyDescent="0.2">
      <c r="A17" s="132" t="s">
        <v>210</v>
      </c>
      <c r="B17" s="132" t="s">
        <v>197</v>
      </c>
      <c r="C17" s="135">
        <v>1</v>
      </c>
      <c r="D17" s="130">
        <v>0.05</v>
      </c>
      <c r="E17" s="129" t="s">
        <v>196</v>
      </c>
      <c r="F17" s="133">
        <v>43739</v>
      </c>
      <c r="G17" s="133">
        <v>43769</v>
      </c>
      <c r="H17" s="131">
        <f t="shared" si="0"/>
        <v>4.2857142857142856</v>
      </c>
      <c r="I17" s="132"/>
      <c r="J17" s="129"/>
      <c r="K17" s="132"/>
      <c r="L17" s="126"/>
      <c r="P17" s="286"/>
    </row>
    <row r="18" spans="1:16" s="124" customFormat="1" ht="28.5" customHeight="1" x14ac:dyDescent="0.2">
      <c r="A18" s="132" t="s">
        <v>211</v>
      </c>
      <c r="B18" s="132" t="s">
        <v>198</v>
      </c>
      <c r="C18" s="135">
        <v>1</v>
      </c>
      <c r="D18" s="130">
        <v>0.05</v>
      </c>
      <c r="E18" s="129" t="s">
        <v>196</v>
      </c>
      <c r="F18" s="133">
        <v>43774</v>
      </c>
      <c r="G18" s="133">
        <v>43798</v>
      </c>
      <c r="H18" s="131">
        <f t="shared" si="0"/>
        <v>3.4285714285714284</v>
      </c>
      <c r="I18" s="132"/>
      <c r="J18" s="129"/>
      <c r="K18" s="132"/>
      <c r="L18" s="126"/>
      <c r="P18" s="286"/>
    </row>
    <row r="19" spans="1:16" ht="39" customHeight="1" x14ac:dyDescent="0.2">
      <c r="D19" s="125">
        <f>SUM(D10:D18)</f>
        <v>1</v>
      </c>
      <c r="H19" s="117"/>
      <c r="P19" s="287">
        <f>+P10+P11+P12+P13+P14</f>
        <v>19.615457963598011</v>
      </c>
    </row>
    <row r="20" spans="1:16" x14ac:dyDescent="0.2">
      <c r="H20" s="117"/>
    </row>
  </sheetData>
  <mergeCells count="10">
    <mergeCell ref="A2:A5"/>
    <mergeCell ref="B3:I3"/>
    <mergeCell ref="B4:I4"/>
    <mergeCell ref="B5:I5"/>
    <mergeCell ref="B7:K7"/>
    <mergeCell ref="J2:K2"/>
    <mergeCell ref="J3:K3"/>
    <mergeCell ref="J4:K4"/>
    <mergeCell ref="J5:K5"/>
    <mergeCell ref="B2:I2"/>
  </mergeCells>
  <dataValidations count="1">
    <dataValidation type="whole" allowBlank="1" showInputMessage="1" showErrorMessage="1" sqref="E8:J8 E19:J65383">
      <formula1>1</formula1>
      <formula2>5</formula2>
    </dataValidation>
  </dataValidations>
  <printOptions horizontalCentered="1" verticalCentered="1"/>
  <pageMargins left="1.3779527559055118" right="0.39370078740157483" top="0.74803149606299213" bottom="0.74803149606299213" header="0.31496062992125984" footer="0.31496062992125984"/>
  <pageSetup paperSize="5" scale="42"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M12" sqref="M12:P1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71"/>
      <c r="C2" s="272"/>
      <c r="D2" s="268" t="s">
        <v>114</v>
      </c>
      <c r="E2" s="246"/>
      <c r="F2" s="246"/>
      <c r="G2" s="246"/>
      <c r="H2" s="246"/>
      <c r="I2" s="246"/>
      <c r="J2" s="246"/>
      <c r="K2" s="75"/>
      <c r="L2" s="75"/>
      <c r="M2" s="277" t="str">
        <f>Proyecto!K2</f>
        <v>Código: GC-F-015</v>
      </c>
      <c r="N2" s="240"/>
      <c r="O2" s="240"/>
      <c r="P2" s="241"/>
      <c r="R2" s="11"/>
      <c r="S2" s="11"/>
      <c r="T2" s="11" t="s">
        <v>124</v>
      </c>
      <c r="U2" s="15"/>
      <c r="AE2" s="16"/>
    </row>
    <row r="3" spans="2:31" s="12" customFormat="1" ht="23.25" customHeight="1" x14ac:dyDescent="0.2">
      <c r="B3" s="273"/>
      <c r="C3" s="274"/>
      <c r="D3" s="269" t="s">
        <v>115</v>
      </c>
      <c r="E3" s="249"/>
      <c r="F3" s="249"/>
      <c r="G3" s="249"/>
      <c r="H3" s="249"/>
      <c r="I3" s="249"/>
      <c r="J3" s="249"/>
      <c r="K3" s="74"/>
      <c r="L3" s="74"/>
      <c r="M3" s="278" t="str">
        <f>Proyecto!K3</f>
        <v>Fecha: 17 de septiembre de 2014</v>
      </c>
      <c r="N3" s="171"/>
      <c r="O3" s="171"/>
      <c r="P3" s="242"/>
      <c r="R3" s="11"/>
      <c r="S3" s="11"/>
      <c r="T3" s="11" t="s">
        <v>125</v>
      </c>
      <c r="U3" s="15"/>
      <c r="AE3" s="16"/>
    </row>
    <row r="4" spans="2:31" s="12" customFormat="1" ht="24" customHeight="1" x14ac:dyDescent="0.2">
      <c r="B4" s="273"/>
      <c r="C4" s="274"/>
      <c r="D4" s="269" t="s">
        <v>116</v>
      </c>
      <c r="E4" s="249"/>
      <c r="F4" s="249"/>
      <c r="G4" s="249"/>
      <c r="H4" s="249"/>
      <c r="I4" s="249"/>
      <c r="J4" s="249"/>
      <c r="K4" s="74"/>
      <c r="L4" s="74"/>
      <c r="M4" s="278" t="str">
        <f>Proyecto!K4</f>
        <v>Versión 001</v>
      </c>
      <c r="N4" s="171"/>
      <c r="O4" s="171"/>
      <c r="P4" s="242"/>
      <c r="R4" s="11"/>
      <c r="T4" s="11" t="s">
        <v>126</v>
      </c>
      <c r="U4" s="15"/>
      <c r="AE4" s="16"/>
    </row>
    <row r="5" spans="2:31" s="12" customFormat="1" ht="22.5" customHeight="1" thickBot="1" x14ac:dyDescent="0.25">
      <c r="B5" s="275"/>
      <c r="C5" s="276"/>
      <c r="D5" s="270" t="s">
        <v>117</v>
      </c>
      <c r="E5" s="252"/>
      <c r="F5" s="252"/>
      <c r="G5" s="252"/>
      <c r="H5" s="252"/>
      <c r="I5" s="252"/>
      <c r="J5" s="252"/>
      <c r="K5" s="76"/>
      <c r="L5" s="76"/>
      <c r="M5" s="279" t="s">
        <v>159</v>
      </c>
      <c r="N5" s="243"/>
      <c r="O5" s="243"/>
      <c r="P5" s="244"/>
      <c r="R5" s="11"/>
      <c r="T5" s="11" t="s">
        <v>127</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44" t="s">
        <v>0</v>
      </c>
      <c r="C7" s="144"/>
      <c r="D7" s="188" t="str">
        <f>Proyecto!$E$7</f>
        <v xml:space="preserve">Tesauros Fase I (procedimientos mercantiles) etapa A  _(ID 62) 
 </v>
      </c>
      <c r="E7" s="188"/>
      <c r="F7" s="188"/>
      <c r="G7" s="188"/>
      <c r="H7" s="188"/>
      <c r="I7" s="188"/>
      <c r="J7" s="188"/>
      <c r="K7" s="188"/>
      <c r="L7" s="188"/>
      <c r="M7" s="188"/>
      <c r="N7" s="188"/>
      <c r="O7" s="188"/>
      <c r="P7" s="18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92" t="s">
        <v>22</v>
      </c>
      <c r="C10" s="192"/>
      <c r="D10" s="192"/>
      <c r="E10" s="192"/>
      <c r="F10" s="192"/>
      <c r="G10" s="192"/>
      <c r="H10" s="192"/>
      <c r="I10" s="192"/>
      <c r="J10" s="192"/>
      <c r="K10" s="192"/>
      <c r="L10" s="192"/>
      <c r="M10" s="192"/>
      <c r="N10" s="192"/>
      <c r="O10" s="192"/>
      <c r="P10" s="192"/>
    </row>
    <row r="11" spans="2:31" ht="21.95" customHeight="1" x14ac:dyDescent="0.2">
      <c r="B11" s="189" t="s">
        <v>120</v>
      </c>
      <c r="C11" s="189"/>
      <c r="D11" s="189"/>
      <c r="E11" s="189"/>
      <c r="F11" s="81" t="s">
        <v>121</v>
      </c>
      <c r="G11" s="189" t="s">
        <v>122</v>
      </c>
      <c r="H11" s="189"/>
      <c r="I11" s="189"/>
      <c r="J11" s="189"/>
      <c r="K11" s="82"/>
      <c r="L11" s="82"/>
      <c r="M11" s="189" t="s">
        <v>123</v>
      </c>
      <c r="N11" s="189"/>
      <c r="O11" s="189"/>
      <c r="P11" s="189"/>
    </row>
    <row r="12" spans="2:31" ht="53.25" customHeight="1" x14ac:dyDescent="0.2">
      <c r="B12" s="185" t="s">
        <v>214</v>
      </c>
      <c r="C12" s="185"/>
      <c r="D12" s="185"/>
      <c r="E12" s="185"/>
      <c r="F12" s="128" t="s">
        <v>126</v>
      </c>
      <c r="G12" s="187" t="s">
        <v>215</v>
      </c>
      <c r="H12" s="280"/>
      <c r="I12" s="280"/>
      <c r="J12" s="281"/>
      <c r="K12" s="22"/>
      <c r="L12" s="22"/>
      <c r="M12" s="282" t="s">
        <v>132</v>
      </c>
      <c r="N12" s="282"/>
      <c r="O12" s="282"/>
      <c r="P12" s="282"/>
    </row>
    <row r="13" spans="2:31" ht="60" customHeight="1" x14ac:dyDescent="0.2">
      <c r="B13" s="185"/>
      <c r="C13" s="185"/>
      <c r="D13" s="185"/>
      <c r="E13" s="185"/>
      <c r="F13" s="128"/>
      <c r="G13" s="187"/>
      <c r="H13" s="280"/>
      <c r="I13" s="280"/>
      <c r="J13" s="281"/>
      <c r="K13" s="22"/>
      <c r="L13" s="22"/>
      <c r="M13" s="283"/>
      <c r="N13" s="284"/>
      <c r="O13" s="284"/>
      <c r="P13" s="285"/>
    </row>
    <row r="15" spans="2:31" ht="21.95" customHeight="1" x14ac:dyDescent="0.2">
      <c r="B15" s="192" t="s">
        <v>23</v>
      </c>
      <c r="C15" s="192"/>
      <c r="D15" s="192"/>
      <c r="E15" s="192"/>
      <c r="F15" s="192"/>
      <c r="G15" s="192"/>
      <c r="H15" s="192"/>
      <c r="I15" s="192"/>
      <c r="J15" s="192"/>
      <c r="K15" s="192"/>
      <c r="L15" s="192"/>
      <c r="M15" s="192"/>
      <c r="N15" s="192"/>
      <c r="O15" s="192"/>
      <c r="P15" s="192"/>
    </row>
    <row r="16" spans="2:31" ht="21.95" customHeight="1" x14ac:dyDescent="0.2">
      <c r="B16" s="185" t="s">
        <v>165</v>
      </c>
      <c r="C16" s="185"/>
      <c r="D16" s="185"/>
      <c r="E16" s="185"/>
      <c r="F16" s="185"/>
      <c r="G16" s="185"/>
      <c r="H16" s="185"/>
      <c r="I16" s="185"/>
      <c r="J16" s="185"/>
      <c r="K16" s="185"/>
      <c r="L16" s="185"/>
      <c r="M16" s="185"/>
      <c r="N16" s="185"/>
      <c r="O16" s="185"/>
      <c r="P16" s="185"/>
    </row>
  </sheetData>
  <mergeCells count="23">
    <mergeCell ref="B13:E13"/>
    <mergeCell ref="G13:J13"/>
    <mergeCell ref="M13:P13"/>
    <mergeCell ref="B15:P15"/>
    <mergeCell ref="B16:P16"/>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Q9:U65503 W9:AC65503">
      <formula1>1</formula1>
      <formula2>5</formula2>
    </dataValidation>
    <dataValidation type="list" allowBlank="1" showInputMessage="1" showErrorMessage="1" sqref="F12:F13">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97</v>
      </c>
      <c r="C4" s="28" t="s">
        <v>56</v>
      </c>
      <c r="E4" s="28" t="s">
        <v>57</v>
      </c>
      <c r="G4" s="28" t="s">
        <v>58</v>
      </c>
      <c r="I4" s="28" t="s">
        <v>62</v>
      </c>
      <c r="K4" s="28" t="s">
        <v>63</v>
      </c>
      <c r="M4" s="28"/>
      <c r="O4" s="28" t="s">
        <v>90</v>
      </c>
      <c r="Q4" s="28" t="s">
        <v>100</v>
      </c>
    </row>
    <row r="5" spans="1:17" x14ac:dyDescent="0.2">
      <c r="A5" t="s">
        <v>98</v>
      </c>
      <c r="C5" s="27" t="s">
        <v>51</v>
      </c>
      <c r="E5" s="27" t="s">
        <v>52</v>
      </c>
      <c r="G5" s="27" t="s">
        <v>59</v>
      </c>
      <c r="I5" s="27" t="s">
        <v>87</v>
      </c>
      <c r="K5" s="27" t="s">
        <v>64</v>
      </c>
      <c r="M5" t="s">
        <v>80</v>
      </c>
      <c r="O5" s="27" t="s">
        <v>91</v>
      </c>
      <c r="Q5" t="s">
        <v>103</v>
      </c>
    </row>
    <row r="6" spans="1:17" x14ac:dyDescent="0.2">
      <c r="A6" t="s">
        <v>99</v>
      </c>
      <c r="C6" s="27" t="s">
        <v>54</v>
      </c>
      <c r="E6" s="27" t="s">
        <v>55</v>
      </c>
      <c r="G6" s="27" t="s">
        <v>60</v>
      </c>
      <c r="I6" s="27" t="s">
        <v>88</v>
      </c>
      <c r="K6" s="27" t="s">
        <v>65</v>
      </c>
      <c r="M6" t="s">
        <v>86</v>
      </c>
      <c r="O6" s="27" t="s">
        <v>92</v>
      </c>
      <c r="Q6" t="s">
        <v>104</v>
      </c>
    </row>
    <row r="7" spans="1:17" x14ac:dyDescent="0.2">
      <c r="C7" s="27" t="s">
        <v>53</v>
      </c>
      <c r="G7" s="27" t="s">
        <v>61</v>
      </c>
      <c r="K7" s="30" t="s">
        <v>66</v>
      </c>
      <c r="O7" s="30" t="s">
        <v>93</v>
      </c>
      <c r="Q7" t="s">
        <v>105</v>
      </c>
    </row>
    <row r="8" spans="1:17" x14ac:dyDescent="0.2">
      <c r="O8" s="30" t="s">
        <v>94</v>
      </c>
      <c r="Q8" t="s">
        <v>106</v>
      </c>
    </row>
    <row r="9" spans="1:17" x14ac:dyDescent="0.2">
      <c r="O9" s="30" t="s">
        <v>95</v>
      </c>
      <c r="Q9" t="s">
        <v>107</v>
      </c>
    </row>
    <row r="10" spans="1:17" x14ac:dyDescent="0.2">
      <c r="O10" s="30" t="s">
        <v>96</v>
      </c>
      <c r="Q10" t="s">
        <v>108</v>
      </c>
    </row>
    <row r="11" spans="1:17" x14ac:dyDescent="0.2">
      <c r="O11" s="30" t="s">
        <v>74</v>
      </c>
      <c r="Q11" t="s">
        <v>109</v>
      </c>
    </row>
    <row r="12" spans="1:17" x14ac:dyDescent="0.2">
      <c r="Q12" t="s">
        <v>110</v>
      </c>
    </row>
    <row r="14" spans="1:17" x14ac:dyDescent="0.2">
      <c r="Q14" s="28" t="s">
        <v>111</v>
      </c>
    </row>
    <row r="15" spans="1:17" x14ac:dyDescent="0.2">
      <c r="Q15" t="s">
        <v>103</v>
      </c>
    </row>
    <row r="16" spans="1:17" x14ac:dyDescent="0.2">
      <c r="Q16" t="s">
        <v>104</v>
      </c>
    </row>
    <row r="17" spans="17:17" x14ac:dyDescent="0.2">
      <c r="Q17" t="s">
        <v>105</v>
      </c>
    </row>
    <row r="18" spans="17:17" x14ac:dyDescent="0.2">
      <c r="Q18" t="s">
        <v>106</v>
      </c>
    </row>
    <row r="19" spans="17:17" x14ac:dyDescent="0.2">
      <c r="Q19" t="s">
        <v>107</v>
      </c>
    </row>
    <row r="20" spans="17:17" x14ac:dyDescent="0.2">
      <c r="Q20" t="s">
        <v>108</v>
      </c>
    </row>
    <row r="21" spans="17:17" x14ac:dyDescent="0.2">
      <c r="Q21" t="s">
        <v>109</v>
      </c>
    </row>
    <row r="22" spans="17:17" x14ac:dyDescent="0.2">
      <c r="Q22" t="s">
        <v>110</v>
      </c>
    </row>
    <row r="23" spans="17:17" x14ac:dyDescent="0.2">
      <c r="Q23" s="27" t="s">
        <v>112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7"/>
  <sheetViews>
    <sheetView showGridLines="0" topLeftCell="A3" zoomScale="90" zoomScaleNormal="90" workbookViewId="0">
      <selection activeCell="E16" sqref="E16:P17"/>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55"/>
      <c r="C2" s="156"/>
      <c r="D2" s="157" t="s">
        <v>114</v>
      </c>
      <c r="E2" s="158"/>
      <c r="F2" s="158"/>
      <c r="G2" s="158"/>
      <c r="H2" s="158"/>
      <c r="I2" s="158"/>
      <c r="J2" s="159"/>
      <c r="K2" s="145" t="s">
        <v>146</v>
      </c>
      <c r="L2" s="186"/>
      <c r="M2" s="145" t="str">
        <f>Proyecto!K2</f>
        <v>Código: GC-F-015</v>
      </c>
      <c r="N2" s="181"/>
      <c r="O2" s="181"/>
      <c r="P2" s="146"/>
      <c r="R2" s="11"/>
      <c r="S2" s="11"/>
      <c r="T2" s="11"/>
      <c r="U2" s="15"/>
      <c r="AE2" s="16"/>
    </row>
    <row r="3" spans="2:31" s="12" customFormat="1" ht="23.25" customHeight="1" x14ac:dyDescent="0.2">
      <c r="B3" s="151"/>
      <c r="C3" s="152"/>
      <c r="D3" s="160" t="s">
        <v>115</v>
      </c>
      <c r="E3" s="161"/>
      <c r="F3" s="161"/>
      <c r="G3" s="161"/>
      <c r="H3" s="161"/>
      <c r="I3" s="161"/>
      <c r="J3" s="162"/>
      <c r="K3" s="147" t="s">
        <v>119</v>
      </c>
      <c r="L3" s="187"/>
      <c r="M3" s="182" t="str">
        <f>Proyecto!K3</f>
        <v>Fecha: 17 de septiembre de 2014</v>
      </c>
      <c r="N3" s="183"/>
      <c r="O3" s="183"/>
      <c r="P3" s="184"/>
      <c r="R3" s="11"/>
      <c r="S3" s="11"/>
      <c r="T3" s="11"/>
      <c r="U3" s="15"/>
      <c r="AE3" s="16"/>
    </row>
    <row r="4" spans="2:31" s="12" customFormat="1" ht="24" customHeight="1" x14ac:dyDescent="0.2">
      <c r="B4" s="151"/>
      <c r="C4" s="152"/>
      <c r="D4" s="160" t="s">
        <v>116</v>
      </c>
      <c r="E4" s="161"/>
      <c r="F4" s="161"/>
      <c r="G4" s="161"/>
      <c r="H4" s="161"/>
      <c r="I4" s="161"/>
      <c r="J4" s="162"/>
      <c r="K4" s="147" t="s">
        <v>147</v>
      </c>
      <c r="L4" s="187"/>
      <c r="M4" s="147" t="str">
        <f>Proyecto!K4</f>
        <v>Versión 001</v>
      </c>
      <c r="N4" s="185"/>
      <c r="O4" s="185"/>
      <c r="P4" s="148"/>
      <c r="R4" s="11"/>
      <c r="U4" s="15"/>
      <c r="AE4" s="16"/>
    </row>
    <row r="5" spans="2:31" s="12" customFormat="1" ht="22.5" customHeight="1" thickBot="1" x14ac:dyDescent="0.25">
      <c r="B5" s="153"/>
      <c r="C5" s="154"/>
      <c r="D5" s="163" t="s">
        <v>117</v>
      </c>
      <c r="E5" s="164"/>
      <c r="F5" s="164"/>
      <c r="G5" s="164"/>
      <c r="H5" s="164"/>
      <c r="I5" s="164"/>
      <c r="J5" s="165"/>
      <c r="K5" s="149" t="s">
        <v>118</v>
      </c>
      <c r="L5" s="180"/>
      <c r="M5" s="172" t="s">
        <v>149</v>
      </c>
      <c r="N5" s="173"/>
      <c r="O5" s="173"/>
      <c r="P5" s="174"/>
      <c r="R5" s="11"/>
      <c r="U5" s="11"/>
      <c r="AE5" s="16"/>
    </row>
    <row r="6" spans="2:31" ht="5.25" customHeight="1" x14ac:dyDescent="0.2">
      <c r="B6" s="5"/>
      <c r="C6" s="5"/>
      <c r="D6" s="5"/>
      <c r="E6" s="5"/>
      <c r="F6" s="5"/>
      <c r="G6" s="5"/>
      <c r="H6" s="5"/>
      <c r="I6" s="5"/>
      <c r="J6" s="5"/>
      <c r="K6" s="5"/>
      <c r="L6" s="5"/>
      <c r="M6" s="5"/>
      <c r="N6" s="5"/>
      <c r="O6" s="5"/>
      <c r="P6" s="5"/>
    </row>
    <row r="7" spans="2:31" ht="30" customHeight="1" x14ac:dyDescent="0.2">
      <c r="B7" s="144" t="s">
        <v>0</v>
      </c>
      <c r="C7" s="144"/>
      <c r="D7" s="167" t="str">
        <f>+Proyecto!E7</f>
        <v xml:space="preserve">Tesauros Fase I (procedimientos mercantiles) etapa A  _(ID 62) 
 </v>
      </c>
      <c r="E7" s="167"/>
      <c r="F7" s="167"/>
      <c r="G7" s="167"/>
      <c r="H7" s="167"/>
      <c r="I7" s="167"/>
      <c r="J7" s="167"/>
      <c r="K7" s="167"/>
      <c r="L7" s="167"/>
      <c r="M7" s="167"/>
      <c r="N7" s="167"/>
      <c r="O7" s="167"/>
      <c r="P7" s="167"/>
      <c r="AE7" s="1"/>
    </row>
    <row r="8" spans="2:31" ht="6.75" customHeight="1" x14ac:dyDescent="0.2">
      <c r="B8" s="8"/>
      <c r="C8" s="8"/>
      <c r="D8" s="113"/>
      <c r="E8" s="113"/>
      <c r="F8" s="113"/>
      <c r="G8" s="113"/>
      <c r="H8" s="113"/>
      <c r="I8" s="113"/>
      <c r="J8" s="113"/>
      <c r="K8" s="113"/>
      <c r="L8" s="113"/>
      <c r="M8" s="113"/>
      <c r="N8" s="113"/>
      <c r="O8" s="113"/>
      <c r="P8" s="113"/>
      <c r="AE8" s="1"/>
    </row>
    <row r="9" spans="2:31" ht="27.75" customHeight="1" x14ac:dyDescent="0.2">
      <c r="B9" s="178" t="s">
        <v>24</v>
      </c>
      <c r="C9" s="179"/>
      <c r="D9" s="175" t="s">
        <v>182</v>
      </c>
      <c r="E9" s="176"/>
      <c r="F9" s="176"/>
      <c r="G9" s="176"/>
      <c r="H9" s="176"/>
      <c r="I9" s="176"/>
      <c r="J9" s="176"/>
      <c r="K9" s="176"/>
      <c r="L9" s="176"/>
      <c r="M9" s="176"/>
      <c r="N9" s="176"/>
      <c r="O9" s="176"/>
      <c r="P9" s="177"/>
      <c r="AE9" s="1"/>
    </row>
    <row r="10" spans="2:31" customFormat="1" ht="7.5" customHeight="1" x14ac:dyDescent="0.2">
      <c r="D10" s="27"/>
      <c r="E10" s="27"/>
      <c r="F10" s="27"/>
      <c r="G10" s="27"/>
      <c r="H10" s="27"/>
      <c r="I10" s="27"/>
      <c r="J10" s="27"/>
      <c r="K10" s="27"/>
      <c r="L10" s="27"/>
      <c r="M10" s="27"/>
      <c r="N10" s="27"/>
      <c r="O10" s="27"/>
      <c r="P10" s="27"/>
    </row>
    <row r="11" spans="2:31" ht="45.75" customHeight="1" x14ac:dyDescent="0.2">
      <c r="B11" s="178" t="s">
        <v>25</v>
      </c>
      <c r="C11" s="179"/>
      <c r="D11" s="170" t="s">
        <v>183</v>
      </c>
      <c r="E11" s="170"/>
      <c r="F11" s="170"/>
      <c r="G11" s="170"/>
      <c r="H11" s="170"/>
      <c r="I11" s="170"/>
      <c r="J11" s="170"/>
      <c r="K11" s="170"/>
      <c r="L11" s="170"/>
      <c r="M11" s="170"/>
      <c r="N11" s="170"/>
      <c r="O11" s="170"/>
      <c r="P11" s="17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8" t="s">
        <v>130</v>
      </c>
      <c r="C13" s="168"/>
      <c r="D13" s="41" t="s">
        <v>1</v>
      </c>
      <c r="E13" s="170" t="s">
        <v>186</v>
      </c>
      <c r="F13" s="170"/>
      <c r="G13" s="170"/>
      <c r="H13" s="170"/>
      <c r="I13" s="170"/>
      <c r="J13" s="170"/>
      <c r="K13" s="170"/>
      <c r="L13" s="170"/>
      <c r="M13" s="170"/>
      <c r="N13" s="170"/>
      <c r="O13" s="170"/>
      <c r="P13" s="170"/>
      <c r="AE13" s="1"/>
    </row>
    <row r="14" spans="2:31" s="43" customFormat="1" ht="82.5" customHeight="1" x14ac:dyDescent="0.2">
      <c r="B14" s="169"/>
      <c r="C14" s="169"/>
      <c r="D14" s="42" t="s">
        <v>98</v>
      </c>
      <c r="E14" s="170"/>
      <c r="F14" s="170"/>
      <c r="G14" s="170"/>
      <c r="H14" s="170"/>
      <c r="I14" s="170"/>
      <c r="J14" s="170"/>
      <c r="K14" s="170"/>
      <c r="L14" s="170"/>
      <c r="M14" s="170"/>
      <c r="N14" s="170"/>
      <c r="O14" s="170"/>
      <c r="P14" s="170"/>
      <c r="R14" s="11"/>
      <c r="U14" s="11"/>
    </row>
    <row r="16" spans="2:31" ht="22.5" customHeight="1" x14ac:dyDescent="0.2">
      <c r="B16" s="168" t="s">
        <v>130</v>
      </c>
      <c r="C16" s="168"/>
      <c r="D16" s="108" t="s">
        <v>1</v>
      </c>
      <c r="E16" s="170"/>
      <c r="F16" s="171"/>
      <c r="G16" s="171"/>
      <c r="H16" s="171"/>
      <c r="I16" s="171"/>
      <c r="J16" s="171"/>
      <c r="K16" s="171"/>
      <c r="L16" s="171"/>
      <c r="M16" s="171"/>
      <c r="N16" s="171"/>
      <c r="O16" s="171"/>
      <c r="P16" s="171"/>
      <c r="AE16" s="1"/>
    </row>
    <row r="17" spans="2:21" s="106" customFormat="1" ht="92.25" customHeight="1" x14ac:dyDescent="0.2">
      <c r="B17" s="169"/>
      <c r="C17" s="169"/>
      <c r="D17" s="109" t="s">
        <v>99</v>
      </c>
      <c r="E17" s="171"/>
      <c r="F17" s="171"/>
      <c r="G17" s="171"/>
      <c r="H17" s="171"/>
      <c r="I17" s="171"/>
      <c r="J17" s="171"/>
      <c r="K17" s="171"/>
      <c r="L17" s="171"/>
      <c r="M17" s="171"/>
      <c r="N17" s="171"/>
      <c r="O17" s="171"/>
      <c r="P17" s="171"/>
      <c r="R17" s="11"/>
      <c r="U17" s="11"/>
    </row>
  </sheetData>
  <mergeCells count="26">
    <mergeCell ref="B2:C2"/>
    <mergeCell ref="B3:C3"/>
    <mergeCell ref="B4:C4"/>
    <mergeCell ref="M2:P2"/>
    <mergeCell ref="M3:P3"/>
    <mergeCell ref="M4:P4"/>
    <mergeCell ref="D2:J2"/>
    <mergeCell ref="K2:L2"/>
    <mergeCell ref="D3:J3"/>
    <mergeCell ref="K3:L3"/>
    <mergeCell ref="D4:J4"/>
    <mergeCell ref="K4:L4"/>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G18:M65469 W18:AC65469 W15:AC15 G15:M15 O15:U15 O18:U6546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O15" sqref="O15"/>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55"/>
      <c r="C2" s="156"/>
      <c r="D2" s="193" t="s">
        <v>114</v>
      </c>
      <c r="E2" s="194"/>
      <c r="F2" s="194"/>
      <c r="G2" s="194"/>
      <c r="H2" s="195"/>
      <c r="I2" s="56" t="str">
        <f>Proyecto!K2</f>
        <v>Código: GC-F-015</v>
      </c>
      <c r="J2" s="25"/>
      <c r="K2" s="25"/>
      <c r="L2" s="25"/>
      <c r="M2" s="55"/>
      <c r="N2" s="55"/>
      <c r="T2" s="16"/>
    </row>
    <row r="3" spans="2:24" s="21" customFormat="1" ht="23.25" customHeight="1" thickBot="1" x14ac:dyDescent="0.25">
      <c r="B3" s="151"/>
      <c r="C3" s="152"/>
      <c r="D3" s="193" t="s">
        <v>115</v>
      </c>
      <c r="E3" s="194"/>
      <c r="F3" s="194"/>
      <c r="G3" s="194"/>
      <c r="H3" s="195"/>
      <c r="I3" s="57" t="str">
        <f>Proyecto!K3</f>
        <v>Fecha: 17 de septiembre de 2014</v>
      </c>
      <c r="J3" s="25"/>
      <c r="K3" s="25"/>
      <c r="L3" s="25"/>
      <c r="M3" s="55"/>
      <c r="N3" s="55"/>
      <c r="T3" s="16"/>
    </row>
    <row r="4" spans="2:24" s="21" customFormat="1" ht="24" customHeight="1" thickBot="1" x14ac:dyDescent="0.25">
      <c r="B4" s="151"/>
      <c r="C4" s="152"/>
      <c r="D4" s="193" t="s">
        <v>116</v>
      </c>
      <c r="E4" s="194"/>
      <c r="F4" s="194"/>
      <c r="G4" s="194"/>
      <c r="H4" s="195"/>
      <c r="I4" s="57" t="str">
        <f>Proyecto!K4</f>
        <v>Versión 001</v>
      </c>
      <c r="J4" s="25"/>
      <c r="K4" s="25"/>
      <c r="L4" s="25"/>
      <c r="M4" s="55"/>
      <c r="N4" s="55"/>
      <c r="T4" s="16"/>
    </row>
    <row r="5" spans="2:24" s="21" customFormat="1" ht="22.5" customHeight="1" thickBot="1" x14ac:dyDescent="0.25">
      <c r="B5" s="153"/>
      <c r="C5" s="154"/>
      <c r="D5" s="196" t="s">
        <v>117</v>
      </c>
      <c r="E5" s="197"/>
      <c r="F5" s="197"/>
      <c r="G5" s="197"/>
      <c r="H5" s="198"/>
      <c r="I5" s="58" t="s">
        <v>150</v>
      </c>
      <c r="J5" s="25"/>
      <c r="K5" s="25"/>
      <c r="L5" s="25"/>
      <c r="M5" s="55"/>
      <c r="N5" s="55"/>
      <c r="T5" s="16"/>
    </row>
    <row r="6" spans="2:24" ht="5.25" customHeight="1" x14ac:dyDescent="0.2">
      <c r="B6" s="20"/>
      <c r="C6" s="20"/>
      <c r="D6" s="20"/>
      <c r="E6" s="20"/>
      <c r="F6" s="20"/>
      <c r="G6" s="40"/>
      <c r="H6" s="20"/>
      <c r="I6" s="20"/>
    </row>
    <row r="7" spans="2:24" x14ac:dyDescent="0.2">
      <c r="B7" s="144" t="s">
        <v>0</v>
      </c>
      <c r="C7" s="144"/>
      <c r="D7" s="188" t="str">
        <f>Proyecto!$E$7</f>
        <v xml:space="preserve">Tesauros Fase I (procedimientos mercantiles) etapa A  _(ID 62) 
 </v>
      </c>
      <c r="E7" s="188"/>
      <c r="F7" s="188"/>
      <c r="G7" s="188"/>
      <c r="H7" s="188"/>
      <c r="I7" s="188"/>
      <c r="X7" s="1"/>
    </row>
    <row r="8" spans="2:24" s="21" customFormat="1" ht="10.5" customHeight="1" x14ac:dyDescent="0.2">
      <c r="B8" s="10"/>
      <c r="C8" s="10"/>
      <c r="D8" s="6"/>
      <c r="E8" s="6"/>
      <c r="F8" s="6"/>
      <c r="G8" s="6"/>
      <c r="H8" s="6"/>
      <c r="I8" s="6"/>
      <c r="N8" s="25"/>
    </row>
    <row r="9" spans="2:24" ht="18.75" customHeight="1" x14ac:dyDescent="0.2">
      <c r="B9" s="192" t="s">
        <v>102</v>
      </c>
      <c r="C9" s="192"/>
      <c r="D9" s="192"/>
      <c r="E9" s="192"/>
      <c r="F9" s="192"/>
      <c r="G9" s="192"/>
      <c r="H9" s="192"/>
      <c r="I9" s="192"/>
      <c r="X9" s="1"/>
    </row>
    <row r="10" spans="2:24" ht="40.5" customHeight="1" x14ac:dyDescent="0.2">
      <c r="B10" s="189" t="s">
        <v>26</v>
      </c>
      <c r="C10" s="189"/>
      <c r="D10" s="171" t="s">
        <v>200</v>
      </c>
      <c r="E10" s="171"/>
      <c r="F10" s="171"/>
      <c r="G10" s="171"/>
      <c r="H10" s="171"/>
      <c r="I10" s="171"/>
      <c r="X10" s="1"/>
    </row>
    <row r="11" spans="2:24" ht="22.5" customHeight="1" x14ac:dyDescent="0.2">
      <c r="B11" s="189" t="s">
        <v>1</v>
      </c>
      <c r="C11" s="189"/>
      <c r="D11" s="189" t="s">
        <v>2</v>
      </c>
      <c r="E11" s="189"/>
      <c r="F11" s="31" t="s">
        <v>3</v>
      </c>
      <c r="G11" s="41" t="s">
        <v>100</v>
      </c>
      <c r="H11" s="41" t="s">
        <v>4</v>
      </c>
      <c r="I11" s="41" t="s">
        <v>101</v>
      </c>
      <c r="X11" s="1"/>
    </row>
    <row r="12" spans="2:24" ht="91.5" customHeight="1" x14ac:dyDescent="0.2">
      <c r="B12" s="191" t="s">
        <v>51</v>
      </c>
      <c r="C12" s="191"/>
      <c r="D12" s="191" t="s">
        <v>131</v>
      </c>
      <c r="E12" s="191"/>
      <c r="F12" s="114">
        <v>1</v>
      </c>
      <c r="G12" s="90" t="s">
        <v>106</v>
      </c>
      <c r="H12" s="90" t="s">
        <v>52</v>
      </c>
      <c r="I12" s="90" t="s">
        <v>164</v>
      </c>
      <c r="X12" s="1"/>
    </row>
    <row r="13" spans="2:24" ht="22.5" customHeight="1" x14ac:dyDescent="0.2">
      <c r="B13" s="189" t="s">
        <v>5</v>
      </c>
      <c r="C13" s="189"/>
      <c r="D13" s="190" t="s">
        <v>132</v>
      </c>
      <c r="E13" s="190"/>
      <c r="F13" s="190"/>
      <c r="G13" s="190"/>
      <c r="H13" s="190"/>
      <c r="I13" s="190"/>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K14" sqref="K14"/>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65"/>
      <c r="C2" s="208" t="s">
        <v>114</v>
      </c>
      <c r="D2" s="209"/>
      <c r="E2" s="209"/>
      <c r="F2" s="209"/>
      <c r="G2" s="199" t="str">
        <f>Proyecto!K2</f>
        <v>Código: GC-F-015</v>
      </c>
      <c r="H2" s="200"/>
      <c r="I2" s="200"/>
      <c r="J2" s="200"/>
      <c r="K2" s="200"/>
      <c r="L2" s="201"/>
      <c r="U2" s="16"/>
    </row>
    <row r="3" spans="1:21" s="18" customFormat="1" ht="23.25" customHeight="1" thickBot="1" x14ac:dyDescent="0.25">
      <c r="B3" s="67"/>
      <c r="C3" s="208" t="s">
        <v>115</v>
      </c>
      <c r="D3" s="209"/>
      <c r="E3" s="209"/>
      <c r="F3" s="209"/>
      <c r="G3" s="202" t="str">
        <f>Proyecto!K3</f>
        <v>Fecha: 17 de septiembre de 2014</v>
      </c>
      <c r="H3" s="203"/>
      <c r="I3" s="203"/>
      <c r="J3" s="203"/>
      <c r="K3" s="203"/>
      <c r="L3" s="204"/>
      <c r="U3" s="16"/>
    </row>
    <row r="4" spans="1:21" s="18" customFormat="1" ht="24" customHeight="1" thickBot="1" x14ac:dyDescent="0.25">
      <c r="B4" s="67"/>
      <c r="C4" s="208" t="s">
        <v>116</v>
      </c>
      <c r="D4" s="209"/>
      <c r="E4" s="209"/>
      <c r="F4" s="209"/>
      <c r="G4" s="205" t="str">
        <f>Proyecto!K4</f>
        <v>Versión 001</v>
      </c>
      <c r="H4" s="206"/>
      <c r="I4" s="206"/>
      <c r="J4" s="206"/>
      <c r="K4" s="206"/>
      <c r="L4" s="207"/>
      <c r="U4" s="16"/>
    </row>
    <row r="5" spans="1:21" s="18" customFormat="1" ht="22.5" customHeight="1" thickBot="1" x14ac:dyDescent="0.25">
      <c r="B5" s="69"/>
      <c r="C5" s="208" t="s">
        <v>117</v>
      </c>
      <c r="D5" s="209"/>
      <c r="E5" s="209"/>
      <c r="F5" s="209"/>
      <c r="G5" s="202" t="s">
        <v>153</v>
      </c>
      <c r="H5" s="203"/>
      <c r="I5" s="203"/>
      <c r="J5" s="203"/>
      <c r="K5" s="203"/>
      <c r="L5" s="204"/>
      <c r="U5" s="16"/>
    </row>
    <row r="6" spans="1:21" ht="5.25" customHeight="1" x14ac:dyDescent="0.2">
      <c r="A6" s="7" t="str">
        <f>Proyecto!$E$7</f>
        <v xml:space="preserve">Tesauros Fase I (procedimientos mercantiles) etapa A  _(ID 62) 
 </v>
      </c>
      <c r="B6" s="17"/>
      <c r="C6" s="17"/>
      <c r="D6" s="17"/>
      <c r="E6" s="17"/>
      <c r="F6" s="17"/>
    </row>
    <row r="7" spans="1:21" ht="29.25" customHeight="1" x14ac:dyDescent="0.2">
      <c r="B7" s="35" t="s">
        <v>0</v>
      </c>
      <c r="C7" s="188" t="str">
        <f>Proyecto!$E$7</f>
        <v xml:space="preserve">Tesauros Fase I (procedimientos mercantiles) etapa A  _(ID 62) 
 </v>
      </c>
      <c r="D7" s="188"/>
      <c r="E7" s="188"/>
      <c r="F7" s="188"/>
      <c r="U7" s="1"/>
    </row>
    <row r="8" spans="1:21" x14ac:dyDescent="0.2">
      <c r="B8" s="18"/>
    </row>
    <row r="10" spans="1:21" ht="18" customHeight="1" x14ac:dyDescent="0.2">
      <c r="B10" s="35" t="s">
        <v>81</v>
      </c>
      <c r="C10" s="24" t="s">
        <v>86</v>
      </c>
    </row>
    <row r="11" spans="1:21" ht="6" customHeight="1" x14ac:dyDescent="0.2"/>
    <row r="12" spans="1:21" ht="18" customHeight="1" x14ac:dyDescent="0.2">
      <c r="B12" s="35" t="s">
        <v>46</v>
      </c>
      <c r="C12" s="97"/>
    </row>
    <row r="13" spans="1:21" ht="6" customHeight="1" x14ac:dyDescent="0.2"/>
    <row r="14" spans="1:21" ht="18" customHeight="1" x14ac:dyDescent="0.2">
      <c r="B14" s="35" t="s">
        <v>47</v>
      </c>
      <c r="C14" s="83"/>
    </row>
    <row r="15" spans="1:21" ht="6" customHeight="1" x14ac:dyDescent="0.2"/>
    <row r="16" spans="1:21" ht="18" customHeight="1" x14ac:dyDescent="0.2">
      <c r="B16" s="35" t="s">
        <v>43</v>
      </c>
      <c r="C16" s="23">
        <v>12000000</v>
      </c>
    </row>
    <row r="17" spans="2:3" ht="6" customHeight="1" x14ac:dyDescent="0.2"/>
    <row r="18" spans="2:3" ht="18" customHeight="1" x14ac:dyDescent="0.2">
      <c r="B18" s="35" t="s">
        <v>44</v>
      </c>
      <c r="C18" s="23"/>
    </row>
    <row r="19" spans="2:3" ht="6" customHeight="1" x14ac:dyDescent="0.2"/>
    <row r="20" spans="2:3" ht="18" customHeight="1" x14ac:dyDescent="0.2">
      <c r="B20" s="35" t="s">
        <v>45</v>
      </c>
      <c r="C20" s="23"/>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4"/>
  <sheetViews>
    <sheetView showGridLines="0" topLeftCell="A14" zoomScale="90" zoomScaleNormal="90" workbookViewId="0">
      <selection activeCell="D20" sqref="D20"/>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59"/>
      <c r="C2" s="196" t="s">
        <v>114</v>
      </c>
      <c r="D2" s="197"/>
      <c r="E2" s="197"/>
      <c r="F2" s="198"/>
      <c r="G2" s="56" t="str">
        <f>Proyecto!K2</f>
        <v>Código: GC-F-015</v>
      </c>
      <c r="H2" s="11"/>
      <c r="I2" s="11"/>
      <c r="J2" s="15"/>
      <c r="T2" s="16"/>
    </row>
    <row r="3" spans="2:22" s="12" customFormat="1" ht="23.25" customHeight="1" thickBot="1" x14ac:dyDescent="0.25">
      <c r="B3" s="60"/>
      <c r="C3" s="196" t="s">
        <v>115</v>
      </c>
      <c r="D3" s="197"/>
      <c r="E3" s="197"/>
      <c r="F3" s="198"/>
      <c r="G3" s="57" t="str">
        <f>Proyecto!K3</f>
        <v>Fecha: 17 de septiembre de 2014</v>
      </c>
      <c r="H3" s="11"/>
      <c r="I3" s="11"/>
      <c r="J3" s="15"/>
      <c r="T3" s="16"/>
    </row>
    <row r="4" spans="2:22" s="12" customFormat="1" ht="24" customHeight="1" thickBot="1" x14ac:dyDescent="0.25">
      <c r="B4" s="60"/>
      <c r="C4" s="196" t="s">
        <v>116</v>
      </c>
      <c r="D4" s="197"/>
      <c r="E4" s="197"/>
      <c r="F4" s="198"/>
      <c r="G4" s="57" t="str">
        <f>Proyecto!K4</f>
        <v>Versión 001</v>
      </c>
      <c r="J4" s="15"/>
      <c r="T4" s="16"/>
    </row>
    <row r="5" spans="2:22" s="12" customFormat="1" ht="22.5" customHeight="1" thickBot="1" x14ac:dyDescent="0.25">
      <c r="B5" s="61"/>
      <c r="C5" s="196" t="s">
        <v>117</v>
      </c>
      <c r="D5" s="197"/>
      <c r="E5" s="197"/>
      <c r="F5" s="198"/>
      <c r="G5" s="58" t="s">
        <v>151</v>
      </c>
      <c r="J5" s="11"/>
      <c r="T5" s="16"/>
    </row>
    <row r="6" spans="2:22" ht="5.25" customHeight="1" x14ac:dyDescent="0.2">
      <c r="B6" s="5"/>
      <c r="C6" s="20"/>
      <c r="D6" s="5"/>
      <c r="E6" s="5"/>
      <c r="F6" s="5"/>
      <c r="G6" s="5"/>
    </row>
    <row r="7" spans="2:22" ht="29.25" customHeight="1" x14ac:dyDescent="0.2">
      <c r="B7" s="35" t="s">
        <v>0</v>
      </c>
      <c r="C7" s="210" t="str">
        <f>Proyecto!$E$7</f>
        <v xml:space="preserve">Tesauros Fase I (procedimientos mercantiles) etapa A  _(ID 62) 
 </v>
      </c>
      <c r="D7" s="210"/>
      <c r="E7" s="210"/>
      <c r="F7" s="210"/>
      <c r="G7" s="210"/>
      <c r="V7" s="1"/>
    </row>
    <row r="9" spans="2:22" ht="18" customHeight="1" x14ac:dyDescent="0.2">
      <c r="B9" s="192" t="s">
        <v>42</v>
      </c>
      <c r="C9" s="192"/>
      <c r="D9" s="192"/>
      <c r="E9" s="192"/>
      <c r="F9" s="192"/>
      <c r="G9" s="192"/>
    </row>
    <row r="10" spans="2:22" customFormat="1" ht="15" customHeight="1" x14ac:dyDescent="0.2"/>
    <row r="11" spans="2:22" ht="27.75" customHeight="1" x14ac:dyDescent="0.2">
      <c r="B11" s="31" t="s">
        <v>71</v>
      </c>
      <c r="C11" s="31" t="s">
        <v>6</v>
      </c>
      <c r="D11" s="31" t="s">
        <v>14</v>
      </c>
      <c r="E11" s="31" t="s">
        <v>41</v>
      </c>
      <c r="F11" s="192" t="s">
        <v>15</v>
      </c>
      <c r="G11" s="192"/>
    </row>
    <row r="12" spans="2:22" ht="127.5" customHeight="1" x14ac:dyDescent="0.2">
      <c r="B12" s="115" t="s">
        <v>59</v>
      </c>
      <c r="C12" s="115" t="s">
        <v>168</v>
      </c>
      <c r="D12" s="111" t="s">
        <v>133</v>
      </c>
      <c r="E12" s="115" t="s">
        <v>87</v>
      </c>
      <c r="F12" s="166"/>
      <c r="G12" s="166"/>
    </row>
    <row r="13" spans="2:22" ht="218.25" customHeight="1" x14ac:dyDescent="0.2">
      <c r="B13" s="115" t="s">
        <v>60</v>
      </c>
      <c r="C13" s="115" t="s">
        <v>179</v>
      </c>
      <c r="D13" s="111" t="s">
        <v>134</v>
      </c>
      <c r="E13" s="115" t="s">
        <v>87</v>
      </c>
      <c r="F13" s="166"/>
      <c r="G13" s="166"/>
    </row>
    <row r="14" spans="2:22" ht="238.5" customHeight="1" x14ac:dyDescent="0.2">
      <c r="B14" s="115" t="s">
        <v>167</v>
      </c>
      <c r="C14" s="115" t="s">
        <v>180</v>
      </c>
      <c r="D14" s="111" t="s">
        <v>135</v>
      </c>
      <c r="E14" s="115" t="s">
        <v>87</v>
      </c>
      <c r="F14" s="166"/>
      <c r="G14" s="166"/>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5:L65484 H8:L14 N8:T6548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6"/>
  <sheetViews>
    <sheetView topLeftCell="A7" zoomScale="97" zoomScaleNormal="97" workbookViewId="0">
      <selection activeCell="E29" sqref="E29"/>
    </sheetView>
  </sheetViews>
  <sheetFormatPr baseColWidth="10" defaultColWidth="11.42578125" defaultRowHeight="12.75" x14ac:dyDescent="0.2"/>
  <cols>
    <col min="1" max="1" width="5" style="62" customWidth="1"/>
    <col min="2" max="2" width="32.5703125" style="62" customWidth="1"/>
    <col min="3" max="3" width="25" style="62" customWidth="1"/>
    <col min="4" max="4" width="11.42578125" style="62"/>
    <col min="5" max="5" width="40.42578125" style="62" customWidth="1"/>
    <col min="6" max="6" width="20.7109375" style="62" customWidth="1"/>
    <col min="7" max="7" width="25.5703125" style="62" customWidth="1"/>
    <col min="8" max="8" width="15" style="62" customWidth="1"/>
    <col min="9" max="16384" width="11.42578125" style="62"/>
  </cols>
  <sheetData>
    <row r="1" spans="2:8" ht="13.5" thickBot="1" x14ac:dyDescent="0.25"/>
    <row r="2" spans="2:8" ht="18" customHeight="1" thickBot="1" x14ac:dyDescent="0.25">
      <c r="B2" s="65"/>
      <c r="C2" s="208" t="s">
        <v>114</v>
      </c>
      <c r="D2" s="209"/>
      <c r="E2" s="209"/>
      <c r="F2" s="209"/>
      <c r="G2" s="199" t="str">
        <f>Proyecto!K2</f>
        <v>Código: GC-F-015</v>
      </c>
      <c r="H2" s="201"/>
    </row>
    <row r="3" spans="2:8" ht="19.5" customHeight="1" thickBot="1" x14ac:dyDescent="0.25">
      <c r="B3" s="67"/>
      <c r="C3" s="208" t="s">
        <v>115</v>
      </c>
      <c r="D3" s="209"/>
      <c r="E3" s="209"/>
      <c r="F3" s="209"/>
      <c r="G3" s="202" t="str">
        <f>Proyecto!K3</f>
        <v>Fecha: 17 de septiembre de 2014</v>
      </c>
      <c r="H3" s="204"/>
    </row>
    <row r="4" spans="2:8" ht="19.5" customHeight="1" thickBot="1" x14ac:dyDescent="0.25">
      <c r="B4" s="67"/>
      <c r="C4" s="208" t="s">
        <v>116</v>
      </c>
      <c r="D4" s="209"/>
      <c r="E4" s="209"/>
      <c r="F4" s="209"/>
      <c r="G4" s="205" t="str">
        <f>Proyecto!K4</f>
        <v>Versión 001</v>
      </c>
      <c r="H4" s="207"/>
    </row>
    <row r="5" spans="2:8" ht="21.75" customHeight="1" thickBot="1" x14ac:dyDescent="0.25">
      <c r="B5" s="69"/>
      <c r="C5" s="208" t="s">
        <v>117</v>
      </c>
      <c r="D5" s="209"/>
      <c r="E5" s="209"/>
      <c r="F5" s="209"/>
      <c r="G5" s="202" t="s">
        <v>152</v>
      </c>
      <c r="H5" s="204"/>
    </row>
    <row r="6" spans="2:8" ht="21" customHeight="1" x14ac:dyDescent="0.2"/>
    <row r="7" spans="2:8" ht="22.5" customHeight="1" x14ac:dyDescent="0.2">
      <c r="B7" s="211" t="s">
        <v>73</v>
      </c>
      <c r="C7" s="212"/>
      <c r="D7" s="212"/>
      <c r="E7" s="212"/>
      <c r="F7" s="212"/>
      <c r="G7" s="212"/>
      <c r="H7" s="212"/>
    </row>
    <row r="8" spans="2:8" ht="84" customHeight="1" x14ac:dyDescent="0.2">
      <c r="B8" s="171" t="s">
        <v>128</v>
      </c>
      <c r="C8" s="213"/>
      <c r="D8" s="213"/>
      <c r="E8" s="213"/>
      <c r="F8" s="213"/>
      <c r="G8" s="213"/>
      <c r="H8" s="213"/>
    </row>
    <row r="9" spans="2:8" x14ac:dyDescent="0.2">
      <c r="B9" s="63"/>
    </row>
    <row r="11" spans="2:8" ht="22.5" customHeight="1" x14ac:dyDescent="0.2">
      <c r="B11" s="214" t="s">
        <v>70</v>
      </c>
      <c r="C11" s="215"/>
      <c r="E11" s="211" t="s">
        <v>72</v>
      </c>
      <c r="F11" s="212"/>
      <c r="G11" s="212"/>
      <c r="H11" s="212"/>
    </row>
    <row r="13" spans="2:8" ht="20.25" customHeight="1" x14ac:dyDescent="0.2">
      <c r="B13" s="36" t="s">
        <v>6</v>
      </c>
      <c r="C13" s="36" t="s">
        <v>71</v>
      </c>
      <c r="D13" s="64"/>
      <c r="E13" s="36" t="s">
        <v>6</v>
      </c>
      <c r="F13" s="36" t="s">
        <v>71</v>
      </c>
      <c r="G13" s="36" t="s">
        <v>69</v>
      </c>
      <c r="H13" s="36" t="s">
        <v>166</v>
      </c>
    </row>
    <row r="14" spans="2:8" s="88" customFormat="1" ht="34.5" customHeight="1" x14ac:dyDescent="0.2">
      <c r="B14" s="110" t="s">
        <v>170</v>
      </c>
      <c r="C14" s="105" t="s">
        <v>59</v>
      </c>
      <c r="E14" s="89"/>
      <c r="F14" s="127"/>
      <c r="G14" s="91"/>
      <c r="H14" s="92"/>
    </row>
    <row r="15" spans="2:8" s="88" customFormat="1" ht="32.25" customHeight="1" x14ac:dyDescent="0.2">
      <c r="B15" s="87" t="s">
        <v>179</v>
      </c>
      <c r="C15" s="105" t="s">
        <v>60</v>
      </c>
      <c r="E15" s="93"/>
      <c r="F15" s="94"/>
      <c r="G15" s="94"/>
      <c r="H15" s="94"/>
    </row>
    <row r="16" spans="2:8" s="88" customFormat="1" ht="48.75" customHeight="1" x14ac:dyDescent="0.2">
      <c r="B16" s="139" t="s">
        <v>180</v>
      </c>
      <c r="C16" s="87" t="s">
        <v>167</v>
      </c>
      <c r="E16" s="95"/>
      <c r="F16" s="96"/>
      <c r="G16" s="96"/>
      <c r="H16" s="9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5"/>
  <sheetViews>
    <sheetView showGridLines="0" topLeftCell="A7" zoomScale="90" zoomScaleNormal="90" workbookViewId="0">
      <selection activeCell="D20" sqref="D20"/>
    </sheetView>
  </sheetViews>
  <sheetFormatPr baseColWidth="10" defaultColWidth="11.42578125" defaultRowHeight="12" x14ac:dyDescent="0.2"/>
  <cols>
    <col min="1" max="1" width="2.42578125" style="1" customWidth="1"/>
    <col min="2" max="2" width="14.5703125" style="1" customWidth="1"/>
    <col min="3" max="3" width="30.7109375" style="1" customWidth="1"/>
    <col min="4" max="4" width="33" style="1" customWidth="1"/>
    <col min="5" max="5" width="23.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25"/>
      <c r="C2" s="226"/>
      <c r="D2" s="216" t="s">
        <v>114</v>
      </c>
      <c r="E2" s="217"/>
      <c r="F2" s="217"/>
      <c r="G2" s="218"/>
      <c r="H2" s="66" t="str">
        <f>Proyecto!K2</f>
        <v>Código: GC-F-015</v>
      </c>
      <c r="P2" s="16"/>
    </row>
    <row r="3" spans="2:16" s="12" customFormat="1" ht="23.25" customHeight="1" thickBot="1" x14ac:dyDescent="0.25">
      <c r="B3" s="227"/>
      <c r="C3" s="228"/>
      <c r="D3" s="219" t="s">
        <v>115</v>
      </c>
      <c r="E3" s="220"/>
      <c r="F3" s="220"/>
      <c r="G3" s="221"/>
      <c r="H3" s="70" t="str">
        <f>Proyecto!K3</f>
        <v>Fecha: 17 de septiembre de 2014</v>
      </c>
      <c r="P3" s="16"/>
    </row>
    <row r="4" spans="2:16" s="12" customFormat="1" ht="24" customHeight="1" thickBot="1" x14ac:dyDescent="0.25">
      <c r="B4" s="227"/>
      <c r="C4" s="228"/>
      <c r="D4" s="222" t="s">
        <v>116</v>
      </c>
      <c r="E4" s="223"/>
      <c r="F4" s="223"/>
      <c r="G4" s="224"/>
      <c r="H4" s="68" t="str">
        <f>Proyecto!K4</f>
        <v>Versión 001</v>
      </c>
      <c r="P4" s="16"/>
    </row>
    <row r="5" spans="2:16" s="12" customFormat="1" ht="22.5" customHeight="1" thickBot="1" x14ac:dyDescent="0.25">
      <c r="B5" s="229"/>
      <c r="C5" s="230"/>
      <c r="D5" s="219" t="s">
        <v>117</v>
      </c>
      <c r="E5" s="220"/>
      <c r="F5" s="220"/>
      <c r="G5" s="221"/>
      <c r="H5" s="70" t="s">
        <v>154</v>
      </c>
      <c r="P5" s="16"/>
    </row>
    <row r="6" spans="2:16" ht="5.25" customHeight="1" x14ac:dyDescent="0.2">
      <c r="B6" s="5"/>
      <c r="C6" s="5"/>
      <c r="D6" s="5"/>
      <c r="E6" s="5"/>
      <c r="F6" s="20"/>
      <c r="G6" s="5"/>
      <c r="H6" s="5"/>
    </row>
    <row r="7" spans="2:16" ht="29.25" customHeight="1" x14ac:dyDescent="0.2">
      <c r="B7" s="144" t="s">
        <v>0</v>
      </c>
      <c r="C7" s="144"/>
      <c r="D7" s="188" t="str">
        <f>Proyecto!$E$7</f>
        <v xml:space="preserve">Tesauros Fase I (procedimientos mercantiles) etapa A  _(ID 62) 
 </v>
      </c>
      <c r="E7" s="188"/>
      <c r="F7" s="188"/>
      <c r="G7" s="188"/>
      <c r="H7" s="188"/>
      <c r="P7" s="1"/>
    </row>
    <row r="8" spans="2:16" customFormat="1" ht="19.5" customHeight="1" x14ac:dyDescent="0.2"/>
    <row r="9" spans="2:16" ht="30" customHeight="1" x14ac:dyDescent="0.2">
      <c r="B9" s="231" t="s">
        <v>36</v>
      </c>
      <c r="C9" s="232"/>
      <c r="D9" s="232"/>
      <c r="E9" s="232"/>
      <c r="F9" s="232"/>
      <c r="G9" s="232"/>
      <c r="H9" s="232"/>
    </row>
    <row r="10" spans="2:16" ht="9.75" customHeight="1" x14ac:dyDescent="0.2">
      <c r="B10" s="228"/>
      <c r="C10" s="228"/>
      <c r="D10" s="228"/>
      <c r="E10" s="228"/>
      <c r="F10" s="228"/>
      <c r="G10" s="228"/>
      <c r="H10" s="228"/>
      <c r="P10" s="1"/>
    </row>
    <row r="11" spans="2:16" ht="25.5" customHeight="1" x14ac:dyDescent="0.2">
      <c r="B11" s="189" t="s">
        <v>6</v>
      </c>
      <c r="C11" s="189"/>
      <c r="D11" s="31" t="s">
        <v>7</v>
      </c>
      <c r="E11" s="33" t="s">
        <v>67</v>
      </c>
      <c r="F11" s="31" t="s">
        <v>11</v>
      </c>
      <c r="G11" s="31" t="s">
        <v>89</v>
      </c>
      <c r="H11" s="31" t="s">
        <v>8</v>
      </c>
      <c r="P11" s="1"/>
    </row>
    <row r="12" spans="2:16" ht="45.75" customHeight="1" x14ac:dyDescent="0.2">
      <c r="B12" s="175" t="s">
        <v>170</v>
      </c>
      <c r="C12" s="233"/>
      <c r="D12" s="87" t="s">
        <v>171</v>
      </c>
      <c r="E12" s="90" t="s">
        <v>174</v>
      </c>
      <c r="F12" s="91" t="s">
        <v>177</v>
      </c>
      <c r="G12" s="90" t="s">
        <v>87</v>
      </c>
      <c r="H12" s="90" t="s">
        <v>64</v>
      </c>
      <c r="O12" s="2"/>
      <c r="P12" s="1"/>
    </row>
    <row r="13" spans="2:16" ht="45.75" customHeight="1" x14ac:dyDescent="0.2">
      <c r="B13" s="175" t="s">
        <v>169</v>
      </c>
      <c r="C13" s="233"/>
      <c r="D13" s="137" t="s">
        <v>172</v>
      </c>
      <c r="E13" s="138" t="s">
        <v>173</v>
      </c>
      <c r="F13" s="91" t="s">
        <v>176</v>
      </c>
      <c r="G13" s="138" t="s">
        <v>87</v>
      </c>
      <c r="H13" s="138" t="s">
        <v>64</v>
      </c>
      <c r="O13" s="2"/>
      <c r="P13" s="1"/>
    </row>
    <row r="14" spans="2:16" ht="45.75" customHeight="1" x14ac:dyDescent="0.2">
      <c r="B14" s="175" t="s">
        <v>179</v>
      </c>
      <c r="C14" s="233"/>
      <c r="D14" s="137" t="s">
        <v>172</v>
      </c>
      <c r="E14" s="138" t="s">
        <v>181</v>
      </c>
      <c r="F14" s="91" t="s">
        <v>175</v>
      </c>
      <c r="G14" s="138" t="s">
        <v>87</v>
      </c>
      <c r="H14" s="138" t="s">
        <v>64</v>
      </c>
      <c r="O14" s="2"/>
      <c r="P14" s="1"/>
    </row>
    <row r="15" spans="2:16" ht="42.75" customHeight="1" x14ac:dyDescent="0.2">
      <c r="B15" s="170" t="s">
        <v>136</v>
      </c>
      <c r="C15" s="170"/>
      <c r="D15" s="87" t="s">
        <v>137</v>
      </c>
      <c r="E15" s="123" t="s">
        <v>138</v>
      </c>
      <c r="F15" s="112" t="s">
        <v>139</v>
      </c>
      <c r="G15" s="90" t="s">
        <v>87</v>
      </c>
      <c r="H15" s="90" t="s">
        <v>65</v>
      </c>
      <c r="O15" s="2"/>
      <c r="P15" s="1"/>
    </row>
  </sheetData>
  <mergeCells count="14">
    <mergeCell ref="B7:C7"/>
    <mergeCell ref="D7:H7"/>
    <mergeCell ref="B9:H9"/>
    <mergeCell ref="B15:C15"/>
    <mergeCell ref="B12:C12"/>
    <mergeCell ref="B11:C11"/>
    <mergeCell ref="B10:H10"/>
    <mergeCell ref="B13:C13"/>
    <mergeCell ref="B14:C14"/>
    <mergeCell ref="D2:G2"/>
    <mergeCell ref="D3:G3"/>
    <mergeCell ref="D4:G4"/>
    <mergeCell ref="D5:G5"/>
    <mergeCell ref="B2:C5"/>
  </mergeCells>
  <conditionalFormatting sqref="D11:D14">
    <cfRule type="cellIs" dxfId="12" priority="31" stopIfTrue="1" operator="equal">
      <formula>"Alto"</formula>
    </cfRule>
    <cfRule type="cellIs" dxfId="11" priority="32" stopIfTrue="1" operator="equal">
      <formula>"Medio"</formula>
    </cfRule>
    <cfRule type="cellIs" dxfId="10" priority="33" stopIfTrue="1" operator="equal">
      <formula>"Bajo"</formula>
    </cfRule>
  </conditionalFormatting>
  <conditionalFormatting sqref="D15">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dataValidations count="1">
    <dataValidation type="whole" allowBlank="1" showInputMessage="1" showErrorMessage="1" sqref="I9:N9 F16:N65492">
      <formula1>1</formula1>
      <formula2>5</formula2>
    </dataValidation>
  </dataValidations>
  <hyperlinks>
    <hyperlink ref="F15" r:id="rId1"/>
    <hyperlink ref="F14" r:id="rId2"/>
    <hyperlink ref="F13" r:id="rId3"/>
    <hyperlink ref="F12" r:id="rId4"/>
  </hyperlinks>
  <pageMargins left="0.39370078740157483" right="0.39370078740157483" top="0.74803149606299213" bottom="0.74803149606299213" header="0.31496062992125984" footer="0.31496062992125984"/>
  <pageSetup scale="70" fitToHeight="0" orientation="landscape" r:id="rId5"/>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G12:G15</xm:sqref>
        </x14:dataValidation>
        <x14:dataValidation type="list" allowBlank="1" showInputMessage="1" showErrorMessage="1">
          <x14:formula1>
            <xm:f>'No tocar'!$K$5:$K$7</xm:f>
          </x14:formula1>
          <xm:sqref>H12:H15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8" zoomScale="90" zoomScaleNormal="90" workbookViewId="0">
      <selection activeCell="B13" sqref="B1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65"/>
      <c r="C2" s="208" t="s">
        <v>114</v>
      </c>
      <c r="D2" s="209"/>
      <c r="E2" s="209"/>
      <c r="F2" s="209"/>
      <c r="G2" s="72" t="str">
        <f>Proyecto!K2</f>
        <v>Código: GC-F-015</v>
      </c>
      <c r="H2" s="71"/>
      <c r="P2" s="16"/>
    </row>
    <row r="3" spans="2:16" s="12" customFormat="1" ht="23.25" customHeight="1" thickBot="1" x14ac:dyDescent="0.25">
      <c r="B3" s="67"/>
      <c r="C3" s="208" t="s">
        <v>115</v>
      </c>
      <c r="D3" s="209"/>
      <c r="E3" s="209"/>
      <c r="F3" s="209"/>
      <c r="G3" s="70" t="str">
        <f>Proyecto!K3</f>
        <v>Fecha: 17 de septiembre de 2014</v>
      </c>
      <c r="H3" s="71"/>
      <c r="P3" s="16"/>
    </row>
    <row r="4" spans="2:16" s="12" customFormat="1" ht="24" customHeight="1" thickBot="1" x14ac:dyDescent="0.25">
      <c r="B4" s="67"/>
      <c r="C4" s="208" t="s">
        <v>116</v>
      </c>
      <c r="D4" s="209"/>
      <c r="E4" s="209"/>
      <c r="F4" s="209"/>
      <c r="G4" s="70" t="str">
        <f>Proyecto!K4</f>
        <v>Versión 001</v>
      </c>
      <c r="H4" s="71"/>
      <c r="P4" s="16"/>
    </row>
    <row r="5" spans="2:16" s="12" customFormat="1" ht="22.5" customHeight="1" thickBot="1" x14ac:dyDescent="0.25">
      <c r="B5" s="69"/>
      <c r="C5" s="208" t="s">
        <v>117</v>
      </c>
      <c r="D5" s="209"/>
      <c r="E5" s="209"/>
      <c r="F5" s="209"/>
      <c r="G5" s="73" t="s">
        <v>155</v>
      </c>
      <c r="H5" s="71"/>
      <c r="P5" s="16"/>
    </row>
    <row r="6" spans="2:16" ht="5.25" customHeight="1" x14ac:dyDescent="0.2">
      <c r="B6" s="5"/>
      <c r="C6" s="5"/>
      <c r="D6" s="20"/>
      <c r="E6" s="5"/>
      <c r="F6" s="5"/>
    </row>
    <row r="7" spans="2:16" ht="29.25" customHeight="1" x14ac:dyDescent="0.2">
      <c r="B7" s="35" t="s">
        <v>0</v>
      </c>
      <c r="C7" s="237" t="str">
        <f>Proyecto!$E$7</f>
        <v xml:space="preserve">Tesauros Fase I (procedimientos mercantiles) etapa A  _(ID 62) 
 </v>
      </c>
      <c r="D7" s="237"/>
      <c r="E7" s="237"/>
      <c r="F7" s="237"/>
      <c r="G7" s="29"/>
      <c r="P7" s="1"/>
    </row>
    <row r="8" spans="2:16" ht="6.75" customHeight="1" x14ac:dyDescent="0.2">
      <c r="B8" s="8"/>
      <c r="C8" s="9"/>
      <c r="D8" s="9"/>
      <c r="E8" s="9"/>
      <c r="F8" s="9"/>
      <c r="P8" s="1"/>
    </row>
    <row r="9" spans="2:16" x14ac:dyDescent="0.2">
      <c r="B9" s="152"/>
      <c r="C9" s="152"/>
    </row>
    <row r="10" spans="2:16" ht="20.25" customHeight="1" x14ac:dyDescent="0.2">
      <c r="B10" s="234" t="s">
        <v>16</v>
      </c>
      <c r="C10" s="235"/>
      <c r="D10" s="235"/>
      <c r="E10" s="235"/>
      <c r="F10" s="235"/>
      <c r="G10" s="236"/>
    </row>
    <row r="11" spans="2:16" customFormat="1" ht="15" customHeight="1" x14ac:dyDescent="0.2"/>
    <row r="12" spans="2:16" ht="24.75" customHeight="1" x14ac:dyDescent="0.2">
      <c r="B12" s="32" t="s">
        <v>82</v>
      </c>
      <c r="C12" s="34" t="s">
        <v>17</v>
      </c>
      <c r="D12" s="34" t="s">
        <v>18</v>
      </c>
      <c r="E12" s="34" t="s">
        <v>19</v>
      </c>
      <c r="F12" s="34" t="s">
        <v>20</v>
      </c>
      <c r="G12" s="34" t="s">
        <v>21</v>
      </c>
    </row>
    <row r="13" spans="2:16" ht="52.5" customHeight="1" x14ac:dyDescent="0.2">
      <c r="B13" s="136" t="s">
        <v>179</v>
      </c>
      <c r="C13" s="86" t="s">
        <v>94</v>
      </c>
      <c r="D13" s="84" t="s">
        <v>145</v>
      </c>
      <c r="E13" s="84" t="s">
        <v>112</v>
      </c>
      <c r="F13" s="84" t="s">
        <v>178</v>
      </c>
      <c r="G13" s="84" t="s">
        <v>140</v>
      </c>
    </row>
    <row r="14" spans="2:16" ht="51" customHeight="1" x14ac:dyDescent="0.2">
      <c r="B14" s="136" t="s">
        <v>169</v>
      </c>
      <c r="C14" s="86" t="s">
        <v>94</v>
      </c>
      <c r="D14" s="84" t="s">
        <v>142</v>
      </c>
      <c r="E14" s="84" t="s">
        <v>112</v>
      </c>
      <c r="F14" s="84" t="s">
        <v>179</v>
      </c>
      <c r="G14" s="84" t="s">
        <v>143</v>
      </c>
    </row>
    <row r="15" spans="2:16" ht="71.25" customHeight="1" x14ac:dyDescent="0.2">
      <c r="B15" s="136" t="s">
        <v>178</v>
      </c>
      <c r="C15" s="86" t="s">
        <v>94</v>
      </c>
      <c r="D15" s="84" t="s">
        <v>144</v>
      </c>
      <c r="E15" s="84" t="s">
        <v>106</v>
      </c>
      <c r="F15" s="116" t="s">
        <v>141</v>
      </c>
      <c r="G15" s="84" t="s">
        <v>143</v>
      </c>
    </row>
    <row r="17" spans="3:3" ht="12.75" x14ac:dyDescent="0.2">
      <c r="C17" s="27"/>
    </row>
    <row r="18" spans="3:3" ht="12.75" x14ac:dyDescent="0.2">
      <c r="C18" s="27"/>
    </row>
    <row r="19" spans="3:3" ht="12.75" x14ac:dyDescent="0.2">
      <c r="C19" s="30"/>
    </row>
    <row r="20" spans="3:3" ht="12.75" x14ac:dyDescent="0.2">
      <c r="C20" s="30"/>
    </row>
    <row r="21" spans="3:3" ht="12.75" x14ac:dyDescent="0.2">
      <c r="C21" s="30"/>
    </row>
    <row r="22" spans="3:3" ht="12.75" x14ac:dyDescent="0.2">
      <c r="C22" s="30"/>
    </row>
    <row r="23" spans="3:3" ht="12.75" x14ac:dyDescent="0.2">
      <c r="C23"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11 G9 H9:N65501">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H37" sqref="H37"/>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570312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65"/>
      <c r="C2" s="208" t="s">
        <v>114</v>
      </c>
      <c r="D2" s="209"/>
      <c r="E2" s="209"/>
      <c r="F2" s="209"/>
      <c r="G2" s="199" t="str">
        <f>Proyecto!K2</f>
        <v>Código: GC-F-015</v>
      </c>
      <c r="H2" s="201"/>
      <c r="J2" s="11"/>
      <c r="K2" s="11"/>
      <c r="L2" s="11"/>
      <c r="M2" s="15"/>
      <c r="W2" s="16"/>
    </row>
    <row r="3" spans="2:23" s="12" customFormat="1" ht="23.25" customHeight="1" thickBot="1" x14ac:dyDescent="0.25">
      <c r="B3" s="67"/>
      <c r="C3" s="208" t="s">
        <v>115</v>
      </c>
      <c r="D3" s="209"/>
      <c r="E3" s="209"/>
      <c r="F3" s="209"/>
      <c r="G3" s="202" t="str">
        <f>Proyecto!K3</f>
        <v>Fecha: 17 de septiembre de 2014</v>
      </c>
      <c r="H3" s="204"/>
      <c r="J3" s="11"/>
      <c r="K3" s="11"/>
      <c r="L3" s="11"/>
      <c r="M3" s="15"/>
      <c r="W3" s="16"/>
    </row>
    <row r="4" spans="2:23" s="12" customFormat="1" ht="24" customHeight="1" thickBot="1" x14ac:dyDescent="0.25">
      <c r="B4" s="67"/>
      <c r="C4" s="208" t="s">
        <v>116</v>
      </c>
      <c r="D4" s="209"/>
      <c r="E4" s="209"/>
      <c r="F4" s="209"/>
      <c r="G4" s="205" t="str">
        <f>Proyecto!K4</f>
        <v>Versión 001</v>
      </c>
      <c r="H4" s="207"/>
      <c r="J4" s="11"/>
      <c r="M4" s="15"/>
      <c r="W4" s="16"/>
    </row>
    <row r="5" spans="2:23" s="12" customFormat="1" ht="22.5" customHeight="1" thickBot="1" x14ac:dyDescent="0.25">
      <c r="B5" s="69"/>
      <c r="C5" s="208" t="s">
        <v>117</v>
      </c>
      <c r="D5" s="209"/>
      <c r="E5" s="209"/>
      <c r="F5" s="209"/>
      <c r="G5" s="202" t="s">
        <v>156</v>
      </c>
      <c r="H5" s="204"/>
      <c r="J5" s="11"/>
      <c r="M5" s="11"/>
      <c r="W5" s="16"/>
    </row>
    <row r="6" spans="2:23" ht="5.25" customHeight="1" x14ac:dyDescent="0.2">
      <c r="B6" s="5"/>
      <c r="C6" s="5"/>
      <c r="D6" s="5"/>
      <c r="E6" s="5"/>
      <c r="F6" s="5"/>
      <c r="G6" s="5"/>
      <c r="H6" s="5"/>
    </row>
    <row r="7" spans="2:23" ht="29.25" customHeight="1" x14ac:dyDescent="0.2">
      <c r="B7" s="38" t="s">
        <v>0</v>
      </c>
      <c r="C7" s="188" t="str">
        <f>Proyecto!$E$7</f>
        <v xml:space="preserve">Tesauros Fase I (procedimientos mercantiles) etapa A  _(ID 62) 
 </v>
      </c>
      <c r="D7" s="188"/>
      <c r="E7" s="188"/>
      <c r="F7" s="188"/>
      <c r="G7" s="188"/>
      <c r="H7" s="188"/>
      <c r="W7" s="1"/>
    </row>
    <row r="9" spans="2:23" ht="15" customHeight="1" x14ac:dyDescent="0.2">
      <c r="B9" s="192" t="s">
        <v>9</v>
      </c>
      <c r="C9" s="192"/>
      <c r="D9" s="192"/>
      <c r="E9" s="192"/>
      <c r="F9" s="192"/>
      <c r="G9" s="192"/>
      <c r="H9" s="192"/>
    </row>
    <row r="10" spans="2:23" customFormat="1" ht="15" customHeight="1" x14ac:dyDescent="0.2"/>
    <row r="11" spans="2:23" ht="33.75" customHeight="1" x14ac:dyDescent="0.2">
      <c r="B11" s="189" t="s">
        <v>83</v>
      </c>
      <c r="C11" s="189"/>
      <c r="D11" s="31" t="s">
        <v>27</v>
      </c>
      <c r="E11" s="31" t="s">
        <v>10</v>
      </c>
      <c r="F11" s="39" t="s">
        <v>12</v>
      </c>
      <c r="G11" s="31" t="s">
        <v>13</v>
      </c>
      <c r="H11" s="31" t="s">
        <v>113</v>
      </c>
    </row>
    <row r="12" spans="2:23" ht="85.5" customHeight="1" x14ac:dyDescent="0.2">
      <c r="B12" s="238"/>
      <c r="C12" s="239"/>
      <c r="D12" s="107"/>
      <c r="E12" s="107"/>
      <c r="F12" s="122"/>
      <c r="G12" s="37"/>
      <c r="H12" s="85"/>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6" priority="16" stopIfTrue="1" operator="equal">
      <formula>"Alto"</formula>
    </cfRule>
    <cfRule type="cellIs" dxfId="5" priority="17" stopIfTrue="1" operator="equal">
      <formula>"Medio"</formula>
    </cfRule>
    <cfRule type="cellIs" dxfId="4" priority="18" stopIfTrue="1" operator="equal">
      <formula>"Bajo"</formula>
    </cfRule>
  </conditionalFormatting>
  <dataValidations count="1">
    <dataValidation type="whole" allowBlank="1" showInputMessage="1" showErrorMessage="1" sqref="F8:G8 F13:G65495 I8:M65495 O8:U65495">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NV5X2DCNMZXR-706062453-3046</_dlc_DocId>
    <_dlc_DocIdUrl xmlns="0948c079-19c9-4a36-bb7d-d65ca794eba7">
      <Url>https://www.supersociedades.gov.co/nuestra_entidad/Planeacion/_layouts/15/DocIdRedir.aspx?ID=NV5X2DCNMZXR-706062453-3046</Url>
      <Description>NV5X2DCNMZXR-706062453-3046</Description>
    </_dlc_DocIdUrl>
    <Dependencia xmlns="5f825442-ca3b-4a38-940d-1239f94ecb68"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f8e3638-9d45-4162-afb4-6d390653d547"/>
    <ds:schemaRef ds:uri="http://www.w3.org/XML/1998/namespace"/>
    <ds:schemaRef ds:uri="http://purl.org/dc/dcmitype/"/>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D1932D99-B205-4B86-858A-52750E1F2DDD}"/>
</file>

<file path=customXml/itemProps4.xml><?xml version="1.0" encoding="utf-8"?>
<ds:datastoreItem xmlns:ds="http://schemas.openxmlformats.org/officeDocument/2006/customXml" ds:itemID="{79172BD6-575A-494E-B60C-1A45755394D8}">
  <ds:schemaRefs>
    <ds:schemaRef ds:uri="http://schemas.microsoft.com/office/2006/metadata/customXsn"/>
  </ds:schemaRefs>
</ds:datastoreItem>
</file>

<file path=customXml/itemProps5.xml><?xml version="1.0" encoding="utf-8"?>
<ds:datastoreItem xmlns:ds="http://schemas.openxmlformats.org/officeDocument/2006/customXml" ds:itemID="{043EE08D-911A-4767-8004-8958DD9EA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3166FA06-13B3-4012-94A5-48A1B838F4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N.Johanna Rodríguez A</dc:creator>
  <cp:keywords>NINROD</cp:keywords>
  <cp:lastModifiedBy>Nini Johanna Rodríguez Álvarez</cp:lastModifiedBy>
  <cp:lastPrinted>2019-04-24T16:42:59Z</cp:lastPrinted>
  <dcterms:created xsi:type="dcterms:W3CDTF">2009-01-14T13:57:13Z</dcterms:created>
  <dcterms:modified xsi:type="dcterms:W3CDTF">2019-05-06T17:00:38Z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eDOCS AutoSave">
    <vt:lpwstr>20190506120036374</vt:lpwstr>
  </property>
  <property fmtid="{D5CDD505-2E9C-101B-9397-08002B2CF9AE}" pid="4" name="_dlc_DocIdItemGuid">
    <vt:lpwstr>277dcd0c-caca-4a1b-9183-d19734452fdd</vt:lpwstr>
  </property>
</Properties>
</file>