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rubenmp\Documents\Publicaciones\WEB\2020\PAI2020\"/>
    </mc:Choice>
  </mc:AlternateContent>
  <bookViews>
    <workbookView xWindow="240" yWindow="60" windowWidth="20115" windowHeight="8010" firstSheet="1" activeTab="5"/>
  </bookViews>
  <sheets>
    <sheet name="Objetivo" sheetId="2" r:id="rId1"/>
    <sheet name="Marco Legal" sheetId="8" r:id="rId2"/>
    <sheet name="Riesgos S.I." sheetId="7" r:id="rId3"/>
    <sheet name="Plan de trabajo " sheetId="9" r:id="rId4"/>
    <sheet name="Plan de trabajo DLP" sheetId="11" r:id="rId5"/>
    <sheet name="Plan de Sensibilización SD" sheetId="12" r:id="rId6"/>
    <sheet name="Controles" sheetId="5" r:id="rId7"/>
    <sheet name="Indicador 1" sheetId="3" r:id="rId8"/>
    <sheet name="Indicador 2" sheetId="6" r:id="rId9"/>
  </sheets>
  <externalReferences>
    <externalReference r:id="rId10"/>
  </externalReferences>
  <calcPr calcId="162913"/>
</workbook>
</file>

<file path=xl/calcChain.xml><?xml version="1.0" encoding="utf-8"?>
<calcChain xmlns="http://schemas.openxmlformats.org/spreadsheetml/2006/main">
  <c r="T39" i="12" l="1"/>
  <c r="J39" i="12"/>
  <c r="I39" i="12"/>
  <c r="H39" i="12"/>
  <c r="G39" i="12"/>
  <c r="F39" i="12"/>
  <c r="E39" i="12"/>
  <c r="D39" i="12"/>
  <c r="C39" i="12"/>
  <c r="B39" i="12"/>
  <c r="A39" i="12"/>
  <c r="T38" i="12"/>
  <c r="J38" i="12"/>
  <c r="I38" i="12"/>
  <c r="H38" i="12"/>
  <c r="G38" i="12"/>
  <c r="F38" i="12"/>
  <c r="E38" i="12"/>
  <c r="D38" i="12"/>
  <c r="C38" i="12"/>
  <c r="B38" i="12"/>
  <c r="A38" i="12"/>
  <c r="T37" i="12"/>
  <c r="J37" i="12"/>
  <c r="I37" i="12"/>
  <c r="H37" i="12"/>
  <c r="G37" i="12"/>
  <c r="F37" i="12"/>
  <c r="E37" i="12"/>
  <c r="D37" i="12"/>
  <c r="C37" i="12"/>
  <c r="B37" i="12"/>
  <c r="A37" i="12"/>
  <c r="T36" i="12"/>
  <c r="J36" i="12"/>
  <c r="I36" i="12"/>
  <c r="H36" i="12"/>
  <c r="G36" i="12"/>
  <c r="F36" i="12"/>
  <c r="E36" i="12"/>
  <c r="D36" i="12"/>
  <c r="C36" i="12"/>
  <c r="B36" i="12"/>
  <c r="A36" i="12"/>
  <c r="T35" i="12"/>
  <c r="J35" i="12"/>
  <c r="I35" i="12"/>
  <c r="H35" i="12"/>
  <c r="G35" i="12"/>
  <c r="F35" i="12"/>
  <c r="E35" i="12"/>
  <c r="D35" i="12"/>
  <c r="C35" i="12"/>
  <c r="B35" i="12"/>
  <c r="A35" i="12"/>
  <c r="T34" i="12"/>
  <c r="J34" i="12"/>
  <c r="I34" i="12"/>
  <c r="H34" i="12"/>
  <c r="G34" i="12"/>
  <c r="F34" i="12"/>
  <c r="E34" i="12"/>
  <c r="D34" i="12"/>
  <c r="C34" i="12"/>
  <c r="B34" i="12"/>
  <c r="A34" i="12"/>
  <c r="T33" i="12"/>
  <c r="J33" i="12"/>
  <c r="I33" i="12"/>
  <c r="H33" i="12"/>
  <c r="G33" i="12"/>
  <c r="F33" i="12"/>
  <c r="E33" i="12"/>
  <c r="D33" i="12"/>
  <c r="C33" i="12"/>
  <c r="B33" i="12"/>
  <c r="A33" i="12"/>
  <c r="T32" i="12"/>
  <c r="J32" i="12"/>
  <c r="I32" i="12"/>
  <c r="H32" i="12"/>
  <c r="G32" i="12"/>
  <c r="F32" i="12"/>
  <c r="E32" i="12"/>
  <c r="D32" i="12"/>
  <c r="C32" i="12"/>
  <c r="B32" i="12"/>
  <c r="A32" i="12"/>
  <c r="T31" i="12"/>
  <c r="T30" i="12"/>
  <c r="J30" i="12"/>
  <c r="I30" i="12"/>
  <c r="H30" i="12"/>
  <c r="G30" i="12"/>
  <c r="F30" i="12"/>
  <c r="E30" i="12"/>
  <c r="D30" i="12"/>
  <c r="C30" i="12"/>
  <c r="B30" i="12"/>
  <c r="A30" i="12"/>
  <c r="T29" i="12"/>
  <c r="J29" i="12"/>
  <c r="I29" i="12"/>
  <c r="H29" i="12"/>
  <c r="G29" i="12"/>
  <c r="F29" i="12"/>
  <c r="E29" i="12"/>
  <c r="D29" i="12"/>
  <c r="C29" i="12"/>
  <c r="B29" i="12"/>
  <c r="A29" i="12"/>
  <c r="T28" i="12"/>
  <c r="J28" i="12"/>
  <c r="I28" i="12"/>
  <c r="H28" i="12"/>
  <c r="G28" i="12"/>
  <c r="F28" i="12"/>
  <c r="E28" i="12"/>
  <c r="D28" i="12"/>
  <c r="C28" i="12"/>
  <c r="B28" i="12"/>
  <c r="A28" i="12"/>
  <c r="T27" i="12"/>
  <c r="T26" i="12"/>
  <c r="J26" i="12"/>
  <c r="I26" i="12"/>
  <c r="H26" i="12"/>
  <c r="G26" i="12"/>
  <c r="F26" i="12"/>
  <c r="E26" i="12"/>
  <c r="D26" i="12"/>
  <c r="C26" i="12"/>
  <c r="B26" i="12"/>
  <c r="A26" i="12"/>
  <c r="T25" i="12"/>
  <c r="J25" i="12"/>
  <c r="I25" i="12"/>
  <c r="H25" i="12"/>
  <c r="G25" i="12"/>
  <c r="F25" i="12"/>
  <c r="E25" i="12"/>
  <c r="D25" i="12"/>
  <c r="C25" i="12"/>
  <c r="B25" i="12"/>
  <c r="A25" i="12"/>
  <c r="T24" i="12"/>
  <c r="J24" i="12"/>
  <c r="I24" i="12"/>
  <c r="H24" i="12"/>
  <c r="G24" i="12"/>
  <c r="F24" i="12"/>
  <c r="E24" i="12"/>
  <c r="D24" i="12"/>
  <c r="C24" i="12"/>
  <c r="B24" i="12"/>
  <c r="A24" i="12"/>
  <c r="T23" i="12"/>
  <c r="T22" i="12"/>
  <c r="J22" i="12"/>
  <c r="I22" i="12"/>
  <c r="H22" i="12"/>
  <c r="G22" i="12"/>
  <c r="F22" i="12"/>
  <c r="E22" i="12"/>
  <c r="D22" i="12"/>
  <c r="C22" i="12"/>
  <c r="B22" i="12"/>
  <c r="A22" i="12"/>
  <c r="T21" i="12"/>
  <c r="J21" i="12"/>
  <c r="I21" i="12"/>
  <c r="H21" i="12"/>
  <c r="G21" i="12"/>
  <c r="F21" i="12"/>
  <c r="E21" i="12"/>
  <c r="D21" i="12"/>
  <c r="C21" i="12"/>
  <c r="B21" i="12"/>
  <c r="A21" i="12"/>
  <c r="T20" i="12"/>
  <c r="J20" i="12"/>
  <c r="I20" i="12"/>
  <c r="H20" i="12"/>
  <c r="G20" i="12"/>
  <c r="F20" i="12"/>
  <c r="E20" i="12"/>
  <c r="D20" i="12"/>
  <c r="C20" i="12"/>
  <c r="B20" i="12"/>
  <c r="A20" i="12"/>
  <c r="T19" i="12"/>
  <c r="T18" i="12"/>
  <c r="J18" i="12"/>
  <c r="I18" i="12"/>
  <c r="H18" i="12"/>
  <c r="G18" i="12"/>
  <c r="F18" i="12"/>
  <c r="E18" i="12"/>
  <c r="D18" i="12"/>
  <c r="C18" i="12"/>
  <c r="B18" i="12"/>
  <c r="A18" i="12"/>
  <c r="T17" i="12"/>
  <c r="J17" i="12"/>
  <c r="I17" i="12"/>
  <c r="H17" i="12"/>
  <c r="G17" i="12"/>
  <c r="F17" i="12"/>
  <c r="E17" i="12"/>
  <c r="D17" i="12"/>
  <c r="C17" i="12"/>
  <c r="B17" i="12"/>
  <c r="A17" i="12"/>
  <c r="T16" i="12"/>
  <c r="J16" i="12"/>
  <c r="I16" i="12"/>
  <c r="H16" i="12"/>
  <c r="G16" i="12"/>
  <c r="F16" i="12"/>
  <c r="E16" i="12"/>
  <c r="D16" i="12"/>
  <c r="C16" i="12"/>
  <c r="B16" i="12"/>
  <c r="A16" i="12"/>
  <c r="T15" i="12"/>
  <c r="T14" i="12"/>
  <c r="J14" i="12"/>
  <c r="I14" i="12"/>
  <c r="H14" i="12"/>
  <c r="G14" i="12"/>
  <c r="F14" i="12"/>
  <c r="E14" i="12"/>
  <c r="D14" i="12"/>
  <c r="C14" i="12"/>
  <c r="B14" i="12"/>
  <c r="A14" i="12"/>
  <c r="T13" i="12"/>
  <c r="J13" i="12"/>
  <c r="I13" i="12"/>
  <c r="H13" i="12"/>
  <c r="G13" i="12"/>
  <c r="F13" i="12"/>
  <c r="E13" i="12"/>
  <c r="D13" i="12"/>
  <c r="C13" i="12"/>
  <c r="B13" i="12"/>
  <c r="A13" i="12"/>
  <c r="T12" i="12"/>
  <c r="J12" i="12"/>
  <c r="I12" i="12"/>
  <c r="H12" i="12"/>
  <c r="G12" i="12"/>
  <c r="F12" i="12"/>
  <c r="E12" i="12"/>
  <c r="D12" i="12"/>
  <c r="C12" i="12"/>
  <c r="B12" i="12"/>
  <c r="A12" i="12"/>
  <c r="T11" i="12"/>
  <c r="T10" i="12"/>
  <c r="J10" i="12"/>
  <c r="I10" i="12"/>
  <c r="H10" i="12"/>
  <c r="G10" i="12"/>
  <c r="F10" i="12"/>
  <c r="E10" i="12"/>
  <c r="D10" i="12"/>
  <c r="C10" i="12"/>
  <c r="B10" i="12"/>
  <c r="A10" i="12"/>
  <c r="T9" i="12"/>
  <c r="J9" i="12"/>
  <c r="I9" i="12"/>
  <c r="H9" i="12"/>
  <c r="G9" i="12"/>
  <c r="F9" i="12"/>
  <c r="E9" i="12"/>
  <c r="D9" i="12"/>
  <c r="C9" i="12"/>
  <c r="B9" i="12"/>
  <c r="A9" i="12"/>
  <c r="T8" i="12"/>
  <c r="J8" i="12"/>
  <c r="I8" i="12"/>
  <c r="H8" i="12"/>
  <c r="G8" i="12"/>
  <c r="F8" i="12"/>
  <c r="E8" i="12"/>
  <c r="D8" i="12"/>
  <c r="C8" i="12"/>
  <c r="B8" i="12"/>
  <c r="A8" i="12"/>
  <c r="T7" i="12"/>
  <c r="J7" i="12"/>
  <c r="I7" i="12"/>
  <c r="H7" i="12"/>
  <c r="G7" i="12"/>
  <c r="F7" i="12"/>
  <c r="E7" i="12"/>
  <c r="D7" i="12"/>
  <c r="C7" i="12"/>
  <c r="B7" i="12"/>
  <c r="A7" i="12"/>
  <c r="J6" i="12"/>
  <c r="I6" i="12"/>
  <c r="H6" i="12"/>
  <c r="G6" i="12"/>
  <c r="F6" i="12"/>
  <c r="E6" i="12"/>
  <c r="D6" i="12"/>
  <c r="C6" i="12"/>
  <c r="B6" i="12"/>
  <c r="A6" i="12"/>
  <c r="P4" i="12"/>
  <c r="U2" i="12"/>
  <c r="R38" i="12" s="1"/>
  <c r="U12" i="11"/>
  <c r="T12" i="11"/>
  <c r="V10" i="11"/>
  <c r="J10" i="11"/>
  <c r="I10" i="11"/>
  <c r="H10" i="11"/>
  <c r="G10" i="11"/>
  <c r="F10" i="11"/>
  <c r="E10" i="11"/>
  <c r="D10" i="11"/>
  <c r="C10" i="11"/>
  <c r="B10" i="11"/>
  <c r="A10" i="11"/>
  <c r="V9" i="11"/>
  <c r="J9" i="11"/>
  <c r="I9" i="11"/>
  <c r="H9" i="11"/>
  <c r="G9" i="11"/>
  <c r="F9" i="11"/>
  <c r="E9" i="11"/>
  <c r="D9" i="11"/>
  <c r="C9" i="11"/>
  <c r="B9" i="11"/>
  <c r="A9" i="11"/>
  <c r="J8" i="11"/>
  <c r="I8" i="11"/>
  <c r="H8" i="11"/>
  <c r="G8" i="11"/>
  <c r="F8" i="11"/>
  <c r="E8" i="11"/>
  <c r="D8" i="11"/>
  <c r="C8" i="11"/>
  <c r="B8" i="11"/>
  <c r="A8" i="11"/>
  <c r="V7" i="11"/>
  <c r="J7" i="11"/>
  <c r="I7" i="11"/>
  <c r="H7" i="11"/>
  <c r="G7" i="11"/>
  <c r="F7" i="11"/>
  <c r="E7" i="11"/>
  <c r="D7" i="11"/>
  <c r="C7" i="11"/>
  <c r="B7" i="11"/>
  <c r="A7" i="11"/>
  <c r="V6" i="11"/>
  <c r="V12" i="11"/>
  <c r="J6" i="11"/>
  <c r="I6" i="11"/>
  <c r="H6" i="11"/>
  <c r="G6" i="11"/>
  <c r="F6" i="11"/>
  <c r="E6" i="11"/>
  <c r="D6" i="11"/>
  <c r="C6" i="11"/>
  <c r="B6" i="11"/>
  <c r="A6" i="11"/>
  <c r="P4" i="11"/>
  <c r="W2" i="11"/>
  <c r="S10" i="11" s="1"/>
  <c r="V47" i="9"/>
  <c r="J47" i="9"/>
  <c r="I47" i="9"/>
  <c r="H47" i="9"/>
  <c r="G47" i="9"/>
  <c r="F47" i="9"/>
  <c r="E47" i="9"/>
  <c r="D47" i="9"/>
  <c r="C47" i="9"/>
  <c r="B47" i="9"/>
  <c r="A47" i="9"/>
  <c r="V46" i="9"/>
  <c r="J46" i="9"/>
  <c r="I46" i="9"/>
  <c r="H46" i="9"/>
  <c r="G46" i="9"/>
  <c r="F46" i="9"/>
  <c r="E46" i="9"/>
  <c r="D46" i="9"/>
  <c r="C46" i="9"/>
  <c r="B46" i="9"/>
  <c r="A46" i="9"/>
  <c r="V45" i="9"/>
  <c r="J45" i="9"/>
  <c r="I45" i="9"/>
  <c r="H45" i="9"/>
  <c r="G45" i="9"/>
  <c r="F45" i="9"/>
  <c r="E45" i="9"/>
  <c r="D45" i="9"/>
  <c r="C45" i="9"/>
  <c r="B45" i="9"/>
  <c r="A45" i="9"/>
  <c r="V44" i="9"/>
  <c r="J44" i="9"/>
  <c r="I44" i="9"/>
  <c r="H44" i="9"/>
  <c r="G44" i="9"/>
  <c r="F44" i="9"/>
  <c r="E44" i="9"/>
  <c r="D44" i="9"/>
  <c r="C44" i="9"/>
  <c r="B44" i="9"/>
  <c r="A44" i="9"/>
  <c r="V43" i="9"/>
  <c r="J43" i="9"/>
  <c r="I43" i="9"/>
  <c r="H43" i="9"/>
  <c r="G43" i="9"/>
  <c r="F43" i="9"/>
  <c r="E43" i="9"/>
  <c r="D43" i="9"/>
  <c r="C43" i="9"/>
  <c r="B43" i="9"/>
  <c r="A43" i="9"/>
  <c r="N42" i="9"/>
  <c r="J42" i="9"/>
  <c r="V41" i="9"/>
  <c r="J41" i="9"/>
  <c r="I41" i="9"/>
  <c r="H41" i="9"/>
  <c r="G41" i="9"/>
  <c r="F41" i="9"/>
  <c r="E41" i="9"/>
  <c r="D41" i="9"/>
  <c r="C41" i="9"/>
  <c r="B41" i="9"/>
  <c r="A41" i="9"/>
  <c r="V40" i="9"/>
  <c r="J40" i="9"/>
  <c r="I40" i="9"/>
  <c r="H40" i="9"/>
  <c r="G40" i="9"/>
  <c r="F40" i="9"/>
  <c r="E40" i="9"/>
  <c r="D40" i="9"/>
  <c r="C40" i="9"/>
  <c r="B40" i="9"/>
  <c r="A40" i="9"/>
  <c r="V39" i="9"/>
  <c r="J39" i="9"/>
  <c r="I39" i="9"/>
  <c r="H39" i="9"/>
  <c r="G39" i="9"/>
  <c r="F39" i="9"/>
  <c r="E39" i="9"/>
  <c r="D39" i="9"/>
  <c r="C39" i="9"/>
  <c r="B39" i="9"/>
  <c r="A39" i="9"/>
  <c r="V38" i="9"/>
  <c r="J38" i="9"/>
  <c r="I38" i="9"/>
  <c r="H38" i="9"/>
  <c r="G38" i="9"/>
  <c r="F38" i="9"/>
  <c r="E38" i="9"/>
  <c r="D38" i="9"/>
  <c r="C38" i="9"/>
  <c r="B38" i="9"/>
  <c r="A38" i="9"/>
  <c r="V37" i="9"/>
  <c r="J37" i="9"/>
  <c r="I37" i="9"/>
  <c r="H37" i="9"/>
  <c r="G37" i="9"/>
  <c r="F37" i="9"/>
  <c r="E37" i="9"/>
  <c r="D37" i="9"/>
  <c r="C37" i="9"/>
  <c r="B37" i="9"/>
  <c r="A37" i="9"/>
  <c r="V36" i="9"/>
  <c r="J36" i="9"/>
  <c r="I36" i="9"/>
  <c r="H36" i="9"/>
  <c r="G36" i="9"/>
  <c r="F36" i="9"/>
  <c r="E36" i="9"/>
  <c r="D36" i="9"/>
  <c r="C36" i="9"/>
  <c r="B36" i="9"/>
  <c r="A36" i="9"/>
  <c r="V35" i="9"/>
  <c r="J35" i="9"/>
  <c r="I35" i="9"/>
  <c r="H35" i="9"/>
  <c r="G35" i="9"/>
  <c r="F35" i="9"/>
  <c r="E35" i="9"/>
  <c r="D35" i="9"/>
  <c r="C35" i="9"/>
  <c r="B35" i="9"/>
  <c r="A35" i="9"/>
  <c r="N34" i="9"/>
  <c r="J34" i="9"/>
  <c r="I34" i="9"/>
  <c r="H34" i="9"/>
  <c r="G34" i="9"/>
  <c r="E34" i="9"/>
  <c r="D34" i="9"/>
  <c r="C34" i="9"/>
  <c r="A34" i="9"/>
  <c r="V33" i="9"/>
  <c r="J33" i="9"/>
  <c r="I33" i="9"/>
  <c r="H33" i="9"/>
  <c r="G33" i="9"/>
  <c r="F33" i="9"/>
  <c r="E33" i="9"/>
  <c r="D33" i="9"/>
  <c r="C33" i="9"/>
  <c r="B33" i="9"/>
  <c r="A33" i="9"/>
  <c r="V32" i="9"/>
  <c r="J32" i="9"/>
  <c r="I32" i="9"/>
  <c r="H32" i="9"/>
  <c r="G32" i="9"/>
  <c r="F32" i="9"/>
  <c r="E32" i="9"/>
  <c r="D32" i="9"/>
  <c r="C32" i="9"/>
  <c r="B32" i="9"/>
  <c r="A32" i="9"/>
  <c r="N31" i="9"/>
  <c r="J31" i="9"/>
  <c r="V30" i="9"/>
  <c r="J30" i="9"/>
  <c r="I30" i="9"/>
  <c r="H30" i="9"/>
  <c r="G30" i="9"/>
  <c r="F30" i="9"/>
  <c r="E30" i="9"/>
  <c r="D30" i="9"/>
  <c r="C30" i="9"/>
  <c r="B30" i="9"/>
  <c r="A30" i="9"/>
  <c r="V29" i="9"/>
  <c r="J29" i="9"/>
  <c r="I29" i="9"/>
  <c r="H29" i="9"/>
  <c r="G29" i="9"/>
  <c r="F29" i="9"/>
  <c r="E29" i="9"/>
  <c r="D29" i="9"/>
  <c r="C29" i="9"/>
  <c r="B29" i="9"/>
  <c r="A29" i="9"/>
  <c r="V28" i="9"/>
  <c r="J28" i="9"/>
  <c r="I28" i="9"/>
  <c r="H28" i="9"/>
  <c r="G28" i="9"/>
  <c r="F28" i="9"/>
  <c r="E28" i="9"/>
  <c r="D28" i="9"/>
  <c r="C28" i="9"/>
  <c r="B28" i="9"/>
  <c r="A28" i="9"/>
  <c r="V26" i="9"/>
  <c r="J26" i="9"/>
  <c r="I26" i="9"/>
  <c r="H26" i="9"/>
  <c r="G26" i="9"/>
  <c r="F26" i="9"/>
  <c r="E26" i="9"/>
  <c r="D26" i="9"/>
  <c r="C26" i="9"/>
  <c r="B26" i="9"/>
  <c r="A26" i="9"/>
  <c r="V25" i="9"/>
  <c r="J25" i="9"/>
  <c r="I25" i="9"/>
  <c r="H25" i="9"/>
  <c r="G25" i="9"/>
  <c r="F25" i="9"/>
  <c r="E25" i="9"/>
  <c r="D25" i="9"/>
  <c r="C25" i="9"/>
  <c r="B25" i="9"/>
  <c r="A25" i="9"/>
  <c r="V24" i="9"/>
  <c r="J24" i="9"/>
  <c r="I24" i="9"/>
  <c r="H24" i="9"/>
  <c r="G24" i="9"/>
  <c r="F24" i="9"/>
  <c r="E24" i="9"/>
  <c r="D24" i="9"/>
  <c r="C24" i="9"/>
  <c r="B24" i="9"/>
  <c r="A24" i="9"/>
  <c r="V23" i="9"/>
  <c r="J23" i="9"/>
  <c r="I23" i="9"/>
  <c r="H23" i="9"/>
  <c r="G23" i="9"/>
  <c r="F23" i="9"/>
  <c r="E23" i="9"/>
  <c r="D23" i="9"/>
  <c r="C23" i="9"/>
  <c r="B23" i="9"/>
  <c r="A23" i="9"/>
  <c r="V22" i="9"/>
  <c r="J22" i="9"/>
  <c r="I22" i="9"/>
  <c r="H22" i="9"/>
  <c r="G22" i="9"/>
  <c r="F22" i="9"/>
  <c r="E22" i="9"/>
  <c r="D22" i="9"/>
  <c r="C22" i="9"/>
  <c r="B22" i="9"/>
  <c r="A22" i="9"/>
  <c r="V20" i="9"/>
  <c r="J20" i="9"/>
  <c r="I20" i="9"/>
  <c r="H20" i="9"/>
  <c r="G20" i="9"/>
  <c r="F20" i="9"/>
  <c r="E20" i="9"/>
  <c r="D20" i="9"/>
  <c r="C20" i="9"/>
  <c r="B20" i="9"/>
  <c r="A20" i="9"/>
  <c r="V19" i="9"/>
  <c r="J19" i="9"/>
  <c r="I19" i="9"/>
  <c r="H19" i="9"/>
  <c r="G19" i="9"/>
  <c r="F19" i="9"/>
  <c r="E19" i="9"/>
  <c r="D19" i="9"/>
  <c r="C19" i="9"/>
  <c r="B19" i="9"/>
  <c r="A19" i="9"/>
  <c r="V18" i="9"/>
  <c r="J18" i="9"/>
  <c r="I18" i="9"/>
  <c r="H18" i="9"/>
  <c r="G18" i="9"/>
  <c r="F18" i="9"/>
  <c r="E18" i="9"/>
  <c r="D18" i="9"/>
  <c r="C18" i="9"/>
  <c r="B18" i="9"/>
  <c r="A18" i="9"/>
  <c r="V17" i="9"/>
  <c r="J17" i="9"/>
  <c r="I17" i="9"/>
  <c r="H17" i="9"/>
  <c r="G17" i="9"/>
  <c r="F17" i="9"/>
  <c r="E17" i="9"/>
  <c r="D17" i="9"/>
  <c r="C17" i="9"/>
  <c r="B17" i="9"/>
  <c r="A17" i="9"/>
  <c r="N16" i="9"/>
  <c r="I16" i="9"/>
  <c r="J16" i="9"/>
  <c r="F16" i="9"/>
  <c r="B16" i="9"/>
  <c r="V15" i="9"/>
  <c r="J15" i="9"/>
  <c r="I15" i="9"/>
  <c r="H15" i="9"/>
  <c r="G15" i="9"/>
  <c r="F15" i="9"/>
  <c r="E15" i="9"/>
  <c r="D15" i="9"/>
  <c r="C15" i="9"/>
  <c r="B15" i="9"/>
  <c r="A15" i="9"/>
  <c r="V14" i="9"/>
  <c r="J14" i="9"/>
  <c r="I14" i="9"/>
  <c r="H14" i="9"/>
  <c r="G14" i="9"/>
  <c r="F14" i="9"/>
  <c r="E14" i="9"/>
  <c r="D14" i="9"/>
  <c r="C14" i="9"/>
  <c r="B14" i="9"/>
  <c r="A14" i="9"/>
  <c r="V13" i="9"/>
  <c r="J13" i="9"/>
  <c r="I13" i="9"/>
  <c r="H13" i="9"/>
  <c r="G13" i="9"/>
  <c r="F13" i="9"/>
  <c r="E13" i="9"/>
  <c r="D13" i="9"/>
  <c r="C13" i="9"/>
  <c r="B13" i="9"/>
  <c r="A13" i="9"/>
  <c r="N12" i="9"/>
  <c r="J12" i="9"/>
  <c r="V11" i="9"/>
  <c r="J11" i="9"/>
  <c r="I11" i="9"/>
  <c r="H11" i="9"/>
  <c r="G11" i="9"/>
  <c r="F11" i="9"/>
  <c r="E11" i="9"/>
  <c r="D11" i="9"/>
  <c r="C11" i="9"/>
  <c r="B11" i="9"/>
  <c r="A11" i="9"/>
  <c r="V10" i="9"/>
  <c r="J10" i="9"/>
  <c r="I10" i="9"/>
  <c r="H10" i="9"/>
  <c r="G10" i="9"/>
  <c r="F10" i="9"/>
  <c r="E10" i="9"/>
  <c r="D10" i="9"/>
  <c r="C10" i="9"/>
  <c r="B10" i="9"/>
  <c r="A10" i="9"/>
  <c r="V9" i="9"/>
  <c r="J9" i="9"/>
  <c r="I9" i="9"/>
  <c r="H9" i="9"/>
  <c r="G9" i="9"/>
  <c r="F9" i="9"/>
  <c r="E9" i="9"/>
  <c r="D9" i="9"/>
  <c r="C9" i="9"/>
  <c r="B9" i="9"/>
  <c r="A9" i="9"/>
  <c r="N8" i="9"/>
  <c r="J8" i="9"/>
  <c r="I8" i="9"/>
  <c r="H8" i="9"/>
  <c r="G8" i="9"/>
  <c r="E8" i="9"/>
  <c r="D8" i="9"/>
  <c r="C8" i="9"/>
  <c r="A8" i="9"/>
  <c r="V7" i="9"/>
  <c r="V49" i="9"/>
  <c r="J7" i="9"/>
  <c r="I7" i="9"/>
  <c r="H7" i="9"/>
  <c r="G7" i="9"/>
  <c r="F7" i="9"/>
  <c r="E7" i="9"/>
  <c r="D7" i="9"/>
  <c r="C7" i="9"/>
  <c r="B7" i="9"/>
  <c r="N6" i="9"/>
  <c r="J6" i="9"/>
  <c r="I6" i="9"/>
  <c r="H6" i="9"/>
  <c r="G6" i="9"/>
  <c r="E6" i="9"/>
  <c r="D6" i="9"/>
  <c r="C6" i="9"/>
  <c r="A6" i="9"/>
  <c r="W2" i="9"/>
  <c r="S18" i="9" s="1"/>
  <c r="S24" i="12"/>
  <c r="R25" i="12"/>
  <c r="Q18" i="12"/>
  <c r="Q34" i="12"/>
  <c r="R27" i="12"/>
  <c r="R8" i="11"/>
  <c r="Q9" i="11"/>
  <c r="S8" i="11"/>
  <c r="R9" i="11"/>
  <c r="R6" i="11"/>
  <c r="Q10" i="11"/>
  <c r="S6" i="11"/>
  <c r="Q7" i="11"/>
  <c r="R10" i="11"/>
  <c r="H12" i="9"/>
  <c r="H42" i="9"/>
  <c r="C12" i="9"/>
  <c r="G12" i="9"/>
  <c r="C31" i="9"/>
  <c r="G31" i="9"/>
  <c r="C42" i="9"/>
  <c r="G42" i="9"/>
  <c r="D12" i="9"/>
  <c r="C16" i="9"/>
  <c r="G16" i="9"/>
  <c r="D31" i="9"/>
  <c r="H31" i="9"/>
  <c r="D42" i="9"/>
  <c r="B6" i="9"/>
  <c r="F6" i="9"/>
  <c r="B8" i="9"/>
  <c r="F8" i="9"/>
  <c r="A12" i="9"/>
  <c r="E12" i="9"/>
  <c r="I12" i="9"/>
  <c r="D16" i="9"/>
  <c r="H16" i="9"/>
  <c r="A31" i="9"/>
  <c r="E31" i="9"/>
  <c r="I31" i="9"/>
  <c r="B34" i="9"/>
  <c r="F34" i="9"/>
  <c r="A42" i="9"/>
  <c r="E42" i="9"/>
  <c r="I42" i="9"/>
  <c r="B12" i="9"/>
  <c r="F12" i="9"/>
  <c r="A16" i="9"/>
  <c r="E16" i="9"/>
  <c r="N27" i="9"/>
  <c r="B31" i="9"/>
  <c r="F31" i="9"/>
  <c r="B42" i="9"/>
  <c r="F42" i="9"/>
  <c r="G27" i="9"/>
  <c r="C27" i="9"/>
  <c r="J27" i="9"/>
  <c r="F27" i="9"/>
  <c r="B27" i="9"/>
  <c r="N21" i="9"/>
  <c r="A27" i="9"/>
  <c r="H27" i="9"/>
  <c r="D27" i="9"/>
  <c r="I27" i="9"/>
  <c r="E27" i="9"/>
  <c r="H21" i="9"/>
  <c r="D21" i="9"/>
  <c r="G21" i="9"/>
  <c r="C21" i="9"/>
  <c r="I21" i="9"/>
  <c r="E21" i="9"/>
  <c r="A21" i="9"/>
  <c r="P4" i="9"/>
  <c r="J21" i="9"/>
  <c r="F21" i="9"/>
  <c r="B21" i="9"/>
  <c r="O43" i="6"/>
  <c r="L43" i="6"/>
  <c r="I43" i="6"/>
  <c r="F43" i="6"/>
  <c r="P43" i="6" s="1"/>
  <c r="O43" i="3"/>
  <c r="L43" i="3"/>
  <c r="I43" i="3"/>
  <c r="F43" i="3"/>
  <c r="P43" i="3"/>
  <c r="R26" i="12" l="1"/>
  <c r="S33" i="12"/>
  <c r="S17" i="12"/>
  <c r="R23" i="12"/>
  <c r="S18" i="12"/>
  <c r="R11" i="12"/>
  <c r="Q26" i="12"/>
  <c r="Q10" i="12"/>
  <c r="S38" i="12"/>
  <c r="Q28" i="12"/>
  <c r="R10" i="12"/>
  <c r="S25" i="12"/>
  <c r="Q8" i="12"/>
  <c r="Q37" i="12"/>
  <c r="S27" i="12"/>
  <c r="R36" i="12"/>
  <c r="R19" i="12"/>
  <c r="Q38" i="12"/>
  <c r="S30" i="12"/>
  <c r="S22" i="12"/>
  <c r="S14" i="12"/>
  <c r="R35" i="12"/>
  <c r="R15" i="12"/>
  <c r="Q33" i="12"/>
  <c r="S10" i="12"/>
  <c r="S19" i="12"/>
  <c r="Q8" i="11"/>
  <c r="S9" i="11"/>
  <c r="Q6" i="11"/>
  <c r="R34" i="12"/>
  <c r="R18" i="12"/>
  <c r="S37" i="12"/>
  <c r="Q29" i="12"/>
  <c r="Q21" i="12"/>
  <c r="Q13" i="12"/>
  <c r="R33" i="12"/>
  <c r="R12" i="12"/>
  <c r="S32" i="12"/>
  <c r="Q9" i="12"/>
  <c r="S13" i="12"/>
  <c r="R32" i="12"/>
  <c r="R24" i="12"/>
  <c r="R16" i="12"/>
  <c r="R8" i="12"/>
  <c r="Q36" i="12"/>
  <c r="Q32" i="12"/>
  <c r="S28" i="12"/>
  <c r="Q24" i="12"/>
  <c r="S20" i="12"/>
  <c r="Q16" i="12"/>
  <c r="S12" i="12"/>
  <c r="S7" i="12"/>
  <c r="R31" i="12"/>
  <c r="R20" i="12"/>
  <c r="R9" i="12"/>
  <c r="S36" i="12"/>
  <c r="S26" i="12"/>
  <c r="Q17" i="12"/>
  <c r="S8" i="12"/>
  <c r="S21" i="12"/>
  <c r="Q12" i="12"/>
  <c r="R29" i="12"/>
  <c r="R21" i="12"/>
  <c r="R13" i="12"/>
  <c r="S39" i="12"/>
  <c r="S35" i="12"/>
  <c r="S31" i="12"/>
  <c r="Q27" i="12"/>
  <c r="S23" i="12"/>
  <c r="Q19" i="12"/>
  <c r="S15" i="12"/>
  <c r="Q11" i="12"/>
  <c r="R39" i="12"/>
  <c r="R28" i="12"/>
  <c r="R17" i="12"/>
  <c r="R7" i="12"/>
  <c r="S34" i="12"/>
  <c r="Q25" i="12"/>
  <c r="S16" i="12"/>
  <c r="S29" i="12"/>
  <c r="Q20" i="12"/>
  <c r="S11" i="12"/>
  <c r="R37" i="9"/>
  <c r="Q23" i="9"/>
  <c r="Q39" i="9"/>
  <c r="R22" i="9"/>
  <c r="S10" i="9"/>
  <c r="Q46" i="9"/>
  <c r="R45" i="9"/>
  <c r="Q10" i="9"/>
  <c r="S35" i="9"/>
  <c r="Q19" i="9"/>
  <c r="R10" i="9"/>
  <c r="S46" i="9"/>
  <c r="S26" i="9"/>
  <c r="S22" i="9"/>
  <c r="R46" i="9"/>
  <c r="Q28" i="9"/>
  <c r="Q20" i="9"/>
  <c r="Q45" i="9"/>
  <c r="S33" i="9"/>
  <c r="R30" i="9"/>
  <c r="Q25" i="9"/>
  <c r="R18" i="9"/>
  <c r="S14" i="9"/>
  <c r="R11" i="9"/>
  <c r="R44" i="9"/>
  <c r="Q41" i="9"/>
  <c r="Q37" i="9"/>
  <c r="R26" i="9"/>
  <c r="S19" i="9"/>
  <c r="Q44" i="9"/>
  <c r="R36" i="9"/>
  <c r="Q26" i="9"/>
  <c r="Q17" i="9"/>
  <c r="Q7" i="9"/>
  <c r="S28" i="9"/>
  <c r="R32" i="9"/>
  <c r="S13" i="9"/>
  <c r="R25" i="9"/>
  <c r="R23" i="9"/>
  <c r="R17" i="9"/>
  <c r="S9" i="12"/>
  <c r="R37" i="12"/>
  <c r="R30" i="12"/>
  <c r="R22" i="12"/>
  <c r="R14" i="12"/>
  <c r="Q39" i="12"/>
  <c r="Q35" i="12"/>
  <c r="Q31" i="12"/>
  <c r="Q23" i="12"/>
  <c r="Q15" i="12"/>
  <c r="Q30" i="12"/>
  <c r="Q22" i="12"/>
  <c r="Q14" i="12"/>
  <c r="Q7" i="12"/>
  <c r="S44" i="9"/>
  <c r="R41" i="9"/>
  <c r="Q32" i="9"/>
  <c r="R28" i="9"/>
  <c r="S24" i="9"/>
  <c r="Q13" i="9"/>
  <c r="R9" i="9"/>
  <c r="Q40" i="9"/>
  <c r="S36" i="9"/>
  <c r="R33" i="9"/>
  <c r="Q30" i="9"/>
  <c r="R24" i="9"/>
  <c r="Q18" i="9"/>
  <c r="R14" i="9"/>
  <c r="Q11" i="9"/>
  <c r="S47" i="9"/>
  <c r="S43" i="9"/>
  <c r="Q33" i="9"/>
  <c r="R29" i="9"/>
  <c r="S15" i="9"/>
  <c r="Q38" i="9"/>
  <c r="S23" i="9"/>
  <c r="S25" i="9"/>
  <c r="S37" i="9"/>
  <c r="Q24" i="9"/>
  <c r="Q22" i="9"/>
  <c r="S11" i="9"/>
  <c r="Q47" i="9"/>
  <c r="Q43" i="9"/>
  <c r="S7" i="9"/>
  <c r="Q35" i="9"/>
  <c r="S29" i="9"/>
  <c r="S17" i="9"/>
  <c r="R7" i="9"/>
  <c r="S32" i="9"/>
  <c r="Q36" i="9"/>
  <c r="R13" i="9"/>
  <c r="R15" i="9"/>
  <c r="R19" i="9"/>
  <c r="R35" i="9"/>
  <c r="Q15" i="9"/>
  <c r="S38" i="9"/>
  <c r="Q9" i="9"/>
  <c r="S45" i="9"/>
  <c r="R38" i="9"/>
  <c r="S41" i="9"/>
  <c r="S9" i="9"/>
  <c r="S30" i="9"/>
  <c r="R47" i="9"/>
  <c r="Q14" i="9"/>
  <c r="Q29" i="9"/>
  <c r="R43" i="9"/>
</calcChain>
</file>

<file path=xl/comments1.xml><?xml version="1.0" encoding="utf-8"?>
<comments xmlns="http://schemas.openxmlformats.org/spreadsheetml/2006/main">
  <authors>
    <author>Elizabeth Sanabria</author>
  </authors>
  <commentList>
    <comment ref="D2" authorId="0" shapeId="0">
      <text>
        <r>
          <rPr>
            <b/>
            <sz val="9"/>
            <color indexed="81"/>
            <rFont val="Tahoma"/>
            <family val="2"/>
          </rPr>
          <t>Elizabeth Sanabria:</t>
        </r>
        <r>
          <rPr>
            <sz val="9"/>
            <color indexed="81"/>
            <rFont val="Tahoma"/>
            <family val="2"/>
          </rPr>
          <t xml:space="preserve">
Instrumento de evaluación 3.1 Ítem de seguridad técnico y administrativo a evaluar</t>
        </r>
      </text>
    </comment>
    <comment ref="F2" authorId="0" shapeId="0">
      <text>
        <r>
          <rPr>
            <b/>
            <sz val="9"/>
            <color indexed="81"/>
            <rFont val="Tahoma"/>
            <family val="2"/>
          </rPr>
          <t>Elizabeth Sanabria:</t>
        </r>
        <r>
          <rPr>
            <sz val="9"/>
            <color indexed="81"/>
            <rFont val="Tahoma"/>
            <family val="2"/>
          </rPr>
          <t xml:space="preserve">
1) Especificaciones Técnicas, Objetivo</t>
        </r>
      </text>
    </comment>
    <comment ref="J2" authorId="0" shapeId="0">
      <text>
        <r>
          <rPr>
            <b/>
            <sz val="9"/>
            <color indexed="81"/>
            <rFont val="Tahoma"/>
            <family val="2"/>
          </rPr>
          <t>Digiware:
la evidencia debe contener el día de la realización de la entrevista, el nombre y cargo del entrevistado y el resultado de la misma. Cuando aplique se deben pegar las evidencias electrónicas (pantallazos, documentos, imágenes) como archivos EMBEBIDOS.</t>
        </r>
      </text>
    </comment>
    <comment ref="B4" authorId="0" shapeId="0">
      <text>
        <r>
          <rPr>
            <b/>
            <sz val="9"/>
            <color indexed="81"/>
            <rFont val="Tahoma"/>
            <family val="2"/>
          </rPr>
          <t>Elizabeth Sanabria:</t>
        </r>
        <r>
          <rPr>
            <sz val="9"/>
            <color indexed="81"/>
            <rFont val="Tahoma"/>
            <family val="2"/>
          </rPr>
          <t xml:space="preserve">
Administrativas 1
</t>
        </r>
      </text>
    </comment>
    <comment ref="D5" authorId="0" shapeId="0">
      <text>
        <r>
          <rPr>
            <b/>
            <sz val="9"/>
            <color indexed="81"/>
            <rFont val="Tahoma"/>
            <family val="2"/>
          </rPr>
          <t>Elizabeth Sanabria:</t>
        </r>
        <r>
          <rPr>
            <sz val="9"/>
            <color indexed="81"/>
            <rFont val="Tahoma"/>
            <family val="2"/>
          </rPr>
          <t xml:space="preserve">
Identificar y evaluar el nivel de implementación en políticas de seguridad de la información en la entidad.</t>
        </r>
      </text>
    </comment>
    <comment ref="D70" authorId="0" shapeId="0">
      <text>
        <r>
          <rPr>
            <b/>
            <sz val="9"/>
            <color indexed="81"/>
            <rFont val="Tahoma"/>
            <family val="2"/>
          </rPr>
          <t>Elizabeth Sanabria:</t>
        </r>
        <r>
          <rPr>
            <sz val="9"/>
            <color indexed="81"/>
            <rFont val="Tahoma"/>
            <family val="2"/>
          </rPr>
          <t xml:space="preserve">
Instrumento de evaluación 3.1 Ítem de seguridad técnico y administrativo a evaluar</t>
        </r>
      </text>
    </comment>
    <comment ref="F70" authorId="0" shapeId="0">
      <text>
        <r>
          <rPr>
            <b/>
            <sz val="9"/>
            <color indexed="81"/>
            <rFont val="Tahoma"/>
            <family val="2"/>
          </rPr>
          <t>Elizabeth Sanabria:</t>
        </r>
        <r>
          <rPr>
            <sz val="9"/>
            <color indexed="81"/>
            <rFont val="Tahoma"/>
            <family val="2"/>
          </rPr>
          <t xml:space="preserve">
1) Especificaciones Técnicas, Objetivo</t>
        </r>
      </text>
    </comment>
    <comment ref="J70" authorId="0" shapeId="0">
      <text>
        <r>
          <rPr>
            <b/>
            <sz val="9"/>
            <color indexed="81"/>
            <rFont val="Tahoma"/>
            <family val="2"/>
          </rPr>
          <t>Digiware:
la evidencia debe contener el día de la realización de la entrevista, el nombre y cargo del entrevistado y el resultado de la misma. Cuando aplique se deben pegar las evidencias electrónicas (pantallazos, documentos, imágenes) como archivos EMBEBIDOS.</t>
        </r>
      </text>
    </comment>
    <comment ref="B72" authorId="0" shapeId="0">
      <text>
        <r>
          <rPr>
            <b/>
            <sz val="9"/>
            <color indexed="81"/>
            <rFont val="Tahoma"/>
            <family val="2"/>
          </rPr>
          <t>Elizabeth Sanabria:</t>
        </r>
        <r>
          <rPr>
            <sz val="9"/>
            <color indexed="81"/>
            <rFont val="Tahoma"/>
            <family val="2"/>
          </rPr>
          <t xml:space="preserve">
Administrativas 1
</t>
        </r>
      </text>
    </comment>
  </commentList>
</comments>
</file>

<file path=xl/comments2.xml><?xml version="1.0" encoding="utf-8"?>
<comments xmlns="http://schemas.openxmlformats.org/spreadsheetml/2006/main">
  <authors>
    <author>Hoslander Adlai Saenz Barrera</author>
  </authors>
  <commentList>
    <comment ref="C4" authorId="0" shapeId="0">
      <text>
        <r>
          <rPr>
            <sz val="8"/>
            <color indexed="81"/>
            <rFont val="Tahoma"/>
            <family val="2"/>
          </rPr>
          <t xml:space="preserve">SELECCIONAR EL AÑO DE LA VIGENCIA DEL INDICADOR
</t>
        </r>
      </text>
    </comment>
    <comment ref="H4" authorId="0" shapeId="0">
      <text>
        <r>
          <rPr>
            <b/>
            <sz val="8"/>
            <color indexed="81"/>
            <rFont val="Tahoma"/>
            <family val="2"/>
          </rPr>
          <t>SELECCIONE SI SU INDICADOR ES: 
DE EFICACIA: INDICADORE PARA MEDIR CUMPLIMIENTO DE OBJETIVO
DE EFICIENCIA: INDICADORES PARA MEDIR LA UTILIZACION DE LOS RECURSOS (TIEMPO, TH ENTRE OTROS)
DE EFECTIVIDAD: INDICADORES QUE MIDEN EL IMPACTO DEL PROCESO</t>
        </r>
        <r>
          <rPr>
            <sz val="8"/>
            <color indexed="81"/>
            <rFont val="Tahoma"/>
            <family val="2"/>
          </rPr>
          <t xml:space="preserve">
</t>
        </r>
      </text>
    </comment>
    <comment ref="O4" authorId="0" shapeId="0">
      <text>
        <r>
          <rPr>
            <b/>
            <sz val="8"/>
            <color indexed="81"/>
            <rFont val="Tahoma"/>
            <family val="2"/>
          </rPr>
          <t>CUALIDAD O CARACTERISTICA PROPIA DEL INDICADOR</t>
        </r>
        <r>
          <rPr>
            <sz val="8"/>
            <color indexed="81"/>
            <rFont val="Tahoma"/>
            <family val="2"/>
          </rPr>
          <t xml:space="preserve">
</t>
        </r>
      </text>
    </comment>
    <comment ref="C6" authorId="0" shapeId="0">
      <text>
        <r>
          <rPr>
            <b/>
            <sz val="8"/>
            <color indexed="81"/>
            <rFont val="Tahoma"/>
            <family val="2"/>
          </rPr>
          <t>SELECCIONE EL PROCESO DE ACUERDO AL MAPA DE PROCESOS DE LA INSTITUCION</t>
        </r>
        <r>
          <rPr>
            <sz val="8"/>
            <color indexed="81"/>
            <rFont val="Tahoma"/>
            <family val="2"/>
          </rPr>
          <t xml:space="preserve">
</t>
        </r>
      </text>
    </comment>
    <comment ref="C8" authorId="0" shapeId="0">
      <text>
        <r>
          <rPr>
            <b/>
            <sz val="8"/>
            <color indexed="81"/>
            <rFont val="Tahoma"/>
            <family val="2"/>
          </rPr>
          <t>NOMBRE CORTO DEL INDICADOR</t>
        </r>
        <r>
          <rPr>
            <sz val="8"/>
            <color indexed="81"/>
            <rFont val="Tahoma"/>
            <family val="2"/>
          </rPr>
          <t xml:space="preserve">
</t>
        </r>
      </text>
    </comment>
    <comment ref="C10" authorId="0" shapeId="0">
      <text>
        <r>
          <rPr>
            <b/>
            <sz val="8"/>
            <color indexed="81"/>
            <rFont val="Tahoma"/>
            <family val="2"/>
          </rPr>
          <t xml:space="preserve">DEFINIE LA META O FINALIDAD QUE SE VA A MEDIR </t>
        </r>
        <r>
          <rPr>
            <sz val="8"/>
            <color indexed="81"/>
            <rFont val="Tahoma"/>
            <family val="2"/>
          </rPr>
          <t xml:space="preserve">
</t>
        </r>
      </text>
    </comment>
    <comment ref="C12"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16" authorId="0" shapeId="0">
      <text>
        <r>
          <rPr>
            <b/>
            <sz val="8"/>
            <color indexed="81"/>
            <rFont val="Tahoma"/>
            <family val="2"/>
          </rPr>
          <t>FORMULA PARA MEDIR EL INDICADOR</t>
        </r>
        <r>
          <rPr>
            <sz val="8"/>
            <color indexed="81"/>
            <rFont val="Tahoma"/>
            <family val="2"/>
          </rPr>
          <t xml:space="preserve">
</t>
        </r>
      </text>
    </comment>
    <comment ref="C18" authorId="0" shapeId="0">
      <text>
        <r>
          <rPr>
            <b/>
            <sz val="8"/>
            <color indexed="81"/>
            <rFont val="Tahoma"/>
            <family val="2"/>
          </rPr>
          <t>DESCRIPCION DE CADA UNA DE LAS VARIABLES QUE COMPONEN LA FORMULA, ESTA DEBE SER CLARA Y ESPECIFICA</t>
        </r>
        <r>
          <rPr>
            <sz val="8"/>
            <color indexed="81"/>
            <rFont val="Tahoma"/>
            <family val="2"/>
          </rPr>
          <t xml:space="preserve">
</t>
        </r>
      </text>
    </comment>
    <comment ref="C20" authorId="0" shapeId="0">
      <text>
        <r>
          <rPr>
            <b/>
            <sz val="8"/>
            <color indexed="81"/>
            <rFont val="Tahoma"/>
            <family val="2"/>
          </rPr>
          <t>COLOCAR EL VALOR NUMERICO DE LA META</t>
        </r>
        <r>
          <rPr>
            <sz val="8"/>
            <color indexed="81"/>
            <rFont val="Tahoma"/>
            <family val="2"/>
          </rPr>
          <t xml:space="preserve">
</t>
        </r>
      </text>
    </comment>
    <comment ref="C24" authorId="0" shapeId="0">
      <text>
        <r>
          <rPr>
            <b/>
            <sz val="8"/>
            <color indexed="81"/>
            <rFont val="Tahoma"/>
            <family val="2"/>
          </rPr>
          <t>DEFINIR LA UNIDAD DE MEDICION EJEMPLO PUEDE SER EN PORCENTAJE</t>
        </r>
        <r>
          <rPr>
            <sz val="8"/>
            <color indexed="81"/>
            <rFont val="Tahoma"/>
            <family val="2"/>
          </rPr>
          <t xml:space="preserve">
</t>
        </r>
      </text>
    </comment>
    <comment ref="C26" authorId="0" shapeId="0">
      <text>
        <r>
          <rPr>
            <b/>
            <sz val="8"/>
            <color indexed="81"/>
            <rFont val="Tahoma"/>
            <family val="2"/>
          </rPr>
          <t>SELECCIONAR LA FRECUENCIA DE ACUERDO A LA PERIODICIDAD QUE DESEA MEDIR EL INDICADOR</t>
        </r>
        <r>
          <rPr>
            <sz val="8"/>
            <color indexed="81"/>
            <rFont val="Tahoma"/>
            <family val="2"/>
          </rPr>
          <t xml:space="preserve">
</t>
        </r>
      </text>
    </comment>
    <comment ref="C28" authorId="0" shapeId="0">
      <text>
        <r>
          <rPr>
            <sz val="8"/>
            <color indexed="81"/>
            <rFont val="Tahoma"/>
            <family val="2"/>
          </rPr>
          <t xml:space="preserve">SELECCIONAR LA FRECUENCIA EN LA CUAL DESEA REALZIAR SEGUIMIENTO
</t>
        </r>
      </text>
    </comment>
    <comment ref="C30" authorId="0" shapeId="0">
      <text>
        <r>
          <rPr>
            <sz val="8"/>
            <color indexed="81"/>
            <rFont val="Tahoma"/>
            <family val="2"/>
          </rPr>
          <t xml:space="preserve">SELECCIONAR EL PERIODO PARA REALIZAR EL ANALISIS DE LOS RESULTADOS DE LOS INDICADORES
</t>
        </r>
      </text>
    </comment>
    <comment ref="C34" authorId="0" shapeId="0">
      <text>
        <r>
          <rPr>
            <b/>
            <sz val="8"/>
            <color indexed="81"/>
            <rFont val="Tahoma"/>
            <family val="2"/>
          </rPr>
          <t>DEFINIR DE DONDE VOY A TOMAR LA INFORMACIÓN, PUEDE SER DE UN CUADRO EN EXCEL, DEL RADICADOR O CUALQUIER HERRAMIENTA</t>
        </r>
        <r>
          <rPr>
            <sz val="8"/>
            <color indexed="81"/>
            <rFont val="Tahoma"/>
            <family val="2"/>
          </rPr>
          <t xml:space="preserve">
</t>
        </r>
      </text>
    </comment>
    <comment ref="H34" authorId="0" shapeId="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34" authorId="0" shapeId="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 ref="C63" authorId="0" shapeId="0">
      <text>
        <r>
          <rPr>
            <sz val="8"/>
            <color indexed="81"/>
            <rFont val="Tahoma"/>
            <family val="2"/>
          </rPr>
          <t xml:space="preserve">DEJAR EVIDENCIA
</t>
        </r>
      </text>
    </comment>
  </commentList>
</comments>
</file>

<file path=xl/comments3.xml><?xml version="1.0" encoding="utf-8"?>
<comments xmlns="http://schemas.openxmlformats.org/spreadsheetml/2006/main">
  <authors>
    <author>Hoslander Adlai Saenz Barrera</author>
  </authors>
  <commentList>
    <comment ref="C4" authorId="0" shapeId="0">
      <text>
        <r>
          <rPr>
            <sz val="8"/>
            <color indexed="81"/>
            <rFont val="Tahoma"/>
            <family val="2"/>
          </rPr>
          <t xml:space="preserve">SELECCIONAR EL AÑO DE LA VIGENCIA DEL INDICADOR
</t>
        </r>
      </text>
    </comment>
    <comment ref="H4" authorId="0" shapeId="0">
      <text>
        <r>
          <rPr>
            <b/>
            <sz val="8"/>
            <color indexed="81"/>
            <rFont val="Tahoma"/>
            <family val="2"/>
          </rPr>
          <t>SELECCIONE SI SU INDICADOR ES: 
DE EFICACIA: INDICADORE PARA MEDIR CUMPLIMIENTO DE OBJETIVO
DE EFICIENCIA: INDICADORES PARA MEDIR LA UTILIZACION DE LOS RECURSOS (TIEMPO, TH ENTRE OTROS)
DE EFECTIVIDAD: INDICADORES QUE MIDEN EL IMPACTO DEL PROCESO</t>
        </r>
        <r>
          <rPr>
            <sz val="8"/>
            <color indexed="81"/>
            <rFont val="Tahoma"/>
            <family val="2"/>
          </rPr>
          <t xml:space="preserve">
</t>
        </r>
      </text>
    </comment>
    <comment ref="O4" authorId="0" shapeId="0">
      <text>
        <r>
          <rPr>
            <b/>
            <sz val="8"/>
            <color indexed="81"/>
            <rFont val="Tahoma"/>
            <family val="2"/>
          </rPr>
          <t>CUALIDAD O CARACTERISTICA PROPIA DEL INDICADOR</t>
        </r>
        <r>
          <rPr>
            <sz val="8"/>
            <color indexed="81"/>
            <rFont val="Tahoma"/>
            <family val="2"/>
          </rPr>
          <t xml:space="preserve">
</t>
        </r>
      </text>
    </comment>
    <comment ref="C6" authorId="0" shapeId="0">
      <text>
        <r>
          <rPr>
            <b/>
            <sz val="8"/>
            <color indexed="81"/>
            <rFont val="Tahoma"/>
            <family val="2"/>
          </rPr>
          <t>SELECCIONE EL PROCESO DE ACUERDO AL MAPA DE PROCESOS DE LA INSTITUCION</t>
        </r>
        <r>
          <rPr>
            <sz val="8"/>
            <color indexed="81"/>
            <rFont val="Tahoma"/>
            <family val="2"/>
          </rPr>
          <t xml:space="preserve">
</t>
        </r>
      </text>
    </comment>
    <comment ref="C8" authorId="0" shapeId="0">
      <text>
        <r>
          <rPr>
            <b/>
            <sz val="8"/>
            <color indexed="81"/>
            <rFont val="Tahoma"/>
            <family val="2"/>
          </rPr>
          <t>NOMBRE CORTO DEL INDICADOR</t>
        </r>
        <r>
          <rPr>
            <sz val="8"/>
            <color indexed="81"/>
            <rFont val="Tahoma"/>
            <family val="2"/>
          </rPr>
          <t xml:space="preserve">
</t>
        </r>
      </text>
    </comment>
    <comment ref="C10" authorId="0" shapeId="0">
      <text>
        <r>
          <rPr>
            <b/>
            <sz val="8"/>
            <color indexed="81"/>
            <rFont val="Tahoma"/>
            <family val="2"/>
          </rPr>
          <t xml:space="preserve">DEFINIE LA META O FINALIDAD QUE SE VA A MEDIR </t>
        </r>
        <r>
          <rPr>
            <sz val="8"/>
            <color indexed="81"/>
            <rFont val="Tahoma"/>
            <family val="2"/>
          </rPr>
          <t xml:space="preserve">
</t>
        </r>
      </text>
    </comment>
    <comment ref="C12"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16" authorId="0" shapeId="0">
      <text>
        <r>
          <rPr>
            <b/>
            <sz val="8"/>
            <color indexed="81"/>
            <rFont val="Tahoma"/>
            <family val="2"/>
          </rPr>
          <t>FORMULA PARA MEDIR EL INDICADOR</t>
        </r>
        <r>
          <rPr>
            <sz val="8"/>
            <color indexed="81"/>
            <rFont val="Tahoma"/>
            <family val="2"/>
          </rPr>
          <t xml:space="preserve">
</t>
        </r>
      </text>
    </comment>
    <comment ref="C18" authorId="0" shapeId="0">
      <text>
        <r>
          <rPr>
            <b/>
            <sz val="8"/>
            <color indexed="81"/>
            <rFont val="Tahoma"/>
            <family val="2"/>
          </rPr>
          <t>DESCRIPCION DE CADA UNA DE LAS VARIABLES QUE COMPONEN LA FORMULA, ESTA DEBE SER CLARA Y ESPECIFICA</t>
        </r>
        <r>
          <rPr>
            <sz val="8"/>
            <color indexed="81"/>
            <rFont val="Tahoma"/>
            <family val="2"/>
          </rPr>
          <t xml:space="preserve">
</t>
        </r>
      </text>
    </comment>
    <comment ref="C20" authorId="0" shapeId="0">
      <text>
        <r>
          <rPr>
            <b/>
            <sz val="8"/>
            <color indexed="81"/>
            <rFont val="Tahoma"/>
            <family val="2"/>
          </rPr>
          <t>COLOCAR EL VALOR NUMERICO DE LA META</t>
        </r>
        <r>
          <rPr>
            <sz val="8"/>
            <color indexed="81"/>
            <rFont val="Tahoma"/>
            <family val="2"/>
          </rPr>
          <t xml:space="preserve">
</t>
        </r>
      </text>
    </comment>
    <comment ref="C24" authorId="0" shapeId="0">
      <text>
        <r>
          <rPr>
            <b/>
            <sz val="8"/>
            <color indexed="81"/>
            <rFont val="Tahoma"/>
            <family val="2"/>
          </rPr>
          <t>DEFINIR LA UNIDAD DE MEDICION EJEMPLO PUEDE SER EN PORCENTAJE</t>
        </r>
        <r>
          <rPr>
            <sz val="8"/>
            <color indexed="81"/>
            <rFont val="Tahoma"/>
            <family val="2"/>
          </rPr>
          <t xml:space="preserve">
</t>
        </r>
      </text>
    </comment>
    <comment ref="C26" authorId="0" shapeId="0">
      <text>
        <r>
          <rPr>
            <b/>
            <sz val="8"/>
            <color indexed="81"/>
            <rFont val="Tahoma"/>
            <family val="2"/>
          </rPr>
          <t>SELECCIONAR LA FRECUENCIA DE ACUERDO A LA PERIODICIDAD QUE DESEA MEDIR EL INDICADOR</t>
        </r>
        <r>
          <rPr>
            <sz val="8"/>
            <color indexed="81"/>
            <rFont val="Tahoma"/>
            <family val="2"/>
          </rPr>
          <t xml:space="preserve">
</t>
        </r>
      </text>
    </comment>
    <comment ref="C28" authorId="0" shapeId="0">
      <text>
        <r>
          <rPr>
            <sz val="8"/>
            <color indexed="81"/>
            <rFont val="Tahoma"/>
            <family val="2"/>
          </rPr>
          <t xml:space="preserve">SELECCIONAR LA FRECUENCIA EN LA CUAL DESEA REALZIAR SEGUIMIENTO
</t>
        </r>
      </text>
    </comment>
    <comment ref="C30" authorId="0" shapeId="0">
      <text>
        <r>
          <rPr>
            <sz val="8"/>
            <color indexed="81"/>
            <rFont val="Tahoma"/>
            <family val="2"/>
          </rPr>
          <t xml:space="preserve">SELECCIONAR EL PERIODO PARA REALIZAR EL ANALISIS DE LOS RESULTADOS DE LOS INDICADORES
</t>
        </r>
      </text>
    </comment>
    <comment ref="C34" authorId="0" shapeId="0">
      <text>
        <r>
          <rPr>
            <b/>
            <sz val="8"/>
            <color indexed="81"/>
            <rFont val="Tahoma"/>
            <family val="2"/>
          </rPr>
          <t>DEFINIR DE DONDE VOY A TOMAR LA INFORMACIÓN, PUEDE SER DE UN CUADRO EN EXCEL, DEL RADICADOR O CUALQUIER HERRAMIENTA</t>
        </r>
        <r>
          <rPr>
            <sz val="8"/>
            <color indexed="81"/>
            <rFont val="Tahoma"/>
            <family val="2"/>
          </rPr>
          <t xml:space="preserve">
</t>
        </r>
      </text>
    </comment>
    <comment ref="H34" authorId="0" shapeId="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34" authorId="0" shapeId="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 ref="C63" authorId="0" shapeId="0">
      <text>
        <r>
          <rPr>
            <sz val="8"/>
            <color indexed="81"/>
            <rFont val="Tahoma"/>
            <family val="2"/>
          </rPr>
          <t xml:space="preserve">DEJAR EVIDENCIA
</t>
        </r>
      </text>
    </comment>
  </commentList>
</comments>
</file>

<file path=xl/sharedStrings.xml><?xml version="1.0" encoding="utf-8"?>
<sst xmlns="http://schemas.openxmlformats.org/spreadsheetml/2006/main" count="1389" uniqueCount="1032">
  <si>
    <t>PROMEDIO GENERAL</t>
  </si>
  <si>
    <t>SUPERINTENDENCIA DE SOCIEDADES</t>
  </si>
  <si>
    <t>SISTEMA DE GESTIÓN INTEGRADO</t>
  </si>
  <si>
    <t>PROCESO: GESTIÓN INTEGRAL</t>
  </si>
  <si>
    <t>RESPONSABLE</t>
  </si>
  <si>
    <t>ID. ITEM</t>
  </si>
  <si>
    <t>CARGO</t>
  </si>
  <si>
    <t>ITEM</t>
  </si>
  <si>
    <t>DESCRIPCIÓN</t>
  </si>
  <si>
    <t xml:space="preserve">ISO </t>
  </si>
  <si>
    <t>MSPI</t>
  </si>
  <si>
    <t>CIBERSEGURIDAD</t>
  </si>
  <si>
    <t>EVIDENCIA</t>
  </si>
  <si>
    <t>RECOMENDACIÓN</t>
  </si>
  <si>
    <t>POLÍTICA DE SEGURIDAD DE LA INFORMACIÓN</t>
  </si>
  <si>
    <t>AD.1</t>
  </si>
  <si>
    <t>Responsable de SI</t>
  </si>
  <si>
    <t>POLITICAS DE SEGURIDAD DE LA INFORMACIÓN</t>
  </si>
  <si>
    <t>Orientación de la dirección para gestión de la seguridad de la información</t>
  </si>
  <si>
    <t>A.5</t>
  </si>
  <si>
    <t>Componente planificación y modelo de madurez nivel gestionado</t>
  </si>
  <si>
    <t>AD.1.1</t>
  </si>
  <si>
    <t>Responsable  de SI</t>
  </si>
  <si>
    <t>Documento de la política de seguridad y privacidad de la Información</t>
  </si>
  <si>
    <t>Se debe definir un conjunto de políticas para la seguridad de la información aprobada por la dirección, publicada y comunicada a los empleados y a la partes externas pertinentes</t>
  </si>
  <si>
    <t>A.5.1.1</t>
  </si>
  <si>
    <t>Componente planificación y modelo de madurez inicial</t>
  </si>
  <si>
    <t>ID.GV-1</t>
  </si>
  <si>
    <t>AD.1.2</t>
  </si>
  <si>
    <t>Revisión y evaluación</t>
  </si>
  <si>
    <t>Las políticas para seguridad de la información se deberían revisar a intervalos planificados o si ocurren cambios significativos, para asegurar su conveniencia, adecuación y eficacia continuas.</t>
  </si>
  <si>
    <t>A.5.1.2</t>
  </si>
  <si>
    <t>componente planificación</t>
  </si>
  <si>
    <t>RESPONSABILIDADES Y ORGANIZACIÓN SEGURIDAD INFORMACIÓN</t>
  </si>
  <si>
    <t>A2</t>
  </si>
  <si>
    <t>ORGANIZACIÓN DE LA SEGURIDAD DE LA INFORMACIÓN</t>
  </si>
  <si>
    <t>Marco de referencia de gestión para iniciar y controlar la implementación y la operación de la seguridad de la información dentro de la organización
Garantizar la seguridad del teletrabajo y el uso de los dispositivos móviles</t>
  </si>
  <si>
    <t>A.6</t>
  </si>
  <si>
    <t>AD.2.1</t>
  </si>
  <si>
    <t>Organización Interna</t>
  </si>
  <si>
    <t>Marco de referencia de gestión para iniciar y controlar la implementación y la operación de la seguridad de la información dentro de la organización</t>
  </si>
  <si>
    <t>A.6.1</t>
  </si>
  <si>
    <t>Componente planificación y modelo de madurez gestionado</t>
  </si>
  <si>
    <t>AD.2.1.1</t>
  </si>
  <si>
    <t>Roles y responsabilidades para la seguridad de la información</t>
  </si>
  <si>
    <t>Se deben definir y asignar todas las responsabilidades de la seguridad de la información</t>
  </si>
  <si>
    <t>A.6.1.1</t>
  </si>
  <si>
    <t>Componente planificación</t>
  </si>
  <si>
    <t>ID.AM-6
ID.GV-2
PR.AT-2
PR.AT-3
PR.AT-4
PR.AT-5
DE.DP-1
RS.CO-1</t>
  </si>
  <si>
    <t>AD.2.1.2</t>
  </si>
  <si>
    <t>Separación de deberes / tareas</t>
  </si>
  <si>
    <t>Los deberes y áreas de responsabilidad en conflicto se debe separar para reducir las posibilidades de modificación no autorizada o no intencional, o el uso indebido de los activos de la organización.</t>
  </si>
  <si>
    <t>A.6.1.2</t>
  </si>
  <si>
    <t>PR.AC-4
PR.DS-5
RS.CO-3</t>
  </si>
  <si>
    <t>AD.2.1.3</t>
  </si>
  <si>
    <t>Contacto con las autoridades.</t>
  </si>
  <si>
    <t>Las organizaciones deben tener procedimientos establecidos que especifiquen cuándo y a través de que autoridades se debe contactar a las autoridades (por ejemplo, las encargadas de hacer cumplir la ley, los organismos de reglamentación y las autoridades de supervisión), y cómo se debe reportar de una manera oportuna los incidentes de seguridad de la información identificados (por ejemplo, si se sospecha una violación de la ley).</t>
  </si>
  <si>
    <t>A.6.1.3</t>
  </si>
  <si>
    <t>RS.CO-2</t>
  </si>
  <si>
    <t>AD.2.1.4</t>
  </si>
  <si>
    <t>Contacto con grupos de interés especiales</t>
  </si>
  <si>
    <t>Se deben mantener contactos apropiados con grupos de interés especial u otros foros y asociaciones profesionales especializadas en seguridad. Por ejemplo a través de una membresía</t>
  </si>
  <si>
    <t>A.6.1.4</t>
  </si>
  <si>
    <t>ID.RA-2</t>
  </si>
  <si>
    <t>AD.2.1.5</t>
  </si>
  <si>
    <t>Seguridad de la información en la gestión de proyectos</t>
  </si>
  <si>
    <t>La seguridad de la información se debe integrar al(los) método(s) de gestión de proyectos de la organización, para asegurar que los riesgos de seguridad de la información se identifiquen y traten como parte de un proyecto. Esto se aplica generalmente a cualquier proyecto, independientemente de su naturaleza, por ejemplo, un proyecto para un proceso del negocio principal, TI, gestión de instalaciones y otros procesos de soporte.</t>
  </si>
  <si>
    <t>A.6.1.5</t>
  </si>
  <si>
    <t xml:space="preserve">PR.IP-2
</t>
  </si>
  <si>
    <t>AD.2.2</t>
  </si>
  <si>
    <t>Dispositivos Móviles y Teletrabajo</t>
  </si>
  <si>
    <t>Garantizar la seguridad del teletrabajo y uso de dispositivos móviles</t>
  </si>
  <si>
    <t>A.6.2</t>
  </si>
  <si>
    <t>Modelo de Madurez Gestionado</t>
  </si>
  <si>
    <t>AD.2.2.1</t>
  </si>
  <si>
    <t>Política para dispositivos móviles</t>
  </si>
  <si>
    <t>Se deberían adoptar una política y unas medidas de seguridad de soporte, para gestionar los riesgos introducidos por el uso de dispositivos móviles.</t>
  </si>
  <si>
    <t>A.6.2.1</t>
  </si>
  <si>
    <t>AD.2.2.2</t>
  </si>
  <si>
    <t>Responsable de TICs</t>
  </si>
  <si>
    <t>Teletrabajo</t>
  </si>
  <si>
    <t>Se deberían implementar una política y unas medidas de seguridad de soporte, para proteger la información a la que se tiene acceso, que es procesada o almacenada en los lugares en los que se realiza teletrabajo.</t>
  </si>
  <si>
    <t>A.6.2.2</t>
  </si>
  <si>
    <t>PR.AC-3</t>
  </si>
  <si>
    <t>SEGURIDAD DE LOS RECURSOS HUMANOS</t>
  </si>
  <si>
    <t>AD.3</t>
  </si>
  <si>
    <t xml:space="preserve">Responsable de SI/Gestión Humana/Líderes de los procesos
</t>
  </si>
  <si>
    <t>A.7</t>
  </si>
  <si>
    <t>AD.3.1</t>
  </si>
  <si>
    <t>Antes de asumir el empleo</t>
  </si>
  <si>
    <t>Asegurar que el personal y contratistas comprenden sus responsabilidades y son idóneos en los roles para los que son considerados.</t>
  </si>
  <si>
    <t>A.7.1</t>
  </si>
  <si>
    <t>Modelo de Madurez Definido</t>
  </si>
  <si>
    <t>AD.3.1.1</t>
  </si>
  <si>
    <t>Gestión Humana</t>
  </si>
  <si>
    <t>Selección e investigación de antecedentes</t>
  </si>
  <si>
    <t xml:space="preserve">
Las verificaciones de los antecedentes de todos los candidatos a un empleo se deben llevar a cabo de acuerdo con las leyes, reglamentos y ética pertinentes, y deberían ser proporcionales a los requisitos de negocio, a la clasificación de la información a que se va a tener acceso, y a los riesgos percibidos.</t>
  </si>
  <si>
    <t>A.7.1.1</t>
  </si>
  <si>
    <t>PR.DS-5
PR.IP-11</t>
  </si>
  <si>
    <t>AD.3.1.2</t>
  </si>
  <si>
    <t>Términos y condiciones del empleo</t>
  </si>
  <si>
    <t>Los acuerdos contractuales con empleados y contratistas, deben establecer sus responsabilidades y las de la organización en cuanto a la seguridad de la información.</t>
  </si>
  <si>
    <t>A.7.1.2</t>
  </si>
  <si>
    <t>PR.DS-5</t>
  </si>
  <si>
    <t>AD.3.2</t>
  </si>
  <si>
    <t>Responsable de SI/Líderes de los procesos</t>
  </si>
  <si>
    <t xml:space="preserve"> Durante la ejecución del empleo</t>
  </si>
  <si>
    <t>Asegurar que los funcionarios y contratistas tomen consciencia de sus responsabilidades sobre la seguridad de la información y las cumplan.</t>
  </si>
  <si>
    <t>AD.3.2.1</t>
  </si>
  <si>
    <t>Responsabilidades de la dirección</t>
  </si>
  <si>
    <t>La dirección debe exigir a todos los empleados y contratistas la aplicación de la seguridad de la información de acuerdo con las políticas y procedimientos establecidos por la organización.</t>
  </si>
  <si>
    <t>A.7.2.1</t>
  </si>
  <si>
    <t>ID.GV-2</t>
  </si>
  <si>
    <t>AD.3.2.2</t>
  </si>
  <si>
    <t xml:space="preserve">Responsable de SI/Líderes de los procesos
</t>
  </si>
  <si>
    <t>Toma de conciencia, educación y formación en la seguridad de la información</t>
  </si>
  <si>
    <t>Todos los empleados de la Entidad, y en donde sea pertinente, los contratistas, deben recibir la educación y la formación en toma de conciencia apropiada, y actualizaciones regulares sobre las políticas y procedimientos pertinentes para su cargo.</t>
  </si>
  <si>
    <t>A.7.2.2</t>
  </si>
  <si>
    <t>Componente planeación
Modelo de Madurez Inicial</t>
  </si>
  <si>
    <t>PR.AT-1
PR.AT-2
PR.AT-3
PR.AT-4
PR.AT-5</t>
  </si>
  <si>
    <t>AD.3.2.3</t>
  </si>
  <si>
    <t>Proceso disciplinario</t>
  </si>
  <si>
    <t>Se debe contar con un proceso disciplinario formal el cual debería ser comunicado, para emprender acciones contra empleados que hayan cometido una violación a la seguridad de la información.</t>
  </si>
  <si>
    <t>A.7.2.3</t>
  </si>
  <si>
    <t>AD.3.3</t>
  </si>
  <si>
    <t>Terminación y cambio de empleo</t>
  </si>
  <si>
    <t>Proteger los intereses de la Entidad como parte del proceso de cambio o terminación de empleo.</t>
  </si>
  <si>
    <t xml:space="preserve">A.7.3 </t>
  </si>
  <si>
    <t>AD.5.1.3</t>
  </si>
  <si>
    <t>Terminación o cambio de responsabilidades de empleo</t>
  </si>
  <si>
    <t>Las responsabilidades y los deberes de seguridad de la información que permanecen válidos después de la terminación o cambio de contrato se deberían definir, comunicar al empleado o contratista y se deberían hacer cumplir.</t>
  </si>
  <si>
    <t>A.7.3.1</t>
  </si>
  <si>
    <t>GESTIÓN DE ACTIVOS</t>
  </si>
  <si>
    <t>AD.4</t>
  </si>
  <si>
    <t>A.8</t>
  </si>
  <si>
    <t>AD.4.1</t>
  </si>
  <si>
    <t>Responsabilidad de los activos</t>
  </si>
  <si>
    <t>Identificar los activos organizacionales y definir las responsabilidades de protección apropiadas.</t>
  </si>
  <si>
    <t>A.8.1</t>
  </si>
  <si>
    <t>AD.4.1.1</t>
  </si>
  <si>
    <t>Inventario de activos</t>
  </si>
  <si>
    <t>Se deben identificar los activos asociados con la información y las instalaciones de procesamiento de información, y se debe elaborar y mantener un inventario de estos activos.</t>
  </si>
  <si>
    <t>A.8.1.1</t>
  </si>
  <si>
    <t>Componente Planificación
Modelo de madurez inicial</t>
  </si>
  <si>
    <t>ID AM-1
ID AM-2
ID.AM-5</t>
  </si>
  <si>
    <t>AD.4.1.2</t>
  </si>
  <si>
    <t>Propiedad de los activos</t>
  </si>
  <si>
    <t>Los activos mantenidos en el inventario deben tener un propietario.</t>
  </si>
  <si>
    <t>A.8.1.2</t>
  </si>
  <si>
    <t>ID AM-1
ID AM-2</t>
  </si>
  <si>
    <t>AD.4.1.3</t>
  </si>
  <si>
    <t>Uso aceptable de los activos</t>
  </si>
  <si>
    <t>Se deben identificar, documentar e implementar reglas para el uso aceptable de información y de activos asociados con información e instalaciones de procesamiento de información.</t>
  </si>
  <si>
    <t>A.8.1.3</t>
  </si>
  <si>
    <t>AD.4.1.4</t>
  </si>
  <si>
    <t>Devolución de activos</t>
  </si>
  <si>
    <t>Todos los empleados y usuarios de partes externas deben devolver todos los activos de la organización que se encuentren a su cargo, al terminar su empleo, contrato o acuerdo.</t>
  </si>
  <si>
    <t>A.8.1.4</t>
  </si>
  <si>
    <t>PR.IP-11</t>
  </si>
  <si>
    <t>AD.4.2</t>
  </si>
  <si>
    <t>Clasificación de información</t>
  </si>
  <si>
    <t>Asegurar que la información recibe un nivel apropiado de protección, de acuerdo con su importancia para la Entidad.</t>
  </si>
  <si>
    <t>A.8.2</t>
  </si>
  <si>
    <t>AD.4.2.1</t>
  </si>
  <si>
    <t>Clasificación de la información</t>
  </si>
  <si>
    <t>La información se debería clasificar en función de los requisitos legales, valor, criticidad y susceptibilidad a divulgación o a modificación no autorizada.</t>
  </si>
  <si>
    <t>A.8.2.1</t>
  </si>
  <si>
    <t>Modelo de Madurez Inicial</t>
  </si>
  <si>
    <t>AD.4.2.2</t>
  </si>
  <si>
    <t>Etiquetado de la información</t>
  </si>
  <si>
    <t>A.8.2.2</t>
  </si>
  <si>
    <t>PR.DS-5
PR.PT-2</t>
  </si>
  <si>
    <t>AD.4.2.3</t>
  </si>
  <si>
    <t>Manejo de activos</t>
  </si>
  <si>
    <t>A.8.2.3</t>
  </si>
  <si>
    <t>PR.DS-1
PR.DS-2
PR.DS-3
PR.DS-5
PR.IP-6
PR.PT-2</t>
  </si>
  <si>
    <t>AD.4.3</t>
  </si>
  <si>
    <t>Manejo de medios</t>
  </si>
  <si>
    <t>Evitar la divulgación, la modificación, el retiro o la destrucción no autorizados de la información almacenada en los medios.</t>
  </si>
  <si>
    <t xml:space="preserve">A.8.3 </t>
  </si>
  <si>
    <t>AD.4.3.1</t>
  </si>
  <si>
    <t xml:space="preserve">Gestión de medios removibles </t>
  </si>
  <si>
    <t>A.8.3.1</t>
  </si>
  <si>
    <t>PR.DS-3
PR.IP-6
PR.PT-2</t>
  </si>
  <si>
    <t>AD.4.3.2</t>
  </si>
  <si>
    <t>Disposición de los medios</t>
  </si>
  <si>
    <t>A.8.3.2</t>
  </si>
  <si>
    <t>PR.DS-3
PR.IP-6</t>
  </si>
  <si>
    <t>AD.4.3.3</t>
  </si>
  <si>
    <t>Transferencia de medios físicos</t>
  </si>
  <si>
    <t>A.8.3.3</t>
  </si>
  <si>
    <t>PR.DS-3
PR.PT-2</t>
  </si>
  <si>
    <t>ASPECTOS DE SEGURIDAD DE LA INFORMACIÓN DE LA GESTIÓN DE LA CONTINUIDAD DEL NEGOCIO</t>
  </si>
  <si>
    <t>AD.5</t>
  </si>
  <si>
    <t>Responsable de la Continuidad</t>
  </si>
  <si>
    <t>A.17</t>
  </si>
  <si>
    <t>AD.5.1</t>
  </si>
  <si>
    <t>Continuidad de la seguridad de la información</t>
  </si>
  <si>
    <t xml:space="preserve"> La continuidad de la seguridad de la información debe incluir en los sistemas de gestión de la continuidad del negocio de la Entidad.</t>
  </si>
  <si>
    <t>A.17.1</t>
  </si>
  <si>
    <t>AD.5.1.1</t>
  </si>
  <si>
    <t>Planificación de la continuidad de la seguridad de la información</t>
  </si>
  <si>
    <t>A.17.1.1</t>
  </si>
  <si>
    <t>ID.BE-5
PR.IP-9</t>
  </si>
  <si>
    <t>AD.5.1.2</t>
  </si>
  <si>
    <t>Implementación de la continuidad de la seguridad de la información</t>
  </si>
  <si>
    <t>La organización debe establecer, documentar, implementar y mantener procesos, procedimientos y controles para garantizar el nivel necesario de continuidad para la seguridad de la información durante una situación adversa,</t>
  </si>
  <si>
    <t>A.17.1.2</t>
  </si>
  <si>
    <t>ID.BE-5
PR.IP-4
PR.IP-9
PR.IP-9</t>
  </si>
  <si>
    <t>Verificación, revisión y evaluación de la continuidad de la seguridad de la información.</t>
  </si>
  <si>
    <t>A.17.1.3</t>
  </si>
  <si>
    <t>Modelo de Madurez Optimizado</t>
  </si>
  <si>
    <t>PR.IP-4
PR.IP-10</t>
  </si>
  <si>
    <t>AD.5.2</t>
  </si>
  <si>
    <t>Redundancias</t>
  </si>
  <si>
    <t xml:space="preserve"> Asegurar la disponibilidad de las instalaciones de procesamiento de la información.</t>
  </si>
  <si>
    <t xml:space="preserve">A.17.2 </t>
  </si>
  <si>
    <t>AD.5.2.1</t>
  </si>
  <si>
    <t>Disponibilidad de instalaciones de procesamiento de información</t>
  </si>
  <si>
    <t>A.17.2.1</t>
  </si>
  <si>
    <t>ID.BE-5</t>
  </si>
  <si>
    <t>CUMPLIMIENTO</t>
  </si>
  <si>
    <t>AD.6</t>
  </si>
  <si>
    <t>Responsable de SI/Responsable de TICs/Control Interno</t>
  </si>
  <si>
    <t>A.18</t>
  </si>
  <si>
    <t>AD.6.1</t>
  </si>
  <si>
    <t>Cumplimiento de requisitos legales y contractuales</t>
  </si>
  <si>
    <t>Evitar el incumplimiento de las obligaciones legales, estatutarias, de reglamentación o contractuales relacionadas con seguridad de la información y de cualquier requisito de seguridad.</t>
  </si>
  <si>
    <t xml:space="preserve">A.18.1 </t>
  </si>
  <si>
    <t>ID.GV-3</t>
  </si>
  <si>
    <t>AD.6.1.1</t>
  </si>
  <si>
    <t>Identificación de la legislación aplicable y de los requisitos contractuales.</t>
  </si>
  <si>
    <t>A.18.1.1</t>
  </si>
  <si>
    <t>Modelo de Madurez Gestionado Cuantitativamente</t>
  </si>
  <si>
    <t>AD.6.1.2</t>
  </si>
  <si>
    <t>Derechos de propiedad intelectual.</t>
  </si>
  <si>
    <t>A.18.1.2</t>
  </si>
  <si>
    <t>AD.6.1.3</t>
  </si>
  <si>
    <t>Protección de registros.</t>
  </si>
  <si>
    <t>Se deben proteger los registros importantes de una organización de pérdida, destrucción y falsificación, en concordancia con los requerimientos estatutarios, reguladores, contractuales y comerciales</t>
  </si>
  <si>
    <t>A.18.1.3</t>
  </si>
  <si>
    <t>PR.IP-4</t>
  </si>
  <si>
    <t>AD.6.1.4</t>
  </si>
  <si>
    <t>Protección de los datos y privacidad de la información relacionada con los datos personales.</t>
  </si>
  <si>
    <t>Se deben asegurar la protección y privacidad de la información personal tal como se requiere en la legislación relevante, las regulaciones y, si fuese aplicable, las cláusulas contractuales.</t>
  </si>
  <si>
    <t>A.18.1.4</t>
  </si>
  <si>
    <t>DE.DP-2</t>
  </si>
  <si>
    <t>AD.6.1.5</t>
  </si>
  <si>
    <t>n/a</t>
  </si>
  <si>
    <t>Reglamentación de controles criptográficos.</t>
  </si>
  <si>
    <t>A.18.1.5</t>
  </si>
  <si>
    <t>AD.6.2</t>
  </si>
  <si>
    <t>Control interno</t>
  </si>
  <si>
    <t>Revisiones de seguridad de la información</t>
  </si>
  <si>
    <t xml:space="preserve">A.18.2 </t>
  </si>
  <si>
    <t>AD.6.2.1</t>
  </si>
  <si>
    <t>Revisión independiente de la seguridad de la información</t>
  </si>
  <si>
    <t>A.18.2.1</t>
  </si>
  <si>
    <t>AD.6.2.2</t>
  </si>
  <si>
    <t>Cumplimiento con las políticas y normas de seguridad.</t>
  </si>
  <si>
    <t>Asegurar el cumplimiento de los sistemas con las políticas y estándares de seguridad organizacional.</t>
  </si>
  <si>
    <t>A.18.2.2</t>
  </si>
  <si>
    <t>PR.IP-12</t>
  </si>
  <si>
    <t>AD.6.2.3</t>
  </si>
  <si>
    <t>Revisión de cumplimiento técnico.</t>
  </si>
  <si>
    <t>Los sistemas de información deben chequearse regularmente para el cumplimiento con los estándares de implementación de la seguridad.</t>
  </si>
  <si>
    <t>A.18.2.3</t>
  </si>
  <si>
    <t>ID.RA-1</t>
  </si>
  <si>
    <t>RELACIONES CON LOS PROVEEDORES</t>
  </si>
  <si>
    <t>AD.7</t>
  </si>
  <si>
    <t>Responsable de compras y adquisiciones</t>
  </si>
  <si>
    <t>A.15</t>
  </si>
  <si>
    <t>AD.7.1</t>
  </si>
  <si>
    <t>Seguridad de la información en las relaciones con los proveedores</t>
  </si>
  <si>
    <t>Asegurar la protección de los activos de la entidad que sean accesibles para los proveedores</t>
  </si>
  <si>
    <t>A.15.1</t>
  </si>
  <si>
    <t>AD.7.2</t>
  </si>
  <si>
    <t>Gestión de la prestación de servicios de proveedores</t>
  </si>
  <si>
    <t>Mantener el nivel acordado de seguridad de la información y de prestación del servicio en línea con los acuerdos con los proveedores</t>
  </si>
  <si>
    <t>A.15.2</t>
  </si>
  <si>
    <t>T.1</t>
  </si>
  <si>
    <t>Responsable de SI/Responsable de TICs</t>
  </si>
  <si>
    <t>CONTROL DE ACCESO</t>
  </si>
  <si>
    <t>A.9</t>
  </si>
  <si>
    <t>T.1.1</t>
  </si>
  <si>
    <t>REQUISITOS DEL NEGOCIO PARA CONTROL DE ACCESO</t>
  </si>
  <si>
    <t>Se debe limitar el acceso a información y a instalaciones de procesamiento de información.</t>
  </si>
  <si>
    <t>A.9.1</t>
  </si>
  <si>
    <t>Modelo de madurez definido</t>
  </si>
  <si>
    <t>T.1.1.1</t>
  </si>
  <si>
    <t>Política de control de acceso</t>
  </si>
  <si>
    <t>Se debe establecer, documentar y revisar una política de control de acceso con base en los requisitos del negocio y de seguridad de la información.</t>
  </si>
  <si>
    <t>A.9.1.1</t>
  </si>
  <si>
    <t>T.1.1.2</t>
  </si>
  <si>
    <t>Acceso a redes y a servicios en red</t>
  </si>
  <si>
    <t>Se debe permitir acceso de los usuarios a la red y a los servicios de red para los que hayan sido autorizados específicamente.</t>
  </si>
  <si>
    <t>A.9.1.2</t>
  </si>
  <si>
    <t>PR.AC-4
PR.DS-5
PR.PT-3</t>
  </si>
  <si>
    <t>T.1.2</t>
  </si>
  <si>
    <t>GESTIÓN DE ACCESO DE USUARIOS</t>
  </si>
  <si>
    <t>Se debe asegurar el acceso de los usuarios autorizados y evitar el acceso no autorizado a sistemas y servicios.</t>
  </si>
  <si>
    <t xml:space="preserve">A.9.2 </t>
  </si>
  <si>
    <t>Modelo de madurez gestionado cuantitativamente</t>
  </si>
  <si>
    <t>T.1.2.1</t>
  </si>
  <si>
    <t>Registro y cancelación del registro de usuarios</t>
  </si>
  <si>
    <t>Se debe implementar un proceso formal de registro y de cancelación de registro de usuarios, para posibilitar la asignación de los derechos de acceso.</t>
  </si>
  <si>
    <t xml:space="preserve">A.9.2.1 </t>
  </si>
  <si>
    <t>PR.AC-1</t>
  </si>
  <si>
    <t>T.1.2.2</t>
  </si>
  <si>
    <t xml:space="preserve"> Suministro de acceso de usuarios</t>
  </si>
  <si>
    <t>Se debe implementar un proceso de suministro de acceso formal de usuarios para asignar o revocar los derechos de acceso a todo tipo de usuarios para todos los sistemas y servicios.</t>
  </si>
  <si>
    <t>A.9.2.2</t>
  </si>
  <si>
    <t>T.1.2.3</t>
  </si>
  <si>
    <t>Gestión de derechos de acceso privilegiado</t>
  </si>
  <si>
    <t>Se debe restringir y controlar la asignación y uso de derechos de acceso privilegiado.</t>
  </si>
  <si>
    <t>A.9.2.3</t>
  </si>
  <si>
    <t>PR.AC-4
PR.DS-5</t>
  </si>
  <si>
    <t>T.1.2.4</t>
  </si>
  <si>
    <t>Gestión de información de autenticación secreta de usuarios</t>
  </si>
  <si>
    <t>La asignación de información de autenticación secreta se debe controlar por medio de un proceso de gestión formal.</t>
  </si>
  <si>
    <t>A.9.2.4</t>
  </si>
  <si>
    <t>T.1.2.5</t>
  </si>
  <si>
    <t>Revisión de los derechos de acceso de usuarios</t>
  </si>
  <si>
    <t>Los propietarios de los activos deben revisar los derechos de acceso de los usuarios, a intervalos regulares.</t>
  </si>
  <si>
    <t>A.9.2.5</t>
  </si>
  <si>
    <t>T.1.2.6</t>
  </si>
  <si>
    <t>Retiro o ajuste de los derechos de acceso</t>
  </si>
  <si>
    <t>Los derechos de acceso de todos los empleados y de usuarios externos a la información y a las instalaciones de procesamiento de información se deben retirar al terminar su empleo, contrato o acuerdo, o se deben ajustar cuando se hagan cambios.</t>
  </si>
  <si>
    <t>A.9.2.6</t>
  </si>
  <si>
    <t>T.1.3</t>
  </si>
  <si>
    <t>RESPONSABILIDADES DE LOS USUARIOS</t>
  </si>
  <si>
    <t>Hacer que los usuarios rindan cuentas por la salvaguarda de su información de autenticación.</t>
  </si>
  <si>
    <t xml:space="preserve">A.9.3 </t>
  </si>
  <si>
    <t>T.1.3.1</t>
  </si>
  <si>
    <t>Uso de información de autenticación secreta</t>
  </si>
  <si>
    <t>Se debe exigir a los usuarios que cumplan las prácticas de la organización para el uso de información de autenticación secreta.</t>
  </si>
  <si>
    <t xml:space="preserve">A.9.3.1 </t>
  </si>
  <si>
    <t>T.1.4</t>
  </si>
  <si>
    <t>CONTROL DE ACCESO A SISTEMAS Y APLICACIONES</t>
  </si>
  <si>
    <t>Se debe evitar el acceso no autorizado a sistemas y aplicaciones.</t>
  </si>
  <si>
    <t xml:space="preserve">A.9.4 </t>
  </si>
  <si>
    <t>T.1.4.1</t>
  </si>
  <si>
    <t>Restricción de acceso a la información</t>
  </si>
  <si>
    <t>El acceso a la información y a las funciones de los sistemas de las aplicaciones se debería restringir de acuerdo con la política de control de acceso.</t>
  </si>
  <si>
    <t xml:space="preserve">A.9.4.1 </t>
  </si>
  <si>
    <t>T.1.4.2</t>
  </si>
  <si>
    <t>Procedimiento de ingreso seguro</t>
  </si>
  <si>
    <t>Cuando lo requiere la política de control de acceso, el acceso a sistemas y aplicaciones se debe controlar mediante un proceso de ingreso seguro.</t>
  </si>
  <si>
    <t>A.9.4.2</t>
  </si>
  <si>
    <t>T.1.4.3</t>
  </si>
  <si>
    <t>Sistema de gestión de contraseñas</t>
  </si>
  <si>
    <t>Los sistemas de gestión de contraseñas deben ser interactivos y deben asegurar la calidad de las contraseñas.</t>
  </si>
  <si>
    <t>A.9.4.3</t>
  </si>
  <si>
    <t>T.1.4.4</t>
  </si>
  <si>
    <t>Uso de programas utilitarios privilegiados</t>
  </si>
  <si>
    <t>Se debe restringir y controlar estrictamente el uso de programas utilitarios que pudieran tener capacidad de anular el sistema y los controles de las aplicaciones.</t>
  </si>
  <si>
    <t>A.9.4.4</t>
  </si>
  <si>
    <t>T.1.4.5</t>
  </si>
  <si>
    <t>Control de acceso a códigos fuente de programas</t>
  </si>
  <si>
    <t>Se debe restringir el acceso a los códigos fuente de los programas.</t>
  </si>
  <si>
    <t xml:space="preserve">A.9.4.5 </t>
  </si>
  <si>
    <t>CRIPTOGRAFÍA</t>
  </si>
  <si>
    <t>T.2</t>
  </si>
  <si>
    <t>A.10</t>
  </si>
  <si>
    <t>T.2.1</t>
  </si>
  <si>
    <t>CONTROLES CRIPTOGRÁFICOS</t>
  </si>
  <si>
    <t>Asegurar el uso apropiado y eficaz de la criptografía para proteger la confidencialidad, la autenticidad y/o la integridad de la información.</t>
  </si>
  <si>
    <t xml:space="preserve">A.10.1 </t>
  </si>
  <si>
    <t>T.2.1.1</t>
  </si>
  <si>
    <t>Política sobre el uso de controles criptográficos</t>
  </si>
  <si>
    <t>Se debe desarrollar e implementar una política sobre el uso de controles criptográficos para la protección de la información.</t>
  </si>
  <si>
    <t xml:space="preserve">A.10.1.1 </t>
  </si>
  <si>
    <t>T.2.1.2</t>
  </si>
  <si>
    <t>Gestión de llaves</t>
  </si>
  <si>
    <t>Se debe desarrollar e implementar una política sobre el uso, protección y tiempo de vida de las llaves criptográficas durante todo su ciclo de vida.</t>
  </si>
  <si>
    <t>A.10.1.2</t>
  </si>
  <si>
    <t>SEGURIDAD FÍSICA Y DEL ENTORNO</t>
  </si>
  <si>
    <t>T.3</t>
  </si>
  <si>
    <t>Responsable de la seguridad física/Responsable de SI/Líderes de los procesos</t>
  </si>
  <si>
    <t>A.11</t>
  </si>
  <si>
    <t>T.3.1</t>
  </si>
  <si>
    <t>Responsable de la seguridad física</t>
  </si>
  <si>
    <t>ÁREAS SEGURAS</t>
  </si>
  <si>
    <t>Prevenir el acceso físico no autorizado, el daño y la interferencia a la información y a las instalaciones de procesamiento de información de la organización.</t>
  </si>
  <si>
    <t>A.11.1</t>
  </si>
  <si>
    <t>T.3.1.1</t>
  </si>
  <si>
    <t>Perímetro de seguridad física</t>
  </si>
  <si>
    <t>Se debe definir y usar perímetros de seguridad, y usarlos para proteger áreas que contengan información sensible o crítica, e instalaciones de manejo de información.</t>
  </si>
  <si>
    <t xml:space="preserve">A.11.1.1 </t>
  </si>
  <si>
    <t>PR.AC-2</t>
  </si>
  <si>
    <t>T.3.1.2</t>
  </si>
  <si>
    <t xml:space="preserve">Responsable de SI </t>
  </si>
  <si>
    <t>Controles físicos de entrada</t>
  </si>
  <si>
    <t>Las áreas seguras se deben proteger mediante controles de entrada apropiados para asegurar que solamente se permite el acceso a personal autorizado.</t>
  </si>
  <si>
    <t xml:space="preserve">A.11.1.2 </t>
  </si>
  <si>
    <t>PR.AC-2
PR.MA-1</t>
  </si>
  <si>
    <t>T.3.1.3</t>
  </si>
  <si>
    <t>Líderes de los procesos</t>
  </si>
  <si>
    <t>Seguridad de oficinas, recintos e instalaciones</t>
  </si>
  <si>
    <t>Se debe diseñar y aplicar seguridad física a oficinas, recintos e instalaciones.</t>
  </si>
  <si>
    <t>A.11.1.3</t>
  </si>
  <si>
    <t>T.3.1.4</t>
  </si>
  <si>
    <t>Protección contra amenazas externas y ambientales</t>
  </si>
  <si>
    <t>Se debe diseñar y aplicar protección física contra desastres naturales, ataques maliciosos o accidentes.</t>
  </si>
  <si>
    <t>A.11.1.4</t>
  </si>
  <si>
    <t>ID.BE-5
PR.AC-2
PR.IP-5</t>
  </si>
  <si>
    <t>T.3.1.5</t>
  </si>
  <si>
    <t>Trabajo en áreas seguras</t>
  </si>
  <si>
    <t>Se debe diseñar y aplicar procedimientos para trabajo en áreas seguras.</t>
  </si>
  <si>
    <t xml:space="preserve">A.11.1.5 </t>
  </si>
  <si>
    <t>Componente planeación</t>
  </si>
  <si>
    <t>T.3.1.6</t>
  </si>
  <si>
    <t>Áreas de despacho y carga</t>
  </si>
  <si>
    <t>Se debe controlar los puntos de acceso tales como áreas de despacho y de carga, y otros puntos en donde pueden entrar personas no autorizadas, y si es posible, aislarlos de las instalaciones de procesamiento de información para evitar el acceso no autorizado.</t>
  </si>
  <si>
    <t>A.11.1.6</t>
  </si>
  <si>
    <t>T.3.2</t>
  </si>
  <si>
    <t>EQUIPOS</t>
  </si>
  <si>
    <t>Prevenir la pérdida, daño, robo o compromiso de activos, y la interrupción de las operaciones de la organización.</t>
  </si>
  <si>
    <t xml:space="preserve">A.11.2 </t>
  </si>
  <si>
    <t>T.3.2.1</t>
  </si>
  <si>
    <t>Ubicación y protección de los equipos</t>
  </si>
  <si>
    <t>Los equipos deben estar ubicados y protegidos para reducir los riesgos de amenazas y peligros del entorno, y las oportunidades para acceso no autorizado.</t>
  </si>
  <si>
    <t xml:space="preserve">A.11.2.1 </t>
  </si>
  <si>
    <t>PR.IP-5</t>
  </si>
  <si>
    <t>T.3.2.2</t>
  </si>
  <si>
    <t>Servicios de suministro</t>
  </si>
  <si>
    <t>Los equipos se deben proteger contra fallas de energía y otras interrupciones causadas por fallas en los servicios de suministro.</t>
  </si>
  <si>
    <t>A.11.2.2</t>
  </si>
  <si>
    <t>ID.BE-4
PR.IP-5</t>
  </si>
  <si>
    <t>T.3.2.3</t>
  </si>
  <si>
    <t>Seguridad del cableado</t>
  </si>
  <si>
    <t>El cableado de potencia y de telecomunicaciones que porta datos o soporta servicios de información deben estar protegido contra interceptación, interferencia o daño.</t>
  </si>
  <si>
    <t xml:space="preserve">A.11.2.3 </t>
  </si>
  <si>
    <t>ID.BE-4
PR.AC-2
PR.IP-5</t>
  </si>
  <si>
    <t>T.3.2.4</t>
  </si>
  <si>
    <t>Mantenimiento de equipos</t>
  </si>
  <si>
    <t>Los equipos se deben mantener correctamente para asegurar su disponibilidad e integridad continuas.</t>
  </si>
  <si>
    <t xml:space="preserve">A.11.2.4 </t>
  </si>
  <si>
    <t>PR.MA-1
PR.MA-2</t>
  </si>
  <si>
    <t>T.3.2.5</t>
  </si>
  <si>
    <t>Retiro de activos</t>
  </si>
  <si>
    <t>Los equipos, información o software no se deben retirar de su sitio sin autorización previa.</t>
  </si>
  <si>
    <t>A.11.2.5</t>
  </si>
  <si>
    <t>PR.MA-1</t>
  </si>
  <si>
    <t>T.3.2.6</t>
  </si>
  <si>
    <t>Seguridad de equipos y activos fuera de las instalaciones</t>
  </si>
  <si>
    <t>Se debe aplicar medidas de seguridad a los activos que se encuentran fuera de las instalaciones de la organización, teniendo en cuenta los diferentes riesgos de trabajar fuera de dichas instalaciones.</t>
  </si>
  <si>
    <t>A.11.2.6</t>
  </si>
  <si>
    <t>ID.AM-4</t>
  </si>
  <si>
    <t>T.3.2.7</t>
  </si>
  <si>
    <t>Disposición segura o reutilización de equipos</t>
  </si>
  <si>
    <t>Se debe verificar todos los elementos de equipos que contengan medios de almacenamiento, para asegurar que cualquier dato sensible o software con licencia haya sido retirado o sobrescrito en forma segura antes de su disposición o reusó.</t>
  </si>
  <si>
    <t>A.11.2.7</t>
  </si>
  <si>
    <t>T.3.2.8</t>
  </si>
  <si>
    <t>Equipos de usuario desatendidos</t>
  </si>
  <si>
    <t>Los usuarios deben asegurarse de que a los equipos desatendidos se les dé protección apropiada.</t>
  </si>
  <si>
    <t xml:space="preserve">A.11.2.8 </t>
  </si>
  <si>
    <t>T.3.2.9</t>
  </si>
  <si>
    <t>Política de escritorio limpio y pantalla limpia</t>
  </si>
  <si>
    <t>Se debe adoptar una política de escritorio limpio para los papeles y medios de almacenamiento removibles, y una política de pantalla limpia en las instalaciones de procesamiento de información.</t>
  </si>
  <si>
    <t>A.11.2.9</t>
  </si>
  <si>
    <t>PR.PT-2</t>
  </si>
  <si>
    <t>SEGURIDAD DE LAS OPERACIONES</t>
  </si>
  <si>
    <t>T.4</t>
  </si>
  <si>
    <t>Responsable de TICs/Responsable de SI</t>
  </si>
  <si>
    <t>A.12</t>
  </si>
  <si>
    <t>T.4.1</t>
  </si>
  <si>
    <t>PROCEDIMIENTOS OPERACIONALES Y RESPONSABILIDADES</t>
  </si>
  <si>
    <t>Asegurar las operaciones correctas y seguras de las instalaciones de procesamiento de información.</t>
  </si>
  <si>
    <t xml:space="preserve">A.12.1 </t>
  </si>
  <si>
    <t>T.4.1.1</t>
  </si>
  <si>
    <t>Procedimientos de operación documentados</t>
  </si>
  <si>
    <t>Los procedimientos de operación se deben documentar y poner a disposición de todos los usuarios que los necesiten.</t>
  </si>
  <si>
    <t xml:space="preserve">A.12.1.1 </t>
  </si>
  <si>
    <t>T.4.1.2</t>
  </si>
  <si>
    <t>Gestión de cambios</t>
  </si>
  <si>
    <t>Se debe controlar los cambios en la organización, en los procesos de negocio, en las instalaciones y en los sistemas de procesamiento de información que afectan la seguridad de la información.</t>
  </si>
  <si>
    <t>A.12.1.2</t>
  </si>
  <si>
    <t>PR.IP-1
PR.IP-3</t>
  </si>
  <si>
    <t>T.4.1.3</t>
  </si>
  <si>
    <t>Gestión de capacidad</t>
  </si>
  <si>
    <t>Para asegurar el desempeño requerido del sistema se debe hacer seguimiento al uso de los recursos, hacer los ajustes, y hacer proyecciones de los requisitos sobre la capacidad futura.</t>
  </si>
  <si>
    <t xml:space="preserve">A.12.1.3 </t>
  </si>
  <si>
    <t>ID.BE-4</t>
  </si>
  <si>
    <t>T.4.1.4</t>
  </si>
  <si>
    <t>Separación de los ambientes de desarrollo, pruebas y operación</t>
  </si>
  <si>
    <t>Se debe separar los ambientes de desarrollo, prueba y operación, para reducir los riesgos de acceso o cambios no autorizados al ambiente de operación.</t>
  </si>
  <si>
    <t xml:space="preserve">A.12.1.4 </t>
  </si>
  <si>
    <t>PR.DS-7</t>
  </si>
  <si>
    <t>T.4.2</t>
  </si>
  <si>
    <t>PROTECCIÓN CONTRA CÓDIGOS MALICIOSOS</t>
  </si>
  <si>
    <t>Asegurarse de que la información y las instalaciones de procesamiento de información estén protegidas contra códigos maliciosos.</t>
  </si>
  <si>
    <t xml:space="preserve">A.12.2 </t>
  </si>
  <si>
    <t>T.4.2.1</t>
  </si>
  <si>
    <t>Controles contra códigos maliciosos</t>
  </si>
  <si>
    <t>Se debe implementar controles de detección, de prevención y de recuperación, combinados con la toma de conciencia apropiada de los usuarios, para proteger contra códigos maliciosos.</t>
  </si>
  <si>
    <t xml:space="preserve">A.12.2.1 </t>
  </si>
  <si>
    <t>Modelo de madurez gestionado</t>
  </si>
  <si>
    <t>PR.DS-6
DE.CM-4
RS.MI-2</t>
  </si>
  <si>
    <t>T.4.3</t>
  </si>
  <si>
    <t>COPIAS DE RESPALDO</t>
  </si>
  <si>
    <t>Proteger contra la pérdida de datos.</t>
  </si>
  <si>
    <t xml:space="preserve">A.12.3 </t>
  </si>
  <si>
    <t>T.4.3.1</t>
  </si>
  <si>
    <t>Respaldo de la información</t>
  </si>
  <si>
    <t>Se debe hacer copias de respaldo de la información, del software e imágenes de los sistemas, y ponerlas a prueba regularmente de acuerdo con una política de copias de respaldo aceptada.</t>
  </si>
  <si>
    <t xml:space="preserve">A.12.3.1 </t>
  </si>
  <si>
    <t>PR.DS-4
PR.IP-4</t>
  </si>
  <si>
    <t>T.4.4</t>
  </si>
  <si>
    <t>REGISTRO Y SEGUIMIENTO</t>
  </si>
  <si>
    <t>Registrar eventos y generar evidencia.</t>
  </si>
  <si>
    <t xml:space="preserve">A.12.4 </t>
  </si>
  <si>
    <t>T.4.4.1</t>
  </si>
  <si>
    <t>Registro de eventos</t>
  </si>
  <si>
    <t>Se debe elaborar, conservar y revisar regularmente los registros acerca de actividades del usuario, excepciones, fallas y eventos de seguridad de la información.</t>
  </si>
  <si>
    <t xml:space="preserve">A.12.4.1 </t>
  </si>
  <si>
    <t>PR.PT-1
DE.CM-3
RS.AN-1</t>
  </si>
  <si>
    <t>T.4.4.2</t>
  </si>
  <si>
    <t>Protección de la información de registro</t>
  </si>
  <si>
    <t>Las instalaciones y la información de registro se deben proteger contra alteración y acceso no autorizado.</t>
  </si>
  <si>
    <t xml:space="preserve">A.12.4.2 </t>
  </si>
  <si>
    <t>PR.PT-1</t>
  </si>
  <si>
    <t>T.4.4.3</t>
  </si>
  <si>
    <t>Registros del administrador y del operador</t>
  </si>
  <si>
    <t>Las actividades del administrador y del operador del sistema se debe registrar, y los registros se deben proteger y revisar con regularidad.</t>
  </si>
  <si>
    <t xml:space="preserve">A.12.4.3 </t>
  </si>
  <si>
    <t>PR.PT-1
RS.AN-1</t>
  </si>
  <si>
    <t>T.4.4.4</t>
  </si>
  <si>
    <t>Sincronización de relojes</t>
  </si>
  <si>
    <t>Los relojes de todos los sistemas de procesamiento de información pertinentes dentro de una organización o ámbito de seguridad se deben sincronizar con una única fuente de referencia de tiempo.</t>
  </si>
  <si>
    <t xml:space="preserve">A.12.4.4 </t>
  </si>
  <si>
    <t>T.4.5</t>
  </si>
  <si>
    <t>CONTROL DE SOFTWARE OPERACIONAL</t>
  </si>
  <si>
    <t>Asegurar la integridad de los sistemas operacionales.</t>
  </si>
  <si>
    <t>A.12.5</t>
  </si>
  <si>
    <t>T.4.5.1</t>
  </si>
  <si>
    <t>Instalación de software en sistemas operativos</t>
  </si>
  <si>
    <t>Se debe implementar procedimientos para controlar la instalación de software en sistemas operativos.</t>
  </si>
  <si>
    <t xml:space="preserve">A.12.5.1 </t>
  </si>
  <si>
    <t>PR.DS-6
PR.IP-1
PR.IP-3
DE.CM-5</t>
  </si>
  <si>
    <t>T.4.6</t>
  </si>
  <si>
    <t>GESTIÓN DE LA VULNERABILIDAD TÉCNICA</t>
  </si>
  <si>
    <t>Prevenir el aprovechamiento de las vulnerabilidades técnicas.</t>
  </si>
  <si>
    <t xml:space="preserve">A.12.6 </t>
  </si>
  <si>
    <t>T.4.6.1</t>
  </si>
  <si>
    <t>Gestión de las vulnerabilidades técnicas</t>
  </si>
  <si>
    <t>Se debe obtener oportunamente información acerca de las vulnerabilidades técnicas de los sistemas de información que se usen; evaluar la exposición de la organización a estas vulnerabilidades, y tomar las medidas apropiadas para tratar el riesgo asociado.</t>
  </si>
  <si>
    <t xml:space="preserve">A.12.6.1 </t>
  </si>
  <si>
    <t>ID.RA-1
ID.RA-5
PR.IP-12
DE.CM-8
RS.MI-3</t>
  </si>
  <si>
    <t>T.4.6.2</t>
  </si>
  <si>
    <t>Restricciones sobre la instalación de software</t>
  </si>
  <si>
    <t>Se debe establecer e implementar las reglas para la instalación de software por parte de los usuarios.</t>
  </si>
  <si>
    <t xml:space="preserve">A.12.6.2 </t>
  </si>
  <si>
    <t>T.4.7</t>
  </si>
  <si>
    <t>CONSIDERACIONES SOBRE AUDITORÍAS DE SISTEMAS DE INFORMACIÓN</t>
  </si>
  <si>
    <t>Minimizar el impacto de las actividades de auditoría sobre los sistemas operacionales.</t>
  </si>
  <si>
    <t xml:space="preserve">A.12.7 </t>
  </si>
  <si>
    <t>T.4.7.1</t>
  </si>
  <si>
    <t>Controles sobre auditorías de sistemas de información</t>
  </si>
  <si>
    <t>Los requisitos y actividades de auditoría que involucran la verificación de los sistemas operativos se debe planificar y acordar cuidadosamente para minimizar las interrupciones en los procesos del negocio.</t>
  </si>
  <si>
    <t xml:space="preserve">A.12.7.1 </t>
  </si>
  <si>
    <t>SEGURIDAD DE LAS COMUNICACIONES</t>
  </si>
  <si>
    <t>T.5</t>
  </si>
  <si>
    <t>A.13</t>
  </si>
  <si>
    <t>T.5.1</t>
  </si>
  <si>
    <t>GESTIÓN DE LA SEGURIDAD DE LAS REDES</t>
  </si>
  <si>
    <t>Asegurar la protección de la información en las redes, y sus instalaciones de procesamiento de información de soporte.</t>
  </si>
  <si>
    <t xml:space="preserve">A.13.1 </t>
  </si>
  <si>
    <t>T.5.1.1</t>
  </si>
  <si>
    <t>Controles de redes</t>
  </si>
  <si>
    <t>Las redes se deben gestionar y controlar para proteger la información en sistemas y aplicaciones.</t>
  </si>
  <si>
    <t xml:space="preserve">A.13.1.1 </t>
  </si>
  <si>
    <t>PR.AC-3
PR.AC-5
PR.DS-2
PR.PT-4</t>
  </si>
  <si>
    <t>T.5.1.2</t>
  </si>
  <si>
    <t>Seguridad de los servicios de red</t>
  </si>
  <si>
    <t>Se debe identificar los mecanismos de seguridad, los niveles de servicio y los requisitos de gestión de todos los servicios de red, e incluirlos en los acuerdos de servicios de red, ya sea que los servicios se presten internamente o se contraten externamente.</t>
  </si>
  <si>
    <t xml:space="preserve">A.13.1.2 </t>
  </si>
  <si>
    <t>T.5.1.3</t>
  </si>
  <si>
    <t>Separación en las redes</t>
  </si>
  <si>
    <t>Los grupos de servicios de información, usuarios y sistemas de información se deben separar en las redes.</t>
  </si>
  <si>
    <t xml:space="preserve">A.13.1.3 </t>
  </si>
  <si>
    <t>PR.AC-5
PR.DS-5</t>
  </si>
  <si>
    <t>T.5.2</t>
  </si>
  <si>
    <t>TRANSFERENCIA DE INFORMACIÓN</t>
  </si>
  <si>
    <t>Mantener la seguridad de la información transferida dentro de una organización y con cualquier entidad externa.</t>
  </si>
  <si>
    <t>A.13.2</t>
  </si>
  <si>
    <t>T.5.2.1</t>
  </si>
  <si>
    <t>Políticas y procedimientos de transferencia de información</t>
  </si>
  <si>
    <t>Se debe contar con políticas, procedimientos y controles de transferencia formales para proteger la transferencia de información mediante el uso de todo tipo de instalaciones de comunicación.</t>
  </si>
  <si>
    <t xml:space="preserve">A.13.2.1 </t>
  </si>
  <si>
    <t>ID.AM-3
PR.AC-5
PR.AC-3
PR.DS-2
PR.DS-5
PR.PT-4</t>
  </si>
  <si>
    <t>T.5.2.2</t>
  </si>
  <si>
    <t>Acuerdos sobre transferencia de información</t>
  </si>
  <si>
    <t>Los acuerdos deben tener en cuenta la transferencia segura de información del negocio entre la organización y las partes externas.</t>
  </si>
  <si>
    <t xml:space="preserve">A.13.2.2 </t>
  </si>
  <si>
    <t>T.5.2.3</t>
  </si>
  <si>
    <t>Mensajería electrónica</t>
  </si>
  <si>
    <t>Se debe proteger adecuadamente la información incluida en la mensajería electrónica.</t>
  </si>
  <si>
    <t xml:space="preserve">A.13.2.3 </t>
  </si>
  <si>
    <t>PR.DS-2
PR.DS-5</t>
  </si>
  <si>
    <t>T.5.2.4</t>
  </si>
  <si>
    <t>Acuerdos de confidencialidad o de no divulgación</t>
  </si>
  <si>
    <t>Se debe identificar, revisar regularmente y documentar los requisitos para los acuerdos de confidencialidad o no divulgación que reflejen las necesidades de la organización para la protección de la información.</t>
  </si>
  <si>
    <t xml:space="preserve">A.13.2.4 </t>
  </si>
  <si>
    <t>ADQUISICIÓN, DESARROLLO Y MANTENIMIENTO DE SISTEMAS</t>
  </si>
  <si>
    <t>T.6</t>
  </si>
  <si>
    <t>A.14</t>
  </si>
  <si>
    <t>T.6.1</t>
  </si>
  <si>
    <t>REQUISITOS DE SEGURIDAD DE LOS SISTEMAS DE INFORMACIÓN</t>
  </si>
  <si>
    <t>Asegurar que la seguridad de la información sea una parte integral de los sistemas de información durante todo el ciclo de vida. Esto incluye también los requisitos para sistemas de información que prestan servicios en redes públicas.</t>
  </si>
  <si>
    <t xml:space="preserve">A.14.1 </t>
  </si>
  <si>
    <t>T.6.1.1</t>
  </si>
  <si>
    <t>Análisis y especificación de requisitos de seguridad de la información</t>
  </si>
  <si>
    <t>Los requisitos relacionados con seguridad de la información se debe incluir en los requisitos para nuevos sistemas de información o para mejoras a los sistemas de información existentes.</t>
  </si>
  <si>
    <t xml:space="preserve">A.14.1.1 </t>
  </si>
  <si>
    <t>PR.IP-2</t>
  </si>
  <si>
    <t>T.6.1.2</t>
  </si>
  <si>
    <t>Seguridad de servicios de las aplicaciones en redes públicas</t>
  </si>
  <si>
    <t>La información involucrada en los servicios de aplicaciones que pasan sobre redes públicas se debe proteger de actividades fraudulentas, disputas contractuales y divulgación y modificación no autorizadas.</t>
  </si>
  <si>
    <t xml:space="preserve">A.14.1.2 </t>
  </si>
  <si>
    <t>PR.DS-2
PR.DS-5
PR.DS-6</t>
  </si>
  <si>
    <t>T.6.1.3</t>
  </si>
  <si>
    <t>Protección de transacciones de los servicios de las aplicaciones</t>
  </si>
  <si>
    <t>La información involucrada en las transacciones de los servicios de las aplicaciones se debe proteger para evitar la transmisión incompleta, el enrutamiento errado, la alteración no autorizada de mensajes, la divulgación no autorizada, y la duplicación o reproducción de mensajes no autorizada.</t>
  </si>
  <si>
    <t xml:space="preserve">A.14.1.3 </t>
  </si>
  <si>
    <t>PR.DS-2
PR.DS-5
PR.DS-6</t>
  </si>
  <si>
    <t>T.6.2</t>
  </si>
  <si>
    <t>SEGURIDAD EN LOS PROCESOS DE DESARROLLO Y DE SOPORTE</t>
  </si>
  <si>
    <t>Asegurar de que la seguridad de la información esté diseñada e implementada dentro del ciclo de vida de desarrollo de los sistemas de información.</t>
  </si>
  <si>
    <t xml:space="preserve">A.14.2 </t>
  </si>
  <si>
    <t>T.6.2.1</t>
  </si>
  <si>
    <t>Política de desarrollo seguro</t>
  </si>
  <si>
    <t>Se debe establecer y aplicar reglas para el desarrollo de software y de sistemas, a los desarrollos que se dan dentro de la organización.</t>
  </si>
  <si>
    <t>A.14.2.1</t>
  </si>
  <si>
    <t>T.6.2.2</t>
  </si>
  <si>
    <t>Procedimientos de control de cambios en sistemas</t>
  </si>
  <si>
    <t>Los cambios a los sistemas dentro del ciclo de vida de desarrollo se debe controlar mediante el uso de procedimientos formales de control de cambios.</t>
  </si>
  <si>
    <t xml:space="preserve">A.14.2.2 </t>
  </si>
  <si>
    <t>T.6.2.3</t>
  </si>
  <si>
    <t>Revisión técnica de las aplicaciones después de cambios en la plataforma de operación</t>
  </si>
  <si>
    <t>Cuando se cambian las plataformas de operación, se deben revisar las aplicaciones críticas del negocio, y ponerlas a prueba para asegurar que no haya impacto adverso en las operaciones o seguridad de la organización.</t>
  </si>
  <si>
    <t xml:space="preserve">A.14.2.3 </t>
  </si>
  <si>
    <t>PR.IP-1</t>
  </si>
  <si>
    <t>T.6.2.4</t>
  </si>
  <si>
    <t>Restricciones en los cambios a los paquetes de software</t>
  </si>
  <si>
    <t>Se deben desalentar las modificaciones a los paquetes de software, que se deben limitar a los cambios necesarios, y todos los cambios se deben controlar estrictamente.</t>
  </si>
  <si>
    <t xml:space="preserve">A.14.2.4 </t>
  </si>
  <si>
    <t>T.6.2.5</t>
  </si>
  <si>
    <t>Principios de construcción de sistemas seguros</t>
  </si>
  <si>
    <t>Se deben establecer, documentar y mantener principios para la construcción de sistemas seguros, y aplicarlos a cualquier actividad de implementación de sistemas de información.</t>
  </si>
  <si>
    <t xml:space="preserve">A.14.2.5 </t>
  </si>
  <si>
    <t>T.6.2.6</t>
  </si>
  <si>
    <t>Ambiente de desarrollo seguro</t>
  </si>
  <si>
    <t>Las organizaciones deben establecer y proteger adecuadamente los ambientes de desarrollo seguros para las tareas de desarrollo e integración de sistemas que comprendan todo el ciclo de vida de desarrollo de sistemas.</t>
  </si>
  <si>
    <t>A.14.2.6</t>
  </si>
  <si>
    <t>T.6.2.7</t>
  </si>
  <si>
    <t>Desarrollo contratado externamente</t>
  </si>
  <si>
    <t>La organización debe supervisar y hacer seguimiento de la actividad de desarrollo de sistemas contratados externamente.</t>
  </si>
  <si>
    <t xml:space="preserve">A.14.2.7 </t>
  </si>
  <si>
    <t>DE.CM-6</t>
  </si>
  <si>
    <t>T.6.2.8</t>
  </si>
  <si>
    <t>Pruebas de seguridad de sistemas</t>
  </si>
  <si>
    <t>Durante el desarrollo se debe llevar a cabo pruebas de funcionalidad de la seguridad.</t>
  </si>
  <si>
    <t>A.14.2.8</t>
  </si>
  <si>
    <t>DE.DP-3</t>
  </si>
  <si>
    <t>T.6.2.9</t>
  </si>
  <si>
    <t>Prueba de aceptación de sistemas</t>
  </si>
  <si>
    <t>Para los sistemas de información nuevos, actualizaciones y nuevas versiones, se debe establecer programas de prueba para aceptación y criterios de aceptación relacionados.</t>
  </si>
  <si>
    <t xml:space="preserve">A.14.2.9 </t>
  </si>
  <si>
    <t>T.6.3</t>
  </si>
  <si>
    <t>DATOS DE PRUEBA</t>
  </si>
  <si>
    <t>Asegurar la protección de los datos usados para pruebas.</t>
  </si>
  <si>
    <t xml:space="preserve">A.14.3 </t>
  </si>
  <si>
    <t>T.6.3.1</t>
  </si>
  <si>
    <t>Protección de datos de prueba</t>
  </si>
  <si>
    <t>Los datos de ensayo se deben seleccionar, proteger y controlar cuidadosamente.</t>
  </si>
  <si>
    <t xml:space="preserve">A.14.3.1 </t>
  </si>
  <si>
    <t>GESTIÓN DE INCIDENTES DE SEGURIDAD DE LA INFORMACIÓN</t>
  </si>
  <si>
    <t>T.7.</t>
  </si>
  <si>
    <t>A.16</t>
  </si>
  <si>
    <t>T.7.1</t>
  </si>
  <si>
    <t>GESTIÓN DE INCIDENTES Y MEJORAS EN LA SEGURIDAD DE LA INFORMACIÓN</t>
  </si>
  <si>
    <t>Asegurar un enfoque coherente y eficaz para la gestión de incidentes de seguridad de la información, incluida la comunicación sobre eventos de seguridad y debilidades.</t>
  </si>
  <si>
    <t xml:space="preserve">A.16.1 </t>
  </si>
  <si>
    <t>T.7.1.1</t>
  </si>
  <si>
    <t>Responsabilidades y procedimientos</t>
  </si>
  <si>
    <t>Se debe establecer las responsabilidades y procedimientos de gestión para asegurar una respuesta rápida, eficaz y ordenada a los incidentes de seguridad de la información.</t>
  </si>
  <si>
    <t xml:space="preserve">A.16.1.1 </t>
  </si>
  <si>
    <t>PR.IP-9
DE.AE-2
RS.CO-1</t>
  </si>
  <si>
    <t>T.7.1.2</t>
  </si>
  <si>
    <t>Reporte de eventos de seguridad de la información</t>
  </si>
  <si>
    <t>Los eventos de seguridad de la información se debe informar a través de los canales de gestión apropiados, tan pronto como sea posible.</t>
  </si>
  <si>
    <t xml:space="preserve">A.16.1.2 </t>
  </si>
  <si>
    <t>DE.DP-4</t>
  </si>
  <si>
    <t>T.7.1.3</t>
  </si>
  <si>
    <t>Reporte de debilidades de seguridad de la información</t>
  </si>
  <si>
    <t>Se debe exigir a todos los empleados y contratistas que usan los servicios y sistemas de información de la organización, que observen e informen cualquier debilidad de seguridad de la información observada o sospechada en los sistemas o servicios.</t>
  </si>
  <si>
    <t xml:space="preserve">A.16.1.3 </t>
  </si>
  <si>
    <t>T.7.1.4</t>
  </si>
  <si>
    <t>Evaluación de eventos de seguridad de la información y decisiones sobre ellos</t>
  </si>
  <si>
    <t>Los eventos de seguridad de la información se debe evaluar y se debe decidir si se van a clasificar como incidentes de seguridad de la información.</t>
  </si>
  <si>
    <t xml:space="preserve">A.16.1.4 </t>
  </si>
  <si>
    <t>Madurez Inicial</t>
  </si>
  <si>
    <t>DE.AE-2
RS.AN-4</t>
  </si>
  <si>
    <t>T.7.1.5</t>
  </si>
  <si>
    <t>Respuesta a incidentes de seguridad de la información</t>
  </si>
  <si>
    <t>Se debe dar respuesta a los incidentes de seguridad de la información de acuerdo con procedimientos documentados.</t>
  </si>
  <si>
    <t xml:space="preserve">A.16.1.5 </t>
  </si>
  <si>
    <t>RS.RP-1
RS.AN-1
RS.MI-2
RC.RP-1
RC.RP-1</t>
  </si>
  <si>
    <t>T.7.1.6</t>
  </si>
  <si>
    <t>Aprendizaje obtenido de los incidentes de seguridad de la información</t>
  </si>
  <si>
    <t>El conocimiento adquirido al analizar y resolver incidentes de seguridad de la información se debe usar para reducir la posibilidad o el impacto de incidentes futuros.</t>
  </si>
  <si>
    <t xml:space="preserve">A.16.1.6 </t>
  </si>
  <si>
    <t>DE.DP-5
RS.AN-2
RS.IM-1</t>
  </si>
  <si>
    <t>T.7.1.7</t>
  </si>
  <si>
    <t>Recolección de evidencia</t>
  </si>
  <si>
    <t>La organización debe definir y aplicar procedimientos para la identificación, recolección, adquisición y preservación de información que pueda servir como evidencia.</t>
  </si>
  <si>
    <t xml:space="preserve">A.16.1.7 </t>
  </si>
  <si>
    <t>Modelo de madurez gestionado
Modelo de madurez definido</t>
  </si>
  <si>
    <t>RS.AN-3</t>
  </si>
  <si>
    <t>AÑO</t>
  </si>
  <si>
    <t>TIPO DE INDICADOR</t>
  </si>
  <si>
    <t>EFICACIA</t>
  </si>
  <si>
    <t>ATRIBUTO</t>
  </si>
  <si>
    <t>PROCESO</t>
  </si>
  <si>
    <t>GESTIÓN ESTRATEGICA</t>
  </si>
  <si>
    <t>NOMBRE DEL INDICADOR</t>
  </si>
  <si>
    <t>OBJETIVO DEL INDICADOR</t>
  </si>
  <si>
    <t>OBJETIVO ESTRATEGICO</t>
  </si>
  <si>
    <t>COMO SE MIDE EL INDICADOR</t>
  </si>
  <si>
    <t>FORMULACIÓN</t>
  </si>
  <si>
    <t>DEFINICIÓN DE LAS VARIABLES</t>
  </si>
  <si>
    <t>META</t>
  </si>
  <si>
    <t>RANGO</t>
  </si>
  <si>
    <t>VERDE</t>
  </si>
  <si>
    <t>AMARILLO</t>
  </si>
  <si>
    <t>ROJO</t>
  </si>
  <si>
    <t>UNIDAD DE MEDIDA</t>
  </si>
  <si>
    <t>PORCENTAJE</t>
  </si>
  <si>
    <t>FRECUENCIA DE MEDICION</t>
  </si>
  <si>
    <t>TRIMESTRAL</t>
  </si>
  <si>
    <t>FRECUENCIA DE SEGUIMIENTO</t>
  </si>
  <si>
    <t>PERIODO DE ANALISIS</t>
  </si>
  <si>
    <t>ANUAL</t>
  </si>
  <si>
    <t>DATOS DE LAS VARIABLES</t>
  </si>
  <si>
    <t>NOMBRE DE LA VARIABLE</t>
  </si>
  <si>
    <t>FUENTE</t>
  </si>
  <si>
    <t>MEDICIÓN</t>
  </si>
  <si>
    <t>DATOS</t>
  </si>
  <si>
    <t>MES</t>
  </si>
  <si>
    <t>ENE</t>
  </si>
  <si>
    <t>FEB</t>
  </si>
  <si>
    <t>MAR</t>
  </si>
  <si>
    <t>ABR</t>
  </si>
  <si>
    <t>MAY</t>
  </si>
  <si>
    <t>JUN</t>
  </si>
  <si>
    <t>JUL</t>
  </si>
  <si>
    <t>AGOS</t>
  </si>
  <si>
    <t>SEP</t>
  </si>
  <si>
    <t>OCT</t>
  </si>
  <si>
    <t>NOV</t>
  </si>
  <si>
    <t>DIC</t>
  </si>
  <si>
    <t>PROMEDIO</t>
  </si>
  <si>
    <t>RESULTADO</t>
  </si>
  <si>
    <t>GRAFICA DE INDICADOR</t>
  </si>
  <si>
    <t>ANALISIS DE INFORMACIÓN</t>
  </si>
  <si>
    <t>LIDER DEL PROCESO
(cargo)</t>
  </si>
  <si>
    <t>SUPERINTENDENTE</t>
  </si>
  <si>
    <t>ACCIÓN A TOMAR</t>
  </si>
  <si>
    <t>NINGUNA</t>
  </si>
  <si>
    <t>HOJA DE VIDA DE INDICADORES DE SEGURIDAD DE LA INFORMACION</t>
  </si>
  <si>
    <t>PLAN DE PRIVACIDAD Y SEGURIDAD DE LA INFORMACION</t>
  </si>
  <si>
    <t>A.7.2</t>
  </si>
  <si>
    <t>IDITEM</t>
  </si>
  <si>
    <t>EFICIENCIA</t>
  </si>
  <si>
    <t>EFECTIVIDAD</t>
  </si>
  <si>
    <t>Cumplimiento</t>
  </si>
  <si>
    <t>Cobertura</t>
  </si>
  <si>
    <t>Confiabilidad</t>
  </si>
  <si>
    <t>Costo</t>
  </si>
  <si>
    <t>Oportunidad</t>
  </si>
  <si>
    <t>Satisfacción del cliente</t>
  </si>
  <si>
    <t>Otro</t>
  </si>
  <si>
    <t>Primer trimeste &gt;= 20
Segundo trimestre &gt;= 45
Tercer  trimeste &gt;= 70
Cuarto trimeste &gt;= 95</t>
  </si>
  <si>
    <t>Primer trimeste entre 15 y 19
Segundo trimeste entre 35 y 44 Tercer trimeste entre  50 y 69
Cuarto trimeste entre 70 y 79</t>
  </si>
  <si>
    <t>Primer trimeste &lt;= 20
Segundo trimeste &lt;= 35 
Tercer trimeste &lt;= 50
Cuarto trimeste &lt;= 70</t>
  </si>
  <si>
    <t>ALINEACIÓN CON LA POLÍTICA DE GOBIERNO DIGITAL</t>
  </si>
  <si>
    <t>MEDIR EL GRADO EN QUE EL SISTEMA DE GESTIÓN DE SEGURIDAD DE LA INFORMACIÓN CUMPLE LOS LINEAMIENTOS DE LA POLÍTICA DE GOBIERNO DIGITAL</t>
  </si>
  <si>
    <t>Número de elementos entregados sobre numero de elementos faltantes para cumplir la política de Gobierno Digital.</t>
  </si>
  <si>
    <t>NÚMERO DE NO CONFORMIDADES MAYORES DETECTADAS</t>
  </si>
  <si>
    <t>EVALUAR EL GRADO DE CUMPLIMIENTO DE LA NORMA ISO 27001:2013 EVALUADO POR ENTES EXTERNOS</t>
  </si>
  <si>
    <t>FECHA PROGRAMADA SEGUIMIENTO</t>
  </si>
  <si>
    <t>&lt;=0</t>
  </si>
  <si>
    <t>Entre 1 y 2</t>
  </si>
  <si>
    <t>&gt;=3</t>
  </si>
  <si>
    <t xml:space="preserve">Sumatoria de No Conformidades Mayores detectadas en auditoría de certificación
</t>
  </si>
  <si>
    <t>NÚMERO</t>
  </si>
  <si>
    <t xml:space="preserve">Informe de auditoría de ente certificador </t>
  </si>
  <si>
    <r>
      <rPr>
        <b/>
        <sz val="14"/>
        <color indexed="8"/>
        <rFont val="Calibri"/>
        <family val="2"/>
      </rPr>
      <t xml:space="preserve">
ANTECEDENTES:</t>
    </r>
    <r>
      <rPr>
        <b/>
        <sz val="11"/>
        <color indexed="8"/>
        <rFont val="Calibri"/>
        <family val="2"/>
      </rPr>
      <t xml:space="preserve">
</t>
    </r>
    <r>
      <rPr>
        <b/>
        <sz val="14"/>
        <color indexed="8"/>
        <rFont val="Calibri"/>
        <family val="2"/>
      </rPr>
      <t>OBJETIVOS:</t>
    </r>
    <r>
      <rPr>
        <b/>
        <sz val="11"/>
        <color indexed="8"/>
        <rFont val="Calibri"/>
        <family val="2"/>
      </rPr>
      <t xml:space="preserve">
</t>
    </r>
    <r>
      <rPr>
        <b/>
        <sz val="11"/>
        <color indexed="8"/>
        <rFont val="Arial"/>
        <family val="2"/>
      </rPr>
      <t>ALCANCE:</t>
    </r>
  </si>
  <si>
    <t>No</t>
  </si>
  <si>
    <t>Riesgos</t>
  </si>
  <si>
    <t>Controles</t>
  </si>
  <si>
    <t>RIESGOS DE SEGURIDAD DE LA INFORMACIÓN</t>
  </si>
  <si>
    <t xml:space="preserve">Daño o pérdida de información de los procesos contenida en PC y equipos portátiles sin respaldo
</t>
  </si>
  <si>
    <t xml:space="preserve">A.11.2.1 Ubicación y protección de los equipos. Los equipos deben estar ubicados o protegidos para reducir el riesgo debido a amenazas o peligros del entorno, y las oportunidades de acceso no autorizado. 
A.12.3.1 Respaldo de la información. Las áreas de la Entidad deberán identificar su información crítica y/o sensible, para que a partir de ella, se mantenga el inventario de la información que se debe respaldar.
Es responsabilidad de la Dirección de Informática y Desarrollo ejecutar los procedimientos de respaldo sobre cada activo de información, de acuerdo con las normas establecidas en el documento Modelos del SGI.
</t>
  </si>
  <si>
    <t xml:space="preserve">Fuga de información por falta de adecuado control de acceso a los procesos de acuerdo con el perfil de la persona que gestiona el proceso.
</t>
  </si>
  <si>
    <t xml:space="preserve">A.9.2.2 Suministro de acceso de usuarios. Los controles de acceso a la información deben estar soportados por una cultura de seguridad y limitar el acceso de los usuarios hacia los activos de información (Radicador, STORM, ESTONE, KACTUS, SIGS, Correo, Bases de datos, Switch, Firewall, entre otros) al mínimo requerido para la realización de su trabajo, de acuerdo con el tratamiento correspondiente al nivel de clasificación de cada activo. Además, deben permitir identificar de manera inequívoca cada usuario y mantener trazabilidad de las actividades que éste realiza.
</t>
  </si>
  <si>
    <t xml:space="preserve">Compromiso de la información gestionada por terceros debido a la ausencia de acuerdos de manejo de la información, acuerdos de confidencialidad y no divulgación, no revisión de controles de seguridad de la información en sus sitios de trabajo, no medición de la conciencia de seguridad de la información de los funcionarios de los terceros.
</t>
  </si>
  <si>
    <t xml:space="preserve">Daño o pérdida de información de los procesos debido al inadecuado uso de contraseñas por préstamo de credenciales entre funcionarios.
</t>
  </si>
  <si>
    <t xml:space="preserve">Indisponibilidad de la información por fallas en el servicio de la plataforma tecnológica.
</t>
  </si>
  <si>
    <t xml:space="preserve">A.13.1.2 Seguridad de los servicios de red. 
* El servicio de red solo debe prestarse a los servidores, equipos de trabajo y dispositivos que sean propiedad de la Superintendencia de Sociedades.
* Todo el tráfico de red podrá ser monitoreado sin incurrir en violación de la privacidad, dado que el servicio de red está destinado a actividades laborales.
* El acceso debe estar autenticado y autorizado y podrá ser auditado por la Entidad.
* Se deben definir segmentos de red que permitan la separación de los servicios críticos del área de usuarios, tal como se describe en la Política de segmentación de redes.
A.17.2.1 Redundancia - Disponibilidad de instalaciones de procesamiento de información.
Parte esencial de la continuidad del negocio es operar los sistemas en instalaciones diferentes a las principales cuando ha ocurrido un evento, una emergencia o desastre. El objetivo de mantener sistemas redundantes es asegurar la disponibilidad de instalaciones de procesamiento de información.
</t>
  </si>
  <si>
    <t xml:space="preserve">Controles 
A.11.2.4 Mantenimiento de equipos. 
La dirección de Informática y Desarrollo debe mantener la disponibilidad de la infraestructura y de los servicios de información. Para esto deberá agendar o programar el mantenimiento rutinario y periódico del hardware con el fin de reducir la frecuencia y el impacto de fallas de rendimiento.
A.12.1.3 Gestión de capacidad.
Los requisitos de capacidad se deberían identificar teniendo en cuenta la criticidad de los procesos misionales de la Superintendencia de Sociedades, y de los procesos de apoyo críticos. El objetivo de administrar la capacidad de los recursos tecnológicos es mantener la disponibilidad de los procesos críticos del negocio y contar con parámetros técnicos para determinar instalaciones de contingencia.
</t>
  </si>
  <si>
    <t xml:space="preserve">A.12.5.1 Instalación de software en sistemas operativos. Los sistemas aplicativos y el software del sistema operativo solo se deberían implementar después de probarse exitosamente; los pruebas deberían abarcar la usabilidad, la seguridad, los efectos sobre otros sistemas y la facilidad de uso, y se deberían llevar a cabo en sistemas separados.
</t>
  </si>
  <si>
    <t xml:space="preserve">A.7.1.2 Términos y condiciones del empleo. Todo el talento humano de la Superintendencia de Sociedades, empleados, contratistas y proveedores deben cumplir las Políticas de Seguridad de la Información, al igual que, conocer y firmar el Acuerdo de Confidencialidad de Información. Cualquier incumplimiento a las políticas de seguridad de la información, serán sancionados según lo estipulado en la POLÍTICA DEL SISTEMA DE GESTION INTEGRADO.
A.13.2.4 Acuerdos de confidencialidad o de no divulgación. Es responsabilidad del Grupo de Desarrollo del Talento Humano incluir en los programas de inducción y capacitación, la sensibilización en Seguridad de la información. De igual forma debe incluir en los procesos de nombramiento la firma y aceptación del GTH-F-026 Formato Acuerdo Confidencialidad. 
A.15.1.1 Política de seguridad de la información para las relaciones con proveedores. los responsables de los contratos con externos y/o proveedores deben realizar la difusión de las Políticas de Seguridad de la Información Corporativas en apoyo con la Seguridad de la Información de la Organización e incluir en los contratos el Anexo De Seguridad De Información Para Contratos Con Proveedores. </t>
  </si>
  <si>
    <t xml:space="preserve">A.9.3.1 Uso de información de autenticación secreta. No se permite el uso compartido de usuarios y contraseñas.
A.9.4.3 Sistema de gestión de contraseñas. La asignación de contraseñas debe ser controlada mediante un proceso de administración formal. Los empleados, contratistas y cualquier otro usuario serán responsables de no comprometer la seguridad de la Información de La Superintendencia de Sociedades a través de uso de contraseñas débiles, u omitiendo alguna recomendación del MODELO DE CONTRASEÑAS.
A.9.2.5 Revisión de los derechos de acceso de  usuarios. Los derechos de acceso de todos los empleados y de usuarios externos a la información y a las instalaciones de procesamiento de información se deben retirar al terminar su empleo, contrato o acuerdo, o se deben ajustar cuando se hagan cambios. </t>
  </si>
  <si>
    <t>MARCO LEGAL</t>
  </si>
  <si>
    <t>Norma</t>
  </si>
  <si>
    <t>Fundamento</t>
  </si>
  <si>
    <t xml:space="preserve">Constitución Política de Colombia 1991. Artículo 15. 
</t>
  </si>
  <si>
    <t xml:space="preserve">Decreto 612 de 4 de Abril de 2018
</t>
  </si>
  <si>
    <t>Decreto 1008 de 14 de Junio de 2018</t>
  </si>
  <si>
    <t>Por el cual se establecen los lineamientos generales de la política de Gobierno Digital.</t>
  </si>
  <si>
    <t>Reconoce como Derecho Fundamental el Habeas Data y Artículo 20. Libertad de Información.</t>
  </si>
  <si>
    <t>Por el cual se fijan directrices para la integración de los planes institucionales y estratégicos al Plan de Acción por parte de las Entidades del Estado.</t>
  </si>
  <si>
    <t>Decreto 1499 de 2017</t>
  </si>
  <si>
    <t>Modifica el Decreto 1083 de 2015, Decreto Único Reglamentario del Sector Función Pública, en lo relacionado con el Sistema de Gestión establecido en el artículo 133 de la Ley 1753 de 2015 (MIPG)</t>
  </si>
  <si>
    <t>Documento Conpes 3854 de 2017</t>
  </si>
  <si>
    <t>Fija la Política Nacional de Seguridad Digital</t>
  </si>
  <si>
    <t xml:space="preserve">Contar con empresas competitivas, productivas y perdurables
</t>
  </si>
  <si>
    <t xml:space="preserve">Lograr el reconocimiento y la confianza de los usuarios
</t>
  </si>
  <si>
    <t xml:space="preserve">Fortalecer la oferta de valor 
(más y mejores servicios)
</t>
  </si>
  <si>
    <t xml:space="preserve">Lograr niveles superiores de servicio, acompañamiento y atención al usuario (excelencia operacional)
</t>
  </si>
  <si>
    <t xml:space="preserve">Lograr un marco normativo adecuado que facilite el cumplimiento de la misión
</t>
  </si>
  <si>
    <t xml:space="preserve">Construir una cultura de alto rendimiento
</t>
  </si>
  <si>
    <t>FECHA HOY:</t>
  </si>
  <si>
    <t>PROMEDIO GENERAL DE CUMPLIMIENTO</t>
  </si>
  <si>
    <t>% Estado de tarea</t>
  </si>
  <si>
    <t>Tarea</t>
  </si>
  <si>
    <t>Entregable</t>
  </si>
  <si>
    <t>Estado 1-100</t>
  </si>
  <si>
    <t>Fecha Inicio</t>
  </si>
  <si>
    <t>Fecha Limite</t>
  </si>
  <si>
    <t>Alerta</t>
  </si>
  <si>
    <t>HxA</t>
  </si>
  <si>
    <t>Q A</t>
  </si>
  <si>
    <t>TH</t>
  </si>
  <si>
    <t xml:space="preserve">RECURSOS ASIGNADOS </t>
  </si>
  <si>
    <t>1.Entregar al supervisor del contrato, dentro de los cinco (5) días calendario siguiente a la suscripción del acta de inicio, un plan de trabajo que deberá incluir la programación de las actividades a desarrollar de acuerdo con el alcance. Este documento estará sujeto a la revisión y aprobación del supervisor del contrato</t>
  </si>
  <si>
    <t xml:space="preserve">
. Cronograma de trabajo
. Acta de aprobación plan de trabajo.</t>
  </si>
  <si>
    <t>. Lectura de Contrato
. Realizar un plan de trabajo acorde con el objeto y obligaciones del contrato. 
- Aprobacion plan de trabajo por parte del supervisor</t>
  </si>
  <si>
    <t>Mario Latorre  (ML)
Supervisores del Contrato</t>
  </si>
  <si>
    <t>2. Desarrollar y actualizar los documentos del proceso de infraestructura y tecnologías de la Información de acuerdo con los parámetros de documentación de la Superintendencia de Sociedades,  relacionados con temas de seguridad de la información, a medida que se implementen los servicios ciudadanos digitales, la seguridad Digital, la transformación digital y otras políticas y decretos que el gobierno nacional o la alta dirección de la Superintendencia de Sociedades establezcan.</t>
  </si>
  <si>
    <t>Desarrollo y/o actualizacion de documentos de politicas y modelos de seguridad de la información</t>
  </si>
  <si>
    <t>Documentos de políticas y modelos de Seguridad de la Información Actualizados</t>
  </si>
  <si>
    <t xml:space="preserve">Mario Latorre  (ML)
Supervisores del Contrato
Funcionarios de planeación
</t>
  </si>
  <si>
    <t>Desarrollo y/o actualizacion de documentos de procedimientos de la Dirección de informática y Desarrollo.</t>
  </si>
  <si>
    <t>Documentos de procedimientos de la Dirección de informática y Desarrollo actualizados</t>
  </si>
  <si>
    <t>Gestionar la publicación de los documentos ajustados y actualizados</t>
  </si>
  <si>
    <t xml:space="preserve">Formato GC-F-001 SOLICITUD DE DOCUMENTOS, diligenciado y entregado a la Oficina Asesora de Planeación para la publicación por cada uno de los documentos elaborados y/o actualizados.. </t>
  </si>
  <si>
    <t>3. Realizar los análisis de riesgo acorde con los requerimientos sugeridos por el ente certificador y los servicios ciudadanos digitales con respecto a la interoperabilidad que se implementen en la Superintendencia de Sociedades y definir e implementar los controles que permitan la integridad, confidencialidad y disponibilidad de la información en la implementación de los servicios ciudadanos digitales</t>
  </si>
  <si>
    <t>Elaborar plan de analisis de riesgo de seguridad de l información a ejecutar</t>
  </si>
  <si>
    <t>Plan de analisis de riesgos de seguridad de la información.</t>
  </si>
  <si>
    <t>Mario Latorre  (ML)
Propietarios de procesos
Funcionarios de Planeación</t>
  </si>
  <si>
    <t xml:space="preserve">Ejecutar plan de analisis de riesgos de Seguridad de la Información para los procesos de la Superintendencia de Sociedades.  </t>
  </si>
  <si>
    <t>Analsis de Riesgos incluidos en el sistema de Gestión de Riesgos de la Superintendencia de Sociedades.  Mapa de Riesgo de cada proceso</t>
  </si>
  <si>
    <t>Ejecutar analisis de riesgos de seguridad de la información para servicio ciudadano digital de interoperabilidad.</t>
  </si>
  <si>
    <t>Analsis de Riesgos del servicio de interoperabilidad incluido en el sistema de Gestión de Riesgos de la Superintendencia de Sociedades.  Mapa de riesgo del servicio de interoperabildiad.</t>
  </si>
  <si>
    <t xml:space="preserve">4. Desarrollar una estrategia de seguridad digital que cumpla con los lineamientos  señalados en el CONPES 3854 para los servicios ciudadanos digitales siguiendo los lineamientos que emita el Ministerio de Tecnologías de la Información y las Comunicaciones como lo indica el nuevo decreto 2106 de noviembre 22 de 2019, capítulo II, Transformación Digital para una Gestión Pública Efectiva, artículos 8 a 17 y el documento COMPES 3975 Política Nacional para la transformación digital e Inteligencia Artificial.
</t>
  </si>
  <si>
    <t>1. Ubicar y gestionar reunión con entidad gestora de la Seguridad Digital en Colombia.
2. Identificar pautas para el establecimiento de la seguridad digital en una entidad pública.
3. Identificar Qué se debe hacer, Cuándo se debe hacer, Cómo se debe hacer, Quién lo debe hacer, Quién lo debe gestionar.</t>
  </si>
  <si>
    <t>Informe de identificación de lineamientos a tener en cuenta en la seguridad digital para la Superintendencia de Sociedades</t>
  </si>
  <si>
    <t>Mario Latorre  (ML)
Oficial de Seguridad de la Información
Director de Informática y Desarrollo</t>
  </si>
  <si>
    <t>Definir una política de Seguridad Digital</t>
  </si>
  <si>
    <t>Documento con la política de seguridad digital en la Superintendencia de Sociedades</t>
  </si>
  <si>
    <t>Establecer el estado de cumplimiento de los lineamientos establecidos para implementación de la Seguridad Digital.</t>
  </si>
  <si>
    <t>Informe de cumplimiento de lineamientos de seguridad digital.</t>
  </si>
  <si>
    <t>Elaborar la estrategia de Seguridad Digital</t>
  </si>
  <si>
    <t>Documento con la estrategia de seguridad digital presentado al oficial de seguridad de la información.</t>
  </si>
  <si>
    <t>5. Elaborar e implementar un programa de Integral de gestión de datos personales (PIGDP) en cumplimiento de la ley 1581 de 2012 y la circular externa No.04 de la Superintendencia de Industria y Comercio y la Agencia Nacional de la Defensa Juridica del Estado, durante el intercambio de Información que se genere en los procesos de Inteligencia Empresariasl y transformación digital, segun documento compes 3975.ulo II, Transformación Digital para una Gestión Pública Efectiva, artículos 8 a 17 y el documento COMPES 3975.</t>
  </si>
  <si>
    <t xml:space="preserve">Identificar los riesgos asociados a los datos personales y los controles a implementar para su tratamiento.
</t>
  </si>
  <si>
    <t>Informe de riesgos sobre datos personales.</t>
  </si>
  <si>
    <t>Elaborar plan de revisión y supervisión del cumplimiento de controles sobre los datos personales.</t>
  </si>
  <si>
    <t>Plan de actividades de revisión y supervisión sobre los datos personales.</t>
  </si>
  <si>
    <t>Identificar y presentar variables para demostrar cumplimiento de la ley 1581 de protección de datos personales.</t>
  </si>
  <si>
    <t>Documento con los lineamientos de cumplimiento de la ley 581 de protección de datos personales</t>
  </si>
  <si>
    <t xml:space="preserve">Determinar indicadores de cumplimiento del programa de protección de datos personales. 
</t>
  </si>
  <si>
    <t>Lista de indicadores de cumplimiento del programa de protección de datos personales.</t>
  </si>
  <si>
    <t xml:space="preserve">Elaborar documento de  programa Integral de protección de datos personales 
</t>
  </si>
  <si>
    <t>Programa integral de protección de datos personales publicado en intranet.</t>
  </si>
  <si>
    <t>6. Desarrollar las actividades de uso y apropiación de los lineamientos de seguridad de la información en la implementación de la seguridad digital, para los funcionarios, contratistas y terceros</t>
  </si>
  <si>
    <t xml:space="preserve">Elaborar plan de sensibilización de la Seguridad Digital
</t>
  </si>
  <si>
    <t>Plan de sensibilización de la Seguridad Digital.</t>
  </si>
  <si>
    <t>Elaborar presentación de la Seguridad Digital</t>
  </si>
  <si>
    <t>Presentación de la Seguridad Digital</t>
  </si>
  <si>
    <t>Ejecutar plan de sensibilización de la Seguridad Digital</t>
  </si>
  <si>
    <t xml:space="preserve"> Listas de asistencia a sensibilización de Seguridad Digital</t>
  </si>
  <si>
    <t>7. Establecer y ejecutar un plan de trabajo para la implementación de la politica (Data Lost Prevention) programa para evitar la fuga de información en las estaciones de trabajo de la entidad y las politicas de control a que haya lugar.</t>
  </si>
  <si>
    <t>Elaborar plan de implementación de reglas de alertamiento en DLP.</t>
  </si>
  <si>
    <t>Plan de implementación del DLP</t>
  </si>
  <si>
    <t>Mario Latorre  (ML)
Encargado de DLP</t>
  </si>
  <si>
    <t>Ejecutar plan de implementación de reglas de alertamiento en DLP.</t>
  </si>
  <si>
    <t>Informe de ejecución del plan de implementción del DLP.</t>
  </si>
  <si>
    <t>8. Establecer y ejecutar un plan de trabajo para la implementación de revisión de la vulnerabilidad de la plataforma tecnológica inicialmente enfocado en ambientes de producción y aplicaciones del negocio basado en el modelo Open Web Application Security Project (OWASP TOP 10); Los hallazgos que se presenten deberán ser notificados a los grupos de la Dirección de Informática y Desarrollo con el fin de evaluar la forma de remediación de dichas vulnerabilidades  para programar el retest.</t>
  </si>
  <si>
    <t>Determinar y presentar para aprobación la herramienta a utilizar en las pruebas de vulnerabilidad.</t>
  </si>
  <si>
    <t>Acta de reunión con lideres de la Infraestructura Tecnológica</t>
  </si>
  <si>
    <t>Mario Latorre (ML)</t>
  </si>
  <si>
    <t>Solicitud de instalación de la herramienta de pruebas de vulnerabilidad aprobada y recursos tecnológicos requeridos.</t>
  </si>
  <si>
    <t>Requerimiento realizado por System Center</t>
  </si>
  <si>
    <t>Asignación de recursos e instalación de la herramienta de pruebas de vulnerabilidad aprobada.</t>
  </si>
  <si>
    <t>Herramienta instalada</t>
  </si>
  <si>
    <t>Funcionarios de Infraestructura</t>
  </si>
  <si>
    <t>Ejecutar pruebas a la herramienta de pruebas de vulnerabilidad instalada.</t>
  </si>
  <si>
    <t>Resultados de pruebas de la herramienta</t>
  </si>
  <si>
    <t>Mario Latorre (ML)
Funcionarios de Infraestructura</t>
  </si>
  <si>
    <t>Gestionar reunión para establecer infraestructura y aplicaciones a las cuales se les hará pruebas de vulnerabilidad</t>
  </si>
  <si>
    <t>Elaborar plan de ejecuación de pruebas de vulnerabilidad .</t>
  </si>
  <si>
    <t>Plan de pruebas de vulnerabilidad</t>
  </si>
  <si>
    <t>Ejecutar plan de pruebas de vulnerabilidad y presentar informes.</t>
  </si>
  <si>
    <t xml:space="preserve">Informes de las pruebas de vulnerabilidad </t>
  </si>
  <si>
    <t>9.  Documentación de planes de continuidad del negocio y de la estrategia del DRP (Disaster Recovery Planning).</t>
  </si>
  <si>
    <t>Gestiónar reunión con responsable del plan de continuidad del negocio y determinar alcance (selección del proceso) del ejercicio de continuidad del negocio.</t>
  </si>
  <si>
    <t>Acta de reunión con lider de continuidad del negocio.</t>
  </si>
  <si>
    <t>Mario Latorre (ML)
Lider de continuidad del negocio
Director DID</t>
  </si>
  <si>
    <t>Generar plan del ejercicio de continuidad del negocio involucrando responsables de infraestructura tecnica (hardware, software, comunicaciones, datos) para el proceso seleccionado.</t>
  </si>
  <si>
    <t>Plan de actividades sobre continuidad del negocio.</t>
  </si>
  <si>
    <t>Desarrollar el análisis de impacto en el negocio y producir  documento de Business Impact Analysis - BIA, para el proceso seleccionado.</t>
  </si>
  <si>
    <t>Documento BIA para el proceso desarrollado</t>
  </si>
  <si>
    <t>Documentar el plan de contingencia y de  continuidad que se desarrolle para el proceso seleccionado.</t>
  </si>
  <si>
    <t>Documento del plan de contingencia  y de continuidad para el proceso desarrollado</t>
  </si>
  <si>
    <t>Apoyar las pruebas que se programen al plan de continuidad desarrollado.</t>
  </si>
  <si>
    <t>documentar resultados de la pruebas de continuidad</t>
  </si>
  <si>
    <t>HxA= Horas por actividad</t>
  </si>
  <si>
    <t>Q A = Cantidad de actividades</t>
  </si>
  <si>
    <t>TH = Total Horas</t>
  </si>
  <si>
    <t>CONTROL</t>
  </si>
  <si>
    <t>APROBADO POR|</t>
  </si>
  <si>
    <t>FECHA</t>
  </si>
  <si>
    <t>Realizó</t>
  </si>
  <si>
    <t>MARIO ALIRIO LATORRE SANCHEZ</t>
  </si>
  <si>
    <t>Aprobó</t>
  </si>
  <si>
    <t>CAMILO ANDRES BUSTOS MANCERA</t>
  </si>
  <si>
    <t>HECTOR GERARDO GUERRERO GARCIA</t>
  </si>
  <si>
    <t>NUBIA XIOMARA SEPULVEDA MENDOZA</t>
  </si>
  <si>
    <t>FABIAN ULISES VELANDIA SOTO</t>
  </si>
  <si>
    <t>CRONOGRAMA DE ACTIVIDADES 
SUPERINTENDENCIA DE SOCIEDADES</t>
  </si>
  <si>
    <t xml:space="preserve">Sumatoria de No Conformidades menores detectadas en auditoría de certificación
                               </t>
  </si>
  <si>
    <t>Medición a traves del formulario de autoevaluación del MINTIC</t>
  </si>
  <si>
    <t xml:space="preserve">Nivel de cumplimiento </t>
  </si>
  <si>
    <t xml:space="preserve">Nivel de cumplimiento de madurez de implementación de la politica de gobierno digital </t>
  </si>
  <si>
    <t xml:space="preserve">Nivel </t>
  </si>
  <si>
    <t>PROFESIONAL OFICINA ASESORA DE PLANEACION
PROFESIONAL DE LA DIRECCION DE INFORMATICA Y DESARROLLO</t>
  </si>
  <si>
    <t>Sumatoria de No Conformidades MENORES detectadas en auditoría de certificación</t>
  </si>
  <si>
    <t>FECHA HOY</t>
  </si>
  <si>
    <t>Acorde con la información declarada como confidencial  o de uso interno incluida en la matriz de activos de información, establecer reglas de control en el programa DLP, los responsables de las alertas que se generen y su periodicidad.</t>
  </si>
  <si>
    <t>Reuniones con coordinadores responsables de la información Confidencial.</t>
  </si>
  <si>
    <t>Lista de reglas establecidas para monitoreo de información confidencial.</t>
  </si>
  <si>
    <t>Mario Latorre  (ML)
Coordinadores de proceso responsables de información confidencial</t>
  </si>
  <si>
    <t>Realizar reunión con encargado del programa DLP.</t>
  </si>
  <si>
    <t>Establecer actividades a realizar para inclusión de reglas establecidas.</t>
  </si>
  <si>
    <t>Acta de reunión realizada.</t>
  </si>
  <si>
    <t>Mario Latorre  (ML)
Encargado técnico del DLP</t>
  </si>
  <si>
    <t>Incluir en programa DLP las reglas establecidas implementación de reglas de monitoreo sobre información confidencial.</t>
  </si>
  <si>
    <t xml:space="preserve">Reuniones con encargado técnico del DLP </t>
  </si>
  <si>
    <t>Pantallazo de reglas incluídas en parametrización del DLP.</t>
  </si>
  <si>
    <t>Encargado técnico del DLP</t>
  </si>
  <si>
    <t>Realizar pruebas a las reglas implementadas en el  programa DLP y analizar los resultados y reconfigurar si es el caso hasta su correcto funcionamiento.</t>
  </si>
  <si>
    <t>Informes de pruebas a reglas incluídas en parametrización del DLP.</t>
  </si>
  <si>
    <t>Recibir alertas o informes de monitoreo establecidos y analizar situaciones con responsables de las alertas.</t>
  </si>
  <si>
    <t>Reuniones con responsables de alertas para verificar informes recibidos.</t>
  </si>
  <si>
    <t>Informe de análisis de alertas.</t>
  </si>
  <si>
    <t>CRONOGRAMA DE ACTIVIDADES
 SUPERINTENDENCIA DE SOCIEDADES
PLAN DLP</t>
  </si>
  <si>
    <t>Reunión con Oficial de Seguridad de la Información para acordar temas de seguridad digital a sensibilizar</t>
  </si>
  <si>
    <t>GC</t>
  </si>
  <si>
    <t>Lista de asistencia</t>
  </si>
  <si>
    <t>Mario Latorre Sanchez
Funcionarios OAP
Funcionarios de procesos</t>
  </si>
  <si>
    <t>Gestión Estratégica</t>
  </si>
  <si>
    <t>GE</t>
  </si>
  <si>
    <t>Gestión Integral</t>
  </si>
  <si>
    <t>Gestión Judicial</t>
  </si>
  <si>
    <t>GJUD</t>
  </si>
  <si>
    <t>Intendencia Regional CALI</t>
  </si>
  <si>
    <t>Gestión de Comunicaciones</t>
  </si>
  <si>
    <t>GCOM</t>
  </si>
  <si>
    <t>Gestión de Información Empresarial</t>
  </si>
  <si>
    <t>GIE</t>
  </si>
  <si>
    <t>Análisis Económico y de Riesgos</t>
  </si>
  <si>
    <t>AER</t>
  </si>
  <si>
    <t>Intendencia Regional CARTAGENA</t>
  </si>
  <si>
    <t>Análisis Financiero y Contable</t>
  </si>
  <si>
    <t>AFC</t>
  </si>
  <si>
    <t>Procesos Paralelos a la Insolvencia</t>
  </si>
  <si>
    <t>PPI</t>
  </si>
  <si>
    <t>Investigaciones Administrativas</t>
  </si>
  <si>
    <t>IA</t>
  </si>
  <si>
    <t>Intendencia Regional BARRANQUILLA</t>
  </si>
  <si>
    <t>Régimen Cambiario</t>
  </si>
  <si>
    <t>RC</t>
  </si>
  <si>
    <t>Recuperación Empresarial</t>
  </si>
  <si>
    <t>RE</t>
  </si>
  <si>
    <t>Liquidación Judicial</t>
  </si>
  <si>
    <t>LJ</t>
  </si>
  <si>
    <t>Intendencia Regional BUCARAMANGA</t>
  </si>
  <si>
    <t>Intervención</t>
  </si>
  <si>
    <t>INT</t>
  </si>
  <si>
    <t>Procesos Especiales</t>
  </si>
  <si>
    <t>PE</t>
  </si>
  <si>
    <t>Procesos Societarios</t>
  </si>
  <si>
    <t>PS</t>
  </si>
  <si>
    <t>Intendencia Regional MANIZALES</t>
  </si>
  <si>
    <t>Conciliación y Arbitramento</t>
  </si>
  <si>
    <t>CA</t>
  </si>
  <si>
    <t xml:space="preserve">Actuaciones y Autorizaciones Administrativas </t>
  </si>
  <si>
    <t>AAA</t>
  </si>
  <si>
    <t>Gestión Contractual</t>
  </si>
  <si>
    <t>GCON</t>
  </si>
  <si>
    <t>Intendencia Regional MEDELLIN</t>
  </si>
  <si>
    <t>Gestión gestión documental</t>
  </si>
  <si>
    <t>GDOC</t>
  </si>
  <si>
    <t>Gestión Financiera y Contable</t>
  </si>
  <si>
    <t>GFIN</t>
  </si>
  <si>
    <t>Gestión del Talento Humano</t>
  </si>
  <si>
    <t>GTH</t>
  </si>
  <si>
    <t>Atención al Ciudadano</t>
  </si>
  <si>
    <t>ATC</t>
  </si>
  <si>
    <t>Gestión de Infraestructura y logistica</t>
  </si>
  <si>
    <t>GINF</t>
  </si>
  <si>
    <t>Gestión de Infraestructura y Tecnologías de Información</t>
  </si>
  <si>
    <t xml:space="preserve">GINT </t>
  </si>
  <si>
    <t>Evaluación y control</t>
  </si>
  <si>
    <t>EC</t>
  </si>
  <si>
    <t>Control Disciplinario</t>
  </si>
  <si>
    <t>CD</t>
  </si>
  <si>
    <t>SUPERINTENDENCIA DE SOCIEDADES
PLAN DE SENSIBILIZACIÓN DE SEGURIDAD DIGITAL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</si>
</sst>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0" x14ac:knownFonts="1">
    <font>
      <sz val="11"/>
      <color theme="1"/>
      <name val="Calibri"/>
      <family val="2"/>
      <scheme val="minor"/>
    </font>
    <font>
      <b/>
      <sz val="12"/>
      <name val="Arial"/>
      <family val="2"/>
    </font>
    <font>
      <sz val="12"/>
      <name val="Arial"/>
      <family val="2"/>
    </font>
    <font>
      <b/>
      <sz val="9"/>
      <name val="Arial"/>
      <family val="2"/>
    </font>
    <font>
      <b/>
      <sz val="10"/>
      <name val="Arial"/>
      <family val="2"/>
    </font>
    <font>
      <sz val="10"/>
      <name val="Arial"/>
      <family val="2"/>
    </font>
    <font>
      <b/>
      <sz val="11"/>
      <color indexed="8"/>
      <name val="Calibri"/>
      <family val="2"/>
    </font>
    <font>
      <b/>
      <sz val="12"/>
      <color indexed="8"/>
      <name val="Arial Black"/>
      <family val="2"/>
    </font>
    <font>
      <b/>
      <sz val="12"/>
      <color indexed="8"/>
      <name val="Arial Narrow"/>
      <family val="2"/>
    </font>
    <font>
      <b/>
      <sz val="10"/>
      <color indexed="8"/>
      <name val="Arial Narrow"/>
      <family val="2"/>
    </font>
    <font>
      <b/>
      <sz val="14"/>
      <color indexed="8"/>
      <name val="Calibri"/>
      <family val="2"/>
    </font>
    <font>
      <b/>
      <sz val="11"/>
      <color indexed="8"/>
      <name val="Arial"/>
      <family val="2"/>
    </font>
    <font>
      <sz val="10"/>
      <name val="MS Sans Serif"/>
      <family val="2"/>
    </font>
    <font>
      <b/>
      <sz val="9"/>
      <color indexed="81"/>
      <name val="Tahoma"/>
      <family val="2"/>
    </font>
    <font>
      <sz val="9"/>
      <color indexed="81"/>
      <name val="Tahoma"/>
      <family val="2"/>
    </font>
    <font>
      <b/>
      <sz val="14"/>
      <color indexed="9"/>
      <name val="Arial"/>
      <family val="2"/>
    </font>
    <font>
      <b/>
      <sz val="10"/>
      <color indexed="9"/>
      <name val="Arial"/>
      <family val="2"/>
    </font>
    <font>
      <b/>
      <sz val="18"/>
      <name val="Arial"/>
      <family val="2"/>
    </font>
    <font>
      <sz val="11"/>
      <name val="Arial"/>
      <family val="2"/>
    </font>
    <font>
      <sz val="8"/>
      <color indexed="81"/>
      <name val="Tahoma"/>
      <family val="2"/>
    </font>
    <font>
      <b/>
      <sz val="8"/>
      <color indexed="81"/>
      <name val="Tahoma"/>
      <family val="2"/>
    </font>
    <font>
      <sz val="12"/>
      <color indexed="8"/>
      <name val="Arial"/>
      <family val="2"/>
    </font>
    <font>
      <sz val="12"/>
      <color indexed="17"/>
      <name val="Arial"/>
      <family val="2"/>
    </font>
    <font>
      <sz val="12"/>
      <color indexed="13"/>
      <name val="Arial"/>
      <family val="2"/>
    </font>
    <font>
      <sz val="12"/>
      <color indexed="10"/>
      <name val="Arial"/>
      <family val="2"/>
    </font>
    <font>
      <sz val="14"/>
      <name val="Arial"/>
      <family val="2"/>
    </font>
    <font>
      <sz val="12"/>
      <color indexed="10"/>
      <name val="Webdings"/>
      <family val="1"/>
      <charset val="2"/>
    </font>
    <font>
      <sz val="12"/>
      <color indexed="13"/>
      <name val="Webdings"/>
      <family val="1"/>
      <charset val="2"/>
    </font>
    <font>
      <sz val="12"/>
      <color indexed="17"/>
      <name val="Webdings"/>
      <family val="1"/>
      <charset val="2"/>
    </font>
    <font>
      <sz val="12"/>
      <color indexed="12"/>
      <name val="Arial"/>
      <family val="2"/>
    </font>
    <font>
      <sz val="10"/>
      <color indexed="17"/>
      <name val="Arial"/>
      <family val="2"/>
    </font>
    <font>
      <sz val="10"/>
      <color indexed="13"/>
      <name val="Arial"/>
      <family val="2"/>
    </font>
    <font>
      <sz val="10"/>
      <color indexed="10"/>
      <name val="Arial"/>
      <family val="2"/>
    </font>
    <font>
      <sz val="12"/>
      <color indexed="11"/>
      <name val="Arial"/>
      <family val="2"/>
    </font>
    <font>
      <sz val="11"/>
      <name val="Gill Sans MT"/>
      <family val="2"/>
    </font>
    <font>
      <sz val="12"/>
      <color indexed="11"/>
      <name val="Webdings"/>
      <family val="1"/>
      <charset val="2"/>
    </font>
    <font>
      <sz val="11"/>
      <color theme="1"/>
      <name val="Calibri"/>
      <family val="2"/>
      <scheme val="minor"/>
    </font>
    <font>
      <sz val="11"/>
      <color theme="0"/>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b/>
      <sz val="14"/>
      <color theme="0"/>
      <name val="Calibri"/>
      <family val="2"/>
      <scheme val="minor"/>
    </font>
    <font>
      <b/>
      <sz val="12"/>
      <color theme="0"/>
      <name val="Calibri"/>
      <family val="2"/>
      <scheme val="minor"/>
    </font>
    <font>
      <b/>
      <sz val="10"/>
      <color theme="0"/>
      <name val="Calibri"/>
      <family val="2"/>
      <scheme val="minor"/>
    </font>
    <font>
      <b/>
      <sz val="9"/>
      <color theme="0"/>
      <name val="Calibri"/>
      <family val="2"/>
      <scheme val="minor"/>
    </font>
    <font>
      <b/>
      <sz val="10"/>
      <color theme="0"/>
      <name val="MS Sans Serif"/>
      <family val="2"/>
    </font>
    <font>
      <sz val="8"/>
      <name val="Calibri"/>
      <family val="2"/>
      <scheme val="minor"/>
    </font>
    <font>
      <sz val="12"/>
      <color theme="1"/>
      <name val="Calibri"/>
      <family val="2"/>
      <scheme val="minor"/>
    </font>
    <font>
      <b/>
      <sz val="10"/>
      <name val="Calibri"/>
      <family val="2"/>
      <scheme val="minor"/>
    </font>
    <font>
      <sz val="10"/>
      <name val="Calibri"/>
      <family val="2"/>
      <scheme val="minor"/>
    </font>
    <font>
      <sz val="14"/>
      <color theme="1"/>
      <name val="Calibri"/>
      <family val="2"/>
      <scheme val="minor"/>
    </font>
    <font>
      <sz val="11"/>
      <name val="Calibri"/>
      <family val="2"/>
      <scheme val="minor"/>
    </font>
    <font>
      <b/>
      <sz val="9"/>
      <color theme="1"/>
      <name val="Calibri"/>
      <family val="2"/>
      <scheme val="minor"/>
    </font>
    <font>
      <sz val="12"/>
      <color theme="5"/>
      <name val="Arial"/>
      <family val="2"/>
    </font>
    <font>
      <sz val="12"/>
      <color theme="4" tint="-0.249977111117893"/>
      <name val="Arial"/>
      <family val="2"/>
    </font>
    <font>
      <sz val="12"/>
      <color theme="5"/>
      <name val="Webdings"/>
      <family val="1"/>
      <charset val="2"/>
    </font>
    <font>
      <sz val="10"/>
      <color theme="5"/>
      <name val="Arial"/>
      <family val="2"/>
    </font>
    <font>
      <sz val="10"/>
      <color theme="1"/>
      <name val="Arial"/>
      <family val="2"/>
    </font>
    <font>
      <sz val="10"/>
      <color theme="1"/>
      <name val="Calibri"/>
      <family val="2"/>
      <scheme val="minor"/>
    </font>
    <font>
      <b/>
      <sz val="12"/>
      <color theme="5"/>
      <name val="Arial"/>
      <family val="2"/>
    </font>
  </fonts>
  <fills count="17">
    <fill>
      <patternFill patternType="none"/>
    </fill>
    <fill>
      <patternFill patternType="gray125"/>
    </fill>
    <fill>
      <patternFill patternType="solid">
        <fgColor indexed="9"/>
        <bgColor indexed="64"/>
      </patternFill>
    </fill>
    <fill>
      <patternFill patternType="solid">
        <fgColor indexed="62"/>
        <bgColor indexed="64"/>
      </patternFill>
    </fill>
    <fill>
      <patternFill patternType="solid">
        <fgColor indexed="11"/>
        <bgColor indexed="64"/>
      </patternFill>
    </fill>
    <fill>
      <patternFill patternType="solid">
        <fgColor indexed="10"/>
        <bgColor indexed="64"/>
      </patternFill>
    </fill>
    <fill>
      <patternFill patternType="solid">
        <fgColor indexed="13"/>
        <bgColor indexed="64"/>
      </patternFill>
    </fill>
    <fill>
      <patternFill patternType="solid">
        <fgColor indexed="22"/>
        <bgColor indexed="64"/>
      </patternFill>
    </fill>
    <fill>
      <patternFill patternType="solid">
        <fgColor rgb="FF7030A0"/>
        <bgColor indexed="64"/>
      </patternFill>
    </fill>
    <fill>
      <patternFill patternType="solid">
        <fgColor rgb="FF8F45C7"/>
        <bgColor indexed="64"/>
      </patternFill>
    </fill>
    <fill>
      <patternFill patternType="solid">
        <fgColor rgb="FFFFFFFF"/>
        <bgColor indexed="64"/>
      </patternFill>
    </fill>
    <fill>
      <patternFill patternType="solid">
        <fgColor theme="0"/>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rgb="FFFFFF00"/>
        <bgColor indexed="64"/>
      </patternFill>
    </fill>
  </fills>
  <borders count="83">
    <border>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hair">
        <color indexed="55"/>
      </left>
      <right style="hair">
        <color indexed="55"/>
      </right>
      <top style="hair">
        <color indexed="55"/>
      </top>
      <bottom style="hair">
        <color indexed="55"/>
      </bottom>
      <diagonal/>
    </border>
    <border>
      <left/>
      <right/>
      <top style="hair">
        <color indexed="44"/>
      </top>
      <bottom style="hair">
        <color indexed="44"/>
      </bottom>
      <diagonal/>
    </border>
    <border>
      <left style="medium">
        <color indexed="64"/>
      </left>
      <right style="medium">
        <color indexed="64"/>
      </right>
      <top/>
      <bottom/>
      <diagonal/>
    </border>
    <border>
      <left style="medium">
        <color indexed="64"/>
      </left>
      <right style="hair">
        <color indexed="55"/>
      </right>
      <top style="medium">
        <color indexed="64"/>
      </top>
      <bottom style="medium">
        <color indexed="64"/>
      </bottom>
      <diagonal/>
    </border>
    <border>
      <left style="hair">
        <color indexed="55"/>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hair">
        <color indexed="55"/>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hair">
        <color indexed="44"/>
      </top>
      <bottom style="hair">
        <color indexed="44"/>
      </bottom>
      <diagonal/>
    </border>
    <border>
      <left style="hair">
        <color indexed="55"/>
      </left>
      <right style="hair">
        <color indexed="55"/>
      </right>
      <top style="medium">
        <color indexed="64"/>
      </top>
      <bottom style="hair">
        <color indexed="55"/>
      </bottom>
      <diagonal/>
    </border>
    <border>
      <left style="hair">
        <color indexed="55"/>
      </left>
      <right style="hair">
        <color indexed="55"/>
      </right>
      <top style="medium">
        <color indexed="64"/>
      </top>
      <bottom/>
      <diagonal/>
    </border>
    <border>
      <left style="thin">
        <color indexed="64"/>
      </left>
      <right/>
      <top style="medium">
        <color indexed="64"/>
      </top>
      <bottom style="hair">
        <color indexed="44"/>
      </bottom>
      <diagonal/>
    </border>
    <border>
      <left/>
      <right/>
      <top style="medium">
        <color indexed="64"/>
      </top>
      <bottom style="hair">
        <color indexed="44"/>
      </bottom>
      <diagonal/>
    </border>
    <border>
      <left/>
      <right style="thin">
        <color indexed="64"/>
      </right>
      <top style="medium">
        <color indexed="64"/>
      </top>
      <bottom style="hair">
        <color indexed="44"/>
      </bottom>
      <diagonal/>
    </border>
    <border>
      <left style="medium">
        <color indexed="64"/>
      </left>
      <right style="thin">
        <color indexed="64"/>
      </right>
      <top/>
      <bottom/>
      <diagonal/>
    </border>
    <border>
      <left style="hair">
        <color indexed="55"/>
      </left>
      <right style="hair">
        <color indexed="55"/>
      </right>
      <top/>
      <bottom style="hair">
        <color indexed="55"/>
      </bottom>
      <diagonal/>
    </border>
    <border>
      <left style="thin">
        <color indexed="64"/>
      </left>
      <right/>
      <top style="hair">
        <color indexed="44"/>
      </top>
      <bottom style="hair">
        <color indexed="44"/>
      </bottom>
      <diagonal/>
    </border>
    <border>
      <left/>
      <right style="thin">
        <color indexed="64"/>
      </right>
      <top style="hair">
        <color indexed="44"/>
      </top>
      <bottom style="hair">
        <color indexed="44"/>
      </bottom>
      <diagonal/>
    </border>
    <border>
      <left style="thin">
        <color indexed="64"/>
      </left>
      <right style="medium">
        <color indexed="64"/>
      </right>
      <top/>
      <bottom/>
      <diagonal/>
    </border>
    <border>
      <left style="hair">
        <color indexed="55"/>
      </left>
      <right style="hair">
        <color indexed="55"/>
      </right>
      <top/>
      <bottom style="medium">
        <color indexed="64"/>
      </bottom>
      <diagonal/>
    </border>
    <border>
      <left style="thin">
        <color indexed="64"/>
      </left>
      <right/>
      <top style="hair">
        <color indexed="44"/>
      </top>
      <bottom style="medium">
        <color indexed="64"/>
      </bottom>
      <diagonal/>
    </border>
    <border>
      <left/>
      <right/>
      <top style="hair">
        <color indexed="44"/>
      </top>
      <bottom style="medium">
        <color indexed="64"/>
      </bottom>
      <diagonal/>
    </border>
    <border>
      <left/>
      <right style="thin">
        <color indexed="64"/>
      </right>
      <top style="hair">
        <color indexed="44"/>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style="medium">
        <color indexed="64"/>
      </left>
      <right/>
      <top style="medium">
        <color indexed="64"/>
      </top>
      <bottom style="hair">
        <color indexed="4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s>
  <cellStyleXfs count="4">
    <xf numFmtId="0" fontId="0" fillId="0" borderId="0"/>
    <xf numFmtId="0" fontId="5" fillId="0" borderId="0"/>
    <xf numFmtId="0" fontId="12" fillId="0" borderId="0"/>
    <xf numFmtId="9" fontId="36" fillId="0" borderId="0" applyFont="0" applyFill="0" applyBorder="0" applyAlignment="0" applyProtection="0"/>
  </cellStyleXfs>
  <cellXfs count="569">
    <xf numFmtId="0" fontId="0" fillId="0" borderId="0" xfId="0"/>
    <xf numFmtId="0" fontId="5" fillId="2" borderId="0" xfId="1" applyFill="1"/>
    <xf numFmtId="0" fontId="41" fillId="8" borderId="1" xfId="0" applyFont="1" applyFill="1" applyBorder="1" applyAlignment="1">
      <alignment horizontal="center" vertical="center" wrapText="1"/>
    </xf>
    <xf numFmtId="0" fontId="41" fillId="8" borderId="1" xfId="0" applyFont="1" applyFill="1" applyBorder="1" applyAlignment="1">
      <alignment vertical="center" wrapText="1"/>
    </xf>
    <xf numFmtId="0" fontId="41" fillId="8" borderId="1" xfId="0" applyFont="1" applyFill="1" applyBorder="1" applyAlignment="1">
      <alignment horizontal="center" vertical="center"/>
    </xf>
    <xf numFmtId="0" fontId="42" fillId="9" borderId="2" xfId="2" applyFont="1" applyFill="1" applyBorder="1" applyAlignment="1">
      <alignment horizontal="left" vertical="center"/>
    </xf>
    <xf numFmtId="0" fontId="43" fillId="9" borderId="2" xfId="2" applyFont="1" applyFill="1" applyBorder="1" applyAlignment="1">
      <alignment vertical="center" wrapText="1"/>
    </xf>
    <xf numFmtId="0" fontId="43" fillId="9" borderId="2" xfId="2" applyFont="1" applyFill="1" applyBorder="1" applyAlignment="1">
      <alignment horizontal="center" vertical="center" wrapText="1"/>
    </xf>
    <xf numFmtId="0" fontId="44" fillId="9" borderId="2" xfId="2" applyFont="1" applyFill="1" applyBorder="1" applyAlignment="1">
      <alignment vertical="center" wrapText="1"/>
    </xf>
    <xf numFmtId="0" fontId="45" fillId="9" borderId="2" xfId="2" applyFont="1" applyFill="1" applyBorder="1" applyAlignment="1">
      <alignment vertical="top" wrapText="1"/>
    </xf>
    <xf numFmtId="0" fontId="0" fillId="0" borderId="3" xfId="0" applyFont="1" applyBorder="1" applyAlignment="1">
      <alignment horizontal="center" vertical="center" wrapText="1"/>
    </xf>
    <xf numFmtId="0" fontId="0" fillId="0" borderId="3" xfId="0" applyFont="1" applyBorder="1" applyAlignment="1">
      <alignment vertical="center" wrapText="1"/>
    </xf>
    <xf numFmtId="0" fontId="0" fillId="0" borderId="3" xfId="0" applyBorder="1" applyAlignment="1">
      <alignment vertical="center" wrapText="1"/>
    </xf>
    <xf numFmtId="0" fontId="45" fillId="9" borderId="2" xfId="2" applyFont="1" applyFill="1" applyBorder="1" applyAlignment="1">
      <alignment vertical="center" wrapText="1"/>
    </xf>
    <xf numFmtId="0" fontId="40" fillId="0" borderId="3" xfId="0" applyFont="1" applyBorder="1" applyAlignment="1">
      <alignment horizontal="center" vertical="center" wrapText="1"/>
    </xf>
    <xf numFmtId="0" fontId="40" fillId="0" borderId="3" xfId="0" applyFont="1" applyBorder="1" applyAlignment="1">
      <alignment vertical="center" wrapText="1"/>
    </xf>
    <xf numFmtId="0" fontId="0" fillId="0" borderId="3" xfId="0" applyFont="1" applyFill="1" applyBorder="1" applyAlignment="1">
      <alignment vertical="center" wrapText="1"/>
    </xf>
    <xf numFmtId="0" fontId="40" fillId="0" borderId="3" xfId="0" applyFont="1" applyBorder="1" applyAlignment="1">
      <alignment horizontal="left" vertical="center" wrapText="1"/>
    </xf>
    <xf numFmtId="0" fontId="40" fillId="0" borderId="3" xfId="0" applyFont="1" applyFill="1" applyBorder="1" applyAlignment="1">
      <alignment vertical="center" wrapText="1"/>
    </xf>
    <xf numFmtId="0" fontId="46" fillId="0" borderId="3" xfId="1" applyFont="1" applyFill="1" applyBorder="1" applyAlignment="1">
      <alignment horizontal="center" vertical="center" wrapText="1"/>
    </xf>
    <xf numFmtId="0" fontId="47" fillId="10" borderId="3" xfId="0" applyFont="1" applyFill="1" applyBorder="1" applyAlignment="1">
      <alignment vertical="center" wrapText="1"/>
    </xf>
    <xf numFmtId="0" fontId="46" fillId="0" borderId="3" xfId="1" applyFont="1" applyFill="1" applyBorder="1" applyAlignment="1">
      <alignment vertical="center" wrapText="1"/>
    </xf>
    <xf numFmtId="0" fontId="40" fillId="0" borderId="0" xfId="0" applyFont="1"/>
    <xf numFmtId="2" fontId="0" fillId="0" borderId="3" xfId="0" applyNumberFormat="1" applyFont="1" applyBorder="1" applyAlignment="1">
      <alignment vertical="center" wrapText="1"/>
    </xf>
    <xf numFmtId="0" fontId="48" fillId="0" borderId="3" xfId="1" applyFont="1" applyBorder="1" applyAlignment="1">
      <alignment vertical="center" wrapText="1"/>
    </xf>
    <xf numFmtId="0" fontId="49" fillId="0" borderId="3" xfId="1" applyFont="1" applyBorder="1" applyAlignment="1">
      <alignment vertical="center" wrapText="1"/>
    </xf>
    <xf numFmtId="0" fontId="0" fillId="11" borderId="3" xfId="0" applyFont="1" applyFill="1" applyBorder="1" applyAlignment="1">
      <alignment horizontal="center" vertical="center" wrapText="1"/>
    </xf>
    <xf numFmtId="0" fontId="0" fillId="11" borderId="3" xfId="0" applyFont="1" applyFill="1" applyBorder="1" applyAlignment="1">
      <alignment vertical="center" wrapText="1"/>
    </xf>
    <xf numFmtId="0" fontId="49" fillId="11" borderId="3" xfId="1" applyFont="1" applyFill="1" applyBorder="1" applyAlignment="1">
      <alignment vertical="center" wrapText="1"/>
    </xf>
    <xf numFmtId="0" fontId="0" fillId="11" borderId="3" xfId="0" applyFill="1" applyBorder="1" applyAlignment="1">
      <alignment vertical="center" wrapText="1"/>
    </xf>
    <xf numFmtId="0" fontId="40" fillId="0" borderId="3" xfId="0" applyFont="1" applyFill="1" applyBorder="1" applyAlignment="1">
      <alignment horizontal="center" vertical="center" wrapText="1"/>
    </xf>
    <xf numFmtId="0" fontId="40" fillId="0" borderId="0" xfId="0" applyFont="1" applyFill="1"/>
    <xf numFmtId="0" fontId="0" fillId="0" borderId="3" xfId="0" applyFont="1" applyFill="1" applyBorder="1" applyAlignment="1">
      <alignment horizontal="center" vertical="center" wrapText="1"/>
    </xf>
    <xf numFmtId="0" fontId="0" fillId="0" borderId="3" xfId="0" applyFill="1" applyBorder="1" applyAlignment="1">
      <alignment vertical="center" wrapText="1"/>
    </xf>
    <xf numFmtId="0" fontId="50" fillId="0" borderId="0" xfId="0" applyFont="1"/>
    <xf numFmtId="0" fontId="0" fillId="0" borderId="0" xfId="0" applyFont="1"/>
    <xf numFmtId="0" fontId="0" fillId="0" borderId="0" xfId="0" applyFill="1"/>
    <xf numFmtId="0" fontId="0" fillId="11" borderId="0" xfId="0" applyFill="1"/>
    <xf numFmtId="0" fontId="0" fillId="0" borderId="3" xfId="0" applyFont="1" applyBorder="1" applyAlignment="1">
      <alignment horizontal="left" vertical="center" wrapText="1"/>
    </xf>
    <xf numFmtId="0" fontId="40" fillId="0" borderId="3" xfId="0" applyFont="1" applyFill="1" applyBorder="1" applyAlignment="1">
      <alignment horizontal="left" vertical="center" wrapText="1"/>
    </xf>
    <xf numFmtId="0" fontId="40" fillId="0" borderId="3" xfId="0" applyFont="1" applyFill="1" applyBorder="1" applyAlignment="1">
      <alignment horizontal="left" vertical="center"/>
    </xf>
    <xf numFmtId="0" fontId="0" fillId="0" borderId="3" xfId="0" applyBorder="1" applyAlignment="1">
      <alignment horizontal="left" vertical="center" wrapText="1"/>
    </xf>
    <xf numFmtId="0" fontId="0" fillId="0" borderId="3" xfId="0" applyFont="1" applyFill="1" applyBorder="1" applyAlignment="1">
      <alignment horizontal="left" vertical="center" wrapText="1"/>
    </xf>
    <xf numFmtId="0" fontId="0" fillId="0" borderId="3" xfId="0" applyFont="1" applyFill="1" applyBorder="1" applyAlignment="1">
      <alignment horizontal="left" vertical="center"/>
    </xf>
    <xf numFmtId="0" fontId="0" fillId="0" borderId="3" xfId="0" applyFont="1" applyBorder="1" applyAlignment="1">
      <alignment horizontal="left" vertical="center"/>
    </xf>
    <xf numFmtId="0" fontId="38" fillId="9" borderId="2" xfId="2" applyFont="1" applyFill="1" applyBorder="1" applyAlignment="1">
      <alignment horizontal="left" vertical="center"/>
    </xf>
    <xf numFmtId="0" fontId="38" fillId="9" borderId="2" xfId="2" applyFont="1" applyFill="1" applyBorder="1" applyAlignment="1">
      <alignment horizontal="left" vertical="center" wrapText="1"/>
    </xf>
    <xf numFmtId="0" fontId="40" fillId="0" borderId="0" xfId="0" applyFont="1" applyAlignment="1">
      <alignment horizontal="left" vertical="center" wrapText="1"/>
    </xf>
    <xf numFmtId="0" fontId="0" fillId="0" borderId="0" xfId="0" applyFont="1" applyAlignment="1">
      <alignment horizontal="left" vertical="center" wrapText="1"/>
    </xf>
    <xf numFmtId="0" fontId="40" fillId="0" borderId="4" xfId="0" applyFont="1" applyFill="1" applyBorder="1" applyAlignment="1">
      <alignment horizontal="center" vertical="center"/>
    </xf>
    <xf numFmtId="0" fontId="40" fillId="0" borderId="4" xfId="0" applyFont="1" applyFill="1" applyBorder="1" applyAlignment="1">
      <alignment horizontal="center" vertical="center" wrapText="1"/>
    </xf>
    <xf numFmtId="0" fontId="5" fillId="2" borderId="0" xfId="1" applyFont="1" applyFill="1"/>
    <xf numFmtId="0" fontId="16" fillId="3" borderId="5" xfId="1" applyFont="1" applyFill="1" applyBorder="1" applyAlignment="1">
      <alignment horizontal="center" vertical="distributed" wrapText="1"/>
    </xf>
    <xf numFmtId="0" fontId="4" fillId="0" borderId="5" xfId="1" applyFont="1" applyFill="1" applyBorder="1" applyAlignment="1">
      <alignment horizontal="center" vertical="distributed"/>
    </xf>
    <xf numFmtId="0" fontId="16" fillId="3" borderId="5" xfId="1" applyFont="1" applyFill="1" applyBorder="1" applyAlignment="1">
      <alignment vertical="center" wrapText="1"/>
    </xf>
    <xf numFmtId="0" fontId="16" fillId="3" borderId="5" xfId="1" applyFont="1" applyFill="1" applyBorder="1"/>
    <xf numFmtId="0" fontId="4" fillId="4" borderId="6" xfId="1" applyFont="1" applyFill="1" applyBorder="1" applyAlignment="1">
      <alignment horizontal="center" wrapText="1"/>
    </xf>
    <xf numFmtId="0" fontId="16" fillId="2" borderId="7" xfId="1" applyFont="1" applyFill="1" applyBorder="1" applyAlignment="1">
      <alignment horizontal="center"/>
    </xf>
    <xf numFmtId="0" fontId="16" fillId="3" borderId="6" xfId="1" applyFont="1" applyFill="1" applyBorder="1" applyAlignment="1">
      <alignment horizontal="center"/>
    </xf>
    <xf numFmtId="0" fontId="3" fillId="2" borderId="8" xfId="1" applyFont="1" applyFill="1" applyBorder="1" applyAlignment="1">
      <alignment vertical="top" wrapText="1"/>
    </xf>
    <xf numFmtId="0" fontId="3" fillId="2" borderId="9" xfId="1" applyFont="1" applyFill="1" applyBorder="1" applyAlignment="1">
      <alignment vertical="top" wrapText="1"/>
    </xf>
    <xf numFmtId="0" fontId="4" fillId="2" borderId="9" xfId="1" applyFont="1" applyFill="1" applyBorder="1" applyAlignment="1">
      <alignment vertical="top" wrapText="1"/>
    </xf>
    <xf numFmtId="0" fontId="16" fillId="2" borderId="10" xfId="1" applyFont="1" applyFill="1" applyBorder="1" applyAlignment="1">
      <alignment vertical="top" wrapText="1"/>
    </xf>
    <xf numFmtId="0" fontId="16" fillId="2" borderId="0" xfId="1" applyFont="1" applyFill="1" applyBorder="1" applyAlignment="1">
      <alignment horizontal="center"/>
    </xf>
    <xf numFmtId="0" fontId="16" fillId="2" borderId="11" xfId="1" applyFont="1" applyFill="1" applyBorder="1" applyAlignment="1">
      <alignment horizontal="center"/>
    </xf>
    <xf numFmtId="0" fontId="16" fillId="2" borderId="12" xfId="1" applyFont="1" applyFill="1" applyBorder="1" applyAlignment="1">
      <alignment horizontal="center"/>
    </xf>
    <xf numFmtId="0" fontId="4" fillId="2" borderId="13" xfId="1" applyFont="1" applyFill="1" applyBorder="1"/>
    <xf numFmtId="0" fontId="4" fillId="2" borderId="14" xfId="1" applyFont="1" applyFill="1" applyBorder="1" applyAlignment="1">
      <alignment horizontal="center"/>
    </xf>
    <xf numFmtId="0" fontId="4" fillId="2" borderId="15" xfId="1" applyFont="1" applyFill="1" applyBorder="1" applyAlignment="1">
      <alignment horizontal="center"/>
    </xf>
    <xf numFmtId="0" fontId="4" fillId="2" borderId="16" xfId="1" applyFont="1" applyFill="1" applyBorder="1" applyAlignment="1">
      <alignment horizontal="center"/>
    </xf>
    <xf numFmtId="0" fontId="4" fillId="2" borderId="10" xfId="1" applyFont="1" applyFill="1" applyBorder="1"/>
    <xf numFmtId="0" fontId="4" fillId="2" borderId="17" xfId="1" applyFont="1" applyFill="1" applyBorder="1" applyAlignment="1">
      <alignment horizontal="center"/>
    </xf>
    <xf numFmtId="9" fontId="4" fillId="2" borderId="18" xfId="1" applyNumberFormat="1" applyFont="1" applyFill="1" applyBorder="1" applyAlignment="1">
      <alignment horizontal="center"/>
    </xf>
    <xf numFmtId="9" fontId="4" fillId="2" borderId="19" xfId="3" applyFont="1" applyFill="1" applyBorder="1" applyAlignment="1">
      <alignment horizontal="center"/>
    </xf>
    <xf numFmtId="0" fontId="16" fillId="3" borderId="11" xfId="1" applyFont="1" applyFill="1" applyBorder="1" applyAlignment="1">
      <alignment vertical="center" wrapText="1"/>
    </xf>
    <xf numFmtId="0" fontId="16" fillId="3" borderId="6" xfId="1" applyFont="1" applyFill="1" applyBorder="1" applyAlignment="1">
      <alignment vertical="center" wrapText="1"/>
    </xf>
    <xf numFmtId="0" fontId="5" fillId="2" borderId="0" xfId="1" applyFill="1" applyAlignment="1">
      <alignment wrapText="1"/>
    </xf>
    <xf numFmtId="0" fontId="5" fillId="0" borderId="3" xfId="0" applyFont="1" applyBorder="1" applyAlignment="1">
      <alignment horizontal="justify" vertical="top" wrapText="1"/>
    </xf>
    <xf numFmtId="0" fontId="51" fillId="0" borderId="0" xfId="0" applyFont="1"/>
    <xf numFmtId="0" fontId="40" fillId="12" borderId="4" xfId="0" applyFont="1" applyFill="1" applyBorder="1" applyAlignment="1">
      <alignment horizontal="center" vertical="center" wrapText="1"/>
    </xf>
    <xf numFmtId="0" fontId="40" fillId="12" borderId="4" xfId="0" applyFont="1" applyFill="1" applyBorder="1" applyAlignment="1">
      <alignment vertical="center" wrapText="1"/>
    </xf>
    <xf numFmtId="0" fontId="52" fillId="12" borderId="0" xfId="0" applyFont="1" applyFill="1" applyAlignment="1">
      <alignment vertical="center" wrapText="1"/>
    </xf>
    <xf numFmtId="0" fontId="40" fillId="12" borderId="4" xfId="0" applyFont="1" applyFill="1" applyBorder="1"/>
    <xf numFmtId="0" fontId="0" fillId="12" borderId="4" xfId="0" applyFill="1" applyBorder="1" applyAlignment="1">
      <alignment vertical="center" wrapText="1"/>
    </xf>
    <xf numFmtId="0" fontId="40" fillId="0" borderId="0" xfId="0" applyFont="1" applyFill="1" applyAlignment="1">
      <alignment horizontal="center" vertical="center" wrapText="1"/>
    </xf>
    <xf numFmtId="0" fontId="39" fillId="0" borderId="0" xfId="0" applyFont="1"/>
    <xf numFmtId="0" fontId="0" fillId="0" borderId="0" xfId="0" applyAlignment="1">
      <alignment wrapText="1"/>
    </xf>
    <xf numFmtId="0" fontId="0" fillId="0" borderId="0" xfId="0" applyAlignment="1">
      <alignment horizontal="center"/>
    </xf>
    <xf numFmtId="0" fontId="0" fillId="0" borderId="0" xfId="0" applyAlignment="1">
      <alignment horizontal="center" vertical="center"/>
    </xf>
    <xf numFmtId="0" fontId="39" fillId="0" borderId="0" xfId="0" applyFont="1" applyAlignment="1">
      <alignment horizontal="center" vertical="center"/>
    </xf>
    <xf numFmtId="0" fontId="0" fillId="0" borderId="0" xfId="0" applyFont="1" applyAlignment="1">
      <alignment wrapText="1"/>
    </xf>
    <xf numFmtId="0" fontId="42" fillId="8" borderId="1" xfId="0" applyFont="1" applyFill="1" applyBorder="1" applyAlignment="1">
      <alignment horizontal="center" vertical="center"/>
    </xf>
    <xf numFmtId="0" fontId="42" fillId="8" borderId="1" xfId="0" applyFont="1" applyFill="1" applyBorder="1" applyAlignment="1">
      <alignment horizontal="center" vertical="center" wrapText="1"/>
    </xf>
    <xf numFmtId="0" fontId="38" fillId="9" borderId="2" xfId="2" applyFont="1" applyFill="1" applyBorder="1" applyAlignment="1">
      <alignment vertical="top" wrapText="1"/>
    </xf>
    <xf numFmtId="0" fontId="40" fillId="12" borderId="4" xfId="0" applyFont="1" applyFill="1" applyBorder="1" applyAlignment="1">
      <alignment horizontal="center" vertical="center"/>
    </xf>
    <xf numFmtId="0" fontId="40" fillId="12" borderId="4" xfId="0" applyFont="1" applyFill="1" applyBorder="1" applyAlignment="1">
      <alignment horizontal="left" vertical="center" wrapText="1"/>
    </xf>
    <xf numFmtId="0" fontId="40" fillId="12" borderId="4" xfId="0" applyFont="1" applyFill="1" applyBorder="1" applyAlignment="1">
      <alignment horizontal="left" vertical="center"/>
    </xf>
    <xf numFmtId="0" fontId="0" fillId="12" borderId="4" xfId="0" applyFont="1" applyFill="1" applyBorder="1" applyAlignment="1">
      <alignment horizontal="left" vertical="center" wrapText="1"/>
    </xf>
    <xf numFmtId="0" fontId="5" fillId="2" borderId="5" xfId="1" applyFont="1" applyFill="1" applyBorder="1" applyAlignment="1">
      <alignment horizontal="center" vertical="top" wrapText="1"/>
    </xf>
    <xf numFmtId="14" fontId="0" fillId="0" borderId="3" xfId="0" applyNumberFormat="1" applyFont="1" applyBorder="1" applyAlignment="1">
      <alignment horizontal="center" vertical="center" wrapText="1"/>
    </xf>
    <xf numFmtId="14" fontId="0" fillId="0" borderId="3" xfId="0" applyNumberFormat="1" applyFont="1" applyFill="1" applyBorder="1" applyAlignment="1">
      <alignment horizontal="center" vertical="center" wrapText="1"/>
    </xf>
    <xf numFmtId="14" fontId="0" fillId="0" borderId="3" xfId="0" applyNumberFormat="1" applyFont="1" applyBorder="1" applyAlignment="1">
      <alignment horizontal="center" vertical="center"/>
    </xf>
    <xf numFmtId="0" fontId="0" fillId="0" borderId="20" xfId="0" applyFont="1" applyBorder="1" applyAlignment="1">
      <alignment horizontal="center" vertical="center" wrapText="1"/>
    </xf>
    <xf numFmtId="0" fontId="40" fillId="12" borderId="21" xfId="0" applyFont="1" applyFill="1" applyBorder="1" applyAlignment="1">
      <alignment horizontal="center" vertical="center" wrapText="1"/>
    </xf>
    <xf numFmtId="0" fontId="40" fillId="0" borderId="20" xfId="0" applyFont="1" applyBorder="1" applyAlignment="1">
      <alignment horizontal="center" vertical="center" wrapText="1"/>
    </xf>
    <xf numFmtId="0" fontId="47" fillId="10" borderId="20" xfId="0" applyFont="1" applyFill="1" applyBorder="1" applyAlignment="1">
      <alignment horizontal="center" vertical="center" wrapText="1"/>
    </xf>
    <xf numFmtId="0" fontId="0" fillId="12" borderId="21" xfId="0" applyFont="1" applyFill="1" applyBorder="1" applyAlignment="1">
      <alignment horizontal="center" vertical="center" wrapText="1"/>
    </xf>
    <xf numFmtId="0" fontId="0" fillId="11" borderId="20" xfId="0" applyFont="1" applyFill="1" applyBorder="1" applyAlignment="1">
      <alignment horizontal="center" vertical="center" wrapText="1"/>
    </xf>
    <xf numFmtId="0" fontId="40" fillId="0" borderId="20" xfId="0" applyFont="1" applyFill="1" applyBorder="1" applyAlignment="1">
      <alignment horizontal="center" vertical="center" wrapText="1"/>
    </xf>
    <xf numFmtId="0" fontId="0" fillId="0" borderId="20" xfId="0" applyFont="1" applyFill="1" applyBorder="1" applyAlignment="1">
      <alignment horizontal="center" vertical="center" wrapText="1"/>
    </xf>
    <xf numFmtId="0" fontId="42" fillId="8" borderId="22" xfId="0" applyFont="1" applyFill="1" applyBorder="1" applyAlignment="1">
      <alignment horizontal="center" vertical="center"/>
    </xf>
    <xf numFmtId="0" fontId="40" fillId="12" borderId="21" xfId="0" applyFont="1" applyFill="1" applyBorder="1" applyAlignment="1">
      <alignment horizontal="left" vertical="center"/>
    </xf>
    <xf numFmtId="0" fontId="40" fillId="0" borderId="20" xfId="0" applyFont="1" applyFill="1" applyBorder="1" applyAlignment="1">
      <alignment horizontal="left" vertical="center"/>
    </xf>
    <xf numFmtId="0" fontId="0" fillId="0" borderId="20" xfId="0" applyFont="1" applyBorder="1" applyAlignment="1">
      <alignment horizontal="left" vertical="center"/>
    </xf>
    <xf numFmtId="0" fontId="0" fillId="0" borderId="20" xfId="0" applyFont="1" applyBorder="1" applyAlignment="1">
      <alignment horizontal="left" vertical="center" wrapText="1"/>
    </xf>
    <xf numFmtId="0" fontId="40" fillId="0" borderId="20" xfId="0" applyFont="1" applyBorder="1" applyAlignment="1">
      <alignment horizontal="left" vertical="center"/>
    </xf>
    <xf numFmtId="0" fontId="0" fillId="12" borderId="21" xfId="0" applyFont="1" applyFill="1" applyBorder="1" applyAlignment="1">
      <alignment horizontal="left" vertical="center"/>
    </xf>
    <xf numFmtId="0" fontId="40" fillId="11" borderId="20" xfId="0" applyFont="1" applyFill="1" applyBorder="1" applyAlignment="1">
      <alignment horizontal="left" vertical="center"/>
    </xf>
    <xf numFmtId="0" fontId="0" fillId="0" borderId="20" xfId="0" applyFont="1" applyFill="1" applyBorder="1" applyAlignment="1">
      <alignment horizontal="left" vertical="center"/>
    </xf>
    <xf numFmtId="0" fontId="0" fillId="0" borderId="20" xfId="0" applyFont="1" applyFill="1" applyBorder="1" applyAlignment="1">
      <alignment horizontal="left" vertical="center" wrapText="1"/>
    </xf>
    <xf numFmtId="0" fontId="0" fillId="0" borderId="23" xfId="0" applyFont="1" applyFill="1" applyBorder="1" applyAlignment="1">
      <alignment vertical="center" wrapText="1"/>
    </xf>
    <xf numFmtId="0" fontId="0" fillId="0" borderId="23" xfId="0" applyNumberFormat="1" applyFont="1" applyFill="1" applyBorder="1" applyAlignment="1">
      <alignment vertical="center" wrapText="1"/>
    </xf>
    <xf numFmtId="0" fontId="40" fillId="0" borderId="23" xfId="0" applyFont="1" applyFill="1" applyBorder="1" applyAlignment="1">
      <alignment vertical="center" wrapText="1"/>
    </xf>
    <xf numFmtId="49" fontId="0" fillId="0" borderId="23" xfId="0" applyNumberFormat="1" applyFont="1" applyFill="1" applyBorder="1" applyAlignment="1">
      <alignment horizontal="left" vertical="center" wrapText="1"/>
    </xf>
    <xf numFmtId="0" fontId="0" fillId="0" borderId="23" xfId="0" applyFont="1" applyBorder="1" applyAlignment="1">
      <alignment vertical="center" wrapText="1"/>
    </xf>
    <xf numFmtId="0" fontId="0" fillId="12" borderId="24" xfId="0" applyFont="1" applyFill="1" applyBorder="1" applyAlignment="1">
      <alignment vertical="center" wrapText="1"/>
    </xf>
    <xf numFmtId="0" fontId="42" fillId="8" borderId="25" xfId="0" applyFont="1" applyFill="1" applyBorder="1" applyAlignment="1">
      <alignment horizontal="center" vertical="center"/>
    </xf>
    <xf numFmtId="0" fontId="40" fillId="12" borderId="24" xfId="0" applyFont="1" applyFill="1" applyBorder="1" applyAlignment="1">
      <alignment horizontal="left" vertical="center"/>
    </xf>
    <xf numFmtId="0" fontId="0" fillId="0" borderId="23" xfId="0" applyFont="1" applyFill="1" applyBorder="1" applyAlignment="1">
      <alignment horizontal="left" vertical="center" wrapText="1"/>
    </xf>
    <xf numFmtId="0" fontId="51" fillId="0" borderId="23" xfId="0" applyFont="1" applyFill="1" applyBorder="1" applyAlignment="1">
      <alignment horizontal="justify" vertical="center" wrapText="1"/>
    </xf>
    <xf numFmtId="0" fontId="0" fillId="0" borderId="23" xfId="0" applyFont="1" applyFill="1" applyBorder="1" applyAlignment="1">
      <alignment horizontal="justify" vertical="center" wrapText="1"/>
    </xf>
    <xf numFmtId="0" fontId="0" fillId="0" borderId="23" xfId="0" applyBorder="1" applyAlignment="1">
      <alignment horizontal="left" vertical="center" wrapText="1"/>
    </xf>
    <xf numFmtId="0" fontId="0" fillId="0" borderId="26" xfId="0" applyFont="1" applyFill="1" applyBorder="1" applyAlignment="1">
      <alignment horizontal="justify" vertical="center" wrapText="1"/>
    </xf>
    <xf numFmtId="0" fontId="37" fillId="9" borderId="3" xfId="2" applyFont="1" applyFill="1" applyBorder="1" applyAlignment="1">
      <alignment horizontal="center" vertical="center" wrapText="1"/>
    </xf>
    <xf numFmtId="0" fontId="0" fillId="12" borderId="3" xfId="0" applyFont="1" applyFill="1" applyBorder="1" applyAlignment="1">
      <alignment horizontal="center" vertical="center" wrapText="1"/>
    </xf>
    <xf numFmtId="14" fontId="0" fillId="12" borderId="3" xfId="0" applyNumberFormat="1" applyFont="1" applyFill="1" applyBorder="1" applyAlignment="1">
      <alignment horizontal="center" vertical="center" wrapText="1"/>
    </xf>
    <xf numFmtId="0" fontId="37" fillId="8" borderId="3" xfId="0" applyFont="1" applyFill="1" applyBorder="1" applyAlignment="1">
      <alignment horizontal="center" vertical="center"/>
    </xf>
    <xf numFmtId="14" fontId="0" fillId="0" borderId="3" xfId="0" applyNumberFormat="1" applyFont="1" applyFill="1" applyBorder="1" applyAlignment="1">
      <alignment horizontal="center" vertical="center"/>
    </xf>
    <xf numFmtId="0" fontId="37" fillId="9" borderId="3" xfId="2" applyFont="1" applyFill="1" applyBorder="1" applyAlignment="1">
      <alignment horizontal="center" vertical="center"/>
    </xf>
    <xf numFmtId="14" fontId="0" fillId="12" borderId="21" xfId="0" applyNumberFormat="1" applyFont="1" applyFill="1" applyBorder="1" applyAlignment="1">
      <alignment horizontal="center" vertical="center"/>
    </xf>
    <xf numFmtId="0" fontId="4" fillId="4" borderId="6" xfId="1" applyFont="1" applyFill="1" applyBorder="1" applyAlignment="1">
      <alignment horizontal="center" vertical="center" wrapText="1"/>
    </xf>
    <xf numFmtId="0" fontId="5" fillId="2" borderId="5" xfId="1" applyFont="1" applyFill="1" applyBorder="1" applyAlignment="1">
      <alignment horizontal="center" vertical="center" wrapText="1"/>
    </xf>
    <xf numFmtId="0" fontId="0" fillId="0" borderId="3" xfId="0" applyBorder="1" applyAlignment="1">
      <alignment horizontal="center" vertical="center"/>
    </xf>
    <xf numFmtId="0" fontId="0" fillId="0" borderId="3" xfId="0" applyBorder="1" applyAlignment="1">
      <alignment horizontal="justify" vertical="center" wrapText="1"/>
    </xf>
    <xf numFmtId="0" fontId="40" fillId="13" borderId="3" xfId="0" applyFont="1" applyFill="1" applyBorder="1" applyAlignment="1">
      <alignment horizontal="center" vertical="center"/>
    </xf>
    <xf numFmtId="0" fontId="0" fillId="0" borderId="0" xfId="0" applyAlignment="1">
      <alignment vertical="top" wrapText="1"/>
    </xf>
    <xf numFmtId="0" fontId="40" fillId="14" borderId="3" xfId="0" applyFont="1" applyFill="1" applyBorder="1" applyAlignment="1">
      <alignment horizontal="center" vertical="center"/>
    </xf>
    <xf numFmtId="0" fontId="0" fillId="0" borderId="3" xfId="0" applyBorder="1" applyAlignment="1">
      <alignment vertical="center"/>
    </xf>
    <xf numFmtId="0" fontId="51" fillId="0" borderId="0" xfId="0" applyFont="1" applyAlignment="1">
      <alignment wrapText="1"/>
    </xf>
    <xf numFmtId="0" fontId="0" fillId="0" borderId="0" xfId="0"/>
    <xf numFmtId="0" fontId="21" fillId="11" borderId="11" xfId="0" applyFont="1" applyFill="1" applyBorder="1" applyAlignment="1">
      <alignment horizontal="center"/>
    </xf>
    <xf numFmtId="0" fontId="21" fillId="11" borderId="7" xfId="0" applyFont="1" applyFill="1" applyBorder="1" applyAlignment="1">
      <alignment horizontal="center"/>
    </xf>
    <xf numFmtId="0" fontId="21" fillId="11" borderId="12" xfId="0" applyFont="1" applyFill="1" applyBorder="1" applyAlignment="1">
      <alignment horizontal="center"/>
    </xf>
    <xf numFmtId="0" fontId="53" fillId="11" borderId="7" xfId="0" applyFont="1" applyFill="1" applyBorder="1"/>
    <xf numFmtId="0" fontId="21" fillId="7" borderId="28" xfId="0" applyFont="1" applyFill="1" applyBorder="1" applyAlignment="1">
      <alignment vertical="top"/>
    </xf>
    <xf numFmtId="0" fontId="22" fillId="11" borderId="27" xfId="0" applyFont="1" applyFill="1" applyBorder="1" applyAlignment="1">
      <alignment horizontal="left"/>
    </xf>
    <xf numFmtId="0" fontId="22" fillId="11" borderId="0" xfId="0" applyFont="1" applyFill="1" applyBorder="1" applyAlignment="1">
      <alignment horizontal="left"/>
    </xf>
    <xf numFmtId="0" fontId="22" fillId="11" borderId="28" xfId="0" applyFont="1" applyFill="1" applyBorder="1" applyAlignment="1">
      <alignment horizontal="left"/>
    </xf>
    <xf numFmtId="0" fontId="53" fillId="11" borderId="0" xfId="0" applyFont="1" applyFill="1" applyBorder="1" applyAlignment="1">
      <alignment horizontal="left"/>
    </xf>
    <xf numFmtId="14" fontId="54" fillId="2" borderId="44" xfId="0" applyNumberFormat="1" applyFont="1" applyFill="1" applyBorder="1" applyAlignment="1">
      <alignment vertical="top"/>
    </xf>
    <xf numFmtId="0" fontId="0" fillId="0" borderId="0" xfId="0" applyAlignment="1">
      <alignment horizontal="left"/>
    </xf>
    <xf numFmtId="0" fontId="22" fillId="11" borderId="29" xfId="0" applyFont="1" applyFill="1" applyBorder="1"/>
    <xf numFmtId="0" fontId="23" fillId="11" borderId="30" xfId="0" applyFont="1" applyFill="1" applyBorder="1"/>
    <xf numFmtId="0" fontId="24" fillId="11" borderId="31" xfId="0" applyFont="1" applyFill="1" applyBorder="1"/>
    <xf numFmtId="0" fontId="53" fillId="11" borderId="0" xfId="0" applyFont="1" applyFill="1" applyBorder="1"/>
    <xf numFmtId="0" fontId="2" fillId="0" borderId="31" xfId="0" applyFont="1" applyBorder="1" applyAlignment="1">
      <alignment vertical="top"/>
    </xf>
    <xf numFmtId="0" fontId="2" fillId="0" borderId="28" xfId="0" applyFont="1" applyBorder="1" applyAlignment="1">
      <alignment vertical="top"/>
    </xf>
    <xf numFmtId="0" fontId="25" fillId="0" borderId="0" xfId="0" applyFont="1"/>
    <xf numFmtId="0" fontId="26" fillId="11" borderId="13" xfId="0" applyFont="1" applyFill="1" applyBorder="1"/>
    <xf numFmtId="0" fontId="26" fillId="11" borderId="14" xfId="0" applyFont="1" applyFill="1" applyBorder="1"/>
    <xf numFmtId="0" fontId="27" fillId="11" borderId="14" xfId="0" applyFont="1" applyFill="1" applyBorder="1"/>
    <xf numFmtId="0" fontId="28" fillId="11" borderId="14" xfId="0" applyFont="1" applyFill="1" applyBorder="1"/>
    <xf numFmtId="0" fontId="28" fillId="11" borderId="15" xfId="0" applyFont="1" applyFill="1" applyBorder="1"/>
    <xf numFmtId="0" fontId="28" fillId="11" borderId="3" xfId="0" applyFont="1" applyFill="1" applyBorder="1"/>
    <xf numFmtId="0" fontId="4" fillId="0" borderId="35" xfId="0" applyFont="1" applyBorder="1" applyAlignment="1">
      <alignment horizontal="justify" vertical="top" wrapText="1"/>
    </xf>
    <xf numFmtId="0" fontId="0" fillId="2" borderId="14" xfId="0" applyFill="1" applyBorder="1"/>
    <xf numFmtId="1" fontId="1" fillId="11" borderId="14" xfId="0" applyNumberFormat="1" applyFont="1" applyFill="1" applyBorder="1"/>
    <xf numFmtId="2" fontId="1" fillId="11" borderId="14" xfId="0" applyNumberFormat="1" applyFont="1" applyFill="1" applyBorder="1"/>
    <xf numFmtId="0" fontId="2" fillId="11" borderId="14" xfId="0" applyFont="1" applyFill="1" applyBorder="1" applyAlignment="1">
      <alignment horizontal="right" vertical="top"/>
    </xf>
    <xf numFmtId="0" fontId="28" fillId="11" borderId="14" xfId="0" applyFont="1" applyFill="1" applyBorder="1" applyAlignment="1">
      <alignment vertical="top"/>
    </xf>
    <xf numFmtId="0" fontId="27" fillId="11" borderId="14" xfId="0" applyFont="1" applyFill="1" applyBorder="1" applyAlignment="1">
      <alignment vertical="top"/>
    </xf>
    <xf numFmtId="0" fontId="26" fillId="11" borderId="14" xfId="0" applyFont="1" applyFill="1" applyBorder="1" applyAlignment="1">
      <alignment vertical="top"/>
    </xf>
    <xf numFmtId="0" fontId="55" fillId="11" borderId="14" xfId="0" applyFont="1" applyFill="1" applyBorder="1" applyAlignment="1">
      <alignment vertical="top"/>
    </xf>
    <xf numFmtId="0" fontId="2" fillId="0" borderId="16" xfId="0" applyFont="1" applyBorder="1"/>
    <xf numFmtId="0" fontId="2" fillId="0" borderId="0" xfId="0" applyFont="1"/>
    <xf numFmtId="0" fontId="22" fillId="11" borderId="10" xfId="0" applyFont="1" applyFill="1" applyBorder="1"/>
    <xf numFmtId="0" fontId="26" fillId="11" borderId="17" xfId="0" applyFont="1" applyFill="1" applyBorder="1"/>
    <xf numFmtId="0" fontId="27" fillId="11" borderId="17" xfId="0" applyFont="1" applyFill="1" applyBorder="1"/>
    <xf numFmtId="0" fontId="28" fillId="11" borderId="17" xfId="0" applyFont="1" applyFill="1" applyBorder="1"/>
    <xf numFmtId="0" fontId="28" fillId="11" borderId="18" xfId="0" applyFont="1" applyFill="1" applyBorder="1"/>
    <xf numFmtId="0" fontId="4" fillId="0" borderId="37" xfId="0" applyFont="1" applyBorder="1" applyAlignment="1">
      <alignment horizontal="justify"/>
    </xf>
    <xf numFmtId="0" fontId="5" fillId="0" borderId="17" xfId="0" applyFont="1" applyBorder="1" applyAlignment="1">
      <alignment horizontal="left" vertical="top" wrapText="1"/>
    </xf>
    <xf numFmtId="0" fontId="2" fillId="11" borderId="17" xfId="0" applyFont="1" applyFill="1" applyBorder="1"/>
    <xf numFmtId="14" fontId="2" fillId="11" borderId="17" xfId="0" applyNumberFormat="1" applyFont="1" applyFill="1" applyBorder="1" applyAlignment="1">
      <alignment horizontal="right" vertical="top"/>
    </xf>
    <xf numFmtId="14" fontId="28" fillId="11" borderId="17" xfId="0" applyNumberFormat="1" applyFont="1" applyFill="1" applyBorder="1" applyAlignment="1">
      <alignment vertical="top"/>
    </xf>
    <xf numFmtId="14" fontId="27" fillId="11" borderId="17" xfId="0" applyNumberFormat="1" applyFont="1" applyFill="1" applyBorder="1" applyAlignment="1">
      <alignment vertical="top"/>
    </xf>
    <xf numFmtId="14" fontId="26" fillId="11" borderId="17" xfId="0" applyNumberFormat="1" applyFont="1" applyFill="1" applyBorder="1" applyAlignment="1">
      <alignment vertical="top"/>
    </xf>
    <xf numFmtId="0" fontId="53" fillId="11" borderId="17" xfId="0" applyFont="1" applyFill="1" applyBorder="1" applyAlignment="1">
      <alignment vertical="top"/>
    </xf>
    <xf numFmtId="0" fontId="5" fillId="0" borderId="19" xfId="0" applyFont="1" applyBorder="1" applyAlignment="1">
      <alignment vertical="top" wrapText="1"/>
    </xf>
    <xf numFmtId="0" fontId="0" fillId="11" borderId="14" xfId="0" applyFill="1" applyBorder="1"/>
    <xf numFmtId="0" fontId="53" fillId="11" borderId="14" xfId="0" applyFont="1" applyFill="1" applyBorder="1" applyAlignment="1">
      <alignment vertical="top"/>
    </xf>
    <xf numFmtId="14" fontId="29" fillId="2" borderId="16" xfId="0" applyNumberFormat="1" applyFont="1" applyFill="1" applyBorder="1" applyAlignment="1">
      <alignment vertical="top"/>
    </xf>
    <xf numFmtId="0" fontId="26" fillId="11" borderId="9" xfId="0" applyFont="1" applyFill="1" applyBorder="1"/>
    <xf numFmtId="0" fontId="26" fillId="11" borderId="3" xfId="0" applyFont="1" applyFill="1" applyBorder="1"/>
    <xf numFmtId="0" fontId="27" fillId="11" borderId="3" xfId="0" applyFont="1" applyFill="1" applyBorder="1"/>
    <xf numFmtId="0" fontId="28" fillId="11" borderId="20" xfId="0" applyFont="1" applyFill="1" applyBorder="1"/>
    <xf numFmtId="0" fontId="4" fillId="0" borderId="23" xfId="0" applyFont="1" applyBorder="1" applyAlignment="1">
      <alignment horizontal="justify"/>
    </xf>
    <xf numFmtId="0" fontId="2" fillId="11" borderId="3" xfId="0" applyFont="1" applyFill="1" applyBorder="1"/>
    <xf numFmtId="14" fontId="2" fillId="11" borderId="3" xfId="0" applyNumberFormat="1" applyFont="1" applyFill="1" applyBorder="1" applyAlignment="1">
      <alignment horizontal="right" vertical="top"/>
    </xf>
    <xf numFmtId="14" fontId="28" fillId="11" borderId="3" xfId="0" applyNumberFormat="1" applyFont="1" applyFill="1" applyBorder="1" applyAlignment="1">
      <alignment vertical="top"/>
    </xf>
    <xf numFmtId="14" fontId="27" fillId="11" borderId="3" xfId="0" applyNumberFormat="1" applyFont="1" applyFill="1" applyBorder="1" applyAlignment="1">
      <alignment vertical="top"/>
    </xf>
    <xf numFmtId="14" fontId="26" fillId="11" borderId="3" xfId="0" applyNumberFormat="1" applyFont="1" applyFill="1" applyBorder="1" applyAlignment="1">
      <alignment vertical="top"/>
    </xf>
    <xf numFmtId="0" fontId="53" fillId="11" borderId="3" xfId="0" applyFont="1" applyFill="1" applyBorder="1" applyAlignment="1">
      <alignment vertical="top"/>
    </xf>
    <xf numFmtId="0" fontId="26" fillId="11" borderId="10" xfId="0" applyFont="1" applyFill="1" applyBorder="1"/>
    <xf numFmtId="0" fontId="5" fillId="0" borderId="17" xfId="0" applyFont="1" applyBorder="1" applyAlignment="1">
      <alignment horizontal="justify" vertical="top" wrapText="1"/>
    </xf>
    <xf numFmtId="0" fontId="5" fillId="11" borderId="3" xfId="0" applyFont="1" applyFill="1" applyBorder="1" applyAlignment="1">
      <alignment horizontal="justify" vertical="top" wrapText="1"/>
    </xf>
    <xf numFmtId="0" fontId="5" fillId="11" borderId="3" xfId="0" applyFont="1" applyFill="1" applyBorder="1" applyAlignment="1">
      <alignment vertical="top" wrapText="1"/>
    </xf>
    <xf numFmtId="0" fontId="5" fillId="0" borderId="37" xfId="0" applyFont="1" applyBorder="1" applyAlignment="1">
      <alignment horizontal="justify" vertical="justify" wrapText="1"/>
    </xf>
    <xf numFmtId="0" fontId="5" fillId="11" borderId="17" xfId="0" applyFont="1" applyFill="1" applyBorder="1" applyAlignment="1">
      <alignment horizontal="justify" vertical="top" wrapText="1"/>
    </xf>
    <xf numFmtId="0" fontId="5" fillId="11" borderId="17" xfId="0" applyFont="1" applyFill="1" applyBorder="1" applyAlignment="1">
      <alignment vertical="top" wrapText="1"/>
    </xf>
    <xf numFmtId="0" fontId="5" fillId="11" borderId="3" xfId="0" applyFont="1" applyFill="1" applyBorder="1"/>
    <xf numFmtId="14" fontId="5" fillId="11" borderId="3" xfId="0" applyNumberFormat="1" applyFont="1" applyFill="1" applyBorder="1" applyAlignment="1">
      <alignment horizontal="right" vertical="top"/>
    </xf>
    <xf numFmtId="0" fontId="5" fillId="11" borderId="17" xfId="0" applyFont="1" applyFill="1" applyBorder="1"/>
    <xf numFmtId="0" fontId="5" fillId="0" borderId="35" xfId="0" applyFont="1" applyBorder="1" applyAlignment="1">
      <alignment horizontal="justify" vertical="top" wrapText="1"/>
    </xf>
    <xf numFmtId="0" fontId="5" fillId="11" borderId="14" xfId="0" applyFont="1" applyFill="1" applyBorder="1"/>
    <xf numFmtId="2" fontId="2" fillId="11" borderId="14" xfId="0" applyNumberFormat="1" applyFont="1" applyFill="1" applyBorder="1"/>
    <xf numFmtId="0" fontId="5" fillId="0" borderId="16" xfId="0" applyFont="1" applyBorder="1" applyAlignment="1">
      <alignment vertical="center"/>
    </xf>
    <xf numFmtId="0" fontId="5" fillId="0" borderId="23" xfId="0" applyFont="1" applyBorder="1" applyAlignment="1">
      <alignment horizontal="justify"/>
    </xf>
    <xf numFmtId="0" fontId="5" fillId="11" borderId="3" xfId="0" applyFont="1" applyFill="1" applyBorder="1" applyAlignment="1">
      <alignment horizontal="left" vertical="top" wrapText="1"/>
    </xf>
    <xf numFmtId="0" fontId="5" fillId="11" borderId="3" xfId="0" applyFont="1" applyFill="1" applyBorder="1" applyAlignment="1">
      <alignment vertical="center" wrapText="1"/>
    </xf>
    <xf numFmtId="0" fontId="5" fillId="0" borderId="37" xfId="0" applyFont="1" applyBorder="1" applyAlignment="1">
      <alignment horizontal="justify"/>
    </xf>
    <xf numFmtId="0" fontId="5" fillId="11" borderId="17" xfId="0" applyFont="1" applyFill="1" applyBorder="1" applyAlignment="1">
      <alignment vertical="center" wrapText="1"/>
    </xf>
    <xf numFmtId="4" fontId="5" fillId="11" borderId="14" xfId="0" applyNumberFormat="1" applyFont="1" applyFill="1" applyBorder="1"/>
    <xf numFmtId="0" fontId="5" fillId="0" borderId="16" xfId="0" applyFont="1" applyBorder="1" applyAlignment="1">
      <alignment vertical="center" wrapText="1"/>
    </xf>
    <xf numFmtId="0" fontId="5" fillId="11" borderId="17" xfId="0" applyFont="1" applyFill="1" applyBorder="1" applyAlignment="1">
      <alignment horizontal="left" vertical="top" wrapText="1"/>
    </xf>
    <xf numFmtId="0" fontId="5" fillId="0" borderId="36" xfId="0" applyFont="1" applyBorder="1" applyAlignment="1">
      <alignment vertical="center" wrapText="1"/>
    </xf>
    <xf numFmtId="0" fontId="5" fillId="0" borderId="19" xfId="0" applyFont="1" applyBorder="1" applyAlignment="1">
      <alignment vertical="center" wrapText="1"/>
    </xf>
    <xf numFmtId="0" fontId="5" fillId="0" borderId="19" xfId="0" applyFont="1" applyBorder="1" applyAlignment="1">
      <alignment vertical="center"/>
    </xf>
    <xf numFmtId="0" fontId="5" fillId="11" borderId="55" xfId="0" applyFont="1" applyFill="1" applyBorder="1" applyAlignment="1">
      <alignment horizontal="left" vertical="top" wrapText="1"/>
    </xf>
    <xf numFmtId="0" fontId="30" fillId="11" borderId="56" xfId="0" applyFont="1" applyFill="1" applyBorder="1"/>
    <xf numFmtId="0" fontId="30" fillId="11" borderId="0" xfId="0" applyFont="1" applyFill="1" applyBorder="1"/>
    <xf numFmtId="0" fontId="0" fillId="0" borderId="0" xfId="0" applyBorder="1"/>
    <xf numFmtId="0" fontId="0" fillId="0" borderId="0" xfId="0" applyAlignment="1">
      <alignment horizontal="right" vertical="top"/>
    </xf>
    <xf numFmtId="0" fontId="31" fillId="11" borderId="56" xfId="0" applyFont="1" applyFill="1" applyBorder="1"/>
    <xf numFmtId="0" fontId="32" fillId="11" borderId="56" xfId="0" applyFont="1" applyFill="1" applyBorder="1"/>
    <xf numFmtId="0" fontId="56" fillId="11" borderId="56" xfId="0" applyFont="1" applyFill="1" applyBorder="1"/>
    <xf numFmtId="0" fontId="56" fillId="11" borderId="0" xfId="0" applyFont="1" applyFill="1" applyBorder="1"/>
    <xf numFmtId="0" fontId="0" fillId="0" borderId="0" xfId="0" applyAlignment="1">
      <alignment vertical="top"/>
    </xf>
    <xf numFmtId="0" fontId="2" fillId="16" borderId="0" xfId="0" applyFont="1" applyFill="1" applyBorder="1"/>
    <xf numFmtId="0" fontId="5" fillId="12" borderId="5" xfId="0" applyFont="1" applyFill="1" applyBorder="1" applyAlignment="1">
      <alignment horizontal="center"/>
    </xf>
    <xf numFmtId="0" fontId="5" fillId="12" borderId="39" xfId="0" applyFont="1" applyFill="1" applyBorder="1" applyAlignment="1">
      <alignment horizontal="center"/>
    </xf>
    <xf numFmtId="0" fontId="0" fillId="0" borderId="42" xfId="0" applyBorder="1"/>
    <xf numFmtId="0" fontId="0" fillId="0" borderId="11" xfId="0" applyBorder="1"/>
    <xf numFmtId="0" fontId="0" fillId="0" borderId="12" xfId="0" applyBorder="1"/>
    <xf numFmtId="0" fontId="5" fillId="0" borderId="43" xfId="0" applyFont="1" applyBorder="1"/>
    <xf numFmtId="0" fontId="5" fillId="0" borderId="29" xfId="0" applyFont="1" applyBorder="1"/>
    <xf numFmtId="0" fontId="0" fillId="0" borderId="31" xfId="0" applyBorder="1"/>
    <xf numFmtId="14" fontId="0" fillId="0" borderId="31" xfId="0" applyNumberFormat="1" applyBorder="1"/>
    <xf numFmtId="0" fontId="0" fillId="0" borderId="57" xfId="0" applyBorder="1"/>
    <xf numFmtId="0" fontId="0" fillId="0" borderId="27" xfId="0" applyBorder="1"/>
    <xf numFmtId="0" fontId="0" fillId="0" borderId="28" xfId="0" applyBorder="1"/>
    <xf numFmtId="0" fontId="5" fillId="0" borderId="57" xfId="0" applyFont="1" applyBorder="1"/>
    <xf numFmtId="0" fontId="5" fillId="0" borderId="27" xfId="0" applyFont="1" applyBorder="1"/>
    <xf numFmtId="14" fontId="0" fillId="0" borderId="28" xfId="0" applyNumberFormat="1" applyBorder="1"/>
    <xf numFmtId="0" fontId="0" fillId="0" borderId="43" xfId="0" applyBorder="1"/>
    <xf numFmtId="0" fontId="21" fillId="7" borderId="7" xfId="0" applyFont="1" applyFill="1" applyBorder="1" applyAlignment="1">
      <alignment horizontal="center"/>
    </xf>
    <xf numFmtId="0" fontId="53" fillId="7" borderId="7" xfId="0" applyFont="1" applyFill="1" applyBorder="1"/>
    <xf numFmtId="0" fontId="22" fillId="7" borderId="0" xfId="0" applyFont="1" applyFill="1" applyBorder="1" applyAlignment="1">
      <alignment horizontal="left"/>
    </xf>
    <xf numFmtId="0" fontId="53" fillId="7" borderId="0" xfId="0" applyFont="1" applyFill="1" applyBorder="1" applyAlignment="1">
      <alignment horizontal="left"/>
    </xf>
    <xf numFmtId="0" fontId="22" fillId="7" borderId="0" xfId="0" applyFont="1" applyFill="1" applyBorder="1"/>
    <xf numFmtId="0" fontId="23" fillId="7" borderId="0" xfId="0" applyFont="1" applyFill="1" applyBorder="1"/>
    <xf numFmtId="0" fontId="24" fillId="7" borderId="0" xfId="0" applyFont="1" applyFill="1" applyBorder="1"/>
    <xf numFmtId="0" fontId="53" fillId="7" borderId="0" xfId="0" applyFont="1" applyFill="1" applyBorder="1"/>
    <xf numFmtId="0" fontId="26" fillId="7" borderId="6" xfId="0" applyFont="1" applyFill="1" applyBorder="1"/>
    <xf numFmtId="0" fontId="26" fillId="7" borderId="38" xfId="0" applyFont="1" applyFill="1" applyBorder="1"/>
    <xf numFmtId="0" fontId="27" fillId="7" borderId="38" xfId="0" applyFont="1" applyFill="1" applyBorder="1"/>
    <xf numFmtId="0" fontId="28" fillId="7" borderId="38" xfId="0" applyFont="1" applyFill="1" applyBorder="1"/>
    <xf numFmtId="0" fontId="5" fillId="11" borderId="58" xfId="0" applyFont="1" applyFill="1" applyBorder="1" applyAlignment="1">
      <alignment horizontal="justify" vertical="top" wrapText="1"/>
    </xf>
    <xf numFmtId="0" fontId="5" fillId="11" borderId="59" xfId="0" applyFont="1" applyFill="1" applyBorder="1" applyAlignment="1">
      <alignment vertical="top" wrapText="1"/>
    </xf>
    <xf numFmtId="0" fontId="5" fillId="0" borderId="5" xfId="0" applyFont="1" applyBorder="1" applyAlignment="1">
      <alignment vertical="top" wrapText="1"/>
    </xf>
    <xf numFmtId="0" fontId="5" fillId="0" borderId="38" xfId="0" applyFont="1" applyBorder="1"/>
    <xf numFmtId="14" fontId="5" fillId="0" borderId="38" xfId="0" applyNumberFormat="1" applyFont="1" applyBorder="1" applyAlignment="1">
      <alignment horizontal="right" vertical="top"/>
    </xf>
    <xf numFmtId="14" fontId="28" fillId="7" borderId="52" xfId="0" applyNumberFormat="1" applyFont="1" applyFill="1" applyBorder="1" applyAlignment="1">
      <alignment vertical="top"/>
    </xf>
    <xf numFmtId="14" fontId="27" fillId="7" borderId="52" xfId="0" applyNumberFormat="1" applyFont="1" applyFill="1" applyBorder="1" applyAlignment="1">
      <alignment vertical="top"/>
    </xf>
    <xf numFmtId="14" fontId="26" fillId="7" borderId="52" xfId="0" applyNumberFormat="1" applyFont="1" applyFill="1" applyBorder="1" applyAlignment="1">
      <alignment vertical="top"/>
    </xf>
    <xf numFmtId="0" fontId="53" fillId="7" borderId="52" xfId="0" applyFont="1" applyFill="1" applyBorder="1" applyAlignment="1">
      <alignment vertical="top"/>
    </xf>
    <xf numFmtId="0" fontId="5" fillId="0" borderId="39" xfId="0" applyFont="1" applyBorder="1" applyAlignment="1">
      <alignment vertical="top" wrapText="1"/>
    </xf>
    <xf numFmtId="0" fontId="27" fillId="7" borderId="52" xfId="0" applyFont="1" applyFill="1" applyBorder="1" applyAlignment="1">
      <alignment vertical="top"/>
    </xf>
    <xf numFmtId="0" fontId="26" fillId="7" borderId="52" xfId="0" applyFont="1" applyFill="1" applyBorder="1" applyAlignment="1">
      <alignment vertical="top"/>
    </xf>
    <xf numFmtId="0" fontId="5" fillId="11" borderId="5" xfId="0" applyFont="1" applyFill="1" applyBorder="1" applyAlignment="1">
      <alignment vertical="top" wrapText="1"/>
    </xf>
    <xf numFmtId="0" fontId="5" fillId="0" borderId="39" xfId="0" applyFont="1" applyBorder="1" applyAlignment="1">
      <alignment vertical="center" wrapText="1"/>
    </xf>
    <xf numFmtId="0" fontId="26" fillId="7" borderId="29" xfId="0" applyFont="1" applyFill="1" applyBorder="1"/>
    <xf numFmtId="0" fontId="26" fillId="7" borderId="30" xfId="0" applyFont="1" applyFill="1" applyBorder="1"/>
    <xf numFmtId="0" fontId="27" fillId="7" borderId="30" xfId="0" applyFont="1" applyFill="1" applyBorder="1"/>
    <xf numFmtId="0" fontId="28" fillId="7" borderId="30" xfId="0" applyFont="1" applyFill="1" applyBorder="1"/>
    <xf numFmtId="0" fontId="57" fillId="0" borderId="60" xfId="0" applyFont="1" applyBorder="1" applyAlignment="1">
      <alignment horizontal="justify" vertical="top" wrapText="1"/>
    </xf>
    <xf numFmtId="0" fontId="5" fillId="11" borderId="61" xfId="0" applyFont="1" applyFill="1" applyBorder="1" applyAlignment="1">
      <alignment vertical="top" wrapText="1"/>
    </xf>
    <xf numFmtId="0" fontId="5" fillId="0" borderId="43" xfId="0" applyFont="1" applyBorder="1" applyAlignment="1">
      <alignment vertical="top" wrapText="1"/>
    </xf>
    <xf numFmtId="0" fontId="5" fillId="0" borderId="30" xfId="0" applyFont="1" applyBorder="1"/>
    <xf numFmtId="14" fontId="5" fillId="0" borderId="30" xfId="0" applyNumberFormat="1" applyFont="1" applyBorder="1" applyAlignment="1">
      <alignment horizontal="right" vertical="top"/>
    </xf>
    <xf numFmtId="14" fontId="28" fillId="7" borderId="62" xfId="0" applyNumberFormat="1" applyFont="1" applyFill="1" applyBorder="1" applyAlignment="1">
      <alignment vertical="top"/>
    </xf>
    <xf numFmtId="14" fontId="27" fillId="7" borderId="62" xfId="0" applyNumberFormat="1" applyFont="1" applyFill="1" applyBorder="1" applyAlignment="1">
      <alignment vertical="top"/>
    </xf>
    <xf numFmtId="14" fontId="26" fillId="7" borderId="62" xfId="0" applyNumberFormat="1" applyFont="1" applyFill="1" applyBorder="1" applyAlignment="1">
      <alignment vertical="top"/>
    </xf>
    <xf numFmtId="0" fontId="53" fillId="7" borderId="62" xfId="0" applyFont="1" applyFill="1" applyBorder="1" applyAlignment="1">
      <alignment vertical="top"/>
    </xf>
    <xf numFmtId="0" fontId="5" fillId="0" borderId="31" xfId="0" applyFont="1" applyBorder="1" applyAlignment="1">
      <alignment vertical="center" wrapText="1"/>
    </xf>
    <xf numFmtId="0" fontId="0" fillId="16" borderId="0" xfId="0" applyFill="1"/>
    <xf numFmtId="0" fontId="33" fillId="7" borderId="7" xfId="0" applyFont="1" applyFill="1" applyBorder="1"/>
    <xf numFmtId="0" fontId="21" fillId="7" borderId="0" xfId="0" applyFont="1" applyFill="1" applyBorder="1" applyAlignment="1">
      <alignment horizontal="left"/>
    </xf>
    <xf numFmtId="0" fontId="22" fillId="7" borderId="30" xfId="0" applyFont="1" applyFill="1" applyBorder="1"/>
    <xf numFmtId="0" fontId="23" fillId="7" borderId="30" xfId="0" applyFont="1" applyFill="1" applyBorder="1"/>
    <xf numFmtId="0" fontId="24" fillId="7" borderId="30" xfId="0" applyFont="1" applyFill="1" applyBorder="1"/>
    <xf numFmtId="0" fontId="33" fillId="7" borderId="30" xfId="0" applyFont="1" applyFill="1" applyBorder="1"/>
    <xf numFmtId="0" fontId="26" fillId="7" borderId="63" xfId="0" applyFont="1" applyFill="1" applyBorder="1"/>
    <xf numFmtId="0" fontId="26" fillId="7" borderId="56" xfId="0" applyFont="1" applyFill="1" applyBorder="1"/>
    <xf numFmtId="0" fontId="27" fillId="7" borderId="56" xfId="0" applyFont="1" applyFill="1" applyBorder="1"/>
    <xf numFmtId="0" fontId="28" fillId="7" borderId="56" xfId="0" applyFont="1" applyFill="1" applyBorder="1"/>
    <xf numFmtId="0" fontId="34" fillId="0" borderId="13" xfId="0" applyFont="1" applyFill="1" applyBorder="1" applyAlignment="1">
      <alignment vertical="center" wrapText="1"/>
    </xf>
    <xf numFmtId="0" fontId="0" fillId="2" borderId="64" xfId="0" applyFill="1" applyBorder="1"/>
    <xf numFmtId="0" fontId="5" fillId="0" borderId="65" xfId="0" applyFont="1" applyBorder="1" applyAlignment="1">
      <alignment vertical="top" wrapText="1"/>
    </xf>
    <xf numFmtId="1" fontId="1" fillId="0" borderId="7" xfId="0" applyNumberFormat="1" applyFont="1" applyBorder="1"/>
    <xf numFmtId="2" fontId="1" fillId="0" borderId="7" xfId="0" applyNumberFormat="1" applyFont="1" applyBorder="1"/>
    <xf numFmtId="0" fontId="2" fillId="0" borderId="7" xfId="0" applyFont="1" applyBorder="1" applyAlignment="1">
      <alignment horizontal="right" vertical="top"/>
    </xf>
    <xf numFmtId="0" fontId="28" fillId="7" borderId="66" xfId="0" applyFont="1" applyFill="1" applyBorder="1" applyAlignment="1">
      <alignment vertical="top"/>
    </xf>
    <xf numFmtId="0" fontId="27" fillId="7" borderId="67" xfId="0" applyFont="1" applyFill="1" applyBorder="1" applyAlignment="1">
      <alignment vertical="top"/>
    </xf>
    <xf numFmtId="0" fontId="26" fillId="7" borderId="68" xfId="0" applyFont="1" applyFill="1" applyBorder="1" applyAlignment="1">
      <alignment vertical="top"/>
    </xf>
    <xf numFmtId="0" fontId="35" fillId="7" borderId="68" xfId="0" applyFont="1" applyFill="1" applyBorder="1" applyAlignment="1">
      <alignment vertical="top"/>
    </xf>
    <xf numFmtId="0" fontId="2" fillId="0" borderId="12" xfId="0" applyFont="1" applyBorder="1"/>
    <xf numFmtId="0" fontId="58" fillId="0" borderId="69" xfId="0" applyFont="1" applyBorder="1" applyAlignment="1">
      <alignment wrapText="1"/>
    </xf>
    <xf numFmtId="0" fontId="58" fillId="0" borderId="0" xfId="0" applyFont="1" applyBorder="1"/>
    <xf numFmtId="0" fontId="5" fillId="0" borderId="70" xfId="0" applyFont="1" applyBorder="1" applyAlignment="1">
      <alignment vertical="top" wrapText="1"/>
    </xf>
    <xf numFmtId="0" fontId="2" fillId="0" borderId="0" xfId="0" applyFont="1" applyBorder="1"/>
    <xf numFmtId="14" fontId="2" fillId="0" borderId="0" xfId="0" applyNumberFormat="1" applyFont="1" applyBorder="1" applyAlignment="1">
      <alignment horizontal="right" vertical="top"/>
    </xf>
    <xf numFmtId="14" fontId="28" fillId="7" borderId="71" xfId="0" applyNumberFormat="1" applyFont="1" applyFill="1" applyBorder="1" applyAlignment="1">
      <alignment vertical="top"/>
    </xf>
    <xf numFmtId="14" fontId="27" fillId="7" borderId="56" xfId="0" applyNumberFormat="1" applyFont="1" applyFill="1" applyBorder="1" applyAlignment="1">
      <alignment vertical="top"/>
    </xf>
    <xf numFmtId="14" fontId="26" fillId="7" borderId="72" xfId="0" applyNumberFormat="1" applyFont="1" applyFill="1" applyBorder="1" applyAlignment="1">
      <alignment vertical="top"/>
    </xf>
    <xf numFmtId="14" fontId="35" fillId="7" borderId="72" xfId="0" applyNumberFormat="1" applyFont="1" applyFill="1" applyBorder="1" applyAlignment="1">
      <alignment vertical="top"/>
    </xf>
    <xf numFmtId="0" fontId="58" fillId="0" borderId="60" xfId="0" applyFont="1" applyBorder="1" applyAlignment="1">
      <alignment wrapText="1"/>
    </xf>
    <xf numFmtId="0" fontId="58" fillId="0" borderId="30" xfId="0" applyFont="1" applyBorder="1"/>
    <xf numFmtId="0" fontId="5" fillId="0" borderId="74" xfId="0" applyFont="1" applyBorder="1" applyAlignment="1">
      <alignment vertical="top" wrapText="1"/>
    </xf>
    <xf numFmtId="0" fontId="2" fillId="0" borderId="30" xfId="0" applyFont="1" applyBorder="1"/>
    <xf numFmtId="14" fontId="2" fillId="0" borderId="30" xfId="0" applyNumberFormat="1" applyFont="1" applyBorder="1" applyAlignment="1">
      <alignment horizontal="right" vertical="top"/>
    </xf>
    <xf numFmtId="14" fontId="28" fillId="7" borderId="75" xfId="0" applyNumberFormat="1" applyFont="1" applyFill="1" applyBorder="1" applyAlignment="1">
      <alignment vertical="top"/>
    </xf>
    <xf numFmtId="14" fontId="27" fillId="7" borderId="76" xfId="0" applyNumberFormat="1" applyFont="1" applyFill="1" applyBorder="1" applyAlignment="1">
      <alignment vertical="top"/>
    </xf>
    <xf numFmtId="14" fontId="26" fillId="7" borderId="77" xfId="0" applyNumberFormat="1" applyFont="1" applyFill="1" applyBorder="1" applyAlignment="1">
      <alignment vertical="top"/>
    </xf>
    <xf numFmtId="14" fontId="35" fillId="7" borderId="77" xfId="0" applyNumberFormat="1" applyFont="1" applyFill="1" applyBorder="1" applyAlignment="1">
      <alignment vertical="top"/>
    </xf>
    <xf numFmtId="0" fontId="1" fillId="13" borderId="27" xfId="0" applyFont="1" applyFill="1" applyBorder="1" applyAlignment="1">
      <alignment horizontal="center" vertical="top"/>
    </xf>
    <xf numFmtId="0" fontId="1" fillId="13" borderId="0" xfId="0" applyFont="1" applyFill="1" applyBorder="1" applyAlignment="1">
      <alignment horizontal="center" vertical="top"/>
    </xf>
    <xf numFmtId="1" fontId="1" fillId="13" borderId="0" xfId="0" applyNumberFormat="1" applyFont="1" applyFill="1" applyBorder="1" applyAlignment="1">
      <alignment horizontal="center" vertical="center"/>
    </xf>
    <xf numFmtId="0" fontId="22" fillId="13" borderId="4" xfId="0" applyFont="1" applyFill="1" applyBorder="1"/>
    <xf numFmtId="0" fontId="23" fillId="13" borderId="4" xfId="0" applyFont="1" applyFill="1" applyBorder="1"/>
    <xf numFmtId="0" fontId="24" fillId="13" borderId="4" xfId="0" applyFont="1" applyFill="1" applyBorder="1"/>
    <xf numFmtId="0" fontId="53" fillId="13" borderId="3" xfId="0" applyFont="1" applyFill="1" applyBorder="1"/>
    <xf numFmtId="0" fontId="2" fillId="13" borderId="28" xfId="0" applyFont="1" applyFill="1" applyBorder="1" applyAlignment="1">
      <alignment vertical="top"/>
    </xf>
    <xf numFmtId="0" fontId="1" fillId="13" borderId="7" xfId="0" applyFont="1" applyFill="1" applyBorder="1" applyAlignment="1">
      <alignment horizontal="center"/>
    </xf>
    <xf numFmtId="0" fontId="3" fillId="13" borderId="48" xfId="0" applyFont="1" applyFill="1" applyBorder="1" applyAlignment="1">
      <alignment horizontal="left" vertical="top" wrapText="1"/>
    </xf>
    <xf numFmtId="0" fontId="4" fillId="13" borderId="48" xfId="0" applyFont="1" applyFill="1" applyBorder="1" applyAlignment="1">
      <alignment horizontal="left" vertical="top" wrapText="1"/>
    </xf>
    <xf numFmtId="0" fontId="4" fillId="13" borderId="49" xfId="0" applyFont="1" applyFill="1" applyBorder="1" applyAlignment="1">
      <alignment horizontal="left" vertical="top" wrapText="1"/>
    </xf>
    <xf numFmtId="0" fontId="59" fillId="13" borderId="1" xfId="0" applyFont="1" applyFill="1" applyBorder="1" applyAlignment="1">
      <alignment horizontal="center"/>
    </xf>
    <xf numFmtId="0" fontId="4" fillId="13" borderId="12" xfId="0" quotePrefix="1" applyFont="1" applyFill="1" applyBorder="1" applyAlignment="1">
      <alignment horizontal="left" vertical="top" wrapText="1"/>
    </xf>
    <xf numFmtId="0" fontId="1" fillId="13" borderId="11" xfId="0" applyFont="1" applyFill="1" applyBorder="1" applyAlignment="1">
      <alignment horizontal="center" vertical="top"/>
    </xf>
    <xf numFmtId="0" fontId="1" fillId="13" borderId="7" xfId="0" applyFont="1" applyFill="1" applyBorder="1" applyAlignment="1">
      <alignment horizontal="center" vertical="top"/>
    </xf>
    <xf numFmtId="1" fontId="1" fillId="13" borderId="7" xfId="0" applyNumberFormat="1" applyFont="1" applyFill="1" applyBorder="1" applyAlignment="1">
      <alignment horizontal="center" vertical="center"/>
    </xf>
    <xf numFmtId="0" fontId="22" fillId="13" borderId="14" xfId="0" applyFont="1" applyFill="1" applyBorder="1"/>
    <xf numFmtId="0" fontId="23" fillId="13" borderId="14" xfId="0" applyFont="1" applyFill="1" applyBorder="1"/>
    <xf numFmtId="0" fontId="24" fillId="13" borderId="14" xfId="0" applyFont="1" applyFill="1" applyBorder="1"/>
    <xf numFmtId="0" fontId="53" fillId="13" borderId="14" xfId="0" applyFont="1" applyFill="1" applyBorder="1"/>
    <xf numFmtId="0" fontId="2" fillId="13" borderId="12" xfId="0" applyFont="1" applyFill="1" applyBorder="1" applyAlignment="1">
      <alignment vertical="top"/>
    </xf>
    <xf numFmtId="0" fontId="1" fillId="13" borderId="81" xfId="0" applyFont="1" applyFill="1" applyBorder="1" applyAlignment="1">
      <alignment horizontal="center" vertical="center"/>
    </xf>
    <xf numFmtId="0" fontId="3" fillId="13" borderId="35" xfId="0" applyFont="1" applyFill="1" applyBorder="1" applyAlignment="1">
      <alignment horizontal="center" vertical="center" wrapText="1"/>
    </xf>
    <xf numFmtId="0" fontId="4" fillId="13" borderId="14" xfId="0" applyFont="1" applyFill="1" applyBorder="1" applyAlignment="1">
      <alignment horizontal="center" vertical="center" wrapText="1"/>
    </xf>
    <xf numFmtId="0" fontId="4" fillId="13" borderId="15" xfId="0" applyFont="1" applyFill="1" applyBorder="1" applyAlignment="1">
      <alignment horizontal="center" vertical="center" wrapText="1"/>
    </xf>
    <xf numFmtId="0" fontId="1" fillId="13" borderId="3" xfId="0" applyFont="1" applyFill="1" applyBorder="1" applyAlignment="1">
      <alignment horizontal="center" vertical="center"/>
    </xf>
    <xf numFmtId="0" fontId="4" fillId="13" borderId="82" xfId="0" quotePrefix="1" applyFont="1" applyFill="1" applyBorder="1" applyAlignment="1">
      <alignment horizontal="left" vertical="top" wrapText="1"/>
    </xf>
    <xf numFmtId="0" fontId="22" fillId="13" borderId="0" xfId="0" applyFont="1" applyFill="1" applyBorder="1"/>
    <xf numFmtId="0" fontId="23" fillId="13" borderId="0" xfId="0" applyFont="1" applyFill="1" applyBorder="1"/>
    <xf numFmtId="0" fontId="24" fillId="13" borderId="0" xfId="0" applyFont="1" applyFill="1" applyBorder="1"/>
    <xf numFmtId="0" fontId="33" fillId="13" borderId="0" xfId="0" applyFont="1" applyFill="1" applyBorder="1"/>
    <xf numFmtId="0" fontId="6" fillId="0" borderId="11" xfId="0" applyFont="1" applyBorder="1" applyAlignment="1">
      <alignment horizontal="left" vertical="top" wrapText="1"/>
    </xf>
    <xf numFmtId="0" fontId="40" fillId="0" borderId="7" xfId="0" applyFont="1" applyBorder="1" applyAlignment="1">
      <alignment horizontal="left" vertical="top"/>
    </xf>
    <xf numFmtId="0" fontId="40" fillId="0" borderId="12" xfId="0" applyFont="1" applyBorder="1" applyAlignment="1">
      <alignment horizontal="left" vertical="top"/>
    </xf>
    <xf numFmtId="0" fontId="40" fillId="0" borderId="27" xfId="0" applyFont="1" applyBorder="1" applyAlignment="1">
      <alignment horizontal="left" vertical="top"/>
    </xf>
    <xf numFmtId="0" fontId="40" fillId="0" borderId="0" xfId="0" applyFont="1" applyBorder="1" applyAlignment="1">
      <alignment horizontal="left" vertical="top"/>
    </xf>
    <xf numFmtId="0" fontId="40" fillId="0" borderId="28" xfId="0" applyFont="1" applyBorder="1" applyAlignment="1">
      <alignment horizontal="left" vertical="top"/>
    </xf>
    <xf numFmtId="0" fontId="40" fillId="0" borderId="29" xfId="0" applyFont="1" applyBorder="1" applyAlignment="1">
      <alignment horizontal="left" vertical="top"/>
    </xf>
    <xf numFmtId="0" fontId="40" fillId="0" borderId="30" xfId="0" applyFont="1" applyBorder="1" applyAlignment="1">
      <alignment horizontal="left" vertical="top"/>
    </xf>
    <xf numFmtId="0" fontId="40" fillId="0" borderId="31" xfId="0" applyFont="1" applyBorder="1" applyAlignment="1">
      <alignment horizontal="left" vertical="top"/>
    </xf>
    <xf numFmtId="0" fontId="7" fillId="0" borderId="32" xfId="1" applyFont="1" applyFill="1" applyBorder="1" applyAlignment="1" applyProtection="1">
      <alignment horizontal="center" vertical="center"/>
    </xf>
    <xf numFmtId="0" fontId="7" fillId="0" borderId="33" xfId="1" applyFont="1" applyFill="1" applyBorder="1" applyAlignment="1" applyProtection="1">
      <alignment horizontal="center" vertical="center"/>
    </xf>
    <xf numFmtId="0" fontId="7" fillId="0" borderId="34" xfId="1" applyFont="1" applyFill="1" applyBorder="1" applyAlignment="1" applyProtection="1">
      <alignment horizontal="center" vertical="center"/>
    </xf>
    <xf numFmtId="0" fontId="8" fillId="0" borderId="13" xfId="1" applyFont="1" applyFill="1" applyBorder="1" applyAlignment="1" applyProtection="1">
      <alignment horizontal="center" vertical="center"/>
    </xf>
    <xf numFmtId="0" fontId="8" fillId="0" borderId="14" xfId="1" applyFont="1" applyFill="1" applyBorder="1" applyAlignment="1" applyProtection="1">
      <alignment horizontal="center" vertical="center"/>
    </xf>
    <xf numFmtId="0" fontId="8" fillId="0" borderId="16" xfId="1" applyFont="1" applyFill="1" applyBorder="1" applyAlignment="1" applyProtection="1">
      <alignment horizontal="center" vertical="center"/>
    </xf>
    <xf numFmtId="0" fontId="9" fillId="0" borderId="35" xfId="1" applyFont="1" applyFill="1" applyBorder="1" applyAlignment="1" applyProtection="1">
      <alignment vertical="center"/>
    </xf>
    <xf numFmtId="0" fontId="9" fillId="0" borderId="14" xfId="1" applyFont="1" applyFill="1" applyBorder="1" applyAlignment="1" applyProtection="1">
      <alignment vertical="center"/>
    </xf>
    <xf numFmtId="0" fontId="9" fillId="0" borderId="16" xfId="1" applyFont="1" applyFill="1" applyBorder="1" applyAlignment="1" applyProtection="1">
      <alignment vertical="center"/>
    </xf>
    <xf numFmtId="0" fontId="8" fillId="0" borderId="9" xfId="1" applyFont="1" applyFill="1" applyBorder="1" applyAlignment="1" applyProtection="1">
      <alignment horizontal="center" vertical="center"/>
    </xf>
    <xf numFmtId="0" fontId="8" fillId="0" borderId="3" xfId="1" applyFont="1" applyFill="1" applyBorder="1" applyAlignment="1" applyProtection="1">
      <alignment horizontal="center" vertical="center"/>
    </xf>
    <xf numFmtId="0" fontId="8" fillId="0" borderId="36" xfId="1" applyFont="1" applyFill="1" applyBorder="1" applyAlignment="1" applyProtection="1">
      <alignment horizontal="center" vertical="center"/>
    </xf>
    <xf numFmtId="0" fontId="9" fillId="0" borderId="23" xfId="1" applyFont="1" applyFill="1" applyBorder="1" applyAlignment="1" applyProtection="1">
      <alignment vertical="center"/>
    </xf>
    <xf numFmtId="0" fontId="9" fillId="0" borderId="3" xfId="1" applyFont="1" applyFill="1" applyBorder="1" applyAlignment="1" applyProtection="1">
      <alignment vertical="center"/>
    </xf>
    <xf numFmtId="0" fontId="9" fillId="0" borderId="36" xfId="1" applyFont="1" applyFill="1" applyBorder="1" applyAlignment="1" applyProtection="1">
      <alignment vertical="center"/>
    </xf>
    <xf numFmtId="0" fontId="8" fillId="0" borderId="10" xfId="1" applyFont="1" applyFill="1" applyBorder="1" applyAlignment="1" applyProtection="1">
      <alignment horizontal="center" vertical="center"/>
    </xf>
    <xf numFmtId="0" fontId="8" fillId="0" borderId="17" xfId="1" applyFont="1" applyFill="1" applyBorder="1" applyAlignment="1" applyProtection="1">
      <alignment horizontal="center" vertical="center"/>
    </xf>
    <xf numFmtId="0" fontId="8" fillId="0" borderId="19" xfId="1" applyFont="1" applyFill="1" applyBorder="1" applyAlignment="1" applyProtection="1">
      <alignment horizontal="center" vertical="center"/>
    </xf>
    <xf numFmtId="0" fontId="9" fillId="0" borderId="37" xfId="1" applyFont="1" applyFill="1" applyBorder="1" applyAlignment="1" applyProtection="1">
      <alignment vertical="center"/>
    </xf>
    <xf numFmtId="0" fontId="9" fillId="0" borderId="17" xfId="1" applyFont="1" applyFill="1" applyBorder="1" applyAlignment="1" applyProtection="1">
      <alignment vertical="center"/>
    </xf>
    <xf numFmtId="0" fontId="9" fillId="0" borderId="19" xfId="1" applyFont="1" applyFill="1" applyBorder="1" applyAlignment="1" applyProtection="1">
      <alignment vertical="center"/>
    </xf>
    <xf numFmtId="0" fontId="0" fillId="0" borderId="0" xfId="0"/>
    <xf numFmtId="0" fontId="0" fillId="0" borderId="3" xfId="0" applyBorder="1" applyAlignment="1">
      <alignment horizontal="justify" vertical="center" wrapText="1"/>
    </xf>
    <xf numFmtId="0" fontId="0" fillId="0" borderId="3" xfId="0" applyBorder="1" applyAlignment="1">
      <alignment horizontal="center" vertical="center"/>
    </xf>
    <xf numFmtId="0" fontId="40" fillId="15" borderId="3" xfId="0" applyFont="1" applyFill="1" applyBorder="1" applyAlignment="1">
      <alignment horizontal="center" vertical="center"/>
    </xf>
    <xf numFmtId="0" fontId="40" fillId="14" borderId="3" xfId="0" applyFont="1" applyFill="1" applyBorder="1" applyAlignment="1">
      <alignment horizontal="center" vertical="center"/>
    </xf>
    <xf numFmtId="0" fontId="0" fillId="0" borderId="3" xfId="0" applyBorder="1" applyAlignment="1">
      <alignment horizontal="justify" vertical="center"/>
    </xf>
    <xf numFmtId="0" fontId="0" fillId="0" borderId="0" xfId="0" applyAlignment="1">
      <alignment horizontal="center"/>
    </xf>
    <xf numFmtId="0" fontId="0" fillId="0" borderId="0" xfId="0" applyAlignment="1">
      <alignment horizontal="center" vertical="top" wrapText="1"/>
    </xf>
    <xf numFmtId="0" fontId="40" fillId="15" borderId="3" xfId="0" applyFont="1" applyFill="1" applyBorder="1" applyAlignment="1">
      <alignment horizontal="center" vertical="center" wrapText="1"/>
    </xf>
    <xf numFmtId="0" fontId="1" fillId="0" borderId="11" xfId="0" applyFont="1" applyBorder="1" applyAlignment="1">
      <alignment horizontal="center" vertical="top" wrapText="1"/>
    </xf>
    <xf numFmtId="0" fontId="1" fillId="0" borderId="7" xfId="0" applyFont="1" applyBorder="1" applyAlignment="1">
      <alignment horizontal="center" vertical="top"/>
    </xf>
    <xf numFmtId="0" fontId="1" fillId="0" borderId="12" xfId="0" applyFont="1" applyBorder="1" applyAlignment="1">
      <alignment horizontal="center" vertical="top"/>
    </xf>
    <xf numFmtId="0" fontId="1" fillId="0" borderId="27" xfId="0" applyFont="1" applyBorder="1" applyAlignment="1">
      <alignment horizontal="center" vertical="top"/>
    </xf>
    <xf numFmtId="0" fontId="1" fillId="0" borderId="0" xfId="0" applyFont="1" applyBorder="1" applyAlignment="1">
      <alignment horizontal="center" vertical="top"/>
    </xf>
    <xf numFmtId="0" fontId="1" fillId="0" borderId="28" xfId="0" applyFont="1" applyBorder="1" applyAlignment="1">
      <alignment horizontal="center" vertical="top"/>
    </xf>
    <xf numFmtId="0" fontId="1" fillId="0" borderId="29" xfId="0" applyFont="1" applyBorder="1" applyAlignment="1">
      <alignment horizontal="center" vertical="top"/>
    </xf>
    <xf numFmtId="0" fontId="1" fillId="0" borderId="30" xfId="0" applyFont="1" applyBorder="1" applyAlignment="1">
      <alignment horizontal="center" vertical="top"/>
    </xf>
    <xf numFmtId="0" fontId="1" fillId="0" borderId="31" xfId="0" applyFont="1" applyBorder="1" applyAlignment="1">
      <alignment horizontal="center" vertical="top"/>
    </xf>
    <xf numFmtId="0" fontId="1" fillId="13" borderId="38" xfId="0" applyFont="1" applyFill="1" applyBorder="1" applyAlignment="1">
      <alignment horizontal="center" vertical="center"/>
    </xf>
    <xf numFmtId="0" fontId="1" fillId="13" borderId="11" xfId="0" applyFont="1" applyFill="1" applyBorder="1" applyAlignment="1">
      <alignment horizontal="center"/>
    </xf>
    <xf numFmtId="0" fontId="1" fillId="13" borderId="7" xfId="0" applyFont="1" applyFill="1" applyBorder="1" applyAlignment="1">
      <alignment horizontal="center"/>
    </xf>
    <xf numFmtId="0" fontId="1" fillId="13" borderId="79" xfId="0" applyFont="1" applyFill="1" applyBorder="1" applyAlignment="1">
      <alignment horizontal="center"/>
    </xf>
    <xf numFmtId="0" fontId="1" fillId="13" borderId="49" xfId="0" applyFont="1" applyFill="1" applyBorder="1" applyAlignment="1">
      <alignment horizontal="center"/>
    </xf>
    <xf numFmtId="0" fontId="1" fillId="13" borderId="1" xfId="0" applyFont="1" applyFill="1" applyBorder="1" applyAlignment="1">
      <alignment horizontal="center" vertical="top"/>
    </xf>
    <xf numFmtId="0" fontId="5" fillId="11" borderId="14" xfId="0" applyFont="1" applyFill="1" applyBorder="1" applyAlignment="1">
      <alignment horizontal="left" vertical="top" wrapText="1"/>
    </xf>
    <xf numFmtId="0" fontId="5" fillId="11" borderId="17" xfId="0" applyFont="1" applyFill="1" applyBorder="1" applyAlignment="1">
      <alignment horizontal="left" vertical="top" wrapText="1"/>
    </xf>
    <xf numFmtId="0" fontId="5" fillId="0" borderId="36" xfId="0" applyFont="1" applyBorder="1" applyAlignment="1">
      <alignment horizontal="left" vertical="center" wrapText="1"/>
    </xf>
    <xf numFmtId="0" fontId="5" fillId="0" borderId="19" xfId="0" applyFont="1" applyBorder="1" applyAlignment="1">
      <alignment horizontal="left" vertical="center" wrapText="1"/>
    </xf>
    <xf numFmtId="0" fontId="5" fillId="0" borderId="36" xfId="0" applyFont="1" applyBorder="1" applyAlignment="1">
      <alignment horizontal="center" vertical="center" wrapText="1"/>
    </xf>
    <xf numFmtId="0" fontId="5" fillId="0" borderId="19" xfId="0" applyFont="1" applyBorder="1" applyAlignment="1">
      <alignment horizontal="center" vertical="center" wrapText="1"/>
    </xf>
    <xf numFmtId="0" fontId="5" fillId="12" borderId="6" xfId="0" applyFont="1" applyFill="1" applyBorder="1" applyAlignment="1">
      <alignment horizontal="center"/>
    </xf>
    <xf numFmtId="0" fontId="5" fillId="12" borderId="39" xfId="0" applyFont="1" applyFill="1" applyBorder="1" applyAlignment="1">
      <alignment horizontal="center"/>
    </xf>
    <xf numFmtId="0" fontId="1" fillId="13" borderId="80" xfId="0" applyFont="1" applyFill="1" applyBorder="1" applyAlignment="1">
      <alignment horizontal="center"/>
    </xf>
    <xf numFmtId="0" fontId="1" fillId="13" borderId="67" xfId="0" applyFont="1" applyFill="1" applyBorder="1" applyAlignment="1">
      <alignment horizontal="center"/>
    </xf>
    <xf numFmtId="0" fontId="1" fillId="13" borderId="6" xfId="0" applyFont="1" applyFill="1" applyBorder="1" applyAlignment="1">
      <alignment horizontal="center"/>
    </xf>
    <xf numFmtId="0" fontId="1" fillId="13" borderId="39" xfId="0" applyFont="1" applyFill="1" applyBorder="1" applyAlignment="1">
      <alignment horizontal="center"/>
    </xf>
    <xf numFmtId="0" fontId="1" fillId="13" borderId="3" xfId="0" applyFont="1" applyFill="1" applyBorder="1" applyAlignment="1">
      <alignment horizontal="center" vertical="center"/>
    </xf>
    <xf numFmtId="0" fontId="1" fillId="13" borderId="68" xfId="0" applyFont="1" applyFill="1" applyBorder="1" applyAlignment="1">
      <alignment horizontal="center"/>
    </xf>
    <xf numFmtId="0" fontId="1" fillId="13" borderId="49" xfId="0" applyFont="1" applyFill="1" applyBorder="1" applyAlignment="1">
      <alignment horizontal="center" vertical="top"/>
    </xf>
    <xf numFmtId="0" fontId="1" fillId="13" borderId="7" xfId="0" applyFont="1" applyFill="1" applyBorder="1" applyAlignment="1">
      <alignment horizontal="center" vertical="top"/>
    </xf>
    <xf numFmtId="0" fontId="1" fillId="13" borderId="79" xfId="0" applyFont="1" applyFill="1" applyBorder="1" applyAlignment="1">
      <alignment horizontal="center" vertical="top"/>
    </xf>
    <xf numFmtId="0" fontId="5" fillId="0" borderId="73" xfId="0" applyFont="1" applyBorder="1" applyAlignment="1">
      <alignment horizontal="left" vertical="center" wrapText="1"/>
    </xf>
    <xf numFmtId="0" fontId="5" fillId="0" borderId="73" xfId="0" applyFont="1" applyBorder="1" applyAlignment="1">
      <alignment horizontal="left" vertical="center"/>
    </xf>
    <xf numFmtId="0" fontId="5" fillId="0" borderId="78" xfId="0" applyFont="1" applyBorder="1" applyAlignment="1">
      <alignment horizontal="left" vertical="center"/>
    </xf>
    <xf numFmtId="14" fontId="0" fillId="0" borderId="3" xfId="0" applyNumberFormat="1" applyFont="1" applyBorder="1" applyAlignment="1">
      <alignment horizontal="center" vertical="center" wrapText="1"/>
    </xf>
    <xf numFmtId="0" fontId="0" fillId="0" borderId="3" xfId="0" applyFont="1" applyBorder="1" applyAlignment="1">
      <alignment horizontal="center" vertical="center" wrapText="1"/>
    </xf>
    <xf numFmtId="0" fontId="0" fillId="0" borderId="25" xfId="0" applyFont="1" applyFill="1" applyBorder="1" applyAlignment="1">
      <alignment horizontal="center" vertical="center" wrapText="1"/>
    </xf>
    <xf numFmtId="0" fontId="0" fillId="0" borderId="24" xfId="0" applyFont="1" applyFill="1" applyBorder="1" applyAlignment="1">
      <alignment horizontal="center" vertical="center" wrapText="1"/>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1" xfId="0" applyFont="1" applyBorder="1" applyAlignment="1">
      <alignment horizontal="center" vertical="center"/>
    </xf>
    <xf numFmtId="0" fontId="0" fillId="0" borderId="4" xfId="0" applyFont="1" applyBorder="1" applyAlignment="1">
      <alignment horizontal="center" vertical="center"/>
    </xf>
    <xf numFmtId="0" fontId="18" fillId="2" borderId="6" xfId="1" applyFont="1" applyFill="1" applyBorder="1" applyAlignment="1">
      <alignment horizontal="justify" vertical="center" wrapText="1"/>
    </xf>
    <xf numFmtId="0" fontId="18" fillId="2" borderId="38" xfId="1" applyFont="1" applyFill="1" applyBorder="1" applyAlignment="1">
      <alignment horizontal="justify" vertical="center" wrapText="1"/>
    </xf>
    <xf numFmtId="0" fontId="18" fillId="2" borderId="39" xfId="1" applyFont="1" applyFill="1" applyBorder="1" applyAlignment="1">
      <alignment horizontal="justify" vertical="center" wrapText="1"/>
    </xf>
    <xf numFmtId="0" fontId="4" fillId="2" borderId="6" xfId="1" applyFont="1" applyFill="1" applyBorder="1" applyAlignment="1">
      <alignment horizontal="left" vertical="center"/>
    </xf>
    <xf numFmtId="0" fontId="4" fillId="2" borderId="38" xfId="1" applyFont="1" applyFill="1" applyBorder="1" applyAlignment="1">
      <alignment horizontal="left" vertical="center"/>
    </xf>
    <xf numFmtId="0" fontId="4" fillId="2" borderId="39" xfId="1" applyFont="1" applyFill="1" applyBorder="1" applyAlignment="1">
      <alignment horizontal="left" vertical="center"/>
    </xf>
    <xf numFmtId="0" fontId="4" fillId="0" borderId="38" xfId="1" applyFont="1" applyFill="1" applyBorder="1" applyAlignment="1">
      <alignment horizontal="left" vertical="center" wrapText="1"/>
    </xf>
    <xf numFmtId="0" fontId="4" fillId="0" borderId="39" xfId="1" applyFont="1" applyFill="1" applyBorder="1" applyAlignment="1">
      <alignment horizontal="left" vertical="center" wrapText="1"/>
    </xf>
    <xf numFmtId="0" fontId="16" fillId="2" borderId="18" xfId="1" applyFont="1" applyFill="1" applyBorder="1" applyAlignment="1">
      <alignment vertical="top" wrapText="1"/>
    </xf>
    <xf numFmtId="0" fontId="16" fillId="2" borderId="40" xfId="1" applyFont="1" applyFill="1" applyBorder="1" applyAlignment="1">
      <alignment vertical="top" wrapText="1"/>
    </xf>
    <xf numFmtId="0" fontId="16" fillId="2" borderId="37" xfId="1" applyFont="1" applyFill="1" applyBorder="1" applyAlignment="1">
      <alignment vertical="top" wrapText="1"/>
    </xf>
    <xf numFmtId="0" fontId="16" fillId="2" borderId="41" xfId="1" applyFont="1" applyFill="1" applyBorder="1" applyAlignment="1">
      <alignment vertical="top" wrapText="1"/>
    </xf>
    <xf numFmtId="0" fontId="16" fillId="3" borderId="6" xfId="1" applyFont="1" applyFill="1" applyBorder="1" applyAlignment="1">
      <alignment horizontal="center"/>
    </xf>
    <xf numFmtId="0" fontId="16" fillId="3" borderId="38" xfId="1" applyFont="1" applyFill="1" applyBorder="1" applyAlignment="1">
      <alignment horizontal="center"/>
    </xf>
    <xf numFmtId="0" fontId="16" fillId="3" borderId="39" xfId="1" applyFont="1" applyFill="1" applyBorder="1" applyAlignment="1">
      <alignment horizontal="center"/>
    </xf>
    <xf numFmtId="0" fontId="16" fillId="3" borderId="42" xfId="1" applyFont="1" applyFill="1" applyBorder="1" applyAlignment="1">
      <alignment horizontal="left" vertical="center" wrapText="1"/>
    </xf>
    <xf numFmtId="0" fontId="16" fillId="3" borderId="43" xfId="1" applyFont="1" applyFill="1" applyBorder="1" applyAlignment="1">
      <alignment horizontal="left" vertical="center" wrapText="1"/>
    </xf>
    <xf numFmtId="0" fontId="16" fillId="2" borderId="11" xfId="1" applyFont="1" applyFill="1" applyBorder="1" applyAlignment="1">
      <alignment horizontal="center"/>
    </xf>
    <xf numFmtId="0" fontId="16" fillId="2" borderId="0" xfId="1" applyFont="1" applyFill="1" applyBorder="1" applyAlignment="1">
      <alignment horizontal="center"/>
    </xf>
    <xf numFmtId="0" fontId="16" fillId="2" borderId="28" xfId="1" applyFont="1" applyFill="1" applyBorder="1" applyAlignment="1">
      <alignment horizontal="center"/>
    </xf>
    <xf numFmtId="0" fontId="17" fillId="2" borderId="11" xfId="1" applyFont="1" applyFill="1" applyBorder="1" applyAlignment="1">
      <alignment horizontal="center" vertical="center"/>
    </xf>
    <xf numFmtId="0" fontId="17" fillId="2" borderId="7" xfId="1" applyFont="1" applyFill="1" applyBorder="1" applyAlignment="1">
      <alignment horizontal="center" vertical="center"/>
    </xf>
    <xf numFmtId="0" fontId="17" fillId="2" borderId="12" xfId="1" applyFont="1" applyFill="1" applyBorder="1" applyAlignment="1">
      <alignment horizontal="center" vertical="center"/>
    </xf>
    <xf numFmtId="0" fontId="17" fillId="2" borderId="27" xfId="1" applyFont="1" applyFill="1" applyBorder="1" applyAlignment="1">
      <alignment horizontal="center" vertical="center"/>
    </xf>
    <xf numFmtId="0" fontId="17" fillId="2" borderId="0" xfId="1" applyFont="1" applyFill="1" applyBorder="1" applyAlignment="1">
      <alignment horizontal="center" vertical="center"/>
    </xf>
    <xf numFmtId="0" fontId="17" fillId="2" borderId="28" xfId="1" applyFont="1" applyFill="1" applyBorder="1" applyAlignment="1">
      <alignment horizontal="center" vertical="center"/>
    </xf>
    <xf numFmtId="0" fontId="17" fillId="2" borderId="29" xfId="1" applyFont="1" applyFill="1" applyBorder="1" applyAlignment="1">
      <alignment horizontal="center" vertical="center"/>
    </xf>
    <xf numFmtId="0" fontId="17" fillId="2" borderId="30" xfId="1" applyFont="1" applyFill="1" applyBorder="1" applyAlignment="1">
      <alignment horizontal="center" vertical="center"/>
    </xf>
    <xf numFmtId="0" fontId="17" fillId="2" borderId="31" xfId="1" applyFont="1" applyFill="1" applyBorder="1" applyAlignment="1">
      <alignment horizontal="center" vertical="center"/>
    </xf>
    <xf numFmtId="0" fontId="5" fillId="0" borderId="0" xfId="1" applyFont="1" applyFill="1" applyAlignment="1">
      <alignment horizontal="center"/>
    </xf>
    <xf numFmtId="0" fontId="4" fillId="2" borderId="20" xfId="1" applyFont="1" applyFill="1" applyBorder="1" applyAlignment="1">
      <alignment vertical="top" wrapText="1"/>
    </xf>
    <xf numFmtId="0" fontId="4" fillId="2" borderId="2" xfId="1" applyFont="1" applyFill="1" applyBorder="1" applyAlignment="1">
      <alignment vertical="top" wrapText="1"/>
    </xf>
    <xf numFmtId="0" fontId="4" fillId="2" borderId="23" xfId="1" applyFont="1" applyFill="1" applyBorder="1" applyAlignment="1">
      <alignment vertical="top" wrapText="1"/>
    </xf>
    <xf numFmtId="0" fontId="4" fillId="2" borderId="44" xfId="1" applyFont="1" applyFill="1" applyBorder="1" applyAlignment="1">
      <alignment vertical="top" wrapText="1"/>
    </xf>
    <xf numFmtId="0" fontId="3" fillId="2" borderId="21" xfId="1" applyFont="1" applyFill="1" applyBorder="1" applyAlignment="1">
      <alignment vertical="top" wrapText="1"/>
    </xf>
    <xf numFmtId="0" fontId="3" fillId="2" borderId="45" xfId="1" applyFont="1" applyFill="1" applyBorder="1" applyAlignment="1">
      <alignment vertical="top" wrapText="1"/>
    </xf>
    <xf numFmtId="0" fontId="3" fillId="2" borderId="24" xfId="1" applyFont="1" applyFill="1" applyBorder="1" applyAlignment="1">
      <alignment vertical="top" wrapText="1"/>
    </xf>
    <xf numFmtId="0" fontId="3" fillId="2" borderId="46" xfId="1" applyFont="1" applyFill="1" applyBorder="1" applyAlignment="1">
      <alignment vertical="top" wrapText="1"/>
    </xf>
    <xf numFmtId="0" fontId="3" fillId="2" borderId="20" xfId="1" applyFont="1" applyFill="1" applyBorder="1" applyAlignment="1">
      <alignment vertical="top" wrapText="1"/>
    </xf>
    <xf numFmtId="0" fontId="3" fillId="2" borderId="2" xfId="1" applyFont="1" applyFill="1" applyBorder="1" applyAlignment="1">
      <alignment vertical="top" wrapText="1"/>
    </xf>
    <xf numFmtId="0" fontId="3" fillId="2" borderId="23" xfId="1" applyFont="1" applyFill="1" applyBorder="1" applyAlignment="1">
      <alignment vertical="top" wrapText="1"/>
    </xf>
    <xf numFmtId="0" fontId="3" fillId="2" borderId="44" xfId="1" applyFont="1" applyFill="1" applyBorder="1" applyAlignment="1">
      <alignment vertical="top" wrapText="1"/>
    </xf>
    <xf numFmtId="0" fontId="16" fillId="2" borderId="6" xfId="1" applyFont="1" applyFill="1" applyBorder="1" applyAlignment="1">
      <alignment horizontal="center"/>
    </xf>
    <xf numFmtId="0" fontId="16" fillId="2" borderId="38" xfId="1" applyFont="1" applyFill="1" applyBorder="1" applyAlignment="1">
      <alignment horizontal="center"/>
    </xf>
    <xf numFmtId="0" fontId="16" fillId="2" borderId="39" xfId="1" applyFont="1" applyFill="1" applyBorder="1" applyAlignment="1">
      <alignment horizontal="center"/>
    </xf>
    <xf numFmtId="0" fontId="16" fillId="2" borderId="7" xfId="1" applyFont="1" applyFill="1" applyBorder="1" applyAlignment="1">
      <alignment horizontal="center"/>
    </xf>
    <xf numFmtId="0" fontId="16" fillId="2" borderId="12" xfId="1" applyFont="1" applyFill="1" applyBorder="1" applyAlignment="1">
      <alignment horizontal="center"/>
    </xf>
    <xf numFmtId="0" fontId="4" fillId="2" borderId="6" xfId="1" applyFont="1" applyFill="1" applyBorder="1" applyAlignment="1">
      <alignment horizontal="center"/>
    </xf>
    <xf numFmtId="0" fontId="4" fillId="2" borderId="38" xfId="1" applyFont="1" applyFill="1" applyBorder="1" applyAlignment="1">
      <alignment horizontal="center"/>
    </xf>
    <xf numFmtId="0" fontId="4" fillId="2" borderId="39" xfId="1" applyFont="1" applyFill="1" applyBorder="1" applyAlignment="1">
      <alignment horizontal="center"/>
    </xf>
    <xf numFmtId="0" fontId="16" fillId="3" borderId="47" xfId="1" applyFont="1" applyFill="1" applyBorder="1" applyAlignment="1">
      <alignment horizontal="center"/>
    </xf>
    <xf numFmtId="0" fontId="16" fillId="3" borderId="48" xfId="1" applyFont="1" applyFill="1" applyBorder="1" applyAlignment="1">
      <alignment horizontal="center"/>
    </xf>
    <xf numFmtId="0" fontId="16" fillId="3" borderId="49" xfId="1" applyFont="1" applyFill="1" applyBorder="1" applyAlignment="1">
      <alignment horizontal="center"/>
    </xf>
    <xf numFmtId="0" fontId="16" fillId="3" borderId="50" xfId="1" applyFont="1" applyFill="1" applyBorder="1" applyAlignment="1">
      <alignment horizontal="center"/>
    </xf>
    <xf numFmtId="0" fontId="16" fillId="3" borderId="51" xfId="1" applyFont="1" applyFill="1" applyBorder="1" applyAlignment="1">
      <alignment horizontal="center"/>
    </xf>
    <xf numFmtId="0" fontId="16" fillId="3" borderId="52" xfId="1" applyFont="1" applyFill="1" applyBorder="1" applyAlignment="1">
      <alignment horizontal="center"/>
    </xf>
    <xf numFmtId="0" fontId="16" fillId="3" borderId="53" xfId="1" applyFont="1" applyFill="1" applyBorder="1" applyAlignment="1">
      <alignment horizontal="center"/>
    </xf>
    <xf numFmtId="0" fontId="16" fillId="3" borderId="54" xfId="1" applyFont="1" applyFill="1" applyBorder="1" applyAlignment="1">
      <alignment horizontal="center"/>
    </xf>
    <xf numFmtId="0" fontId="5" fillId="2" borderId="6" xfId="1" applyFont="1" applyFill="1" applyBorder="1" applyAlignment="1">
      <alignment horizontal="center" vertical="top" wrapText="1"/>
    </xf>
    <xf numFmtId="0" fontId="5" fillId="2" borderId="38" xfId="1" applyFont="1" applyFill="1" applyBorder="1" applyAlignment="1">
      <alignment horizontal="center" vertical="top" wrapText="1"/>
    </xf>
    <xf numFmtId="0" fontId="5" fillId="2" borderId="39" xfId="1" applyFont="1" applyFill="1" applyBorder="1" applyAlignment="1">
      <alignment horizontal="center" vertical="top" wrapText="1"/>
    </xf>
    <xf numFmtId="0" fontId="4" fillId="5" borderId="6" xfId="1" applyFont="1" applyFill="1" applyBorder="1" applyAlignment="1">
      <alignment horizontal="center" vertical="center" wrapText="1"/>
    </xf>
    <xf numFmtId="0" fontId="4" fillId="5" borderId="39" xfId="1" applyFont="1" applyFill="1" applyBorder="1" applyAlignment="1">
      <alignment horizontal="center" vertical="center" wrapText="1"/>
    </xf>
    <xf numFmtId="0" fontId="16" fillId="0" borderId="11" xfId="1" applyFont="1" applyFill="1" applyBorder="1" applyAlignment="1">
      <alignment horizontal="center"/>
    </xf>
    <xf numFmtId="0" fontId="16" fillId="0" borderId="7" xfId="1" applyFont="1" applyFill="1" applyBorder="1" applyAlignment="1">
      <alignment horizontal="center"/>
    </xf>
    <xf numFmtId="0" fontId="16" fillId="0" borderId="12" xfId="1" applyFont="1" applyFill="1" applyBorder="1" applyAlignment="1">
      <alignment horizontal="center"/>
    </xf>
    <xf numFmtId="0" fontId="5" fillId="2" borderId="6" xfId="1" applyFont="1" applyFill="1" applyBorder="1" applyAlignment="1">
      <alignment horizontal="center"/>
    </xf>
    <xf numFmtId="0" fontId="5" fillId="2" borderId="38" xfId="1" applyFont="1" applyFill="1" applyBorder="1" applyAlignment="1">
      <alignment horizontal="center"/>
    </xf>
    <xf numFmtId="0" fontId="5" fillId="2" borderId="39" xfId="1" applyFont="1" applyFill="1" applyBorder="1" applyAlignment="1">
      <alignment horizontal="center"/>
    </xf>
    <xf numFmtId="0" fontId="4" fillId="2" borderId="6" xfId="1" applyFont="1" applyFill="1" applyBorder="1" applyAlignment="1">
      <alignment horizontal="center" wrapText="1"/>
    </xf>
    <xf numFmtId="0" fontId="16" fillId="0" borderId="6" xfId="1" applyFont="1" applyFill="1" applyBorder="1" applyAlignment="1">
      <alignment horizontal="center"/>
    </xf>
    <xf numFmtId="0" fontId="16" fillId="0" borderId="38" xfId="1" applyFont="1" applyFill="1" applyBorder="1" applyAlignment="1">
      <alignment horizontal="center"/>
    </xf>
    <xf numFmtId="0" fontId="16" fillId="0" borderId="39" xfId="1" applyFont="1" applyFill="1" applyBorder="1" applyAlignment="1">
      <alignment horizontal="center"/>
    </xf>
    <xf numFmtId="0" fontId="5" fillId="2" borderId="6" xfId="1" applyFont="1" applyFill="1" applyBorder="1" applyAlignment="1">
      <alignment horizontal="left" vertical="center" wrapText="1"/>
    </xf>
    <xf numFmtId="0" fontId="5" fillId="2" borderId="38" xfId="1" applyFont="1" applyFill="1" applyBorder="1" applyAlignment="1">
      <alignment horizontal="left" vertical="center"/>
    </xf>
    <xf numFmtId="0" fontId="5" fillId="2" borderId="39" xfId="1" applyFont="1" applyFill="1" applyBorder="1" applyAlignment="1">
      <alignment horizontal="left" vertical="center"/>
    </xf>
    <xf numFmtId="0" fontId="4" fillId="2" borderId="38" xfId="1" applyFont="1" applyFill="1" applyBorder="1" applyAlignment="1">
      <alignment horizontal="center" wrapText="1"/>
    </xf>
    <xf numFmtId="0" fontId="4" fillId="2" borderId="39" xfId="1" applyFont="1" applyFill="1" applyBorder="1" applyAlignment="1">
      <alignment horizontal="center" wrapText="1"/>
    </xf>
    <xf numFmtId="0" fontId="16" fillId="0" borderId="27" xfId="1" applyFont="1" applyFill="1" applyBorder="1" applyAlignment="1">
      <alignment horizontal="center"/>
    </xf>
    <xf numFmtId="0" fontId="16" fillId="0" borderId="0" xfId="1" applyFont="1" applyFill="1" applyBorder="1" applyAlignment="1">
      <alignment horizontal="center"/>
    </xf>
    <xf numFmtId="0" fontId="16" fillId="0" borderId="28" xfId="1" applyFont="1" applyFill="1" applyBorder="1" applyAlignment="1">
      <alignment horizontal="center"/>
    </xf>
    <xf numFmtId="0" fontId="4" fillId="6" borderId="38" xfId="1" applyFont="1" applyFill="1" applyBorder="1" applyAlignment="1">
      <alignment horizontal="center" wrapText="1"/>
    </xf>
    <xf numFmtId="0" fontId="5" fillId="2" borderId="6" xfId="1" applyFont="1" applyFill="1" applyBorder="1" applyAlignment="1">
      <alignment horizontal="center" wrapText="1"/>
    </xf>
    <xf numFmtId="0" fontId="5" fillId="2" borderId="27" xfId="1" applyFont="1" applyFill="1" applyBorder="1" applyAlignment="1">
      <alignment horizontal="center"/>
    </xf>
    <xf numFmtId="0" fontId="5" fillId="2" borderId="0" xfId="1" applyFont="1" applyFill="1" applyBorder="1" applyAlignment="1">
      <alignment horizontal="center"/>
    </xf>
    <xf numFmtId="0" fontId="5" fillId="2" borderId="28" xfId="1" applyFont="1" applyFill="1" applyBorder="1" applyAlignment="1">
      <alignment horizontal="center"/>
    </xf>
    <xf numFmtId="0" fontId="5" fillId="2" borderId="6" xfId="1" applyFont="1" applyFill="1" applyBorder="1" applyAlignment="1">
      <alignment horizontal="center" vertical="center"/>
    </xf>
    <xf numFmtId="0" fontId="5" fillId="2" borderId="38" xfId="1" applyFont="1" applyFill="1" applyBorder="1" applyAlignment="1">
      <alignment horizontal="center" vertical="center"/>
    </xf>
    <xf numFmtId="0" fontId="5" fillId="2" borderId="39" xfId="1" applyFont="1" applyFill="1" applyBorder="1" applyAlignment="1">
      <alignment horizontal="center" vertical="center"/>
    </xf>
    <xf numFmtId="0" fontId="5" fillId="2" borderId="38" xfId="1" applyFont="1" applyFill="1" applyBorder="1" applyAlignment="1">
      <alignment horizontal="center" vertical="center" wrapText="1"/>
    </xf>
    <xf numFmtId="0" fontId="5" fillId="2" borderId="39" xfId="1" applyFont="1" applyFill="1" applyBorder="1" applyAlignment="1">
      <alignment horizontal="center" vertical="center" wrapText="1"/>
    </xf>
    <xf numFmtId="0" fontId="4" fillId="0" borderId="6" xfId="1" applyFont="1" applyFill="1" applyBorder="1" applyAlignment="1">
      <alignment horizontal="justify" vertical="justify" wrapText="1"/>
    </xf>
    <xf numFmtId="0" fontId="4" fillId="0" borderId="38" xfId="1" applyFont="1" applyFill="1" applyBorder="1" applyAlignment="1">
      <alignment horizontal="justify" vertical="justify" wrapText="1"/>
    </xf>
    <xf numFmtId="0" fontId="4" fillId="0" borderId="39" xfId="1" applyFont="1" applyFill="1" applyBorder="1" applyAlignment="1">
      <alignment horizontal="justify" vertical="justify" wrapText="1"/>
    </xf>
    <xf numFmtId="0" fontId="15" fillId="3" borderId="11" xfId="1" applyFont="1" applyFill="1" applyBorder="1" applyAlignment="1">
      <alignment horizontal="center" vertical="center" wrapText="1"/>
    </xf>
    <xf numFmtId="0" fontId="15" fillId="3" borderId="7" xfId="1" applyFont="1" applyFill="1" applyBorder="1" applyAlignment="1">
      <alignment horizontal="center" vertical="center" wrapText="1"/>
    </xf>
    <xf numFmtId="0" fontId="15" fillId="3" borderId="12" xfId="1" applyFont="1" applyFill="1" applyBorder="1" applyAlignment="1">
      <alignment horizontal="center" vertical="center" wrapText="1"/>
    </xf>
    <xf numFmtId="0" fontId="15" fillId="3" borderId="29" xfId="1" applyFont="1" applyFill="1" applyBorder="1" applyAlignment="1">
      <alignment horizontal="center" vertical="center" wrapText="1"/>
    </xf>
    <xf numFmtId="0" fontId="15" fillId="3" borderId="30" xfId="1" applyFont="1" applyFill="1" applyBorder="1" applyAlignment="1">
      <alignment horizontal="center" vertical="center" wrapText="1"/>
    </xf>
    <xf numFmtId="0" fontId="15" fillId="3" borderId="31" xfId="1" applyFont="1" applyFill="1" applyBorder="1" applyAlignment="1">
      <alignment horizontal="center" vertical="center" wrapText="1"/>
    </xf>
    <xf numFmtId="0" fontId="16" fillId="2" borderId="0" xfId="1" applyFont="1" applyFill="1" applyAlignment="1">
      <alignment horizontal="center" vertical="center" wrapText="1"/>
    </xf>
    <xf numFmtId="0" fontId="16" fillId="3" borderId="6" xfId="1" applyFont="1" applyFill="1" applyBorder="1" applyAlignment="1">
      <alignment horizontal="center" vertical="distributed"/>
    </xf>
    <xf numFmtId="0" fontId="16" fillId="3" borderId="38" xfId="1" applyFont="1" applyFill="1" applyBorder="1" applyAlignment="1">
      <alignment horizontal="center" vertical="distributed"/>
    </xf>
    <xf numFmtId="0" fontId="4" fillId="0" borderId="38" xfId="1" applyFont="1" applyFill="1" applyBorder="1" applyAlignment="1">
      <alignment horizontal="center" vertical="distributed"/>
    </xf>
    <xf numFmtId="0" fontId="4" fillId="0" borderId="39" xfId="1" applyFont="1" applyFill="1" applyBorder="1" applyAlignment="1">
      <alignment horizontal="center" vertical="distributed"/>
    </xf>
    <xf numFmtId="0" fontId="5" fillId="2" borderId="6" xfId="1" applyFont="1" applyFill="1" applyBorder="1" applyAlignment="1">
      <alignment vertical="center" wrapText="1"/>
    </xf>
    <xf numFmtId="0" fontId="5" fillId="2" borderId="38" xfId="1" applyFont="1" applyFill="1" applyBorder="1" applyAlignment="1">
      <alignment vertical="center"/>
    </xf>
    <xf numFmtId="0" fontId="5" fillId="2" borderId="39" xfId="1" applyFont="1" applyFill="1" applyBorder="1" applyAlignment="1">
      <alignment vertical="center"/>
    </xf>
    <xf numFmtId="0" fontId="5" fillId="2" borderId="6" xfId="1" applyFont="1" applyFill="1" applyBorder="1" applyAlignment="1">
      <alignment horizontal="center" vertical="center" wrapText="1"/>
    </xf>
    <xf numFmtId="0" fontId="4" fillId="6" borderId="38" xfId="1" applyFont="1" applyFill="1" applyBorder="1" applyAlignment="1">
      <alignment horizontal="center" vertical="center" wrapText="1"/>
    </xf>
  </cellXfs>
  <cellStyles count="4">
    <cellStyle name="Normal" xfId="0" builtinId="0"/>
    <cellStyle name="Normal 2" xfId="1"/>
    <cellStyle name="Normal 2 2" xfId="2"/>
    <cellStyle name="Porcentaje" xfId="3" builtinId="5"/>
  </cellStyles>
  <dxfs count="24">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19"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19050</xdr:colOff>
      <xdr:row>1</xdr:row>
      <xdr:rowOff>19050</xdr:rowOff>
    </xdr:from>
    <xdr:to>
      <xdr:col>0</xdr:col>
      <xdr:colOff>876300</xdr:colOff>
      <xdr:row>4</xdr:row>
      <xdr:rowOff>171450</xdr:rowOff>
    </xdr:to>
    <xdr:pic>
      <xdr:nvPicPr>
        <xdr:cNvPr id="1209" name="Imagen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219075"/>
          <a:ext cx="85725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704850</xdr:colOff>
      <xdr:row>5</xdr:row>
      <xdr:rowOff>57149</xdr:rowOff>
    </xdr:from>
    <xdr:ext cx="9515475" cy="579005"/>
    <xdr:sp macro="" textlink="">
      <xdr:nvSpPr>
        <xdr:cNvPr id="4" name="3 Rectángulo"/>
        <xdr:cNvSpPr/>
      </xdr:nvSpPr>
      <xdr:spPr>
        <a:xfrm>
          <a:off x="1628775" y="1066799"/>
          <a:ext cx="9515475" cy="579005"/>
        </a:xfrm>
        <a:prstGeom prst="rect">
          <a:avLst/>
        </a:prstGeom>
        <a:solidFill>
          <a:schemeClr val="accent1">
            <a:lumMod val="60000"/>
            <a:lumOff val="4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lang="es-CO" sz="1100">
              <a:solidFill>
                <a:sysClr val="windowText" lastClr="000000"/>
              </a:solidFill>
              <a:latin typeface="Arial" panose="020B0604020202020204" pitchFamily="34" charset="0"/>
              <a:cs typeface="Arial" panose="020B0604020202020204" pitchFamily="34" charset="0"/>
            </a:rPr>
            <a:t>La Superintendencia de Sociedades cuenta con un Sistema de Gestion de Seguridad de la Información (SGSI) desde octubre de 2011, asociado al Sistema de Gestión Integral y re-certificado en su última revisión a ISO27001:2013  en el año 2018. A la fecha en el PHVA  la</a:t>
          </a:r>
          <a:r>
            <a:rPr lang="es-CO" sz="1100" baseline="0">
              <a:solidFill>
                <a:sysClr val="windowText" lastClr="000000"/>
              </a:solidFill>
              <a:latin typeface="Arial" panose="020B0604020202020204" pitchFamily="34" charset="0"/>
              <a:cs typeface="Arial" panose="020B0604020202020204" pitchFamily="34" charset="0"/>
            </a:rPr>
            <a:t> Superintendencia de Sociedades </a:t>
          </a:r>
          <a:r>
            <a:rPr lang="es-CO" sz="1100">
              <a:solidFill>
                <a:sysClr val="windowText" lastClr="000000"/>
              </a:solidFill>
              <a:latin typeface="Arial" panose="020B0604020202020204" pitchFamily="34" charset="0"/>
              <a:cs typeface="Arial" panose="020B0604020202020204" pitchFamily="34" charset="0"/>
            </a:rPr>
            <a:t>se encuentra en en la fase de Actuar (Mejoramiento Continuo).</a:t>
          </a:r>
        </a:p>
      </xdr:txBody>
    </xdr:sp>
    <xdr:clientData/>
  </xdr:oneCellAnchor>
  <xdr:twoCellAnchor>
    <xdr:from>
      <xdr:col>2</xdr:col>
      <xdr:colOff>381000</xdr:colOff>
      <xdr:row>8</xdr:row>
      <xdr:rowOff>171449</xdr:rowOff>
    </xdr:from>
    <xdr:to>
      <xdr:col>13</xdr:col>
      <xdr:colOff>695325</xdr:colOff>
      <xdr:row>17</xdr:row>
      <xdr:rowOff>38100</xdr:rowOff>
    </xdr:to>
    <xdr:sp macro="" textlink="">
      <xdr:nvSpPr>
        <xdr:cNvPr id="5" name="4 Rectángulo"/>
        <xdr:cNvSpPr/>
      </xdr:nvSpPr>
      <xdr:spPr>
        <a:xfrm>
          <a:off x="2066925" y="1752599"/>
          <a:ext cx="8696325" cy="1581151"/>
        </a:xfrm>
        <a:prstGeom prst="rect">
          <a:avLst/>
        </a:prstGeom>
        <a:solidFill>
          <a:schemeClr val="tx2">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b="0">
              <a:solidFill>
                <a:sysClr val="windowText" lastClr="000000"/>
              </a:solidFill>
              <a:latin typeface="Arial" panose="020B0604020202020204" pitchFamily="34" charset="0"/>
              <a:cs typeface="Arial" panose="020B0604020202020204" pitchFamily="34" charset="0"/>
            </a:rPr>
            <a:t>Mantener y  mejorar el Sistema de Gestión de Seguridad de la Información (SGSI) adaptándolo a nuevas regulaciones,</a:t>
          </a:r>
          <a:r>
            <a:rPr lang="es-CO" sz="1100" b="0" baseline="0">
              <a:solidFill>
                <a:sysClr val="windowText" lastClr="000000"/>
              </a:solidFill>
              <a:latin typeface="Arial" panose="020B0604020202020204" pitchFamily="34" charset="0"/>
              <a:cs typeface="Arial" panose="020B0604020202020204" pitchFamily="34" charset="0"/>
            </a:rPr>
            <a:t> </a:t>
          </a:r>
          <a:r>
            <a:rPr lang="es-CO" sz="1100" b="0">
              <a:solidFill>
                <a:sysClr val="windowText" lastClr="000000"/>
              </a:solidFill>
              <a:latin typeface="Arial" panose="020B0604020202020204" pitchFamily="34" charset="0"/>
              <a:cs typeface="Arial" panose="020B0604020202020204" pitchFamily="34" charset="0"/>
            </a:rPr>
            <a:t>acorde con:</a:t>
          </a:r>
        </a:p>
        <a:p>
          <a:pPr algn="l"/>
          <a:endParaRPr lang="es-CO" sz="1100" b="0">
            <a:solidFill>
              <a:sysClr val="windowText" lastClr="000000"/>
            </a:solidFill>
            <a:latin typeface="Arial" panose="020B0604020202020204" pitchFamily="34" charset="0"/>
            <a:cs typeface="Arial" panose="020B0604020202020204" pitchFamily="34" charset="0"/>
          </a:endParaRPr>
        </a:p>
        <a:p>
          <a:pPr algn="l"/>
          <a:r>
            <a:rPr lang="es-CO" sz="1100" b="0">
              <a:solidFill>
                <a:sysClr val="windowText" lastClr="000000"/>
              </a:solidFill>
              <a:latin typeface="Arial" panose="020B0604020202020204" pitchFamily="34" charset="0"/>
              <a:cs typeface="Arial" panose="020B0604020202020204" pitchFamily="34" charset="0"/>
            </a:rPr>
            <a:t>1. Adecuación de nuevas regulaciones:</a:t>
          </a:r>
        </a:p>
        <a:p>
          <a:pPr algn="l"/>
          <a:r>
            <a:rPr lang="es-CO" sz="1100" b="0" baseline="0">
              <a:solidFill>
                <a:sysClr val="windowText" lastClr="000000"/>
              </a:solidFill>
              <a:latin typeface="Arial" panose="020B0604020202020204" pitchFamily="34" charset="0"/>
              <a:cs typeface="Arial" panose="020B0604020202020204" pitchFamily="34" charset="0"/>
            </a:rPr>
            <a:t>    - Política de gobierno digital</a:t>
          </a:r>
        </a:p>
        <a:p>
          <a:pPr algn="l"/>
          <a:r>
            <a:rPr lang="es-CO" sz="1100" b="0" baseline="0">
              <a:solidFill>
                <a:sysClr val="windowText" lastClr="000000"/>
              </a:solidFill>
              <a:latin typeface="Arial" panose="020B0604020202020204" pitchFamily="34" charset="0"/>
              <a:cs typeface="Arial" panose="020B0604020202020204" pitchFamily="34" charset="0"/>
            </a:rPr>
            <a:t>    - Ciberseguridad</a:t>
          </a:r>
        </a:p>
        <a:p>
          <a:pPr marL="0" marR="0" indent="0" algn="l" defTabSz="914400" eaLnBrk="1" fontAlgn="auto" latinLnBrk="0" hangingPunct="1">
            <a:lnSpc>
              <a:spcPct val="100000"/>
            </a:lnSpc>
            <a:spcBef>
              <a:spcPts val="0"/>
            </a:spcBef>
            <a:spcAft>
              <a:spcPts val="0"/>
            </a:spcAft>
            <a:buClrTx/>
            <a:buSzTx/>
            <a:buFontTx/>
            <a:buNone/>
            <a:tabLst/>
            <a:defRPr/>
          </a:pPr>
          <a:r>
            <a:rPr lang="es-CO" sz="1100" b="0" baseline="0">
              <a:solidFill>
                <a:sysClr val="windowText" lastClr="000000"/>
              </a:solidFill>
              <a:effectLst/>
              <a:latin typeface="Arial" panose="020B0604020202020204" pitchFamily="34" charset="0"/>
              <a:ea typeface="+mn-ea"/>
              <a:cs typeface="Arial" panose="020B0604020202020204" pitchFamily="34" charset="0"/>
            </a:rPr>
            <a:t>    - Ley de protección de datos</a:t>
          </a:r>
          <a:endParaRPr lang="es-CO">
            <a:solidFill>
              <a:sysClr val="windowText" lastClr="000000"/>
            </a:solidFill>
            <a:effectLst/>
            <a:latin typeface="Arial" panose="020B0604020202020204" pitchFamily="34" charset="0"/>
            <a:cs typeface="Arial" panose="020B0604020202020204" pitchFamily="34" charset="0"/>
          </a:endParaRPr>
        </a:p>
        <a:p>
          <a:pPr algn="l"/>
          <a:endParaRPr lang="es-CO" sz="1100" b="0" baseline="0">
            <a:solidFill>
              <a:sysClr val="windowText" lastClr="000000"/>
            </a:solidFill>
            <a:latin typeface="Arial" panose="020B0604020202020204" pitchFamily="34" charset="0"/>
            <a:cs typeface="Arial" panose="020B0604020202020204" pitchFamily="34" charset="0"/>
          </a:endParaRPr>
        </a:p>
        <a:p>
          <a:pPr algn="l"/>
          <a:r>
            <a:rPr lang="es-CO" sz="1100" b="0">
              <a:solidFill>
                <a:sysClr val="windowText" lastClr="000000"/>
              </a:solidFill>
              <a:effectLst/>
              <a:latin typeface="Arial" panose="020B0604020202020204" pitchFamily="34" charset="0"/>
              <a:ea typeface="+mn-ea"/>
              <a:cs typeface="Arial" panose="020B0604020202020204" pitchFamily="34" charset="0"/>
            </a:rPr>
            <a:t>2. Realizar una adecuada gestión de riesgos con el fin de proteger los activos de información con que cuenta la Entidad para el cabal </a:t>
          </a:r>
          <a:r>
            <a:rPr lang="es-CO" sz="1100" b="0" baseline="0">
              <a:solidFill>
                <a:sysClr val="windowText" lastClr="000000"/>
              </a:solidFill>
              <a:effectLst/>
              <a:latin typeface="Arial" panose="020B0604020202020204" pitchFamily="34" charset="0"/>
              <a:ea typeface="+mn-ea"/>
              <a:cs typeface="Arial" panose="020B0604020202020204" pitchFamily="34" charset="0"/>
            </a:rPr>
            <a:t>cumplimiento de su misión institucional.</a:t>
          </a:r>
          <a:endParaRPr lang="es-CO" sz="1100" b="0">
            <a:solidFill>
              <a:sysClr val="windowText" lastClr="000000"/>
            </a:solidFill>
            <a:latin typeface="Arial" panose="020B0604020202020204" pitchFamily="34" charset="0"/>
            <a:cs typeface="Arial" panose="020B0604020202020204" pitchFamily="34" charset="0"/>
          </a:endParaRPr>
        </a:p>
      </xdr:txBody>
    </xdr:sp>
    <xdr:clientData/>
  </xdr:twoCellAnchor>
  <xdr:oneCellAnchor>
    <xdr:from>
      <xdr:col>1</xdr:col>
      <xdr:colOff>266701</xdr:colOff>
      <xdr:row>18</xdr:row>
      <xdr:rowOff>9524</xdr:rowOff>
    </xdr:from>
    <xdr:ext cx="10239374" cy="741229"/>
    <xdr:sp macro="" textlink="">
      <xdr:nvSpPr>
        <xdr:cNvPr id="6" name="5 Rectángulo"/>
        <xdr:cNvSpPr/>
      </xdr:nvSpPr>
      <xdr:spPr>
        <a:xfrm>
          <a:off x="1190626" y="3495674"/>
          <a:ext cx="10239374" cy="741229"/>
        </a:xfrm>
        <a:prstGeom prst="rect">
          <a:avLst/>
        </a:prstGeom>
        <a:solidFill>
          <a:schemeClr val="tx2">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lang="es-CO" sz="1100">
              <a:solidFill>
                <a:sysClr val="windowText" lastClr="000000"/>
              </a:solidFill>
              <a:latin typeface="Arial" panose="020B0604020202020204" pitchFamily="34" charset="0"/>
              <a:cs typeface="Arial" panose="020B0604020202020204" pitchFamily="34" charset="0"/>
            </a:rPr>
            <a:t>Ejecución de las actividades administrativas de inspección, vigilancia y control a las sociedades mercantiles y atención de las facultades jurisdiccionales de insolvencia económica, así como las medidas de intervención a la actividad de captación ilegal cubriendo la plataforma computacional, los activos de información y los servicios de procesamiento de datos necesarios de acuerdo con la declaración de aplicabilidad GC_DA-001 Versio:001 de fecha 25-04-2011 para todas las instalaciones de la entidad a nivel nacional.</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ntranet/DSS/OAP/DOCS/Documentos/A&#241;o%202015/Indicadores%202015/GESTION%20ESTRATEGICA/Indicadores%20ESTRATEGICOS%202015%20dato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ICA IMPLEME PLANES DE ACCION"/>
      <sheetName val="DATO Eficacia Planeacion Estrat"/>
      <sheetName val="ASISTENCIA A EVENTOS"/>
      <sheetName val="DATO Asistencia Eventos"/>
      <sheetName val="PROMEDIO DE RIESGOS CONTROLADOS"/>
      <sheetName val="DATO Promedio Riesgo Contrlados"/>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
  <sheetViews>
    <sheetView topLeftCell="A12" workbookViewId="0">
      <selection activeCell="P20" sqref="P20"/>
    </sheetView>
  </sheetViews>
  <sheetFormatPr baseColWidth="10" defaultRowHeight="15" x14ac:dyDescent="0.25"/>
  <cols>
    <col min="1" max="1" width="13.85546875" customWidth="1"/>
  </cols>
  <sheetData>
    <row r="1" spans="1:15" ht="15.75" thickBot="1" x14ac:dyDescent="0.3">
      <c r="A1" s="1"/>
      <c r="B1" s="1"/>
      <c r="C1" s="1"/>
      <c r="D1" s="1"/>
      <c r="E1" s="1"/>
      <c r="F1" s="1"/>
      <c r="G1" s="1"/>
      <c r="H1" s="1"/>
      <c r="I1" s="1"/>
      <c r="J1" s="1"/>
      <c r="K1" s="1"/>
      <c r="L1" s="1"/>
      <c r="M1" s="1"/>
      <c r="N1" s="1"/>
      <c r="O1" s="1"/>
    </row>
    <row r="2" spans="1:15" ht="15.75" x14ac:dyDescent="0.25">
      <c r="A2" s="386"/>
      <c r="B2" s="389" t="s">
        <v>1</v>
      </c>
      <c r="C2" s="390"/>
      <c r="D2" s="390"/>
      <c r="E2" s="390"/>
      <c r="F2" s="390"/>
      <c r="G2" s="390"/>
      <c r="H2" s="390"/>
      <c r="I2" s="390"/>
      <c r="J2" s="390"/>
      <c r="K2" s="390"/>
      <c r="L2" s="391"/>
      <c r="M2" s="392"/>
      <c r="N2" s="393"/>
      <c r="O2" s="394"/>
    </row>
    <row r="3" spans="1:15" ht="15.75" x14ac:dyDescent="0.25">
      <c r="A3" s="387"/>
      <c r="B3" s="395" t="s">
        <v>2</v>
      </c>
      <c r="C3" s="396"/>
      <c r="D3" s="396"/>
      <c r="E3" s="396"/>
      <c r="F3" s="396"/>
      <c r="G3" s="396"/>
      <c r="H3" s="396"/>
      <c r="I3" s="396"/>
      <c r="J3" s="396"/>
      <c r="K3" s="396"/>
      <c r="L3" s="397"/>
      <c r="M3" s="398"/>
      <c r="N3" s="399"/>
      <c r="O3" s="400"/>
    </row>
    <row r="4" spans="1:15" ht="15.75" x14ac:dyDescent="0.25">
      <c r="A4" s="387"/>
      <c r="B4" s="395" t="s">
        <v>3</v>
      </c>
      <c r="C4" s="396"/>
      <c r="D4" s="396"/>
      <c r="E4" s="396"/>
      <c r="F4" s="396"/>
      <c r="G4" s="396"/>
      <c r="H4" s="396"/>
      <c r="I4" s="396"/>
      <c r="J4" s="396"/>
      <c r="K4" s="396"/>
      <c r="L4" s="397"/>
      <c r="M4" s="398"/>
      <c r="N4" s="399"/>
      <c r="O4" s="400"/>
    </row>
    <row r="5" spans="1:15" ht="16.5" thickBot="1" x14ac:dyDescent="0.3">
      <c r="A5" s="388"/>
      <c r="B5" s="401" t="s">
        <v>771</v>
      </c>
      <c r="C5" s="402"/>
      <c r="D5" s="402"/>
      <c r="E5" s="402"/>
      <c r="F5" s="402"/>
      <c r="G5" s="402"/>
      <c r="H5" s="402"/>
      <c r="I5" s="402"/>
      <c r="J5" s="402"/>
      <c r="K5" s="402"/>
      <c r="L5" s="403"/>
      <c r="M5" s="404"/>
      <c r="N5" s="405"/>
      <c r="O5" s="406"/>
    </row>
    <row r="6" spans="1:15" x14ac:dyDescent="0.25">
      <c r="A6" s="377" t="s">
        <v>798</v>
      </c>
      <c r="B6" s="378"/>
      <c r="C6" s="378"/>
      <c r="D6" s="378"/>
      <c r="E6" s="378"/>
      <c r="F6" s="378"/>
      <c r="G6" s="378"/>
      <c r="H6" s="378"/>
      <c r="I6" s="378"/>
      <c r="J6" s="378"/>
      <c r="K6" s="378"/>
      <c r="L6" s="378"/>
      <c r="M6" s="378"/>
      <c r="N6" s="378"/>
      <c r="O6" s="379"/>
    </row>
    <row r="7" spans="1:15" x14ac:dyDescent="0.25">
      <c r="A7" s="380"/>
      <c r="B7" s="381"/>
      <c r="C7" s="381"/>
      <c r="D7" s="381"/>
      <c r="E7" s="381"/>
      <c r="F7" s="381"/>
      <c r="G7" s="381"/>
      <c r="H7" s="381"/>
      <c r="I7" s="381"/>
      <c r="J7" s="381"/>
      <c r="K7" s="381"/>
      <c r="L7" s="381"/>
      <c r="M7" s="381"/>
      <c r="N7" s="381"/>
      <c r="O7" s="382"/>
    </row>
    <row r="8" spans="1:15" x14ac:dyDescent="0.25">
      <c r="A8" s="380"/>
      <c r="B8" s="381"/>
      <c r="C8" s="381"/>
      <c r="D8" s="381"/>
      <c r="E8" s="381"/>
      <c r="F8" s="381"/>
      <c r="G8" s="381"/>
      <c r="H8" s="381"/>
      <c r="I8" s="381"/>
      <c r="J8" s="381"/>
      <c r="K8" s="381"/>
      <c r="L8" s="381"/>
      <c r="M8" s="381"/>
      <c r="N8" s="381"/>
      <c r="O8" s="382"/>
    </row>
    <row r="9" spans="1:15" x14ac:dyDescent="0.25">
      <c r="A9" s="380"/>
      <c r="B9" s="381"/>
      <c r="C9" s="381"/>
      <c r="D9" s="381"/>
      <c r="E9" s="381"/>
      <c r="F9" s="381"/>
      <c r="G9" s="381"/>
      <c r="H9" s="381"/>
      <c r="I9" s="381"/>
      <c r="J9" s="381"/>
      <c r="K9" s="381"/>
      <c r="L9" s="381"/>
      <c r="M9" s="381"/>
      <c r="N9" s="381"/>
      <c r="O9" s="382"/>
    </row>
    <row r="10" spans="1:15" x14ac:dyDescent="0.25">
      <c r="A10" s="380"/>
      <c r="B10" s="381"/>
      <c r="C10" s="381"/>
      <c r="D10" s="381"/>
      <c r="E10" s="381"/>
      <c r="F10" s="381"/>
      <c r="G10" s="381"/>
      <c r="H10" s="381"/>
      <c r="I10" s="381"/>
      <c r="J10" s="381"/>
      <c r="K10" s="381"/>
      <c r="L10" s="381"/>
      <c r="M10" s="381"/>
      <c r="N10" s="381"/>
      <c r="O10" s="382"/>
    </row>
    <row r="11" spans="1:15" x14ac:dyDescent="0.25">
      <c r="A11" s="380"/>
      <c r="B11" s="381"/>
      <c r="C11" s="381"/>
      <c r="D11" s="381"/>
      <c r="E11" s="381"/>
      <c r="F11" s="381"/>
      <c r="G11" s="381"/>
      <c r="H11" s="381"/>
      <c r="I11" s="381"/>
      <c r="J11" s="381"/>
      <c r="K11" s="381"/>
      <c r="L11" s="381"/>
      <c r="M11" s="381"/>
      <c r="N11" s="381"/>
      <c r="O11" s="382"/>
    </row>
    <row r="12" spans="1:15" x14ac:dyDescent="0.25">
      <c r="A12" s="380"/>
      <c r="B12" s="381"/>
      <c r="C12" s="381"/>
      <c r="D12" s="381"/>
      <c r="E12" s="381"/>
      <c r="F12" s="381"/>
      <c r="G12" s="381"/>
      <c r="H12" s="381"/>
      <c r="I12" s="381"/>
      <c r="J12" s="381"/>
      <c r="K12" s="381"/>
      <c r="L12" s="381"/>
      <c r="M12" s="381"/>
      <c r="N12" s="381"/>
      <c r="O12" s="382"/>
    </row>
    <row r="13" spans="1:15" x14ac:dyDescent="0.25">
      <c r="A13" s="380"/>
      <c r="B13" s="381"/>
      <c r="C13" s="381"/>
      <c r="D13" s="381"/>
      <c r="E13" s="381"/>
      <c r="F13" s="381"/>
      <c r="G13" s="381"/>
      <c r="H13" s="381"/>
      <c r="I13" s="381"/>
      <c r="J13" s="381"/>
      <c r="K13" s="381"/>
      <c r="L13" s="381"/>
      <c r="M13" s="381"/>
      <c r="N13" s="381"/>
      <c r="O13" s="382"/>
    </row>
    <row r="14" spans="1:15" x14ac:dyDescent="0.25">
      <c r="A14" s="380"/>
      <c r="B14" s="381"/>
      <c r="C14" s="381"/>
      <c r="D14" s="381"/>
      <c r="E14" s="381"/>
      <c r="F14" s="381"/>
      <c r="G14" s="381"/>
      <c r="H14" s="381"/>
      <c r="I14" s="381"/>
      <c r="J14" s="381"/>
      <c r="K14" s="381"/>
      <c r="L14" s="381"/>
      <c r="M14" s="381"/>
      <c r="N14" s="381"/>
      <c r="O14" s="382"/>
    </row>
    <row r="15" spans="1:15" x14ac:dyDescent="0.25">
      <c r="A15" s="380"/>
      <c r="B15" s="381"/>
      <c r="C15" s="381"/>
      <c r="D15" s="381"/>
      <c r="E15" s="381"/>
      <c r="F15" s="381"/>
      <c r="G15" s="381"/>
      <c r="H15" s="381"/>
      <c r="I15" s="381"/>
      <c r="J15" s="381"/>
      <c r="K15" s="381"/>
      <c r="L15" s="381"/>
      <c r="M15" s="381"/>
      <c r="N15" s="381"/>
      <c r="O15" s="382"/>
    </row>
    <row r="16" spans="1:15" x14ac:dyDescent="0.25">
      <c r="A16" s="380"/>
      <c r="B16" s="381"/>
      <c r="C16" s="381"/>
      <c r="D16" s="381"/>
      <c r="E16" s="381"/>
      <c r="F16" s="381"/>
      <c r="G16" s="381"/>
      <c r="H16" s="381"/>
      <c r="I16" s="381"/>
      <c r="J16" s="381"/>
      <c r="K16" s="381"/>
      <c r="L16" s="381"/>
      <c r="M16" s="381"/>
      <c r="N16" s="381"/>
      <c r="O16" s="382"/>
    </row>
    <row r="17" spans="1:15" x14ac:dyDescent="0.25">
      <c r="A17" s="380"/>
      <c r="B17" s="381"/>
      <c r="C17" s="381"/>
      <c r="D17" s="381"/>
      <c r="E17" s="381"/>
      <c r="F17" s="381"/>
      <c r="G17" s="381"/>
      <c r="H17" s="381"/>
      <c r="I17" s="381"/>
      <c r="J17" s="381"/>
      <c r="K17" s="381"/>
      <c r="L17" s="381"/>
      <c r="M17" s="381"/>
      <c r="N17" s="381"/>
      <c r="O17" s="382"/>
    </row>
    <row r="18" spans="1:15" x14ac:dyDescent="0.25">
      <c r="A18" s="380"/>
      <c r="B18" s="381"/>
      <c r="C18" s="381"/>
      <c r="D18" s="381"/>
      <c r="E18" s="381"/>
      <c r="F18" s="381"/>
      <c r="G18" s="381"/>
      <c r="H18" s="381"/>
      <c r="I18" s="381"/>
      <c r="J18" s="381"/>
      <c r="K18" s="381"/>
      <c r="L18" s="381"/>
      <c r="M18" s="381"/>
      <c r="N18" s="381"/>
      <c r="O18" s="382"/>
    </row>
    <row r="19" spans="1:15" x14ac:dyDescent="0.25">
      <c r="A19" s="380"/>
      <c r="B19" s="381"/>
      <c r="C19" s="381"/>
      <c r="D19" s="381"/>
      <c r="E19" s="381"/>
      <c r="F19" s="381"/>
      <c r="G19" s="381"/>
      <c r="H19" s="381"/>
      <c r="I19" s="381"/>
      <c r="J19" s="381"/>
      <c r="K19" s="381"/>
      <c r="L19" s="381"/>
      <c r="M19" s="381"/>
      <c r="N19" s="381"/>
      <c r="O19" s="382"/>
    </row>
    <row r="20" spans="1:15" x14ac:dyDescent="0.25">
      <c r="A20" s="380"/>
      <c r="B20" s="381"/>
      <c r="C20" s="381"/>
      <c r="D20" s="381"/>
      <c r="E20" s="381"/>
      <c r="F20" s="381"/>
      <c r="G20" s="381"/>
      <c r="H20" s="381"/>
      <c r="I20" s="381"/>
      <c r="J20" s="381"/>
      <c r="K20" s="381"/>
      <c r="L20" s="381"/>
      <c r="M20" s="381"/>
      <c r="N20" s="381"/>
      <c r="O20" s="382"/>
    </row>
    <row r="21" spans="1:15" x14ac:dyDescent="0.25">
      <c r="A21" s="380"/>
      <c r="B21" s="381"/>
      <c r="C21" s="381"/>
      <c r="D21" s="381"/>
      <c r="E21" s="381"/>
      <c r="F21" s="381"/>
      <c r="G21" s="381"/>
      <c r="H21" s="381"/>
      <c r="I21" s="381"/>
      <c r="J21" s="381"/>
      <c r="K21" s="381"/>
      <c r="L21" s="381"/>
      <c r="M21" s="381"/>
      <c r="N21" s="381"/>
      <c r="O21" s="382"/>
    </row>
    <row r="22" spans="1:15" ht="103.5" customHeight="1" thickBot="1" x14ac:dyDescent="0.3">
      <c r="A22" s="383"/>
      <c r="B22" s="384"/>
      <c r="C22" s="384"/>
      <c r="D22" s="384"/>
      <c r="E22" s="384"/>
      <c r="F22" s="384"/>
      <c r="G22" s="384"/>
      <c r="H22" s="384"/>
      <c r="I22" s="384"/>
      <c r="J22" s="384"/>
      <c r="K22" s="384"/>
      <c r="L22" s="384"/>
      <c r="M22" s="384"/>
      <c r="N22" s="384"/>
      <c r="O22" s="385"/>
    </row>
  </sheetData>
  <mergeCells count="10">
    <mergeCell ref="A6:O22"/>
    <mergeCell ref="A2:A5"/>
    <mergeCell ref="B2:L2"/>
    <mergeCell ref="M2:O2"/>
    <mergeCell ref="B3:L3"/>
    <mergeCell ref="M3:O3"/>
    <mergeCell ref="B4:L4"/>
    <mergeCell ref="M4:O4"/>
    <mergeCell ref="B5:L5"/>
    <mergeCell ref="M5:O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workbookViewId="0">
      <selection activeCell="D12" sqref="D12"/>
    </sheetView>
  </sheetViews>
  <sheetFormatPr baseColWidth="10" defaultRowHeight="15" x14ac:dyDescent="0.25"/>
  <cols>
    <col min="1" max="1" width="48.140625" customWidth="1"/>
  </cols>
  <sheetData>
    <row r="1" spans="1:6" ht="24" customHeight="1" x14ac:dyDescent="0.25">
      <c r="A1" s="410" t="s">
        <v>815</v>
      </c>
      <c r="B1" s="410"/>
      <c r="C1" s="410"/>
      <c r="D1" s="410"/>
      <c r="E1" s="410"/>
      <c r="F1" s="410"/>
    </row>
    <row r="2" spans="1:6" ht="29.25" customHeight="1" x14ac:dyDescent="0.25">
      <c r="A2" s="146" t="s">
        <v>816</v>
      </c>
      <c r="B2" s="411" t="s">
        <v>817</v>
      </c>
      <c r="C2" s="411"/>
      <c r="D2" s="411"/>
      <c r="E2" s="411"/>
      <c r="F2" s="411"/>
    </row>
    <row r="3" spans="1:6" ht="30" x14ac:dyDescent="0.25">
      <c r="A3" s="143" t="s">
        <v>818</v>
      </c>
      <c r="B3" s="408" t="s">
        <v>822</v>
      </c>
      <c r="C3" s="412"/>
      <c r="D3" s="412"/>
      <c r="E3" s="412"/>
      <c r="F3" s="412"/>
    </row>
    <row r="4" spans="1:6" ht="39.75" customHeight="1" x14ac:dyDescent="0.25">
      <c r="A4" s="147" t="s">
        <v>826</v>
      </c>
      <c r="B4" s="409" t="s">
        <v>827</v>
      </c>
      <c r="C4" s="409"/>
      <c r="D4" s="409"/>
      <c r="E4" s="409"/>
      <c r="F4" s="409"/>
    </row>
    <row r="5" spans="1:6" ht="39.75" customHeight="1" x14ac:dyDescent="0.25">
      <c r="A5" s="143" t="s">
        <v>820</v>
      </c>
      <c r="B5" s="408" t="s">
        <v>821</v>
      </c>
      <c r="C5" s="408"/>
      <c r="D5" s="408"/>
      <c r="E5" s="408"/>
      <c r="F5" s="408"/>
    </row>
    <row r="6" spans="1:6" ht="69" customHeight="1" x14ac:dyDescent="0.25">
      <c r="A6" s="143" t="s">
        <v>824</v>
      </c>
      <c r="B6" s="408" t="s">
        <v>825</v>
      </c>
      <c r="C6" s="408"/>
      <c r="D6" s="408"/>
      <c r="E6" s="408"/>
      <c r="F6" s="408"/>
    </row>
    <row r="7" spans="1:6" ht="42.75" customHeight="1" x14ac:dyDescent="0.25">
      <c r="A7" s="143" t="s">
        <v>819</v>
      </c>
      <c r="B7" s="408" t="s">
        <v>823</v>
      </c>
      <c r="C7" s="408"/>
      <c r="D7" s="408"/>
      <c r="E7" s="408"/>
      <c r="F7" s="408"/>
    </row>
    <row r="8" spans="1:6" ht="40.5" customHeight="1" x14ac:dyDescent="0.25"/>
    <row r="9" spans="1:6" x14ac:dyDescent="0.25">
      <c r="A9" s="145"/>
      <c r="B9" s="414"/>
      <c r="C9" s="414"/>
      <c r="D9" s="414"/>
      <c r="E9" s="414"/>
      <c r="F9" s="414"/>
    </row>
    <row r="10" spans="1:6" x14ac:dyDescent="0.25">
      <c r="B10" s="413"/>
      <c r="C10" s="413"/>
      <c r="D10" s="413"/>
      <c r="E10" s="413"/>
      <c r="F10" s="413"/>
    </row>
    <row r="11" spans="1:6" x14ac:dyDescent="0.25">
      <c r="B11" s="407"/>
      <c r="C11" s="407"/>
      <c r="D11" s="407"/>
      <c r="E11" s="407"/>
      <c r="F11" s="407"/>
    </row>
  </sheetData>
  <mergeCells count="10">
    <mergeCell ref="B11:F11"/>
    <mergeCell ref="B6:F6"/>
    <mergeCell ref="B4:F4"/>
    <mergeCell ref="A1:F1"/>
    <mergeCell ref="B2:F2"/>
    <mergeCell ref="B3:F3"/>
    <mergeCell ref="B10:F10"/>
    <mergeCell ref="B7:F7"/>
    <mergeCell ref="B5:F5"/>
    <mergeCell ref="B9:F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zoomScaleNormal="100" workbookViewId="0">
      <selection activeCell="B5" sqref="B5"/>
    </sheetView>
  </sheetViews>
  <sheetFormatPr baseColWidth="10" defaultRowHeight="15" x14ac:dyDescent="0.25"/>
  <cols>
    <col min="2" max="2" width="75.140625" customWidth="1"/>
    <col min="3" max="3" width="129.42578125" customWidth="1"/>
  </cols>
  <sheetData>
    <row r="1" spans="1:3" ht="47.25" customHeight="1" x14ac:dyDescent="0.25">
      <c r="A1" s="415" t="s">
        <v>802</v>
      </c>
      <c r="B1" s="415"/>
      <c r="C1" s="415"/>
    </row>
    <row r="2" spans="1:3" ht="33" customHeight="1" x14ac:dyDescent="0.25">
      <c r="A2" s="144" t="s">
        <v>799</v>
      </c>
      <c r="B2" s="144" t="s">
        <v>800</v>
      </c>
      <c r="C2" s="144" t="s">
        <v>801</v>
      </c>
    </row>
    <row r="3" spans="1:3" ht="133.5" customHeight="1" x14ac:dyDescent="0.25">
      <c r="A3" s="142">
        <v>1</v>
      </c>
      <c r="B3" s="143" t="s">
        <v>803</v>
      </c>
      <c r="C3" s="143" t="s">
        <v>804</v>
      </c>
    </row>
    <row r="4" spans="1:3" ht="105.75" customHeight="1" x14ac:dyDescent="0.25">
      <c r="A4" s="142">
        <v>2</v>
      </c>
      <c r="B4" s="143" t="s">
        <v>805</v>
      </c>
      <c r="C4" s="143" t="s">
        <v>806</v>
      </c>
    </row>
    <row r="5" spans="1:3" ht="194.25" customHeight="1" x14ac:dyDescent="0.25">
      <c r="A5" s="142">
        <v>3</v>
      </c>
      <c r="B5" s="143" t="s">
        <v>807</v>
      </c>
      <c r="C5" s="143" t="s">
        <v>813</v>
      </c>
    </row>
    <row r="6" spans="1:3" ht="147" customHeight="1" x14ac:dyDescent="0.25">
      <c r="A6" s="142">
        <v>4</v>
      </c>
      <c r="B6" s="143" t="s">
        <v>808</v>
      </c>
      <c r="C6" s="143" t="s">
        <v>814</v>
      </c>
    </row>
    <row r="7" spans="1:3" ht="210" x14ac:dyDescent="0.25">
      <c r="A7" s="409">
        <v>5</v>
      </c>
      <c r="B7" s="408" t="s">
        <v>809</v>
      </c>
      <c r="C7" s="143" t="s">
        <v>810</v>
      </c>
    </row>
    <row r="8" spans="1:3" ht="174.75" customHeight="1" x14ac:dyDescent="0.25">
      <c r="A8" s="409"/>
      <c r="B8" s="408"/>
      <c r="C8" s="143" t="s">
        <v>811</v>
      </c>
    </row>
    <row r="9" spans="1:3" ht="70.5" customHeight="1" x14ac:dyDescent="0.25">
      <c r="A9" s="409"/>
      <c r="B9" s="408"/>
      <c r="C9" s="143" t="s">
        <v>812</v>
      </c>
    </row>
  </sheetData>
  <mergeCells count="3">
    <mergeCell ref="A1:C1"/>
    <mergeCell ref="B7:B9"/>
    <mergeCell ref="A7:A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2"/>
  <sheetViews>
    <sheetView topLeftCell="A37" workbookViewId="0">
      <selection activeCell="W8" sqref="W8"/>
    </sheetView>
  </sheetViews>
  <sheetFormatPr baseColWidth="10" defaultRowHeight="15" x14ac:dyDescent="0.25"/>
  <cols>
    <col min="1" max="9" width="1.7109375" style="239" customWidth="1"/>
    <col min="10" max="10" width="2.5703125" style="240" customWidth="1"/>
    <col min="11" max="11" width="33.5703125" style="241" customWidth="1"/>
    <col min="12" max="12" width="39.7109375" style="149" customWidth="1"/>
    <col min="13" max="13" width="31.140625" style="149" customWidth="1"/>
    <col min="14" max="14" width="11.42578125" style="149"/>
    <col min="15" max="15" width="13.140625" style="149" customWidth="1"/>
    <col min="16" max="16" width="13" style="242" customWidth="1"/>
    <col min="17" max="17" width="3.5703125" style="239" bestFit="1" customWidth="1"/>
    <col min="18" max="18" width="3.140625" style="243" customWidth="1"/>
    <col min="19" max="19" width="3.28515625" style="244" customWidth="1"/>
    <col min="20" max="20" width="7" style="245" hidden="1" customWidth="1"/>
    <col min="21" max="22" width="7" style="246" hidden="1" customWidth="1"/>
    <col min="23" max="23" width="30.140625" style="247" customWidth="1"/>
    <col min="24" max="16384" width="11.42578125" style="149"/>
  </cols>
  <sheetData>
    <row r="1" spans="1:23" ht="15" customHeight="1" x14ac:dyDescent="0.25">
      <c r="A1" s="416" t="s">
        <v>943</v>
      </c>
      <c r="B1" s="417"/>
      <c r="C1" s="417"/>
      <c r="D1" s="417"/>
      <c r="E1" s="417"/>
      <c r="F1" s="417"/>
      <c r="G1" s="417"/>
      <c r="H1" s="417"/>
      <c r="I1" s="417"/>
      <c r="J1" s="417"/>
      <c r="K1" s="417"/>
      <c r="L1" s="417"/>
      <c r="M1" s="417"/>
      <c r="N1" s="417"/>
      <c r="O1" s="417"/>
      <c r="P1" s="418"/>
      <c r="Q1" s="150"/>
      <c r="R1" s="151"/>
      <c r="S1" s="152"/>
      <c r="T1" s="153"/>
      <c r="U1" s="153"/>
      <c r="V1" s="153"/>
      <c r="W1" s="154" t="s">
        <v>834</v>
      </c>
    </row>
    <row r="2" spans="1:23" s="160" customFormat="1" ht="15" customHeight="1" x14ac:dyDescent="0.25">
      <c r="A2" s="419"/>
      <c r="B2" s="420"/>
      <c r="C2" s="420"/>
      <c r="D2" s="420"/>
      <c r="E2" s="420"/>
      <c r="F2" s="420"/>
      <c r="G2" s="420"/>
      <c r="H2" s="420"/>
      <c r="I2" s="420"/>
      <c r="J2" s="420"/>
      <c r="K2" s="420"/>
      <c r="L2" s="420"/>
      <c r="M2" s="420"/>
      <c r="N2" s="420"/>
      <c r="O2" s="420"/>
      <c r="P2" s="421"/>
      <c r="Q2" s="155"/>
      <c r="R2" s="156"/>
      <c r="S2" s="157"/>
      <c r="T2" s="158"/>
      <c r="U2" s="158"/>
      <c r="V2" s="158"/>
      <c r="W2" s="159">
        <f ca="1">TODAY()</f>
        <v>43861</v>
      </c>
    </row>
    <row r="3" spans="1:23" ht="15.75" customHeight="1" thickBot="1" x14ac:dyDescent="0.3">
      <c r="A3" s="422"/>
      <c r="B3" s="423"/>
      <c r="C3" s="423"/>
      <c r="D3" s="423"/>
      <c r="E3" s="423"/>
      <c r="F3" s="423"/>
      <c r="G3" s="423"/>
      <c r="H3" s="423"/>
      <c r="I3" s="423"/>
      <c r="J3" s="423"/>
      <c r="K3" s="423"/>
      <c r="L3" s="423"/>
      <c r="M3" s="423"/>
      <c r="N3" s="423"/>
      <c r="O3" s="423"/>
      <c r="P3" s="424"/>
      <c r="Q3" s="161"/>
      <c r="R3" s="162"/>
      <c r="S3" s="163"/>
      <c r="T3" s="164"/>
      <c r="U3" s="164"/>
      <c r="V3" s="164"/>
      <c r="W3" s="165"/>
    </row>
    <row r="4" spans="1:23" ht="22.5" customHeight="1" thickBot="1" x14ac:dyDescent="0.3">
      <c r="A4" s="345"/>
      <c r="B4" s="346"/>
      <c r="C4" s="346"/>
      <c r="D4" s="346"/>
      <c r="E4" s="346"/>
      <c r="F4" s="346"/>
      <c r="G4" s="346"/>
      <c r="H4" s="346"/>
      <c r="I4" s="346"/>
      <c r="J4" s="346"/>
      <c r="K4" s="346"/>
      <c r="L4" s="346"/>
      <c r="M4" s="425" t="s">
        <v>835</v>
      </c>
      <c r="N4" s="425"/>
      <c r="O4" s="425"/>
      <c r="P4" s="347">
        <f>AVERAGE(N6,N8,N12,N16,N21)</f>
        <v>28.916666666666668</v>
      </c>
      <c r="Q4" s="348"/>
      <c r="R4" s="349"/>
      <c r="S4" s="350"/>
      <c r="T4" s="351"/>
      <c r="U4" s="351"/>
      <c r="V4" s="351"/>
      <c r="W4" s="352"/>
    </row>
    <row r="5" spans="1:23" s="167" customFormat="1" ht="24.75" thickBot="1" x14ac:dyDescent="0.3">
      <c r="A5" s="426" t="s">
        <v>836</v>
      </c>
      <c r="B5" s="427"/>
      <c r="C5" s="427"/>
      <c r="D5" s="427"/>
      <c r="E5" s="427"/>
      <c r="F5" s="427"/>
      <c r="G5" s="427"/>
      <c r="H5" s="427"/>
      <c r="I5" s="427"/>
      <c r="J5" s="428"/>
      <c r="K5" s="429" t="s">
        <v>837</v>
      </c>
      <c r="L5" s="427"/>
      <c r="M5" s="353" t="s">
        <v>838</v>
      </c>
      <c r="N5" s="354" t="s">
        <v>839</v>
      </c>
      <c r="O5" s="355" t="s">
        <v>840</v>
      </c>
      <c r="P5" s="356" t="s">
        <v>841</v>
      </c>
      <c r="Q5" s="430" t="s">
        <v>842</v>
      </c>
      <c r="R5" s="430"/>
      <c r="S5" s="430"/>
      <c r="T5" s="357" t="s">
        <v>843</v>
      </c>
      <c r="U5" s="357" t="s">
        <v>844</v>
      </c>
      <c r="V5" s="357" t="s">
        <v>845</v>
      </c>
      <c r="W5" s="358" t="s">
        <v>846</v>
      </c>
    </row>
    <row r="6" spans="1:23" s="184" customFormat="1" ht="127.5" x14ac:dyDescent="0.25">
      <c r="A6" s="168" t="str">
        <f>IF($N6&gt;= 10,"g","")</f>
        <v>g</v>
      </c>
      <c r="B6" s="169" t="str">
        <f t="shared" ref="B6:B47" si="0">IF($N6&gt;= 20,"g","")</f>
        <v>g</v>
      </c>
      <c r="C6" s="169" t="str">
        <f t="shared" ref="C6:C47" si="1">IF($N6&gt;= 30,"g","")</f>
        <v>g</v>
      </c>
      <c r="D6" s="170" t="str">
        <f t="shared" ref="D6:D47" si="2">IF($N6&gt;= 40,"g","")</f>
        <v>g</v>
      </c>
      <c r="E6" s="170" t="str">
        <f t="shared" ref="E6:E47" si="3">IF($N6&gt;= 50,"g","")</f>
        <v>g</v>
      </c>
      <c r="F6" s="170" t="str">
        <f t="shared" ref="F6:F47" si="4">IF($N6&gt;= 60,"g","")</f>
        <v>g</v>
      </c>
      <c r="G6" s="170" t="str">
        <f t="shared" ref="G6:G47" si="5">IF($N6&gt;= 70,"g","")</f>
        <v>g</v>
      </c>
      <c r="H6" s="171" t="str">
        <f t="shared" ref="H6:H47" si="6">IF($N6&gt;= 80,"g","")</f>
        <v>g</v>
      </c>
      <c r="I6" s="172" t="str">
        <f t="shared" ref="I6:I47" si="7">IF($N6&gt;= 90,"g","")</f>
        <v>g</v>
      </c>
      <c r="J6" s="173" t="str">
        <f t="shared" ref="J6:J47" si="8">IF($N6&gt;= 100,"g","")</f>
        <v>g</v>
      </c>
      <c r="K6" s="174" t="s">
        <v>847</v>
      </c>
      <c r="L6" s="175"/>
      <c r="M6" s="431" t="s">
        <v>848</v>
      </c>
      <c r="N6" s="176">
        <f>AVERAGE(N7:N7)</f>
        <v>100</v>
      </c>
      <c r="O6" s="177"/>
      <c r="P6" s="178"/>
      <c r="Q6" s="179"/>
      <c r="R6" s="180"/>
      <c r="S6" s="181"/>
      <c r="T6" s="182"/>
      <c r="U6" s="182"/>
      <c r="V6" s="182"/>
      <c r="W6" s="183"/>
    </row>
    <row r="7" spans="1:23" ht="64.5" thickBot="1" x14ac:dyDescent="0.3">
      <c r="A7" s="185"/>
      <c r="B7" s="186" t="str">
        <f t="shared" si="0"/>
        <v>g</v>
      </c>
      <c r="C7" s="186" t="str">
        <f t="shared" si="1"/>
        <v>g</v>
      </c>
      <c r="D7" s="187" t="str">
        <f t="shared" si="2"/>
        <v>g</v>
      </c>
      <c r="E7" s="187" t="str">
        <f t="shared" si="3"/>
        <v>g</v>
      </c>
      <c r="F7" s="187" t="str">
        <f t="shared" si="4"/>
        <v>g</v>
      </c>
      <c r="G7" s="187" t="str">
        <f t="shared" si="5"/>
        <v>g</v>
      </c>
      <c r="H7" s="188" t="str">
        <f t="shared" si="6"/>
        <v>g</v>
      </c>
      <c r="I7" s="189" t="str">
        <f t="shared" si="7"/>
        <v>g</v>
      </c>
      <c r="J7" s="173" t="str">
        <f t="shared" si="8"/>
        <v>g</v>
      </c>
      <c r="K7" s="190"/>
      <c r="L7" s="191" t="s">
        <v>849</v>
      </c>
      <c r="M7" s="432"/>
      <c r="N7" s="192">
        <v>100</v>
      </c>
      <c r="O7" s="193">
        <v>43847</v>
      </c>
      <c r="P7" s="193">
        <v>43853</v>
      </c>
      <c r="Q7" s="194" t="str">
        <f ca="1">IF($P7,IF($P7&gt;$W$2,"g",""),"")</f>
        <v/>
      </c>
      <c r="R7" s="195" t="str">
        <f ca="1">IF($P7,IF($P7=$W$2,"g",""),"")</f>
        <v/>
      </c>
      <c r="S7" s="196" t="str">
        <f ca="1">IF($P7,IF($P7&lt;$W$2,"g",""),"")</f>
        <v>g</v>
      </c>
      <c r="T7" s="197">
        <v>10</v>
      </c>
      <c r="U7" s="197">
        <v>1</v>
      </c>
      <c r="V7" s="197">
        <f>+T7*U7</f>
        <v>10</v>
      </c>
      <c r="W7" s="198" t="s">
        <v>850</v>
      </c>
    </row>
    <row r="8" spans="1:23" s="184" customFormat="1" ht="189" customHeight="1" x14ac:dyDescent="0.25">
      <c r="A8" s="168" t="str">
        <f>IF($N8&gt;= 10,"g","")</f>
        <v/>
      </c>
      <c r="B8" s="169" t="str">
        <f t="shared" si="0"/>
        <v/>
      </c>
      <c r="C8" s="169" t="str">
        <f t="shared" si="1"/>
        <v/>
      </c>
      <c r="D8" s="170" t="str">
        <f t="shared" si="2"/>
        <v/>
      </c>
      <c r="E8" s="170" t="str">
        <f t="shared" si="3"/>
        <v/>
      </c>
      <c r="F8" s="170" t="str">
        <f t="shared" si="4"/>
        <v/>
      </c>
      <c r="G8" s="170" t="str">
        <f t="shared" si="5"/>
        <v/>
      </c>
      <c r="H8" s="171" t="str">
        <f t="shared" si="6"/>
        <v/>
      </c>
      <c r="I8" s="172" t="str">
        <f t="shared" si="7"/>
        <v/>
      </c>
      <c r="J8" s="173" t="str">
        <f t="shared" si="8"/>
        <v/>
      </c>
      <c r="K8" s="174" t="s">
        <v>851</v>
      </c>
      <c r="L8" s="175"/>
      <c r="M8" s="199"/>
      <c r="N8" s="177">
        <f>AVERAGE(N9:N11)</f>
        <v>0</v>
      </c>
      <c r="O8" s="177"/>
      <c r="P8" s="178"/>
      <c r="Q8" s="179"/>
      <c r="R8" s="180"/>
      <c r="S8" s="181"/>
      <c r="T8" s="200"/>
      <c r="U8" s="200"/>
      <c r="V8" s="200"/>
      <c r="W8" s="201"/>
    </row>
    <row r="9" spans="1:23" ht="51" customHeight="1" x14ac:dyDescent="0.25">
      <c r="A9" s="202" t="str">
        <f t="shared" ref="A9:A47" si="9">IF($N9&gt;= 10,"g","")</f>
        <v/>
      </c>
      <c r="B9" s="203" t="str">
        <f t="shared" si="0"/>
        <v/>
      </c>
      <c r="C9" s="203" t="str">
        <f t="shared" si="1"/>
        <v/>
      </c>
      <c r="D9" s="204" t="str">
        <f t="shared" si="2"/>
        <v/>
      </c>
      <c r="E9" s="204" t="str">
        <f t="shared" si="3"/>
        <v/>
      </c>
      <c r="F9" s="204" t="str">
        <f t="shared" si="4"/>
        <v/>
      </c>
      <c r="G9" s="204" t="str">
        <f t="shared" si="5"/>
        <v/>
      </c>
      <c r="H9" s="173" t="str">
        <f t="shared" si="6"/>
        <v/>
      </c>
      <c r="I9" s="205" t="str">
        <f t="shared" si="7"/>
        <v/>
      </c>
      <c r="J9" s="173" t="str">
        <f t="shared" si="8"/>
        <v/>
      </c>
      <c r="K9" s="206"/>
      <c r="L9" s="77" t="s">
        <v>852</v>
      </c>
      <c r="M9" s="77" t="s">
        <v>853</v>
      </c>
      <c r="N9" s="207">
        <v>0</v>
      </c>
      <c r="O9" s="208">
        <v>43851</v>
      </c>
      <c r="P9" s="208">
        <v>44193</v>
      </c>
      <c r="Q9" s="209" t="str">
        <f ca="1">IF($P9,IF($P9&gt;$W$2,"g",""),"")</f>
        <v>g</v>
      </c>
      <c r="R9" s="210" t="str">
        <f ca="1">IF($P9,IF($P9=$W$2,"g",""),"")</f>
        <v/>
      </c>
      <c r="S9" s="211" t="str">
        <f ca="1">IF($P9,IF($P9&lt;$W$2,"g",""),"")</f>
        <v/>
      </c>
      <c r="T9" s="212">
        <v>15</v>
      </c>
      <c r="U9" s="212">
        <v>2</v>
      </c>
      <c r="V9" s="212">
        <f>+T9*U9</f>
        <v>30</v>
      </c>
      <c r="W9" s="433" t="s">
        <v>854</v>
      </c>
    </row>
    <row r="10" spans="1:23" ht="38.25" x14ac:dyDescent="0.25">
      <c r="A10" s="202" t="str">
        <f t="shared" si="9"/>
        <v/>
      </c>
      <c r="B10" s="203" t="str">
        <f t="shared" si="0"/>
        <v/>
      </c>
      <c r="C10" s="203" t="str">
        <f t="shared" si="1"/>
        <v/>
      </c>
      <c r="D10" s="204" t="str">
        <f t="shared" si="2"/>
        <v/>
      </c>
      <c r="E10" s="204" t="str">
        <f t="shared" si="3"/>
        <v/>
      </c>
      <c r="F10" s="204" t="str">
        <f t="shared" si="4"/>
        <v/>
      </c>
      <c r="G10" s="204" t="str">
        <f t="shared" si="5"/>
        <v/>
      </c>
      <c r="H10" s="173" t="str">
        <f t="shared" si="6"/>
        <v/>
      </c>
      <c r="I10" s="205" t="str">
        <f t="shared" si="7"/>
        <v/>
      </c>
      <c r="J10" s="173" t="str">
        <f t="shared" si="8"/>
        <v/>
      </c>
      <c r="K10" s="206"/>
      <c r="L10" s="77" t="s">
        <v>855</v>
      </c>
      <c r="M10" s="77" t="s">
        <v>856</v>
      </c>
      <c r="N10" s="207">
        <v>0</v>
      </c>
      <c r="O10" s="208">
        <v>43851</v>
      </c>
      <c r="P10" s="208">
        <v>44193</v>
      </c>
      <c r="Q10" s="209" t="str">
        <f ca="1">IF($P10,IF($P10&gt;$W$2,"g",""),"")</f>
        <v>g</v>
      </c>
      <c r="R10" s="210" t="str">
        <f ca="1">IF($P10,IF($P10=$W$2,"g",""),"")</f>
        <v/>
      </c>
      <c r="S10" s="211" t="str">
        <f ca="1">IF($P10,IF($P10&lt;$W$2,"g",""),"")</f>
        <v/>
      </c>
      <c r="T10" s="212">
        <v>15</v>
      </c>
      <c r="U10" s="212">
        <v>10</v>
      </c>
      <c r="V10" s="212">
        <f>+T10*U10</f>
        <v>150</v>
      </c>
      <c r="W10" s="433"/>
    </row>
    <row r="11" spans="1:23" ht="75.75" customHeight="1" thickBot="1" x14ac:dyDescent="0.3">
      <c r="A11" s="213" t="str">
        <f t="shared" si="9"/>
        <v/>
      </c>
      <c r="B11" s="186" t="str">
        <f t="shared" si="0"/>
        <v/>
      </c>
      <c r="C11" s="186" t="str">
        <f t="shared" si="1"/>
        <v/>
      </c>
      <c r="D11" s="187" t="str">
        <f t="shared" si="2"/>
        <v/>
      </c>
      <c r="E11" s="187" t="str">
        <f t="shared" si="3"/>
        <v/>
      </c>
      <c r="F11" s="187" t="str">
        <f t="shared" si="4"/>
        <v/>
      </c>
      <c r="G11" s="187" t="str">
        <f t="shared" si="5"/>
        <v/>
      </c>
      <c r="H11" s="188" t="str">
        <f t="shared" si="6"/>
        <v/>
      </c>
      <c r="I11" s="189" t="str">
        <f t="shared" si="7"/>
        <v/>
      </c>
      <c r="J11" s="173" t="str">
        <f t="shared" si="8"/>
        <v/>
      </c>
      <c r="K11" s="190"/>
      <c r="L11" s="214" t="s">
        <v>857</v>
      </c>
      <c r="M11" s="214" t="s">
        <v>858</v>
      </c>
      <c r="N11" s="192">
        <v>0</v>
      </c>
      <c r="O11" s="193">
        <v>43851</v>
      </c>
      <c r="P11" s="193">
        <v>44193</v>
      </c>
      <c r="Q11" s="194" t="str">
        <f ca="1">IF($P11,IF($P11&gt;$W$2,"g",""),"")</f>
        <v>g</v>
      </c>
      <c r="R11" s="195" t="str">
        <f ca="1">IF($P11,IF($P11=$W$2,"g",""),"")</f>
        <v/>
      </c>
      <c r="S11" s="196" t="str">
        <f ca="1">IF($P11,IF($P11&lt;$W$2,"g",""),"")</f>
        <v/>
      </c>
      <c r="T11" s="197">
        <v>15</v>
      </c>
      <c r="U11" s="197">
        <v>1</v>
      </c>
      <c r="V11" s="197">
        <f>+T11*U11</f>
        <v>15</v>
      </c>
      <c r="W11" s="434"/>
    </row>
    <row r="12" spans="1:23" s="184" customFormat="1" ht="165.75" x14ac:dyDescent="0.25">
      <c r="A12" s="168" t="str">
        <f>IF($N12&gt;= 10,"g","")</f>
        <v>g</v>
      </c>
      <c r="B12" s="169" t="str">
        <f t="shared" si="0"/>
        <v>g</v>
      </c>
      <c r="C12" s="169" t="str">
        <f t="shared" si="1"/>
        <v>g</v>
      </c>
      <c r="D12" s="170" t="str">
        <f t="shared" si="2"/>
        <v/>
      </c>
      <c r="E12" s="170" t="str">
        <f t="shared" si="3"/>
        <v/>
      </c>
      <c r="F12" s="170" t="str">
        <f t="shared" si="4"/>
        <v/>
      </c>
      <c r="G12" s="170" t="str">
        <f t="shared" si="5"/>
        <v/>
      </c>
      <c r="H12" s="171" t="str">
        <f t="shared" si="6"/>
        <v/>
      </c>
      <c r="I12" s="172" t="str">
        <f t="shared" si="7"/>
        <v/>
      </c>
      <c r="J12" s="173" t="str">
        <f t="shared" si="8"/>
        <v/>
      </c>
      <c r="K12" s="174" t="s">
        <v>859</v>
      </c>
      <c r="L12" s="199"/>
      <c r="M12" s="199"/>
      <c r="N12" s="177">
        <f>AVERAGE(N13:N15)</f>
        <v>33.333333333333336</v>
      </c>
      <c r="O12" s="177"/>
      <c r="P12" s="178"/>
      <c r="Q12" s="179"/>
      <c r="R12" s="180"/>
      <c r="S12" s="181"/>
      <c r="T12" s="200"/>
      <c r="U12" s="200"/>
      <c r="V12" s="200"/>
      <c r="W12" s="201"/>
    </row>
    <row r="13" spans="1:23" ht="38.25" customHeight="1" x14ac:dyDescent="0.25">
      <c r="A13" s="202" t="str">
        <f t="shared" si="9"/>
        <v>g</v>
      </c>
      <c r="B13" s="203" t="str">
        <f t="shared" si="0"/>
        <v>g</v>
      </c>
      <c r="C13" s="203" t="str">
        <f t="shared" si="1"/>
        <v>g</v>
      </c>
      <c r="D13" s="204" t="str">
        <f t="shared" si="2"/>
        <v>g</v>
      </c>
      <c r="E13" s="204" t="str">
        <f t="shared" si="3"/>
        <v>g</v>
      </c>
      <c r="F13" s="204" t="str">
        <f t="shared" si="4"/>
        <v>g</v>
      </c>
      <c r="G13" s="204" t="str">
        <f t="shared" si="5"/>
        <v>g</v>
      </c>
      <c r="H13" s="173" t="str">
        <f t="shared" si="6"/>
        <v>g</v>
      </c>
      <c r="I13" s="205" t="str">
        <f t="shared" si="7"/>
        <v>g</v>
      </c>
      <c r="J13" s="173" t="str">
        <f t="shared" si="8"/>
        <v>g</v>
      </c>
      <c r="K13" s="206"/>
      <c r="L13" s="215" t="s">
        <v>860</v>
      </c>
      <c r="M13" s="216" t="s">
        <v>861</v>
      </c>
      <c r="N13" s="207">
        <v>100</v>
      </c>
      <c r="O13" s="208">
        <v>43847</v>
      </c>
      <c r="P13" s="208">
        <v>43853</v>
      </c>
      <c r="Q13" s="209" t="str">
        <f ca="1">IF($P13,IF($P13&gt;$W$2,"g",""),"")</f>
        <v/>
      </c>
      <c r="R13" s="210" t="str">
        <f ca="1">IF($P13,IF($P13=$W$2,"g",""),"")</f>
        <v/>
      </c>
      <c r="S13" s="211" t="str">
        <f ca="1">IF($P13,IF($P13&lt;$W$2,"g",""),"")</f>
        <v>g</v>
      </c>
      <c r="T13" s="212">
        <v>10</v>
      </c>
      <c r="U13" s="212">
        <v>1</v>
      </c>
      <c r="V13" s="212">
        <f>+T13*U13</f>
        <v>10</v>
      </c>
      <c r="W13" s="435" t="s">
        <v>862</v>
      </c>
    </row>
    <row r="14" spans="1:23" ht="67.5" customHeight="1" x14ac:dyDescent="0.25">
      <c r="A14" s="202" t="str">
        <f t="shared" si="9"/>
        <v/>
      </c>
      <c r="B14" s="203" t="str">
        <f t="shared" si="0"/>
        <v/>
      </c>
      <c r="C14" s="203" t="str">
        <f t="shared" si="1"/>
        <v/>
      </c>
      <c r="D14" s="204" t="str">
        <f t="shared" si="2"/>
        <v/>
      </c>
      <c r="E14" s="204" t="str">
        <f t="shared" si="3"/>
        <v/>
      </c>
      <c r="F14" s="204" t="str">
        <f t="shared" si="4"/>
        <v/>
      </c>
      <c r="G14" s="204" t="str">
        <f t="shared" si="5"/>
        <v/>
      </c>
      <c r="H14" s="173" t="str">
        <f t="shared" si="6"/>
        <v/>
      </c>
      <c r="I14" s="205" t="str">
        <f t="shared" si="7"/>
        <v/>
      </c>
      <c r="J14" s="173" t="str">
        <f t="shared" si="8"/>
        <v/>
      </c>
      <c r="K14" s="206"/>
      <c r="L14" s="215" t="s">
        <v>863</v>
      </c>
      <c r="M14" s="216" t="s">
        <v>864</v>
      </c>
      <c r="N14" s="207">
        <v>0</v>
      </c>
      <c r="O14" s="208">
        <v>43864</v>
      </c>
      <c r="P14" s="208">
        <v>44085</v>
      </c>
      <c r="Q14" s="209" t="str">
        <f ca="1">IF($P14,IF($P14&gt;$W$2,"g",""),"")</f>
        <v>g</v>
      </c>
      <c r="R14" s="210" t="str">
        <f ca="1">IF($P14,IF($P14=$W$2,"g",""),"")</f>
        <v/>
      </c>
      <c r="S14" s="211" t="str">
        <f ca="1">IF($P14,IF($P14&lt;$W$2,"g",""),"")</f>
        <v/>
      </c>
      <c r="T14" s="212">
        <v>20</v>
      </c>
      <c r="U14" s="212">
        <v>32</v>
      </c>
      <c r="V14" s="212">
        <f>+T14*U14</f>
        <v>640</v>
      </c>
      <c r="W14" s="435"/>
    </row>
    <row r="15" spans="1:23" ht="77.25" thickBot="1" x14ac:dyDescent="0.3">
      <c r="A15" s="213" t="str">
        <f t="shared" si="9"/>
        <v/>
      </c>
      <c r="B15" s="186" t="str">
        <f t="shared" si="0"/>
        <v/>
      </c>
      <c r="C15" s="186" t="str">
        <f t="shared" si="1"/>
        <v/>
      </c>
      <c r="D15" s="187" t="str">
        <f t="shared" si="2"/>
        <v/>
      </c>
      <c r="E15" s="187" t="str">
        <f t="shared" si="3"/>
        <v/>
      </c>
      <c r="F15" s="187" t="str">
        <f t="shared" si="4"/>
        <v/>
      </c>
      <c r="G15" s="187" t="str">
        <f t="shared" si="5"/>
        <v/>
      </c>
      <c r="H15" s="188" t="str">
        <f t="shared" si="6"/>
        <v/>
      </c>
      <c r="I15" s="189" t="str">
        <f t="shared" si="7"/>
        <v/>
      </c>
      <c r="J15" s="173" t="str">
        <f t="shared" si="8"/>
        <v/>
      </c>
      <c r="K15" s="217"/>
      <c r="L15" s="218" t="s">
        <v>865</v>
      </c>
      <c r="M15" s="219" t="s">
        <v>866</v>
      </c>
      <c r="N15" s="192">
        <v>0</v>
      </c>
      <c r="O15" s="193">
        <v>43851</v>
      </c>
      <c r="P15" s="193">
        <v>44193</v>
      </c>
      <c r="Q15" s="194" t="str">
        <f ca="1">IF($P15,IF($P15&gt;$W$2,"g",""),"")</f>
        <v>g</v>
      </c>
      <c r="R15" s="195" t="str">
        <f ca="1">IF($P15,IF($P15=$W$2,"g",""),"")</f>
        <v/>
      </c>
      <c r="S15" s="196" t="str">
        <f ca="1">IF($P15,IF($P15&lt;$W$2,"g",""),"")</f>
        <v/>
      </c>
      <c r="T15" s="197">
        <v>10</v>
      </c>
      <c r="U15" s="197">
        <v>1</v>
      </c>
      <c r="V15" s="197">
        <f>+T15*U15</f>
        <v>10</v>
      </c>
      <c r="W15" s="436"/>
    </row>
    <row r="16" spans="1:23" s="184" customFormat="1" ht="121.5" customHeight="1" x14ac:dyDescent="0.25">
      <c r="A16" s="168" t="str">
        <f>IF($N16&gt;= 10,"g","")</f>
        <v/>
      </c>
      <c r="B16" s="169" t="str">
        <f t="shared" si="0"/>
        <v/>
      </c>
      <c r="C16" s="169" t="str">
        <f t="shared" si="1"/>
        <v/>
      </c>
      <c r="D16" s="170" t="str">
        <f t="shared" si="2"/>
        <v/>
      </c>
      <c r="E16" s="170" t="str">
        <f t="shared" si="3"/>
        <v/>
      </c>
      <c r="F16" s="170" t="str">
        <f t="shared" si="4"/>
        <v/>
      </c>
      <c r="G16" s="170" t="str">
        <f t="shared" si="5"/>
        <v/>
      </c>
      <c r="H16" s="171" t="str">
        <f t="shared" si="6"/>
        <v/>
      </c>
      <c r="I16" s="172" t="str">
        <f t="shared" si="7"/>
        <v/>
      </c>
      <c r="J16" s="173" t="str">
        <f t="shared" si="8"/>
        <v/>
      </c>
      <c r="K16" s="174" t="s">
        <v>867</v>
      </c>
      <c r="L16" s="199"/>
      <c r="M16" s="199"/>
      <c r="N16" s="177">
        <f>AVERAGE(N17:N20)</f>
        <v>0</v>
      </c>
      <c r="O16" s="177"/>
      <c r="P16" s="178"/>
      <c r="Q16" s="179"/>
      <c r="R16" s="180"/>
      <c r="S16" s="181"/>
      <c r="T16" s="200"/>
      <c r="U16" s="200"/>
      <c r="V16" s="200"/>
      <c r="W16" s="201"/>
    </row>
    <row r="17" spans="1:23" ht="101.25" customHeight="1" x14ac:dyDescent="0.25">
      <c r="A17" s="202" t="str">
        <f t="shared" si="9"/>
        <v/>
      </c>
      <c r="B17" s="203" t="str">
        <f t="shared" si="0"/>
        <v/>
      </c>
      <c r="C17" s="203" t="str">
        <f t="shared" si="1"/>
        <v/>
      </c>
      <c r="D17" s="204" t="str">
        <f t="shared" si="2"/>
        <v/>
      </c>
      <c r="E17" s="204" t="str">
        <f t="shared" si="3"/>
        <v/>
      </c>
      <c r="F17" s="204" t="str">
        <f t="shared" si="4"/>
        <v/>
      </c>
      <c r="G17" s="204" t="str">
        <f t="shared" si="5"/>
        <v/>
      </c>
      <c r="H17" s="173" t="str">
        <f t="shared" si="6"/>
        <v/>
      </c>
      <c r="I17" s="205" t="str">
        <f t="shared" si="7"/>
        <v/>
      </c>
      <c r="J17" s="173" t="str">
        <f t="shared" si="8"/>
        <v/>
      </c>
      <c r="K17" s="206"/>
      <c r="L17" s="77" t="s">
        <v>868</v>
      </c>
      <c r="M17" s="216" t="s">
        <v>869</v>
      </c>
      <c r="N17" s="220">
        <v>0</v>
      </c>
      <c r="O17" s="221">
        <v>43864</v>
      </c>
      <c r="P17" s="221">
        <v>43875</v>
      </c>
      <c r="Q17" s="209" t="str">
        <f ca="1">IF($P17,IF($P17&gt;$W$2,"g",""),"")</f>
        <v>g</v>
      </c>
      <c r="R17" s="210" t="str">
        <f ca="1">IF($P17,IF($P17=$W$2,"g",""),"")</f>
        <v/>
      </c>
      <c r="S17" s="211" t="str">
        <f ca="1">IF($P17,IF($P17&lt;$W$2,"g",""),"")</f>
        <v/>
      </c>
      <c r="T17" s="212">
        <v>10</v>
      </c>
      <c r="U17" s="212">
        <v>5</v>
      </c>
      <c r="V17" s="212">
        <f>+T17*U17</f>
        <v>50</v>
      </c>
      <c r="W17" s="435" t="s">
        <v>870</v>
      </c>
    </row>
    <row r="18" spans="1:23" ht="44.25" customHeight="1" x14ac:dyDescent="0.25">
      <c r="A18" s="202" t="str">
        <f t="shared" si="9"/>
        <v/>
      </c>
      <c r="B18" s="203" t="str">
        <f t="shared" si="0"/>
        <v/>
      </c>
      <c r="C18" s="203" t="str">
        <f t="shared" si="1"/>
        <v/>
      </c>
      <c r="D18" s="204" t="str">
        <f t="shared" si="2"/>
        <v/>
      </c>
      <c r="E18" s="204" t="str">
        <f t="shared" si="3"/>
        <v/>
      </c>
      <c r="F18" s="204" t="str">
        <f t="shared" si="4"/>
        <v/>
      </c>
      <c r="G18" s="204" t="str">
        <f t="shared" si="5"/>
        <v/>
      </c>
      <c r="H18" s="173" t="str">
        <f t="shared" si="6"/>
        <v/>
      </c>
      <c r="I18" s="205" t="str">
        <f t="shared" si="7"/>
        <v/>
      </c>
      <c r="J18" s="173" t="str">
        <f t="shared" si="8"/>
        <v/>
      </c>
      <c r="K18" s="206"/>
      <c r="L18" s="215" t="s">
        <v>871</v>
      </c>
      <c r="M18" s="216" t="s">
        <v>872</v>
      </c>
      <c r="N18" s="220">
        <v>0</v>
      </c>
      <c r="O18" s="221">
        <v>43881</v>
      </c>
      <c r="P18" s="221">
        <v>43889</v>
      </c>
      <c r="Q18" s="209" t="str">
        <f ca="1">IF($P18,IF($P18&gt;$W$2,"g",""),"")</f>
        <v>g</v>
      </c>
      <c r="R18" s="210" t="str">
        <f ca="1">IF($P18,IF($P18=$W$2,"g",""),"")</f>
        <v/>
      </c>
      <c r="S18" s="211" t="str">
        <f ca="1">IF($P18,IF($P18&lt;$W$2,"g",""),"")</f>
        <v/>
      </c>
      <c r="T18" s="212">
        <v>16</v>
      </c>
      <c r="U18" s="212">
        <v>1</v>
      </c>
      <c r="V18" s="212">
        <f>+T18*U18</f>
        <v>16</v>
      </c>
      <c r="W18" s="435"/>
    </row>
    <row r="19" spans="1:23" ht="57.75" customHeight="1" x14ac:dyDescent="0.25">
      <c r="A19" s="202" t="str">
        <f t="shared" si="9"/>
        <v/>
      </c>
      <c r="B19" s="203" t="str">
        <f t="shared" si="0"/>
        <v/>
      </c>
      <c r="C19" s="203" t="str">
        <f t="shared" si="1"/>
        <v/>
      </c>
      <c r="D19" s="204" t="str">
        <f t="shared" si="2"/>
        <v/>
      </c>
      <c r="E19" s="204" t="str">
        <f t="shared" si="3"/>
        <v/>
      </c>
      <c r="F19" s="204" t="str">
        <f t="shared" si="4"/>
        <v/>
      </c>
      <c r="G19" s="204" t="str">
        <f t="shared" si="5"/>
        <v/>
      </c>
      <c r="H19" s="173" t="str">
        <f t="shared" si="6"/>
        <v/>
      </c>
      <c r="I19" s="205" t="str">
        <f t="shared" si="7"/>
        <v/>
      </c>
      <c r="J19" s="173" t="str">
        <f t="shared" si="8"/>
        <v/>
      </c>
      <c r="K19" s="206"/>
      <c r="L19" s="215" t="s">
        <v>873</v>
      </c>
      <c r="M19" s="216" t="s">
        <v>874</v>
      </c>
      <c r="N19" s="220">
        <v>0</v>
      </c>
      <c r="O19" s="221">
        <v>43899</v>
      </c>
      <c r="P19" s="221">
        <v>43910</v>
      </c>
      <c r="Q19" s="209" t="str">
        <f ca="1">IF($P19,IF($P19&gt;$W$2,"g",""),"")</f>
        <v>g</v>
      </c>
      <c r="R19" s="210" t="str">
        <f ca="1">IF($P19,IF($P19=$W$2,"g",""),"")</f>
        <v/>
      </c>
      <c r="S19" s="211" t="str">
        <f ca="1">IF($P19,IF($P19&lt;$W$2,"g",""),"")</f>
        <v/>
      </c>
      <c r="T19" s="212">
        <v>4</v>
      </c>
      <c r="U19" s="212">
        <v>5</v>
      </c>
      <c r="V19" s="212">
        <f>+T19*U19</f>
        <v>20</v>
      </c>
      <c r="W19" s="435"/>
    </row>
    <row r="20" spans="1:23" ht="51.75" thickBot="1" x14ac:dyDescent="0.3">
      <c r="A20" s="213" t="str">
        <f t="shared" si="9"/>
        <v/>
      </c>
      <c r="B20" s="186" t="str">
        <f t="shared" si="0"/>
        <v/>
      </c>
      <c r="C20" s="186" t="str">
        <f t="shared" si="1"/>
        <v/>
      </c>
      <c r="D20" s="187" t="str">
        <f t="shared" si="2"/>
        <v/>
      </c>
      <c r="E20" s="187" t="str">
        <f t="shared" si="3"/>
        <v/>
      </c>
      <c r="F20" s="187" t="str">
        <f t="shared" si="4"/>
        <v/>
      </c>
      <c r="G20" s="187" t="str">
        <f t="shared" si="5"/>
        <v/>
      </c>
      <c r="H20" s="188" t="str">
        <f t="shared" si="6"/>
        <v/>
      </c>
      <c r="I20" s="189" t="str">
        <f t="shared" si="7"/>
        <v/>
      </c>
      <c r="J20" s="173" t="str">
        <f t="shared" si="8"/>
        <v/>
      </c>
      <c r="K20" s="190"/>
      <c r="L20" s="218" t="s">
        <v>875</v>
      </c>
      <c r="M20" s="219" t="s">
        <v>876</v>
      </c>
      <c r="N20" s="222">
        <v>0</v>
      </c>
      <c r="O20" s="193">
        <v>43915</v>
      </c>
      <c r="P20" s="193">
        <v>43929</v>
      </c>
      <c r="Q20" s="194" t="str">
        <f ca="1">IF($P20,IF($P20&gt;$W$2,"g",""),"")</f>
        <v>g</v>
      </c>
      <c r="R20" s="195"/>
      <c r="S20" s="196"/>
      <c r="T20" s="197">
        <v>20</v>
      </c>
      <c r="U20" s="197">
        <v>1</v>
      </c>
      <c r="V20" s="197">
        <f>+T20*U20</f>
        <v>20</v>
      </c>
      <c r="W20" s="436"/>
    </row>
    <row r="21" spans="1:23" s="184" customFormat="1" ht="147" customHeight="1" x14ac:dyDescent="0.25">
      <c r="A21" s="168" t="str">
        <f>IF($N21&gt;= 10,"g","")</f>
        <v>g</v>
      </c>
      <c r="B21" s="169" t="str">
        <f t="shared" si="0"/>
        <v/>
      </c>
      <c r="C21" s="169" t="str">
        <f t="shared" si="1"/>
        <v/>
      </c>
      <c r="D21" s="170" t="str">
        <f t="shared" si="2"/>
        <v/>
      </c>
      <c r="E21" s="170" t="str">
        <f t="shared" si="3"/>
        <v/>
      </c>
      <c r="F21" s="170" t="str">
        <f t="shared" si="4"/>
        <v/>
      </c>
      <c r="G21" s="170" t="str">
        <f t="shared" si="5"/>
        <v/>
      </c>
      <c r="H21" s="171" t="str">
        <f t="shared" si="6"/>
        <v/>
      </c>
      <c r="I21" s="172" t="str">
        <f t="shared" si="7"/>
        <v/>
      </c>
      <c r="J21" s="173" t="str">
        <f t="shared" si="8"/>
        <v/>
      </c>
      <c r="K21" s="223" t="s">
        <v>877</v>
      </c>
      <c r="L21" s="224"/>
      <c r="M21" s="224"/>
      <c r="N21" s="225">
        <f>AVERAGE(N22:N41)</f>
        <v>11.25</v>
      </c>
      <c r="O21" s="225"/>
      <c r="P21" s="178"/>
      <c r="Q21" s="179"/>
      <c r="R21" s="180"/>
      <c r="S21" s="181"/>
      <c r="T21" s="200"/>
      <c r="U21" s="200"/>
      <c r="V21" s="200"/>
      <c r="W21" s="226"/>
    </row>
    <row r="22" spans="1:23" ht="51" x14ac:dyDescent="0.25">
      <c r="A22" s="202" t="str">
        <f t="shared" si="9"/>
        <v/>
      </c>
      <c r="B22" s="203" t="str">
        <f t="shared" si="0"/>
        <v/>
      </c>
      <c r="C22" s="203" t="str">
        <f t="shared" si="1"/>
        <v/>
      </c>
      <c r="D22" s="204" t="str">
        <f t="shared" si="2"/>
        <v/>
      </c>
      <c r="E22" s="204" t="str">
        <f t="shared" si="3"/>
        <v/>
      </c>
      <c r="F22" s="204" t="str">
        <f t="shared" si="4"/>
        <v/>
      </c>
      <c r="G22" s="204" t="str">
        <f t="shared" si="5"/>
        <v/>
      </c>
      <c r="H22" s="173" t="str">
        <f t="shared" si="6"/>
        <v/>
      </c>
      <c r="I22" s="205" t="str">
        <f t="shared" si="7"/>
        <v/>
      </c>
      <c r="J22" s="173" t="str">
        <f t="shared" si="8"/>
        <v/>
      </c>
      <c r="K22" s="227"/>
      <c r="L22" s="228" t="s">
        <v>878</v>
      </c>
      <c r="M22" s="229" t="s">
        <v>879</v>
      </c>
      <c r="N22" s="228">
        <v>0</v>
      </c>
      <c r="O22" s="221">
        <v>43955</v>
      </c>
      <c r="P22" s="221">
        <v>43959</v>
      </c>
      <c r="Q22" s="209" t="str">
        <f ca="1">IF($P22,IF($P22&gt;$W$2,"g",""),"")</f>
        <v>g</v>
      </c>
      <c r="R22" s="210" t="str">
        <f ca="1">IF($P22,IF($P22=$W$2,"g",""),"")</f>
        <v/>
      </c>
      <c r="S22" s="211" t="str">
        <f ca="1">IF($P22,IF($P22&lt;$W$2,"g",""),"")</f>
        <v/>
      </c>
      <c r="T22" s="212">
        <v>2</v>
      </c>
      <c r="U22" s="212">
        <v>5</v>
      </c>
      <c r="V22" s="212">
        <f>+T22*U22</f>
        <v>10</v>
      </c>
      <c r="W22" s="433" t="s">
        <v>870</v>
      </c>
    </row>
    <row r="23" spans="1:23" ht="38.25" x14ac:dyDescent="0.25">
      <c r="A23" s="202" t="str">
        <f t="shared" si="9"/>
        <v/>
      </c>
      <c r="B23" s="203" t="str">
        <f t="shared" si="0"/>
        <v/>
      </c>
      <c r="C23" s="203" t="str">
        <f t="shared" si="1"/>
        <v/>
      </c>
      <c r="D23" s="204" t="str">
        <f t="shared" si="2"/>
        <v/>
      </c>
      <c r="E23" s="204" t="str">
        <f t="shared" si="3"/>
        <v/>
      </c>
      <c r="F23" s="204" t="str">
        <f t="shared" si="4"/>
        <v/>
      </c>
      <c r="G23" s="204" t="str">
        <f t="shared" si="5"/>
        <v/>
      </c>
      <c r="H23" s="173" t="str">
        <f t="shared" si="6"/>
        <v/>
      </c>
      <c r="I23" s="205" t="str">
        <f t="shared" si="7"/>
        <v/>
      </c>
      <c r="J23" s="173" t="str">
        <f t="shared" si="8"/>
        <v/>
      </c>
      <c r="K23" s="227"/>
      <c r="L23" s="228" t="s">
        <v>880</v>
      </c>
      <c r="M23" s="229" t="s">
        <v>881</v>
      </c>
      <c r="N23" s="228">
        <v>0</v>
      </c>
      <c r="O23" s="221">
        <v>43962</v>
      </c>
      <c r="P23" s="221">
        <v>43966</v>
      </c>
      <c r="Q23" s="209" t="str">
        <f ca="1">IF($P23,IF($P23&gt;$W$2,"g",""),"")</f>
        <v>g</v>
      </c>
      <c r="R23" s="210" t="str">
        <f ca="1">IF($P23,IF($P23=$W$2,"g",""),"")</f>
        <v/>
      </c>
      <c r="S23" s="211" t="str">
        <f ca="1">IF($P23,IF($P23&lt;$W$2,"g",""),"")</f>
        <v/>
      </c>
      <c r="T23" s="212">
        <v>10</v>
      </c>
      <c r="U23" s="212">
        <v>1</v>
      </c>
      <c r="V23" s="212">
        <f>+T23*U23</f>
        <v>10</v>
      </c>
      <c r="W23" s="433"/>
    </row>
    <row r="24" spans="1:23" ht="43.5" customHeight="1" x14ac:dyDescent="0.25">
      <c r="A24" s="202" t="str">
        <f t="shared" si="9"/>
        <v/>
      </c>
      <c r="B24" s="203" t="str">
        <f t="shared" si="0"/>
        <v/>
      </c>
      <c r="C24" s="203" t="str">
        <f t="shared" si="1"/>
        <v/>
      </c>
      <c r="D24" s="204" t="str">
        <f t="shared" si="2"/>
        <v/>
      </c>
      <c r="E24" s="204" t="str">
        <f t="shared" si="3"/>
        <v/>
      </c>
      <c r="F24" s="204" t="str">
        <f t="shared" si="4"/>
        <v/>
      </c>
      <c r="G24" s="204" t="str">
        <f t="shared" si="5"/>
        <v/>
      </c>
      <c r="H24" s="173" t="str">
        <f t="shared" si="6"/>
        <v/>
      </c>
      <c r="I24" s="205" t="str">
        <f t="shared" si="7"/>
        <v/>
      </c>
      <c r="J24" s="173" t="str">
        <f t="shared" si="8"/>
        <v/>
      </c>
      <c r="K24" s="227"/>
      <c r="L24" s="215" t="s">
        <v>882</v>
      </c>
      <c r="M24" s="229" t="s">
        <v>883</v>
      </c>
      <c r="N24" s="215">
        <v>0</v>
      </c>
      <c r="O24" s="221">
        <v>43969</v>
      </c>
      <c r="P24" s="221">
        <v>43971</v>
      </c>
      <c r="Q24" s="209" t="str">
        <f ca="1">IF($P24,IF($P24&gt;$W$2,"g",""),"")</f>
        <v>g</v>
      </c>
      <c r="R24" s="210" t="str">
        <f ca="1">IF($P24,IF($P24=$W$2,"g",""),"")</f>
        <v/>
      </c>
      <c r="S24" s="211" t="str">
        <f ca="1">IF($P24,IF($P24&lt;$W$2,"g",""),"")</f>
        <v/>
      </c>
      <c r="T24" s="212">
        <v>5</v>
      </c>
      <c r="U24" s="212">
        <v>2</v>
      </c>
      <c r="V24" s="212">
        <f>+T24*U24</f>
        <v>10</v>
      </c>
      <c r="W24" s="433"/>
    </row>
    <row r="25" spans="1:23" ht="39" customHeight="1" x14ac:dyDescent="0.25">
      <c r="A25" s="202" t="str">
        <f t="shared" si="9"/>
        <v/>
      </c>
      <c r="B25" s="203" t="str">
        <f>IF($N25&gt;= 20,"g","")</f>
        <v/>
      </c>
      <c r="C25" s="203" t="str">
        <f>IF($N25&gt;= 30,"g","")</f>
        <v/>
      </c>
      <c r="D25" s="204" t="str">
        <f>IF($N25&gt;= 40,"g","")</f>
        <v/>
      </c>
      <c r="E25" s="204" t="str">
        <f>IF($N25&gt;= 50,"g","")</f>
        <v/>
      </c>
      <c r="F25" s="204" t="str">
        <f>IF($N25&gt;= 60,"g","")</f>
        <v/>
      </c>
      <c r="G25" s="204" t="str">
        <f>IF($N25&gt;= 70,"g","")</f>
        <v/>
      </c>
      <c r="H25" s="173" t="str">
        <f>IF($N25&gt;= 80,"g","")</f>
        <v/>
      </c>
      <c r="I25" s="205" t="str">
        <f>IF($N25&gt;= 90,"g","")</f>
        <v/>
      </c>
      <c r="J25" s="173" t="str">
        <f>IF($N25&gt;= 100,"g","")</f>
        <v/>
      </c>
      <c r="K25" s="227"/>
      <c r="L25" s="215" t="s">
        <v>884</v>
      </c>
      <c r="M25" s="229" t="s">
        <v>885</v>
      </c>
      <c r="N25" s="215">
        <v>0</v>
      </c>
      <c r="O25" s="221">
        <v>43972</v>
      </c>
      <c r="P25" s="221">
        <v>43973</v>
      </c>
      <c r="Q25" s="209" t="str">
        <f ca="1">IF($P25,IF($P25&gt;$W$2,"g",""),"")</f>
        <v>g</v>
      </c>
      <c r="R25" s="210" t="str">
        <f ca="1">IF($P25,IF($P25=$W$2,"g",""),"")</f>
        <v/>
      </c>
      <c r="S25" s="211" t="str">
        <f ca="1">IF($P25,IF($P25&lt;$W$2,"g",""),"")</f>
        <v/>
      </c>
      <c r="T25" s="212">
        <v>5</v>
      </c>
      <c r="U25" s="212">
        <v>2</v>
      </c>
      <c r="V25" s="212">
        <f>+T25*U25</f>
        <v>10</v>
      </c>
      <c r="W25" s="433"/>
    </row>
    <row r="26" spans="1:23" ht="40.5" customHeight="1" thickBot="1" x14ac:dyDescent="0.3">
      <c r="A26" s="213" t="str">
        <f t="shared" si="9"/>
        <v/>
      </c>
      <c r="B26" s="186" t="str">
        <f>IF($N26&gt;= 20,"g","")</f>
        <v/>
      </c>
      <c r="C26" s="186" t="str">
        <f>IF($N26&gt;= 30,"g","")</f>
        <v/>
      </c>
      <c r="D26" s="187" t="str">
        <f>IF($N26&gt;= 40,"g","")</f>
        <v/>
      </c>
      <c r="E26" s="187" t="str">
        <f>IF($N26&gt;= 50,"g","")</f>
        <v/>
      </c>
      <c r="F26" s="187" t="str">
        <f>IF($N26&gt;= 60,"g","")</f>
        <v/>
      </c>
      <c r="G26" s="187" t="str">
        <f>IF($N26&gt;= 70,"g","")</f>
        <v/>
      </c>
      <c r="H26" s="188" t="str">
        <f>IF($N26&gt;= 80,"g","")</f>
        <v/>
      </c>
      <c r="I26" s="189" t="str">
        <f>IF($N26&gt;= 90,"g","")</f>
        <v/>
      </c>
      <c r="J26" s="173" t="str">
        <f>IF($N26&gt;= 100,"g","")</f>
        <v/>
      </c>
      <c r="K26" s="230"/>
      <c r="L26" s="218" t="s">
        <v>886</v>
      </c>
      <c r="M26" s="231" t="s">
        <v>887</v>
      </c>
      <c r="N26" s="218">
        <v>0</v>
      </c>
      <c r="O26" s="193">
        <v>43976</v>
      </c>
      <c r="P26" s="193">
        <v>43982</v>
      </c>
      <c r="Q26" s="194" t="str">
        <f ca="1">IF($P26,IF($P26&gt;$W$2,"g",""),"")</f>
        <v>g</v>
      </c>
      <c r="R26" s="195" t="str">
        <f ca="1">IF($P26,IF($P26=$W$2,"g",""),"")</f>
        <v/>
      </c>
      <c r="S26" s="196" t="str">
        <f ca="1">IF($P26,IF($P26&lt;$W$2,"g",""),"")</f>
        <v/>
      </c>
      <c r="T26" s="197">
        <v>5</v>
      </c>
      <c r="U26" s="197">
        <v>3</v>
      </c>
      <c r="V26" s="197">
        <f>+T26*U26</f>
        <v>15</v>
      </c>
      <c r="W26" s="434"/>
    </row>
    <row r="27" spans="1:23" s="184" customFormat="1" ht="76.5" x14ac:dyDescent="0.25">
      <c r="A27" s="168" t="str">
        <f>IF($N27&gt;= 10,"g","")</f>
        <v>g</v>
      </c>
      <c r="B27" s="169" t="str">
        <f t="shared" si="0"/>
        <v/>
      </c>
      <c r="C27" s="169" t="str">
        <f t="shared" si="1"/>
        <v/>
      </c>
      <c r="D27" s="170" t="str">
        <f t="shared" si="2"/>
        <v/>
      </c>
      <c r="E27" s="170" t="str">
        <f t="shared" si="3"/>
        <v/>
      </c>
      <c r="F27" s="170" t="str">
        <f t="shared" si="4"/>
        <v/>
      </c>
      <c r="G27" s="170" t="str">
        <f t="shared" si="5"/>
        <v/>
      </c>
      <c r="H27" s="171" t="str">
        <f t="shared" si="6"/>
        <v/>
      </c>
      <c r="I27" s="172" t="str">
        <f t="shared" si="7"/>
        <v/>
      </c>
      <c r="J27" s="173" t="str">
        <f t="shared" si="8"/>
        <v/>
      </c>
      <c r="K27" s="174" t="s">
        <v>888</v>
      </c>
      <c r="L27" s="224"/>
      <c r="M27" s="224"/>
      <c r="N27" s="232">
        <f>AVERAGE(N28:N41)</f>
        <v>15</v>
      </c>
      <c r="O27" s="224"/>
      <c r="P27" s="224"/>
      <c r="Q27" s="179"/>
      <c r="R27" s="180"/>
      <c r="S27" s="181"/>
      <c r="T27" s="200"/>
      <c r="U27" s="200"/>
      <c r="V27" s="200"/>
      <c r="W27" s="233"/>
    </row>
    <row r="28" spans="1:23" ht="29.25" customHeight="1" x14ac:dyDescent="0.25">
      <c r="A28" s="202" t="str">
        <f t="shared" si="9"/>
        <v>g</v>
      </c>
      <c r="B28" s="203" t="str">
        <f t="shared" si="0"/>
        <v>g</v>
      </c>
      <c r="C28" s="203" t="str">
        <f t="shared" si="1"/>
        <v>g</v>
      </c>
      <c r="D28" s="204" t="str">
        <f t="shared" si="2"/>
        <v>g</v>
      </c>
      <c r="E28" s="204" t="str">
        <f t="shared" si="3"/>
        <v>g</v>
      </c>
      <c r="F28" s="204" t="str">
        <f t="shared" si="4"/>
        <v>g</v>
      </c>
      <c r="G28" s="204" t="str">
        <f t="shared" si="5"/>
        <v>g</v>
      </c>
      <c r="H28" s="173" t="str">
        <f t="shared" si="6"/>
        <v>g</v>
      </c>
      <c r="I28" s="205" t="str">
        <f t="shared" si="7"/>
        <v>g</v>
      </c>
      <c r="J28" s="173" t="str">
        <f t="shared" si="8"/>
        <v>g</v>
      </c>
      <c r="K28" s="206"/>
      <c r="L28" s="228" t="s">
        <v>889</v>
      </c>
      <c r="M28" s="229" t="s">
        <v>890</v>
      </c>
      <c r="N28" s="229">
        <v>100</v>
      </c>
      <c r="O28" s="221">
        <v>43847</v>
      </c>
      <c r="P28" s="221">
        <v>43853</v>
      </c>
      <c r="Q28" s="209" t="str">
        <f ca="1">IF($P28,IF($P28&gt;$W$2,"g",""),"")</f>
        <v/>
      </c>
      <c r="R28" s="210" t="str">
        <f ca="1">IF($P28,IF($P28=$W$2,"g",""),"")</f>
        <v/>
      </c>
      <c r="S28" s="211" t="str">
        <f ca="1">IF($P28,IF($P28&lt;$W$2,"g",""),"")</f>
        <v>g</v>
      </c>
      <c r="T28" s="212">
        <v>10</v>
      </c>
      <c r="U28" s="212">
        <v>1</v>
      </c>
      <c r="V28" s="212">
        <f>+T28*U28</f>
        <v>10</v>
      </c>
      <c r="W28" s="433" t="s">
        <v>870</v>
      </c>
    </row>
    <row r="29" spans="1:23" ht="29.25" customHeight="1" x14ac:dyDescent="0.25">
      <c r="A29" s="202" t="str">
        <f t="shared" si="9"/>
        <v/>
      </c>
      <c r="B29" s="203" t="str">
        <f t="shared" si="0"/>
        <v/>
      </c>
      <c r="C29" s="203" t="str">
        <f t="shared" si="1"/>
        <v/>
      </c>
      <c r="D29" s="204" t="str">
        <f t="shared" si="2"/>
        <v/>
      </c>
      <c r="E29" s="204" t="str">
        <f t="shared" si="3"/>
        <v/>
      </c>
      <c r="F29" s="204" t="str">
        <f t="shared" si="4"/>
        <v/>
      </c>
      <c r="G29" s="204" t="str">
        <f t="shared" si="5"/>
        <v/>
      </c>
      <c r="H29" s="173" t="str">
        <f t="shared" si="6"/>
        <v/>
      </c>
      <c r="I29" s="205" t="str">
        <f t="shared" si="7"/>
        <v/>
      </c>
      <c r="J29" s="173" t="str">
        <f t="shared" si="8"/>
        <v/>
      </c>
      <c r="K29" s="206"/>
      <c r="L29" s="228" t="s">
        <v>891</v>
      </c>
      <c r="M29" s="229" t="s">
        <v>892</v>
      </c>
      <c r="N29" s="229">
        <v>0</v>
      </c>
      <c r="O29" s="221">
        <v>43860</v>
      </c>
      <c r="P29" s="221">
        <v>43861</v>
      </c>
      <c r="Q29" s="209" t="str">
        <f ca="1">IF($P29,IF($P29&gt;$W$2,"g",""),"")</f>
        <v/>
      </c>
      <c r="R29" s="210" t="str">
        <f ca="1">IF($P29,IF($P29=$W$2,"g",""),"")</f>
        <v>g</v>
      </c>
      <c r="S29" s="211" t="str">
        <f ca="1">IF($P29,IF($P29&lt;$W$2,"g",""),"")</f>
        <v/>
      </c>
      <c r="T29" s="212">
        <v>10</v>
      </c>
      <c r="U29" s="212">
        <v>1</v>
      </c>
      <c r="V29" s="212">
        <f>+T29*U29</f>
        <v>10</v>
      </c>
      <c r="W29" s="433"/>
    </row>
    <row r="30" spans="1:23" ht="43.5" customHeight="1" thickBot="1" x14ac:dyDescent="0.3">
      <c r="A30" s="213" t="str">
        <f t="shared" si="9"/>
        <v/>
      </c>
      <c r="B30" s="186" t="str">
        <f t="shared" si="0"/>
        <v/>
      </c>
      <c r="C30" s="186" t="str">
        <f t="shared" si="1"/>
        <v/>
      </c>
      <c r="D30" s="187" t="str">
        <f t="shared" si="2"/>
        <v/>
      </c>
      <c r="E30" s="187" t="str">
        <f t="shared" si="3"/>
        <v/>
      </c>
      <c r="F30" s="187" t="str">
        <f t="shared" si="4"/>
        <v/>
      </c>
      <c r="G30" s="187" t="str">
        <f t="shared" si="5"/>
        <v/>
      </c>
      <c r="H30" s="188" t="str">
        <f t="shared" si="6"/>
        <v/>
      </c>
      <c r="I30" s="189" t="str">
        <f t="shared" si="7"/>
        <v/>
      </c>
      <c r="J30" s="173" t="str">
        <f t="shared" si="8"/>
        <v/>
      </c>
      <c r="K30" s="190"/>
      <c r="L30" s="234" t="s">
        <v>893</v>
      </c>
      <c r="M30" s="231" t="s">
        <v>894</v>
      </c>
      <c r="N30" s="231">
        <v>0</v>
      </c>
      <c r="O30" s="193">
        <v>43864</v>
      </c>
      <c r="P30" s="193">
        <v>44085</v>
      </c>
      <c r="Q30" s="194" t="str">
        <f ca="1">IF($P30,IF($P30&gt;$W$2,"g",""),"")</f>
        <v>g</v>
      </c>
      <c r="R30" s="195" t="str">
        <f ca="1">IF($P30,IF($P30=$W$2,"g",""),"")</f>
        <v/>
      </c>
      <c r="S30" s="196" t="str">
        <f ca="1">IF($P30,IF($P30&lt;$W$2,"g",""),"")</f>
        <v/>
      </c>
      <c r="T30" s="197">
        <v>10</v>
      </c>
      <c r="U30" s="197">
        <v>1</v>
      </c>
      <c r="V30" s="197">
        <f>+T30*U30</f>
        <v>10</v>
      </c>
      <c r="W30" s="434"/>
    </row>
    <row r="31" spans="1:23" s="184" customFormat="1" ht="89.25" x14ac:dyDescent="0.25">
      <c r="A31" s="168" t="str">
        <f>IF($N31&gt;= 10,"g","")</f>
        <v>g</v>
      </c>
      <c r="B31" s="169" t="str">
        <f t="shared" si="0"/>
        <v/>
      </c>
      <c r="C31" s="169" t="str">
        <f t="shared" si="1"/>
        <v/>
      </c>
      <c r="D31" s="170" t="str">
        <f t="shared" si="2"/>
        <v/>
      </c>
      <c r="E31" s="170" t="str">
        <f t="shared" si="3"/>
        <v/>
      </c>
      <c r="F31" s="170" t="str">
        <f t="shared" si="4"/>
        <v/>
      </c>
      <c r="G31" s="170" t="str">
        <f t="shared" si="5"/>
        <v/>
      </c>
      <c r="H31" s="171" t="str">
        <f t="shared" si="6"/>
        <v/>
      </c>
      <c r="I31" s="172" t="str">
        <f t="shared" si="7"/>
        <v/>
      </c>
      <c r="J31" s="173" t="str">
        <f t="shared" si="8"/>
        <v/>
      </c>
      <c r="K31" s="174" t="s">
        <v>895</v>
      </c>
      <c r="L31" s="199"/>
      <c r="M31" s="199"/>
      <c r="N31" s="177">
        <f>AVERAGE(N32:N41)</f>
        <v>10</v>
      </c>
      <c r="O31" s="177"/>
      <c r="P31" s="178"/>
      <c r="Q31" s="179"/>
      <c r="R31" s="180"/>
      <c r="S31" s="181"/>
      <c r="T31" s="200"/>
      <c r="U31" s="200"/>
      <c r="V31" s="200"/>
      <c r="W31" s="233"/>
    </row>
    <row r="32" spans="1:23" ht="29.25" customHeight="1" x14ac:dyDescent="0.25">
      <c r="A32" s="202" t="str">
        <f t="shared" si="9"/>
        <v>g</v>
      </c>
      <c r="B32" s="203" t="str">
        <f t="shared" si="0"/>
        <v>g</v>
      </c>
      <c r="C32" s="203" t="str">
        <f t="shared" si="1"/>
        <v>g</v>
      </c>
      <c r="D32" s="204" t="str">
        <f t="shared" si="2"/>
        <v>g</v>
      </c>
      <c r="E32" s="204" t="str">
        <f t="shared" si="3"/>
        <v>g</v>
      </c>
      <c r="F32" s="204" t="str">
        <f t="shared" si="4"/>
        <v>g</v>
      </c>
      <c r="G32" s="204" t="str">
        <f t="shared" si="5"/>
        <v>g</v>
      </c>
      <c r="H32" s="173" t="str">
        <f t="shared" si="6"/>
        <v>g</v>
      </c>
      <c r="I32" s="205" t="str">
        <f t="shared" si="7"/>
        <v>g</v>
      </c>
      <c r="J32" s="173" t="str">
        <f t="shared" si="8"/>
        <v>g</v>
      </c>
      <c r="K32" s="206"/>
      <c r="L32" s="228" t="s">
        <v>896</v>
      </c>
      <c r="M32" s="229" t="s">
        <v>897</v>
      </c>
      <c r="N32" s="207">
        <v>100</v>
      </c>
      <c r="O32" s="208">
        <v>43847</v>
      </c>
      <c r="P32" s="208">
        <v>43853</v>
      </c>
      <c r="Q32" s="209" t="str">
        <f ca="1">IF($P32,IF($P32&gt;$W$2,"g",""),"")</f>
        <v/>
      </c>
      <c r="R32" s="210" t="str">
        <f ca="1">IF($P32,IF($P32=$W$2,"g",""),"")</f>
        <v/>
      </c>
      <c r="S32" s="211" t="str">
        <f ca="1">IF($P32,IF($P32&lt;$W$2,"g",""),"")</f>
        <v>g</v>
      </c>
      <c r="T32" s="212">
        <v>11</v>
      </c>
      <c r="U32" s="212">
        <v>1</v>
      </c>
      <c r="V32" s="212">
        <f>+T32*U32</f>
        <v>11</v>
      </c>
      <c r="W32" s="235" t="s">
        <v>898</v>
      </c>
    </row>
    <row r="33" spans="1:23" ht="57.75" customHeight="1" thickBot="1" x14ac:dyDescent="0.3">
      <c r="A33" s="213" t="str">
        <f t="shared" si="9"/>
        <v/>
      </c>
      <c r="B33" s="186" t="str">
        <f t="shared" si="0"/>
        <v/>
      </c>
      <c r="C33" s="186" t="str">
        <f t="shared" si="1"/>
        <v/>
      </c>
      <c r="D33" s="187" t="str">
        <f t="shared" si="2"/>
        <v/>
      </c>
      <c r="E33" s="187" t="str">
        <f t="shared" si="3"/>
        <v/>
      </c>
      <c r="F33" s="187" t="str">
        <f t="shared" si="4"/>
        <v/>
      </c>
      <c r="G33" s="187" t="str">
        <f t="shared" si="5"/>
        <v/>
      </c>
      <c r="H33" s="188" t="str">
        <f t="shared" si="6"/>
        <v/>
      </c>
      <c r="I33" s="189" t="str">
        <f t="shared" si="7"/>
        <v/>
      </c>
      <c r="J33" s="173" t="str">
        <f t="shared" si="8"/>
        <v/>
      </c>
      <c r="K33" s="190"/>
      <c r="L33" s="234" t="s">
        <v>899</v>
      </c>
      <c r="M33" s="231" t="s">
        <v>900</v>
      </c>
      <c r="N33" s="192">
        <v>0</v>
      </c>
      <c r="O33" s="193">
        <v>43892</v>
      </c>
      <c r="P33" s="193">
        <v>44165</v>
      </c>
      <c r="Q33" s="194" t="str">
        <f ca="1">IF($P33,IF($P33&gt;$W$2,"g",""),"")</f>
        <v>g</v>
      </c>
      <c r="R33" s="195" t="str">
        <f ca="1">IF($P33,IF($P33=$W$2,"g",""),"")</f>
        <v/>
      </c>
      <c r="S33" s="196" t="str">
        <f ca="1">IF($P33,IF($P33&lt;$W$2,"g",""),"")</f>
        <v/>
      </c>
      <c r="T33" s="197">
        <v>2</v>
      </c>
      <c r="U33" s="197">
        <v>48</v>
      </c>
      <c r="V33" s="197">
        <f>+T33*U33</f>
        <v>96</v>
      </c>
      <c r="W33" s="236" t="s">
        <v>898</v>
      </c>
    </row>
    <row r="34" spans="1:23" s="184" customFormat="1" ht="156" customHeight="1" x14ac:dyDescent="0.25">
      <c r="A34" s="168" t="str">
        <f>IF($N34&gt;= 10,"g","")</f>
        <v/>
      </c>
      <c r="B34" s="169" t="str">
        <f t="shared" si="0"/>
        <v/>
      </c>
      <c r="C34" s="169" t="str">
        <f t="shared" si="1"/>
        <v/>
      </c>
      <c r="D34" s="170" t="str">
        <f t="shared" si="2"/>
        <v/>
      </c>
      <c r="E34" s="170" t="str">
        <f t="shared" si="3"/>
        <v/>
      </c>
      <c r="F34" s="170" t="str">
        <f t="shared" si="4"/>
        <v/>
      </c>
      <c r="G34" s="170" t="str">
        <f t="shared" si="5"/>
        <v/>
      </c>
      <c r="H34" s="171" t="str">
        <f t="shared" si="6"/>
        <v/>
      </c>
      <c r="I34" s="172" t="str">
        <f t="shared" si="7"/>
        <v/>
      </c>
      <c r="J34" s="173" t="str">
        <f t="shared" si="8"/>
        <v/>
      </c>
      <c r="K34" s="174" t="s">
        <v>901</v>
      </c>
      <c r="L34" s="199"/>
      <c r="M34" s="199"/>
      <c r="N34" s="177">
        <f>AVERAGE(N35:N41)</f>
        <v>0</v>
      </c>
      <c r="O34" s="177"/>
      <c r="P34" s="178"/>
      <c r="Q34" s="179"/>
      <c r="R34" s="180"/>
      <c r="S34" s="181"/>
      <c r="T34" s="200"/>
      <c r="U34" s="200"/>
      <c r="V34" s="200"/>
      <c r="W34" s="233"/>
    </row>
    <row r="35" spans="1:23" ht="43.5" customHeight="1" x14ac:dyDescent="0.25">
      <c r="A35" s="202" t="str">
        <f t="shared" si="9"/>
        <v/>
      </c>
      <c r="B35" s="203" t="str">
        <f t="shared" si="0"/>
        <v/>
      </c>
      <c r="C35" s="203" t="str">
        <f t="shared" si="1"/>
        <v/>
      </c>
      <c r="D35" s="204" t="str">
        <f t="shared" si="2"/>
        <v/>
      </c>
      <c r="E35" s="204" t="str">
        <f t="shared" si="3"/>
        <v/>
      </c>
      <c r="F35" s="204" t="str">
        <f t="shared" si="4"/>
        <v/>
      </c>
      <c r="G35" s="204" t="str">
        <f t="shared" si="5"/>
        <v/>
      </c>
      <c r="H35" s="173" t="str">
        <f t="shared" si="6"/>
        <v/>
      </c>
      <c r="I35" s="205" t="str">
        <f t="shared" si="7"/>
        <v/>
      </c>
      <c r="J35" s="173" t="str">
        <f t="shared" si="8"/>
        <v/>
      </c>
      <c r="K35" s="206"/>
      <c r="L35" s="228" t="s">
        <v>902</v>
      </c>
      <c r="M35" s="229" t="s">
        <v>903</v>
      </c>
      <c r="N35" s="207">
        <v>0</v>
      </c>
      <c r="O35" s="208">
        <v>43983</v>
      </c>
      <c r="P35" s="208">
        <v>43987</v>
      </c>
      <c r="Q35" s="209" t="str">
        <f t="shared" ref="Q35:Q41" ca="1" si="10">IF($P35,IF($P35&gt;$W$2,"g",""),"")</f>
        <v>g</v>
      </c>
      <c r="R35" s="210" t="str">
        <f ca="1">IF($P35,IF($P35=$W$2,"g",""),"")</f>
        <v/>
      </c>
      <c r="S35" s="211" t="str">
        <f ca="1">IF($P35,IF($P35&lt;$W$2,"g",""),"")</f>
        <v/>
      </c>
      <c r="T35" s="212">
        <v>3</v>
      </c>
      <c r="U35" s="212">
        <v>5</v>
      </c>
      <c r="V35" s="212">
        <f t="shared" ref="V35:V41" si="11">+T35*U35</f>
        <v>15</v>
      </c>
      <c r="W35" s="235" t="s">
        <v>904</v>
      </c>
    </row>
    <row r="36" spans="1:23" ht="57.75" customHeight="1" x14ac:dyDescent="0.25">
      <c r="A36" s="202" t="str">
        <f t="shared" si="9"/>
        <v/>
      </c>
      <c r="B36" s="203" t="str">
        <f t="shared" si="0"/>
        <v/>
      </c>
      <c r="C36" s="203" t="str">
        <f t="shared" si="1"/>
        <v/>
      </c>
      <c r="D36" s="204" t="str">
        <f t="shared" si="2"/>
        <v/>
      </c>
      <c r="E36" s="204" t="str">
        <f t="shared" si="3"/>
        <v/>
      </c>
      <c r="F36" s="204" t="str">
        <f t="shared" si="4"/>
        <v/>
      </c>
      <c r="G36" s="204" t="str">
        <f t="shared" si="5"/>
        <v/>
      </c>
      <c r="H36" s="173" t="str">
        <f t="shared" si="6"/>
        <v/>
      </c>
      <c r="I36" s="205" t="str">
        <f t="shared" si="7"/>
        <v/>
      </c>
      <c r="J36" s="173" t="str">
        <f t="shared" si="8"/>
        <v/>
      </c>
      <c r="K36" s="206"/>
      <c r="L36" s="228" t="s">
        <v>905</v>
      </c>
      <c r="M36" s="229" t="s">
        <v>906</v>
      </c>
      <c r="N36" s="207">
        <v>0</v>
      </c>
      <c r="O36" s="208">
        <v>43990</v>
      </c>
      <c r="P36" s="208">
        <v>43994</v>
      </c>
      <c r="Q36" s="209" t="str">
        <f t="shared" ca="1" si="10"/>
        <v>g</v>
      </c>
      <c r="R36" s="210" t="str">
        <f ca="1">IF($P36,IF($P36=$W$2,"g",""),"")</f>
        <v/>
      </c>
      <c r="S36" s="211" t="str">
        <f ca="1">IF($P36,IF($P36&lt;$W$2,"g",""),"")</f>
        <v/>
      </c>
      <c r="T36" s="212">
        <v>3</v>
      </c>
      <c r="U36" s="212">
        <v>1</v>
      </c>
      <c r="V36" s="212">
        <f t="shared" si="11"/>
        <v>3</v>
      </c>
      <c r="W36" s="235" t="s">
        <v>904</v>
      </c>
    </row>
    <row r="37" spans="1:23" ht="43.5" customHeight="1" x14ac:dyDescent="0.25">
      <c r="A37" s="202" t="str">
        <f t="shared" si="9"/>
        <v/>
      </c>
      <c r="B37" s="203" t="str">
        <f t="shared" si="0"/>
        <v/>
      </c>
      <c r="C37" s="203" t="str">
        <f t="shared" si="1"/>
        <v/>
      </c>
      <c r="D37" s="204" t="str">
        <f t="shared" si="2"/>
        <v/>
      </c>
      <c r="E37" s="204" t="str">
        <f t="shared" si="3"/>
        <v/>
      </c>
      <c r="F37" s="204" t="str">
        <f t="shared" si="4"/>
        <v/>
      </c>
      <c r="G37" s="204" t="str">
        <f t="shared" si="5"/>
        <v/>
      </c>
      <c r="H37" s="173" t="str">
        <f t="shared" si="6"/>
        <v/>
      </c>
      <c r="I37" s="205" t="str">
        <f t="shared" si="7"/>
        <v/>
      </c>
      <c r="J37" s="173" t="str">
        <f t="shared" si="8"/>
        <v/>
      </c>
      <c r="K37" s="206"/>
      <c r="L37" s="228" t="s">
        <v>907</v>
      </c>
      <c r="M37" s="229" t="s">
        <v>908</v>
      </c>
      <c r="N37" s="207">
        <v>0</v>
      </c>
      <c r="O37" s="208">
        <v>43990</v>
      </c>
      <c r="P37" s="208">
        <v>43994</v>
      </c>
      <c r="Q37" s="209" t="str">
        <f t="shared" ca="1" si="10"/>
        <v>g</v>
      </c>
      <c r="R37" s="210" t="str">
        <f ca="1">IF($P37,IF($P37=$W$2,"g",""),"")</f>
        <v/>
      </c>
      <c r="S37" s="211" t="str">
        <f ca="1">IF($P37,IF($P37&lt;$W$2,"g",""),"")</f>
        <v/>
      </c>
      <c r="T37" s="212">
        <v>4</v>
      </c>
      <c r="U37" s="212">
        <v>5</v>
      </c>
      <c r="V37" s="212">
        <f t="shared" si="11"/>
        <v>20</v>
      </c>
      <c r="W37" s="235" t="s">
        <v>909</v>
      </c>
    </row>
    <row r="38" spans="1:23" ht="43.5" customHeight="1" x14ac:dyDescent="0.25">
      <c r="A38" s="202" t="str">
        <f t="shared" si="9"/>
        <v/>
      </c>
      <c r="B38" s="203" t="str">
        <f t="shared" si="0"/>
        <v/>
      </c>
      <c r="C38" s="203" t="str">
        <f t="shared" si="1"/>
        <v/>
      </c>
      <c r="D38" s="204" t="str">
        <f t="shared" si="2"/>
        <v/>
      </c>
      <c r="E38" s="204" t="str">
        <f t="shared" si="3"/>
        <v/>
      </c>
      <c r="F38" s="204" t="str">
        <f t="shared" si="4"/>
        <v/>
      </c>
      <c r="G38" s="204" t="str">
        <f t="shared" si="5"/>
        <v/>
      </c>
      <c r="H38" s="173" t="str">
        <f t="shared" si="6"/>
        <v/>
      </c>
      <c r="I38" s="205" t="str">
        <f t="shared" si="7"/>
        <v/>
      </c>
      <c r="J38" s="173" t="str">
        <f t="shared" si="8"/>
        <v/>
      </c>
      <c r="K38" s="206"/>
      <c r="L38" s="228" t="s">
        <v>910</v>
      </c>
      <c r="M38" s="229" t="s">
        <v>911</v>
      </c>
      <c r="N38" s="207">
        <v>0</v>
      </c>
      <c r="O38" s="208">
        <v>43990</v>
      </c>
      <c r="P38" s="208">
        <v>43994</v>
      </c>
      <c r="Q38" s="209" t="str">
        <f t="shared" ca="1" si="10"/>
        <v>g</v>
      </c>
      <c r="R38" s="210" t="str">
        <f ca="1">IF($P38,IF($P38=$W$2,"g",""),"")</f>
        <v/>
      </c>
      <c r="S38" s="211" t="str">
        <f ca="1">IF($P38,IF($P38&lt;$W$2,"g",""),"")</f>
        <v/>
      </c>
      <c r="T38" s="212">
        <v>10</v>
      </c>
      <c r="U38" s="212">
        <v>1</v>
      </c>
      <c r="V38" s="212">
        <f t="shared" si="11"/>
        <v>10</v>
      </c>
      <c r="W38" s="235" t="s">
        <v>912</v>
      </c>
    </row>
    <row r="39" spans="1:23" ht="41.25" customHeight="1" x14ac:dyDescent="0.25">
      <c r="A39" s="202" t="str">
        <f t="shared" si="9"/>
        <v/>
      </c>
      <c r="B39" s="203" t="str">
        <f t="shared" si="0"/>
        <v/>
      </c>
      <c r="C39" s="203" t="str">
        <f t="shared" si="1"/>
        <v/>
      </c>
      <c r="D39" s="204" t="str">
        <f t="shared" si="2"/>
        <v/>
      </c>
      <c r="E39" s="204" t="str">
        <f t="shared" si="3"/>
        <v/>
      </c>
      <c r="F39" s="204" t="str">
        <f t="shared" si="4"/>
        <v/>
      </c>
      <c r="G39" s="204" t="str">
        <f t="shared" si="5"/>
        <v/>
      </c>
      <c r="H39" s="173" t="str">
        <f t="shared" si="6"/>
        <v/>
      </c>
      <c r="I39" s="205" t="str">
        <f t="shared" si="7"/>
        <v/>
      </c>
      <c r="J39" s="173" t="str">
        <f t="shared" si="8"/>
        <v/>
      </c>
      <c r="K39" s="206"/>
      <c r="L39" s="215" t="s">
        <v>913</v>
      </c>
      <c r="M39" s="229" t="s">
        <v>903</v>
      </c>
      <c r="N39" s="207">
        <v>0</v>
      </c>
      <c r="O39" s="208">
        <v>43998</v>
      </c>
      <c r="P39" s="208">
        <v>44001</v>
      </c>
      <c r="Q39" s="209" t="str">
        <f t="shared" ca="1" si="10"/>
        <v>g</v>
      </c>
      <c r="R39" s="210"/>
      <c r="S39" s="211"/>
      <c r="T39" s="212">
        <v>3</v>
      </c>
      <c r="U39" s="212">
        <v>4</v>
      </c>
      <c r="V39" s="212">
        <f t="shared" si="11"/>
        <v>12</v>
      </c>
      <c r="W39" s="235" t="s">
        <v>912</v>
      </c>
    </row>
    <row r="40" spans="1:23" ht="34.5" customHeight="1" x14ac:dyDescent="0.25">
      <c r="A40" s="202" t="str">
        <f t="shared" si="9"/>
        <v/>
      </c>
      <c r="B40" s="203" t="str">
        <f t="shared" si="0"/>
        <v/>
      </c>
      <c r="C40" s="203" t="str">
        <f t="shared" si="1"/>
        <v/>
      </c>
      <c r="D40" s="204" t="str">
        <f t="shared" si="2"/>
        <v/>
      </c>
      <c r="E40" s="204" t="str">
        <f t="shared" si="3"/>
        <v/>
      </c>
      <c r="F40" s="204" t="str">
        <f t="shared" si="4"/>
        <v/>
      </c>
      <c r="G40" s="204" t="str">
        <f t="shared" si="5"/>
        <v/>
      </c>
      <c r="H40" s="173" t="str">
        <f t="shared" si="6"/>
        <v/>
      </c>
      <c r="I40" s="205" t="str">
        <f t="shared" si="7"/>
        <v/>
      </c>
      <c r="J40" s="173" t="str">
        <f t="shared" si="8"/>
        <v/>
      </c>
      <c r="K40" s="206"/>
      <c r="L40" s="215" t="s">
        <v>914</v>
      </c>
      <c r="M40" s="229" t="s">
        <v>915</v>
      </c>
      <c r="N40" s="207">
        <v>0</v>
      </c>
      <c r="O40" s="208">
        <v>44005</v>
      </c>
      <c r="P40" s="208">
        <v>44008</v>
      </c>
      <c r="Q40" s="209" t="str">
        <f t="shared" ca="1" si="10"/>
        <v>g</v>
      </c>
      <c r="R40" s="210"/>
      <c r="S40" s="211"/>
      <c r="T40" s="212">
        <v>3</v>
      </c>
      <c r="U40" s="212">
        <v>3</v>
      </c>
      <c r="V40" s="212">
        <f t="shared" si="11"/>
        <v>9</v>
      </c>
      <c r="W40" s="235" t="s">
        <v>904</v>
      </c>
    </row>
    <row r="41" spans="1:23" ht="26.25" thickBot="1" x14ac:dyDescent="0.3">
      <c r="A41" s="213" t="str">
        <f t="shared" si="9"/>
        <v/>
      </c>
      <c r="B41" s="186" t="str">
        <f t="shared" si="0"/>
        <v/>
      </c>
      <c r="C41" s="186" t="str">
        <f t="shared" si="1"/>
        <v/>
      </c>
      <c r="D41" s="187" t="str">
        <f t="shared" si="2"/>
        <v/>
      </c>
      <c r="E41" s="187" t="str">
        <f t="shared" si="3"/>
        <v/>
      </c>
      <c r="F41" s="187" t="str">
        <f t="shared" si="4"/>
        <v/>
      </c>
      <c r="G41" s="187" t="str">
        <f t="shared" si="5"/>
        <v/>
      </c>
      <c r="H41" s="188" t="str">
        <f t="shared" si="6"/>
        <v/>
      </c>
      <c r="I41" s="189" t="str">
        <f t="shared" si="7"/>
        <v/>
      </c>
      <c r="J41" s="188" t="str">
        <f t="shared" si="8"/>
        <v/>
      </c>
      <c r="K41" s="190"/>
      <c r="L41" s="218" t="s">
        <v>916</v>
      </c>
      <c r="M41" s="231" t="s">
        <v>917</v>
      </c>
      <c r="N41" s="192">
        <v>0</v>
      </c>
      <c r="O41" s="193">
        <v>44012</v>
      </c>
      <c r="P41" s="193">
        <v>44193</v>
      </c>
      <c r="Q41" s="194" t="str">
        <f t="shared" ca="1" si="10"/>
        <v>g</v>
      </c>
      <c r="R41" s="195" t="str">
        <f ca="1">IF($P41,IF($P41=$W$2,"g",""),"")</f>
        <v/>
      </c>
      <c r="S41" s="196" t="str">
        <f ca="1">IF($P41,IF($P41&lt;$W$2,"g",""),"")</f>
        <v/>
      </c>
      <c r="T41" s="197">
        <v>20</v>
      </c>
      <c r="U41" s="197">
        <v>10</v>
      </c>
      <c r="V41" s="197">
        <f t="shared" si="11"/>
        <v>200</v>
      </c>
      <c r="W41" s="237" t="s">
        <v>904</v>
      </c>
    </row>
    <row r="42" spans="1:23" s="184" customFormat="1" ht="51" x14ac:dyDescent="0.25">
      <c r="A42" s="168" t="str">
        <f>IF($N42&gt;= 10,"g","")</f>
        <v/>
      </c>
      <c r="B42" s="169" t="str">
        <f t="shared" si="0"/>
        <v/>
      </c>
      <c r="C42" s="169" t="str">
        <f t="shared" si="1"/>
        <v/>
      </c>
      <c r="D42" s="170" t="str">
        <f t="shared" si="2"/>
        <v/>
      </c>
      <c r="E42" s="170" t="str">
        <f t="shared" si="3"/>
        <v/>
      </c>
      <c r="F42" s="170" t="str">
        <f t="shared" si="4"/>
        <v/>
      </c>
      <c r="G42" s="170" t="str">
        <f t="shared" si="5"/>
        <v/>
      </c>
      <c r="H42" s="171" t="str">
        <f t="shared" si="6"/>
        <v/>
      </c>
      <c r="I42" s="172" t="str">
        <f t="shared" si="7"/>
        <v/>
      </c>
      <c r="J42" s="173" t="str">
        <f t="shared" si="8"/>
        <v/>
      </c>
      <c r="K42" s="174" t="s">
        <v>918</v>
      </c>
      <c r="L42" s="199"/>
      <c r="M42" s="199"/>
      <c r="N42" s="177">
        <f>AVERAGE(N43:N50)</f>
        <v>0</v>
      </c>
      <c r="O42" s="177"/>
      <c r="P42" s="178"/>
      <c r="Q42" s="179"/>
      <c r="R42" s="180"/>
      <c r="S42" s="181"/>
      <c r="T42" s="200"/>
      <c r="U42" s="200"/>
      <c r="V42" s="200"/>
      <c r="W42" s="233"/>
    </row>
    <row r="43" spans="1:23" ht="55.5" customHeight="1" x14ac:dyDescent="0.25">
      <c r="A43" s="202" t="str">
        <f t="shared" si="9"/>
        <v/>
      </c>
      <c r="B43" s="203" t="str">
        <f t="shared" si="0"/>
        <v/>
      </c>
      <c r="C43" s="203" t="str">
        <f t="shared" si="1"/>
        <v/>
      </c>
      <c r="D43" s="204" t="str">
        <f t="shared" si="2"/>
        <v/>
      </c>
      <c r="E43" s="204" t="str">
        <f t="shared" si="3"/>
        <v/>
      </c>
      <c r="F43" s="204" t="str">
        <f t="shared" si="4"/>
        <v/>
      </c>
      <c r="G43" s="204" t="str">
        <f t="shared" si="5"/>
        <v/>
      </c>
      <c r="H43" s="173" t="str">
        <f t="shared" si="6"/>
        <v/>
      </c>
      <c r="I43" s="205" t="str">
        <f t="shared" si="7"/>
        <v/>
      </c>
      <c r="J43" s="173" t="str">
        <f t="shared" si="8"/>
        <v/>
      </c>
      <c r="K43" s="206"/>
      <c r="L43" s="228" t="s">
        <v>919</v>
      </c>
      <c r="M43" s="229" t="s">
        <v>920</v>
      </c>
      <c r="N43" s="207">
        <v>0</v>
      </c>
      <c r="O43" s="208">
        <v>43892</v>
      </c>
      <c r="P43" s="208">
        <v>43903</v>
      </c>
      <c r="Q43" s="209" t="str">
        <f ca="1">IF($P43,IF($P43&gt;$W$2,"g",""),"")</f>
        <v>g</v>
      </c>
      <c r="R43" s="210" t="str">
        <f ca="1">IF($P43,IF($P43=$W$2,"g",""),"")</f>
        <v/>
      </c>
      <c r="S43" s="211" t="str">
        <f ca="1">IF($P43,IF($P43&lt;$W$2,"g",""),"")</f>
        <v/>
      </c>
      <c r="T43" s="212">
        <v>10</v>
      </c>
      <c r="U43" s="212">
        <v>1</v>
      </c>
      <c r="V43" s="212">
        <f>+T43*U43</f>
        <v>10</v>
      </c>
      <c r="W43" s="235" t="s">
        <v>921</v>
      </c>
    </row>
    <row r="44" spans="1:23" ht="67.5" customHeight="1" x14ac:dyDescent="0.25">
      <c r="A44" s="202" t="str">
        <f t="shared" si="9"/>
        <v/>
      </c>
      <c r="B44" s="203" t="str">
        <f t="shared" si="0"/>
        <v/>
      </c>
      <c r="C44" s="203" t="str">
        <f t="shared" si="1"/>
        <v/>
      </c>
      <c r="D44" s="204" t="str">
        <f t="shared" si="2"/>
        <v/>
      </c>
      <c r="E44" s="204" t="str">
        <f t="shared" si="3"/>
        <v/>
      </c>
      <c r="F44" s="204" t="str">
        <f t="shared" si="4"/>
        <v/>
      </c>
      <c r="G44" s="204" t="str">
        <f t="shared" si="5"/>
        <v/>
      </c>
      <c r="H44" s="173" t="str">
        <f t="shared" si="6"/>
        <v/>
      </c>
      <c r="I44" s="205" t="str">
        <f t="shared" si="7"/>
        <v/>
      </c>
      <c r="J44" s="173" t="str">
        <f t="shared" si="8"/>
        <v/>
      </c>
      <c r="K44" s="206"/>
      <c r="L44" s="228" t="s">
        <v>922</v>
      </c>
      <c r="M44" s="229" t="s">
        <v>923</v>
      </c>
      <c r="N44" s="207">
        <v>0</v>
      </c>
      <c r="O44" s="208">
        <v>43892</v>
      </c>
      <c r="P44" s="208">
        <v>43903</v>
      </c>
      <c r="Q44" s="209" t="str">
        <f ca="1">IF($P44,IF($P44&gt;$W$2,"g",""),"")</f>
        <v>g</v>
      </c>
      <c r="R44" s="210" t="str">
        <f ca="1">IF($P44,IF($P44=$W$2,"g",""),"")</f>
        <v/>
      </c>
      <c r="S44" s="211" t="str">
        <f ca="1">IF($P44,IF($P44&lt;$W$2,"g",""),"")</f>
        <v/>
      </c>
      <c r="T44" s="212">
        <v>30</v>
      </c>
      <c r="U44" s="212">
        <v>5</v>
      </c>
      <c r="V44" s="212">
        <f>+T44*U44</f>
        <v>150</v>
      </c>
      <c r="W44" s="235" t="s">
        <v>921</v>
      </c>
    </row>
    <row r="45" spans="1:23" ht="51.75" customHeight="1" x14ac:dyDescent="0.25">
      <c r="A45" s="202" t="str">
        <f t="shared" si="9"/>
        <v/>
      </c>
      <c r="B45" s="203" t="str">
        <f t="shared" si="0"/>
        <v/>
      </c>
      <c r="C45" s="203" t="str">
        <f t="shared" si="1"/>
        <v/>
      </c>
      <c r="D45" s="204" t="str">
        <f t="shared" si="2"/>
        <v/>
      </c>
      <c r="E45" s="204" t="str">
        <f t="shared" si="3"/>
        <v/>
      </c>
      <c r="F45" s="204" t="str">
        <f t="shared" si="4"/>
        <v/>
      </c>
      <c r="G45" s="204" t="str">
        <f t="shared" si="5"/>
        <v/>
      </c>
      <c r="H45" s="173" t="str">
        <f t="shared" si="6"/>
        <v/>
      </c>
      <c r="I45" s="205" t="str">
        <f t="shared" si="7"/>
        <v/>
      </c>
      <c r="J45" s="173" t="str">
        <f t="shared" si="8"/>
        <v/>
      </c>
      <c r="K45" s="206"/>
      <c r="L45" s="238" t="s">
        <v>924</v>
      </c>
      <c r="M45" s="229" t="s">
        <v>925</v>
      </c>
      <c r="N45" s="207">
        <v>0</v>
      </c>
      <c r="O45" s="208">
        <v>43927</v>
      </c>
      <c r="P45" s="208">
        <v>43951</v>
      </c>
      <c r="Q45" s="209" t="str">
        <f ca="1">IF($P45,IF($P45&gt;$W$2,"g",""),"")</f>
        <v>g</v>
      </c>
      <c r="R45" s="210" t="str">
        <f ca="1">IF($P45,IF($P45=$W$2,"g",""),"")</f>
        <v/>
      </c>
      <c r="S45" s="211" t="str">
        <f ca="1">IF($P45,IF($P45&lt;$W$2,"g",""),"")</f>
        <v/>
      </c>
      <c r="T45" s="212">
        <v>20</v>
      </c>
      <c r="U45" s="212">
        <v>5</v>
      </c>
      <c r="V45" s="212">
        <f>+T45*U45</f>
        <v>100</v>
      </c>
      <c r="W45" s="235" t="s">
        <v>912</v>
      </c>
    </row>
    <row r="46" spans="1:23" ht="43.5" customHeight="1" x14ac:dyDescent="0.25">
      <c r="A46" s="202" t="str">
        <f t="shared" si="9"/>
        <v/>
      </c>
      <c r="B46" s="203" t="str">
        <f t="shared" si="0"/>
        <v/>
      </c>
      <c r="C46" s="203" t="str">
        <f t="shared" si="1"/>
        <v/>
      </c>
      <c r="D46" s="204" t="str">
        <f t="shared" si="2"/>
        <v/>
      </c>
      <c r="E46" s="204" t="str">
        <f t="shared" si="3"/>
        <v/>
      </c>
      <c r="F46" s="204" t="str">
        <f t="shared" si="4"/>
        <v/>
      </c>
      <c r="G46" s="204" t="str">
        <f t="shared" si="5"/>
        <v/>
      </c>
      <c r="H46" s="173" t="str">
        <f t="shared" si="6"/>
        <v/>
      </c>
      <c r="I46" s="205" t="str">
        <f t="shared" si="7"/>
        <v/>
      </c>
      <c r="J46" s="173" t="str">
        <f t="shared" si="8"/>
        <v/>
      </c>
      <c r="K46" s="206"/>
      <c r="L46" s="228" t="s">
        <v>926</v>
      </c>
      <c r="M46" s="229" t="s">
        <v>927</v>
      </c>
      <c r="N46" s="207">
        <v>0</v>
      </c>
      <c r="O46" s="208">
        <v>43955</v>
      </c>
      <c r="P46" s="208">
        <v>43994</v>
      </c>
      <c r="Q46" s="209" t="str">
        <f ca="1">IF($P46,IF($P46&gt;$W$2,"g",""),"")</f>
        <v>g</v>
      </c>
      <c r="R46" s="210" t="str">
        <f ca="1">IF($P46,IF($P46=$W$2,"g",""),"")</f>
        <v/>
      </c>
      <c r="S46" s="211" t="str">
        <f ca="1">IF($P46,IF($P46&lt;$W$2,"g",""),"")</f>
        <v/>
      </c>
      <c r="T46" s="212">
        <v>20</v>
      </c>
      <c r="U46" s="212">
        <v>5</v>
      </c>
      <c r="V46" s="212">
        <f>+T46*U46</f>
        <v>100</v>
      </c>
      <c r="W46" s="235" t="s">
        <v>912</v>
      </c>
    </row>
    <row r="47" spans="1:23" ht="43.5" customHeight="1" x14ac:dyDescent="0.25">
      <c r="A47" s="202" t="str">
        <f t="shared" si="9"/>
        <v/>
      </c>
      <c r="B47" s="203" t="str">
        <f t="shared" si="0"/>
        <v/>
      </c>
      <c r="C47" s="203" t="str">
        <f t="shared" si="1"/>
        <v/>
      </c>
      <c r="D47" s="204" t="str">
        <f t="shared" si="2"/>
        <v/>
      </c>
      <c r="E47" s="204" t="str">
        <f t="shared" si="3"/>
        <v/>
      </c>
      <c r="F47" s="204" t="str">
        <f t="shared" si="4"/>
        <v/>
      </c>
      <c r="G47" s="204" t="str">
        <f t="shared" si="5"/>
        <v/>
      </c>
      <c r="H47" s="173" t="str">
        <f t="shared" si="6"/>
        <v/>
      </c>
      <c r="I47" s="205" t="str">
        <f t="shared" si="7"/>
        <v/>
      </c>
      <c r="J47" s="173" t="str">
        <f t="shared" si="8"/>
        <v/>
      </c>
      <c r="K47" s="206"/>
      <c r="L47" s="228" t="s">
        <v>928</v>
      </c>
      <c r="M47" s="229" t="s">
        <v>929</v>
      </c>
      <c r="N47" s="207">
        <v>0</v>
      </c>
      <c r="O47" s="208">
        <v>44013</v>
      </c>
      <c r="P47" s="208">
        <v>44193</v>
      </c>
      <c r="Q47" s="209" t="str">
        <f ca="1">IF($P47,IF($P47&gt;$W$2,"g",""),"")</f>
        <v>g</v>
      </c>
      <c r="R47" s="210" t="str">
        <f ca="1">IF($P47,IF($P47=$W$2,"g",""),"")</f>
        <v/>
      </c>
      <c r="S47" s="211" t="str">
        <f ca="1">IF($P47,IF($P47&lt;$W$2,"g",""),"")</f>
        <v/>
      </c>
      <c r="T47" s="212">
        <v>10</v>
      </c>
      <c r="U47" s="212">
        <v>1</v>
      </c>
      <c r="V47" s="212">
        <f>+T47*U47</f>
        <v>10</v>
      </c>
      <c r="W47" s="235" t="s">
        <v>912</v>
      </c>
    </row>
    <row r="49" spans="11:22" ht="15.75" hidden="1" x14ac:dyDescent="0.25">
      <c r="K49" s="241" t="s">
        <v>930</v>
      </c>
      <c r="T49" s="246"/>
      <c r="V49" s="248">
        <f>SUM(V7:V48)</f>
        <v>1802</v>
      </c>
    </row>
    <row r="50" spans="11:22" hidden="1" x14ac:dyDescent="0.25">
      <c r="K50" s="241" t="s">
        <v>931</v>
      </c>
    </row>
    <row r="51" spans="11:22" hidden="1" x14ac:dyDescent="0.25">
      <c r="K51" s="241" t="s">
        <v>932</v>
      </c>
    </row>
    <row r="53" spans="11:22" ht="15.75" thickBot="1" x14ac:dyDescent="0.3">
      <c r="K53" s="149"/>
    </row>
    <row r="54" spans="11:22" ht="15.75" thickBot="1" x14ac:dyDescent="0.3">
      <c r="L54" s="249" t="s">
        <v>933</v>
      </c>
      <c r="M54" s="437" t="s">
        <v>934</v>
      </c>
      <c r="N54" s="438"/>
      <c r="O54" s="250" t="s">
        <v>935</v>
      </c>
    </row>
    <row r="55" spans="11:22" x14ac:dyDescent="0.25">
      <c r="L55" s="251"/>
      <c r="M55" s="252"/>
      <c r="N55" s="253"/>
      <c r="O55" s="253"/>
    </row>
    <row r="56" spans="11:22" ht="15.75" thickBot="1" x14ac:dyDescent="0.3">
      <c r="L56" s="254" t="s">
        <v>936</v>
      </c>
      <c r="M56" s="255" t="s">
        <v>937</v>
      </c>
      <c r="N56" s="256"/>
      <c r="O56" s="257">
        <v>43853</v>
      </c>
    </row>
    <row r="57" spans="11:22" x14ac:dyDescent="0.25">
      <c r="L57" s="258"/>
      <c r="M57" s="259"/>
      <c r="N57" s="260"/>
      <c r="O57" s="260"/>
    </row>
    <row r="58" spans="11:22" x14ac:dyDescent="0.25">
      <c r="L58" s="261" t="s">
        <v>938</v>
      </c>
      <c r="M58" s="259"/>
      <c r="N58" s="260"/>
      <c r="O58" s="260"/>
    </row>
    <row r="59" spans="11:22" x14ac:dyDescent="0.25">
      <c r="L59" s="261"/>
      <c r="M59" s="259"/>
      <c r="N59" s="260"/>
      <c r="O59" s="260"/>
    </row>
    <row r="60" spans="11:22" x14ac:dyDescent="0.25">
      <c r="L60" s="258"/>
      <c r="M60" s="262" t="s">
        <v>939</v>
      </c>
      <c r="N60" s="260"/>
      <c r="O60" s="263">
        <v>43854</v>
      </c>
    </row>
    <row r="61" spans="11:22" x14ac:dyDescent="0.25">
      <c r="L61" s="258"/>
      <c r="M61" s="259"/>
      <c r="N61" s="260"/>
      <c r="O61" s="260"/>
    </row>
    <row r="62" spans="11:22" x14ac:dyDescent="0.25">
      <c r="L62" s="258"/>
      <c r="M62" s="259"/>
      <c r="N62" s="260"/>
      <c r="O62" s="260"/>
    </row>
    <row r="63" spans="11:22" x14ac:dyDescent="0.25">
      <c r="L63" s="258"/>
      <c r="M63" s="259"/>
      <c r="N63" s="260"/>
      <c r="O63" s="260"/>
    </row>
    <row r="64" spans="11:22" x14ac:dyDescent="0.25">
      <c r="L64" s="258"/>
      <c r="M64" s="262" t="s">
        <v>940</v>
      </c>
      <c r="N64" s="260"/>
      <c r="O64" s="263">
        <v>43854</v>
      </c>
    </row>
    <row r="65" spans="12:15" x14ac:dyDescent="0.25">
      <c r="L65" s="258"/>
      <c r="M65" s="262"/>
      <c r="N65" s="260"/>
      <c r="O65" s="263"/>
    </row>
    <row r="66" spans="12:15" x14ac:dyDescent="0.25">
      <c r="L66" s="258"/>
      <c r="M66" s="259"/>
      <c r="N66" s="260"/>
      <c r="O66" s="260"/>
    </row>
    <row r="67" spans="12:15" x14ac:dyDescent="0.25">
      <c r="L67" s="258"/>
      <c r="M67" s="259"/>
      <c r="N67" s="260"/>
      <c r="O67" s="260"/>
    </row>
    <row r="68" spans="12:15" x14ac:dyDescent="0.25">
      <c r="L68" s="258"/>
      <c r="M68" s="262" t="s">
        <v>941</v>
      </c>
      <c r="N68" s="260"/>
      <c r="O68" s="263">
        <v>43854</v>
      </c>
    </row>
    <row r="69" spans="12:15" x14ac:dyDescent="0.25">
      <c r="L69" s="258"/>
      <c r="M69" s="262"/>
      <c r="N69" s="260"/>
      <c r="O69" s="263"/>
    </row>
    <row r="70" spans="12:15" x14ac:dyDescent="0.25">
      <c r="L70" s="258"/>
      <c r="M70" s="259"/>
      <c r="N70" s="260"/>
      <c r="O70" s="260"/>
    </row>
    <row r="71" spans="12:15" x14ac:dyDescent="0.25">
      <c r="L71" s="258"/>
      <c r="M71" s="259"/>
      <c r="N71" s="260"/>
      <c r="O71" s="260"/>
    </row>
    <row r="72" spans="12:15" ht="15.75" thickBot="1" x14ac:dyDescent="0.3">
      <c r="L72" s="264"/>
      <c r="M72" s="255" t="s">
        <v>942</v>
      </c>
      <c r="N72" s="256"/>
      <c r="O72" s="257">
        <v>43854</v>
      </c>
    </row>
  </sheetData>
  <mergeCells count="12">
    <mergeCell ref="W28:W30"/>
    <mergeCell ref="M54:N54"/>
    <mergeCell ref="M6:M7"/>
    <mergeCell ref="W9:W11"/>
    <mergeCell ref="W13:W15"/>
    <mergeCell ref="W17:W20"/>
    <mergeCell ref="W22:W26"/>
    <mergeCell ref="A1:P3"/>
    <mergeCell ref="M4:O4"/>
    <mergeCell ref="A5:J5"/>
    <mergeCell ref="K5:L5"/>
    <mergeCell ref="Q5:S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
  <sheetViews>
    <sheetView workbookViewId="0">
      <selection activeCell="L14" sqref="L14"/>
    </sheetView>
  </sheetViews>
  <sheetFormatPr baseColWidth="10" defaultRowHeight="15" x14ac:dyDescent="0.25"/>
  <cols>
    <col min="1" max="9" width="1.7109375" style="149" customWidth="1"/>
    <col min="10" max="10" width="2.5703125" style="149" customWidth="1"/>
    <col min="11" max="11" width="31" style="149" customWidth="1"/>
    <col min="12" max="12" width="34.140625" style="149" customWidth="1"/>
    <col min="13" max="13" width="31.140625" style="149" customWidth="1"/>
    <col min="14" max="14" width="11.42578125" style="149"/>
    <col min="15" max="15" width="13.140625" style="149" customWidth="1"/>
    <col min="16" max="16" width="13" style="149" customWidth="1"/>
    <col min="17" max="17" width="3.5703125" style="149" bestFit="1" customWidth="1"/>
    <col min="18" max="18" width="3.140625" style="149" customWidth="1"/>
    <col min="19" max="19" width="3.28515625" style="149" customWidth="1"/>
    <col min="20" max="22" width="7" style="149" hidden="1" customWidth="1"/>
    <col min="23" max="23" width="30.140625" style="149" customWidth="1"/>
    <col min="24" max="16384" width="11.42578125" style="149"/>
  </cols>
  <sheetData>
    <row r="1" spans="1:23" ht="15.75" x14ac:dyDescent="0.25">
      <c r="A1" s="416" t="s">
        <v>969</v>
      </c>
      <c r="B1" s="417"/>
      <c r="C1" s="417"/>
      <c r="D1" s="417"/>
      <c r="E1" s="417"/>
      <c r="F1" s="417"/>
      <c r="G1" s="417"/>
      <c r="H1" s="417"/>
      <c r="I1" s="417"/>
      <c r="J1" s="417"/>
      <c r="K1" s="417"/>
      <c r="L1" s="417"/>
      <c r="M1" s="417"/>
      <c r="N1" s="417"/>
      <c r="O1" s="417"/>
      <c r="P1" s="417"/>
      <c r="Q1" s="265"/>
      <c r="R1" s="265"/>
      <c r="S1" s="265"/>
      <c r="T1" s="266"/>
      <c r="U1" s="266"/>
      <c r="V1" s="266"/>
      <c r="W1" s="154" t="s">
        <v>951</v>
      </c>
    </row>
    <row r="2" spans="1:23" ht="15.75" x14ac:dyDescent="0.25">
      <c r="A2" s="419"/>
      <c r="B2" s="420"/>
      <c r="C2" s="420"/>
      <c r="D2" s="420"/>
      <c r="E2" s="420"/>
      <c r="F2" s="420"/>
      <c r="G2" s="420"/>
      <c r="H2" s="420"/>
      <c r="I2" s="420"/>
      <c r="J2" s="420"/>
      <c r="K2" s="420"/>
      <c r="L2" s="420"/>
      <c r="M2" s="420"/>
      <c r="N2" s="420"/>
      <c r="O2" s="420"/>
      <c r="P2" s="420"/>
      <c r="Q2" s="267"/>
      <c r="R2" s="267"/>
      <c r="S2" s="267"/>
      <c r="T2" s="268"/>
      <c r="U2" s="268"/>
      <c r="V2" s="268"/>
      <c r="W2" s="159">
        <f ca="1">TODAY()</f>
        <v>43861</v>
      </c>
    </row>
    <row r="3" spans="1:23" ht="16.5" thickBot="1" x14ac:dyDescent="0.3">
      <c r="A3" s="419"/>
      <c r="B3" s="420"/>
      <c r="C3" s="420"/>
      <c r="D3" s="420"/>
      <c r="E3" s="420"/>
      <c r="F3" s="420"/>
      <c r="G3" s="420"/>
      <c r="H3" s="420"/>
      <c r="I3" s="420"/>
      <c r="J3" s="420"/>
      <c r="K3" s="420"/>
      <c r="L3" s="420"/>
      <c r="M3" s="420"/>
      <c r="N3" s="420"/>
      <c r="O3" s="420"/>
      <c r="P3" s="420"/>
      <c r="Q3" s="269"/>
      <c r="R3" s="270"/>
      <c r="S3" s="271"/>
      <c r="T3" s="272"/>
      <c r="U3" s="272"/>
      <c r="V3" s="272"/>
      <c r="W3" s="166"/>
    </row>
    <row r="4" spans="1:23" ht="16.5" thickBot="1" x14ac:dyDescent="0.3">
      <c r="A4" s="359"/>
      <c r="B4" s="360"/>
      <c r="C4" s="360"/>
      <c r="D4" s="360"/>
      <c r="E4" s="360"/>
      <c r="F4" s="360"/>
      <c r="G4" s="360"/>
      <c r="H4" s="360"/>
      <c r="I4" s="360"/>
      <c r="J4" s="360"/>
      <c r="K4" s="360"/>
      <c r="L4" s="360"/>
      <c r="M4" s="360"/>
      <c r="N4" s="425" t="s">
        <v>0</v>
      </c>
      <c r="O4" s="425"/>
      <c r="P4" s="361">
        <f>AVERAGE(N1:N10)</f>
        <v>0</v>
      </c>
      <c r="Q4" s="362"/>
      <c r="R4" s="363"/>
      <c r="S4" s="364"/>
      <c r="T4" s="365"/>
      <c r="U4" s="365"/>
      <c r="V4" s="365"/>
      <c r="W4" s="366"/>
    </row>
    <row r="5" spans="1:23" ht="24.75" thickBot="1" x14ac:dyDescent="0.3">
      <c r="A5" s="439" t="s">
        <v>836</v>
      </c>
      <c r="B5" s="440"/>
      <c r="C5" s="440"/>
      <c r="D5" s="440"/>
      <c r="E5" s="440"/>
      <c r="F5" s="440"/>
      <c r="G5" s="440"/>
      <c r="H5" s="440"/>
      <c r="I5" s="440"/>
      <c r="J5" s="440"/>
      <c r="K5" s="441" t="s">
        <v>837</v>
      </c>
      <c r="L5" s="442"/>
      <c r="M5" s="367" t="s">
        <v>838</v>
      </c>
      <c r="N5" s="368" t="s">
        <v>839</v>
      </c>
      <c r="O5" s="369" t="s">
        <v>840</v>
      </c>
      <c r="P5" s="370" t="s">
        <v>841</v>
      </c>
      <c r="Q5" s="443" t="s">
        <v>842</v>
      </c>
      <c r="R5" s="443"/>
      <c r="S5" s="443"/>
      <c r="T5" s="371" t="s">
        <v>843</v>
      </c>
      <c r="U5" s="371" t="s">
        <v>844</v>
      </c>
      <c r="V5" s="371" t="s">
        <v>845</v>
      </c>
      <c r="W5" s="372" t="s">
        <v>846</v>
      </c>
    </row>
    <row r="6" spans="1:23" ht="102.75" thickBot="1" x14ac:dyDescent="0.3">
      <c r="A6" s="273" t="str">
        <f>IF($N6&gt;= 10,"g","")</f>
        <v/>
      </c>
      <c r="B6" s="274" t="str">
        <f>IF($N6&gt;= 20,"g","")</f>
        <v/>
      </c>
      <c r="C6" s="274" t="str">
        <f>IF($N6&gt;= 30,"g","")</f>
        <v/>
      </c>
      <c r="D6" s="275" t="str">
        <f>IF($N6&gt;= 40,"g","")</f>
        <v/>
      </c>
      <c r="E6" s="275" t="str">
        <f>IF($N6&gt;= 50,"g","")</f>
        <v/>
      </c>
      <c r="F6" s="275" t="str">
        <f>IF($N6&gt;= 60,"g","")</f>
        <v/>
      </c>
      <c r="G6" s="275" t="str">
        <f>IF($N6&gt;= 70,"g","")</f>
        <v/>
      </c>
      <c r="H6" s="276" t="str">
        <f>IF($N6&gt;= 80,"g","")</f>
        <v/>
      </c>
      <c r="I6" s="276" t="str">
        <f>IF($N6&gt;= 90,"g","")</f>
        <v/>
      </c>
      <c r="J6" s="276" t="str">
        <f>IF($N6&gt;= 100,"g","")</f>
        <v/>
      </c>
      <c r="K6" s="277" t="s">
        <v>952</v>
      </c>
      <c r="L6" s="278" t="s">
        <v>953</v>
      </c>
      <c r="M6" s="279" t="s">
        <v>954</v>
      </c>
      <c r="N6" s="280">
        <v>0</v>
      </c>
      <c r="O6" s="281">
        <v>43892</v>
      </c>
      <c r="P6" s="281">
        <v>43903</v>
      </c>
      <c r="Q6" s="282" t="str">
        <f ca="1">IF($P6,IF($P6&gt;$W$2,"g",""),"")</f>
        <v>g</v>
      </c>
      <c r="R6" s="283" t="str">
        <f ca="1">IF($P6,IF($P6=$W$2,"g",""),"")</f>
        <v/>
      </c>
      <c r="S6" s="284" t="str">
        <f ca="1">IF($P6,IF($P6&lt;$W$2,"g",""),"")</f>
        <v/>
      </c>
      <c r="T6" s="285">
        <v>2</v>
      </c>
      <c r="U6" s="285">
        <v>10</v>
      </c>
      <c r="V6" s="285">
        <f>+T6*U6</f>
        <v>20</v>
      </c>
      <c r="W6" s="286" t="s">
        <v>955</v>
      </c>
    </row>
    <row r="7" spans="1:23" ht="39" customHeight="1" thickBot="1" x14ac:dyDescent="0.3">
      <c r="A7" s="273" t="str">
        <f>IF($N7&gt;= 10,"g","")</f>
        <v/>
      </c>
      <c r="B7" s="274" t="str">
        <f>IF($N7&gt;= 20,"g","")</f>
        <v/>
      </c>
      <c r="C7" s="274" t="str">
        <f>IF($N7&gt;= 30,"g","")</f>
        <v/>
      </c>
      <c r="D7" s="275" t="str">
        <f>IF($N7&gt;= 40,"g","")</f>
        <v/>
      </c>
      <c r="E7" s="275" t="str">
        <f>IF($N7&gt;= 50,"g","")</f>
        <v/>
      </c>
      <c r="F7" s="275" t="str">
        <f>IF($N7&gt;= 60,"g","")</f>
        <v/>
      </c>
      <c r="G7" s="275" t="str">
        <f>IF($N7&gt;= 70,"g","")</f>
        <v/>
      </c>
      <c r="H7" s="276" t="str">
        <f>IF($N7&gt;= 80,"g","")</f>
        <v/>
      </c>
      <c r="I7" s="276" t="str">
        <f>IF($N7&gt;= 90,"g","")</f>
        <v/>
      </c>
      <c r="J7" s="276" t="str">
        <f>IF($N7&gt;= 100,"g","")</f>
        <v/>
      </c>
      <c r="K7" s="277" t="s">
        <v>956</v>
      </c>
      <c r="L7" s="278" t="s">
        <v>957</v>
      </c>
      <c r="M7" s="279" t="s">
        <v>958</v>
      </c>
      <c r="N7" s="280">
        <v>0</v>
      </c>
      <c r="O7" s="281">
        <v>43906</v>
      </c>
      <c r="P7" s="281">
        <v>43910</v>
      </c>
      <c r="Q7" s="282" t="str">
        <f ca="1">IF($P7,IF($P7&gt;$W$2,"g",""),"")</f>
        <v>g</v>
      </c>
      <c r="R7" s="287"/>
      <c r="S7" s="288"/>
      <c r="T7" s="285">
        <v>3</v>
      </c>
      <c r="U7" s="285">
        <v>5</v>
      </c>
      <c r="V7" s="285">
        <f>+T7*U7</f>
        <v>15</v>
      </c>
      <c r="W7" s="286" t="s">
        <v>959</v>
      </c>
    </row>
    <row r="8" spans="1:23" ht="69" customHeight="1" thickBot="1" x14ac:dyDescent="0.3">
      <c r="A8" s="273" t="str">
        <f>IF($N8&gt;= 10,"g","")</f>
        <v/>
      </c>
      <c r="B8" s="274" t="str">
        <f>IF($N8&gt;= 20,"g","")</f>
        <v/>
      </c>
      <c r="C8" s="274" t="str">
        <f>IF($N8&gt;= 30,"g","")</f>
        <v/>
      </c>
      <c r="D8" s="275" t="str">
        <f>IF($N8&gt;= 40,"g","")</f>
        <v/>
      </c>
      <c r="E8" s="275" t="str">
        <f>IF($N8&gt;= 50,"g","")</f>
        <v/>
      </c>
      <c r="F8" s="275" t="str">
        <f>IF($N8&gt;= 60,"g","")</f>
        <v/>
      </c>
      <c r="G8" s="275" t="str">
        <f>IF($N8&gt;= 70,"g","")</f>
        <v/>
      </c>
      <c r="H8" s="276" t="str">
        <f>IF($N8&gt;= 80,"g","")</f>
        <v/>
      </c>
      <c r="I8" s="276" t="str">
        <f>IF($N8&gt;= 90,"g","")</f>
        <v/>
      </c>
      <c r="J8" s="276" t="str">
        <f>IF($N8&gt;= 100,"g","")</f>
        <v/>
      </c>
      <c r="K8" s="277" t="s">
        <v>960</v>
      </c>
      <c r="L8" s="278" t="s">
        <v>961</v>
      </c>
      <c r="M8" s="289" t="s">
        <v>962</v>
      </c>
      <c r="N8" s="280">
        <v>0</v>
      </c>
      <c r="O8" s="281">
        <v>43914</v>
      </c>
      <c r="P8" s="281">
        <v>43921</v>
      </c>
      <c r="Q8" s="282" t="str">
        <f ca="1">IF($P8,IF($P8&gt;$W$2,"g",""),"")</f>
        <v>g</v>
      </c>
      <c r="R8" s="283" t="str">
        <f ca="1">IF($P8,IF($P8=$W$2,"g",""),"")</f>
        <v/>
      </c>
      <c r="S8" s="284" t="str">
        <f ca="1">IF($P8,IF($P8&lt;$W$2,"g",""),"")</f>
        <v/>
      </c>
      <c r="T8" s="285"/>
      <c r="U8" s="285"/>
      <c r="V8" s="285"/>
      <c r="W8" s="290" t="s">
        <v>963</v>
      </c>
    </row>
    <row r="9" spans="1:23" ht="78" customHeight="1" thickBot="1" x14ac:dyDescent="0.3">
      <c r="A9" s="273" t="str">
        <f>IF($N9&gt;= 10,"g","")</f>
        <v/>
      </c>
      <c r="B9" s="274" t="str">
        <f>IF($N9&gt;= 20,"g","")</f>
        <v/>
      </c>
      <c r="C9" s="274" t="str">
        <f>IF($N9&gt;= 30,"g","")</f>
        <v/>
      </c>
      <c r="D9" s="275" t="str">
        <f>IF($N9&gt;= 40,"g","")</f>
        <v/>
      </c>
      <c r="E9" s="275" t="str">
        <f>IF($N9&gt;= 50,"g","")</f>
        <v/>
      </c>
      <c r="F9" s="275" t="str">
        <f>IF($N9&gt;= 60,"g","")</f>
        <v/>
      </c>
      <c r="G9" s="275" t="str">
        <f>IF($N9&gt;= 70,"g","")</f>
        <v/>
      </c>
      <c r="H9" s="276" t="str">
        <f>IF($N9&gt;= 80,"g","")</f>
        <v/>
      </c>
      <c r="I9" s="276" t="str">
        <f>IF($N9&gt;= 90,"g","")</f>
        <v/>
      </c>
      <c r="J9" s="276" t="str">
        <f>IF($N9&gt;= 100,"g","")</f>
        <v/>
      </c>
      <c r="K9" s="277" t="s">
        <v>964</v>
      </c>
      <c r="L9" s="278" t="s">
        <v>961</v>
      </c>
      <c r="M9" s="289" t="s">
        <v>965</v>
      </c>
      <c r="N9" s="280">
        <v>0</v>
      </c>
      <c r="O9" s="281">
        <v>43927</v>
      </c>
      <c r="P9" s="281">
        <v>43938</v>
      </c>
      <c r="Q9" s="282" t="str">
        <f ca="1">IF($P9,IF($P9&gt;$W$2,"g",""),"")</f>
        <v>g</v>
      </c>
      <c r="R9" s="283" t="str">
        <f ca="1">IF($P9,IF($P9=$W$2,"g",""),"")</f>
        <v/>
      </c>
      <c r="S9" s="284" t="str">
        <f ca="1">IF($P9,IF($P9&lt;$W$2,"g",""),"")</f>
        <v/>
      </c>
      <c r="T9" s="285">
        <v>8</v>
      </c>
      <c r="U9" s="285">
        <v>4</v>
      </c>
      <c r="V9" s="285">
        <f>+T9*U9</f>
        <v>32</v>
      </c>
      <c r="W9" s="286" t="s">
        <v>959</v>
      </c>
    </row>
    <row r="10" spans="1:23" ht="60" customHeight="1" thickBot="1" x14ac:dyDescent="0.3">
      <c r="A10" s="291" t="str">
        <f>IF($N10&gt;= 10,"g","")</f>
        <v/>
      </c>
      <c r="B10" s="292" t="str">
        <f>IF($N10&gt;= 20,"g","")</f>
        <v/>
      </c>
      <c r="C10" s="292" t="str">
        <f>IF($N10&gt;= 30,"g","")</f>
        <v/>
      </c>
      <c r="D10" s="293" t="str">
        <f>IF($N10&gt;= 40,"g","")</f>
        <v/>
      </c>
      <c r="E10" s="293" t="str">
        <f>IF($N10&gt;= 50,"g","")</f>
        <v/>
      </c>
      <c r="F10" s="293" t="str">
        <f>IF($N10&gt;= 60,"g","")</f>
        <v/>
      </c>
      <c r="G10" s="293" t="str">
        <f>IF($N10&gt;= 70,"g","")</f>
        <v/>
      </c>
      <c r="H10" s="294" t="str">
        <f>IF($N10&gt;= 80,"g","")</f>
        <v/>
      </c>
      <c r="I10" s="294" t="str">
        <f>IF($N10&gt;= 90,"g","")</f>
        <v/>
      </c>
      <c r="J10" s="294" t="str">
        <f>IF($N10&gt;= 100,"g","")</f>
        <v/>
      </c>
      <c r="K10" s="295" t="s">
        <v>966</v>
      </c>
      <c r="L10" s="296" t="s">
        <v>967</v>
      </c>
      <c r="M10" s="297" t="s">
        <v>968</v>
      </c>
      <c r="N10" s="298">
        <v>0</v>
      </c>
      <c r="O10" s="299">
        <v>43941</v>
      </c>
      <c r="P10" s="299">
        <v>44165</v>
      </c>
      <c r="Q10" s="300" t="str">
        <f ca="1">IF($P10,IF($P10&gt;$W$2,"g",""),"")</f>
        <v>g</v>
      </c>
      <c r="R10" s="301" t="str">
        <f ca="1">IF($P10,IF($P10=$W$2,"g",""),"")</f>
        <v/>
      </c>
      <c r="S10" s="302" t="str">
        <f ca="1">IF($P10,IF($P10&lt;$W$2,"g",""),"")</f>
        <v/>
      </c>
      <c r="T10" s="303">
        <v>2</v>
      </c>
      <c r="U10" s="303">
        <v>20</v>
      </c>
      <c r="V10" s="303">
        <f>+T10*U10</f>
        <v>40</v>
      </c>
      <c r="W10" s="304" t="s">
        <v>955</v>
      </c>
    </row>
    <row r="12" spans="1:23" x14ac:dyDescent="0.25">
      <c r="T12" s="305">
        <f>SUM(T6:T10)</f>
        <v>15</v>
      </c>
      <c r="U12" s="305">
        <f>SUM(U6:U10)</f>
        <v>39</v>
      </c>
      <c r="V12" s="305">
        <f>SUM(V6:V10)</f>
        <v>107</v>
      </c>
    </row>
  </sheetData>
  <mergeCells count="5">
    <mergeCell ref="A1:P3"/>
    <mergeCell ref="N4:O4"/>
    <mergeCell ref="A5:J5"/>
    <mergeCell ref="K5:L5"/>
    <mergeCell ref="Q5:S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9"/>
  <sheetViews>
    <sheetView tabSelected="1" workbookViewId="0">
      <selection activeCell="K10" sqref="K10"/>
    </sheetView>
  </sheetViews>
  <sheetFormatPr baseColWidth="10" defaultRowHeight="15" x14ac:dyDescent="0.25"/>
  <cols>
    <col min="1" max="9" width="1.7109375" style="149" customWidth="1"/>
    <col min="10" max="10" width="2.5703125" style="149" customWidth="1"/>
    <col min="11" max="11" width="49.5703125" style="149" customWidth="1"/>
    <col min="12" max="12" width="11.5703125" style="149" customWidth="1"/>
    <col min="13" max="13" width="23.42578125" style="149" customWidth="1"/>
    <col min="14" max="14" width="11.42578125" style="149"/>
    <col min="15" max="15" width="13.140625" style="149" customWidth="1"/>
    <col min="16" max="16" width="13" style="149" customWidth="1"/>
    <col min="17" max="17" width="3.5703125" style="149" bestFit="1" customWidth="1"/>
    <col min="18" max="18" width="3.140625" style="149" customWidth="1"/>
    <col min="19" max="20" width="3.28515625" style="149" customWidth="1"/>
    <col min="21" max="21" width="26.42578125" style="149" customWidth="1"/>
    <col min="22" max="16384" width="11.42578125" style="149"/>
  </cols>
  <sheetData>
    <row r="1" spans="1:21" ht="15.75" x14ac:dyDescent="0.25">
      <c r="A1" s="416" t="s">
        <v>1031</v>
      </c>
      <c r="B1" s="417"/>
      <c r="C1" s="417"/>
      <c r="D1" s="417"/>
      <c r="E1" s="417"/>
      <c r="F1" s="417"/>
      <c r="G1" s="417"/>
      <c r="H1" s="417"/>
      <c r="I1" s="417"/>
      <c r="J1" s="417"/>
      <c r="K1" s="417"/>
      <c r="L1" s="417"/>
      <c r="M1" s="417"/>
      <c r="N1" s="417"/>
      <c r="O1" s="417"/>
      <c r="P1" s="417"/>
      <c r="Q1" s="265"/>
      <c r="R1" s="265"/>
      <c r="S1" s="265"/>
      <c r="T1" s="306"/>
      <c r="U1" s="154" t="s">
        <v>951</v>
      </c>
    </row>
    <row r="2" spans="1:21" ht="15.75" x14ac:dyDescent="0.25">
      <c r="A2" s="419"/>
      <c r="B2" s="420"/>
      <c r="C2" s="420"/>
      <c r="D2" s="420"/>
      <c r="E2" s="420"/>
      <c r="F2" s="420"/>
      <c r="G2" s="420"/>
      <c r="H2" s="420"/>
      <c r="I2" s="420"/>
      <c r="J2" s="420"/>
      <c r="K2" s="420"/>
      <c r="L2" s="420"/>
      <c r="M2" s="420"/>
      <c r="N2" s="420"/>
      <c r="O2" s="420"/>
      <c r="P2" s="420"/>
      <c r="Q2" s="267"/>
      <c r="R2" s="267"/>
      <c r="S2" s="267"/>
      <c r="T2" s="307"/>
      <c r="U2" s="159">
        <f ca="1">TODAY()</f>
        <v>43861</v>
      </c>
    </row>
    <row r="3" spans="1:21" ht="16.5" thickBot="1" x14ac:dyDescent="0.3">
      <c r="A3" s="422"/>
      <c r="B3" s="423"/>
      <c r="C3" s="423"/>
      <c r="D3" s="423"/>
      <c r="E3" s="423"/>
      <c r="F3" s="423"/>
      <c r="G3" s="423"/>
      <c r="H3" s="423"/>
      <c r="I3" s="423"/>
      <c r="J3" s="423"/>
      <c r="K3" s="423"/>
      <c r="L3" s="423"/>
      <c r="M3" s="423"/>
      <c r="N3" s="423"/>
      <c r="O3" s="423"/>
      <c r="P3" s="423"/>
      <c r="Q3" s="308"/>
      <c r="R3" s="309"/>
      <c r="S3" s="310"/>
      <c r="T3" s="311"/>
      <c r="U3" s="165"/>
    </row>
    <row r="4" spans="1:21" ht="16.5" thickBot="1" x14ac:dyDescent="0.3">
      <c r="A4" s="345"/>
      <c r="B4" s="346"/>
      <c r="C4" s="346"/>
      <c r="D4" s="346"/>
      <c r="E4" s="346"/>
      <c r="F4" s="346"/>
      <c r="G4" s="346"/>
      <c r="H4" s="346"/>
      <c r="I4" s="346"/>
      <c r="J4" s="346"/>
      <c r="K4" s="346"/>
      <c r="L4" s="346"/>
      <c r="M4" s="346"/>
      <c r="N4" s="425" t="s">
        <v>0</v>
      </c>
      <c r="O4" s="425"/>
      <c r="P4" s="347">
        <f>AVERAGE(N7:N39)</f>
        <v>0</v>
      </c>
      <c r="Q4" s="373"/>
      <c r="R4" s="374"/>
      <c r="S4" s="375"/>
      <c r="T4" s="376"/>
      <c r="U4" s="352"/>
    </row>
    <row r="5" spans="1:21" ht="24.75" thickBot="1" x14ac:dyDescent="0.3">
      <c r="A5" s="439" t="s">
        <v>836</v>
      </c>
      <c r="B5" s="440"/>
      <c r="C5" s="440"/>
      <c r="D5" s="440"/>
      <c r="E5" s="440"/>
      <c r="F5" s="440"/>
      <c r="G5" s="440"/>
      <c r="H5" s="440"/>
      <c r="I5" s="440"/>
      <c r="J5" s="444"/>
      <c r="K5" s="429" t="s">
        <v>837</v>
      </c>
      <c r="L5" s="427"/>
      <c r="M5" s="353" t="s">
        <v>838</v>
      </c>
      <c r="N5" s="354" t="s">
        <v>839</v>
      </c>
      <c r="O5" s="355" t="s">
        <v>840</v>
      </c>
      <c r="P5" s="355" t="s">
        <v>841</v>
      </c>
      <c r="Q5" s="445" t="s">
        <v>842</v>
      </c>
      <c r="R5" s="446"/>
      <c r="S5" s="447"/>
      <c r="T5" s="353"/>
      <c r="U5" s="358" t="s">
        <v>846</v>
      </c>
    </row>
    <row r="6" spans="1:21" ht="17.25" x14ac:dyDescent="0.25">
      <c r="A6" s="312" t="str">
        <f>IF($N6&gt;= 10,"g","")</f>
        <v/>
      </c>
      <c r="B6" s="313" t="str">
        <f>IF($N6&gt;= 20,"g","")</f>
        <v/>
      </c>
      <c r="C6" s="313" t="str">
        <f>IF($N6&gt;= 30,"g","")</f>
        <v/>
      </c>
      <c r="D6" s="314" t="str">
        <f>IF($N6&gt;= 40,"g","")</f>
        <v/>
      </c>
      <c r="E6" s="314" t="str">
        <f>IF($N6&gt;= 50,"g","")</f>
        <v/>
      </c>
      <c r="F6" s="314" t="str">
        <f>IF($N6&gt;= 60,"g","")</f>
        <v/>
      </c>
      <c r="G6" s="314" t="str">
        <f>IF($N6&gt;= 70,"g","")</f>
        <v/>
      </c>
      <c r="H6" s="315" t="str">
        <f>IF($N6&gt;= 80,"g","")</f>
        <v/>
      </c>
      <c r="I6" s="315" t="str">
        <f>IF($N6&gt;= 90,"g","")</f>
        <v/>
      </c>
      <c r="J6" s="315" t="str">
        <f>IF($N6&gt;= 100,"g","")</f>
        <v/>
      </c>
      <c r="K6" s="316"/>
      <c r="L6" s="317"/>
      <c r="M6" s="318"/>
      <c r="N6" s="319"/>
      <c r="O6" s="320"/>
      <c r="P6" s="321"/>
      <c r="Q6" s="322"/>
      <c r="R6" s="323"/>
      <c r="S6" s="324"/>
      <c r="T6" s="325"/>
      <c r="U6" s="326"/>
    </row>
    <row r="7" spans="1:21" ht="26.25" x14ac:dyDescent="0.25">
      <c r="A7" s="312" t="str">
        <f>IF($N7&gt;= 10,"g","")</f>
        <v/>
      </c>
      <c r="B7" s="313" t="str">
        <f>IF($N7&gt;= 20,"g","")</f>
        <v/>
      </c>
      <c r="C7" s="313" t="str">
        <f>IF($N7&gt;= 30,"g","")</f>
        <v/>
      </c>
      <c r="D7" s="314" t="str">
        <f>IF($N7&gt;= 40,"g","")</f>
        <v/>
      </c>
      <c r="E7" s="314" t="str">
        <f>IF($N7&gt;= 50,"g","")</f>
        <v/>
      </c>
      <c r="F7" s="314" t="str">
        <f>IF($N7&gt;= 60,"g","")</f>
        <v/>
      </c>
      <c r="G7" s="314" t="str">
        <f>IF($N7&gt;= 70,"g","")</f>
        <v/>
      </c>
      <c r="H7" s="315" t="str">
        <f>IF($N7&gt;= 80,"g","")</f>
        <v/>
      </c>
      <c r="I7" s="315" t="str">
        <f>IF($N7&gt;= 90,"g","")</f>
        <v/>
      </c>
      <c r="J7" s="315" t="str">
        <f>IF($N7&gt;= 100,"g","")</f>
        <v/>
      </c>
      <c r="K7" s="327" t="s">
        <v>970</v>
      </c>
      <c r="L7" s="328" t="s">
        <v>971</v>
      </c>
      <c r="M7" s="329" t="s">
        <v>972</v>
      </c>
      <c r="N7" s="330">
        <v>0</v>
      </c>
      <c r="O7" s="331">
        <v>43857</v>
      </c>
      <c r="P7" s="331">
        <v>43859</v>
      </c>
      <c r="Q7" s="332" t="str">
        <f t="shared" ref="Q7:Q39" ca="1" si="0">IF($P7,IF($P7&gt;$U$2,"g",""),"")</f>
        <v/>
      </c>
      <c r="R7" s="333" t="str">
        <f t="shared" ref="R7:R39" ca="1" si="1">IF($P7,IF($P7=$U$2,"g",""),"")</f>
        <v/>
      </c>
      <c r="S7" s="334" t="str">
        <f t="shared" ref="S7:S39" ca="1" si="2">IF($P7,IF($P7&lt;$U$2,"g",""),"")</f>
        <v>g</v>
      </c>
      <c r="T7" s="335" t="str">
        <f t="shared" ref="T7:T39" si="3">IF($N7&gt;=90,"g","")</f>
        <v/>
      </c>
      <c r="U7" s="448" t="s">
        <v>973</v>
      </c>
    </row>
    <row r="8" spans="1:21" ht="15.75" x14ac:dyDescent="0.25">
      <c r="A8" s="312" t="str">
        <f>IF($N8&gt;= 10,"g","")</f>
        <v/>
      </c>
      <c r="B8" s="313" t="str">
        <f>IF($N8&gt;= 20,"g","")</f>
        <v/>
      </c>
      <c r="C8" s="313" t="str">
        <f>IF($N8&gt;= 30,"g","")</f>
        <v/>
      </c>
      <c r="D8" s="314" t="str">
        <f>IF($N8&gt;= 40,"g","")</f>
        <v/>
      </c>
      <c r="E8" s="314" t="str">
        <f>IF($N8&gt;= 50,"g","")</f>
        <v/>
      </c>
      <c r="F8" s="314" t="str">
        <f>IF($N8&gt;= 60,"g","")</f>
        <v/>
      </c>
      <c r="G8" s="314" t="str">
        <f>IF($N8&gt;= 70,"g","")</f>
        <v/>
      </c>
      <c r="H8" s="315" t="str">
        <f>IF($N8&gt;= 80,"g","")</f>
        <v/>
      </c>
      <c r="I8" s="315" t="str">
        <f>IF($N8&gt;= 90,"g","")</f>
        <v/>
      </c>
      <c r="J8" s="315" t="str">
        <f>IF($N8&gt;= 100,"g","")</f>
        <v/>
      </c>
      <c r="K8" s="327" t="s">
        <v>974</v>
      </c>
      <c r="L8" s="328" t="s">
        <v>975</v>
      </c>
      <c r="M8" s="329" t="s">
        <v>972</v>
      </c>
      <c r="N8" s="330">
        <v>0</v>
      </c>
      <c r="O8" s="331">
        <v>43864</v>
      </c>
      <c r="P8" s="331">
        <v>43868</v>
      </c>
      <c r="Q8" s="332" t="str">
        <f t="shared" ca="1" si="0"/>
        <v>g</v>
      </c>
      <c r="R8" s="333" t="str">
        <f t="shared" ca="1" si="1"/>
        <v/>
      </c>
      <c r="S8" s="334" t="str">
        <f t="shared" ca="1" si="2"/>
        <v/>
      </c>
      <c r="T8" s="335" t="str">
        <f t="shared" si="3"/>
        <v/>
      </c>
      <c r="U8" s="449"/>
    </row>
    <row r="9" spans="1:21" ht="15.75" x14ac:dyDescent="0.25">
      <c r="A9" s="312" t="str">
        <f>IF($N9&gt;= 10,"g","")</f>
        <v/>
      </c>
      <c r="B9" s="313" t="str">
        <f>IF($N9&gt;= 20,"g","")</f>
        <v/>
      </c>
      <c r="C9" s="313" t="str">
        <f>IF($N9&gt;= 30,"g","")</f>
        <v/>
      </c>
      <c r="D9" s="314" t="str">
        <f>IF($N9&gt;= 40,"g","")</f>
        <v/>
      </c>
      <c r="E9" s="314" t="str">
        <f>IF($N9&gt;= 50,"g","")</f>
        <v/>
      </c>
      <c r="F9" s="314" t="str">
        <f>IF($N9&gt;= 60,"g","")</f>
        <v/>
      </c>
      <c r="G9" s="314" t="str">
        <f>IF($N9&gt;= 70,"g","")</f>
        <v/>
      </c>
      <c r="H9" s="315" t="str">
        <f>IF($N9&gt;= 80,"g","")</f>
        <v/>
      </c>
      <c r="I9" s="315" t="str">
        <f>IF($N9&gt;= 90,"g","")</f>
        <v/>
      </c>
      <c r="J9" s="315" t="str">
        <f>IF($N9&gt;= 100,"g","")</f>
        <v/>
      </c>
      <c r="K9" s="327" t="s">
        <v>976</v>
      </c>
      <c r="L9" s="328" t="s">
        <v>971</v>
      </c>
      <c r="M9" s="329" t="s">
        <v>972</v>
      </c>
      <c r="N9" s="330">
        <v>0</v>
      </c>
      <c r="O9" s="331">
        <v>43871</v>
      </c>
      <c r="P9" s="331">
        <v>43875</v>
      </c>
      <c r="Q9" s="332" t="str">
        <f t="shared" ca="1" si="0"/>
        <v>g</v>
      </c>
      <c r="R9" s="333" t="str">
        <f t="shared" ca="1" si="1"/>
        <v/>
      </c>
      <c r="S9" s="334" t="str">
        <f t="shared" ca="1" si="2"/>
        <v/>
      </c>
      <c r="T9" s="335" t="str">
        <f t="shared" si="3"/>
        <v/>
      </c>
      <c r="U9" s="449"/>
    </row>
    <row r="10" spans="1:21" ht="15.75" x14ac:dyDescent="0.25">
      <c r="A10" s="312" t="str">
        <f>IF($N10&gt;= 10,"g","")</f>
        <v/>
      </c>
      <c r="B10" s="313" t="str">
        <f>IF($N10&gt;= 20,"g","")</f>
        <v/>
      </c>
      <c r="C10" s="313" t="str">
        <f>IF($N10&gt;= 30,"g","")</f>
        <v/>
      </c>
      <c r="D10" s="314" t="str">
        <f>IF($N10&gt;= 40,"g","")</f>
        <v/>
      </c>
      <c r="E10" s="314" t="str">
        <f>IF($N10&gt;= 50,"g","")</f>
        <v/>
      </c>
      <c r="F10" s="314" t="str">
        <f>IF($N10&gt;= 60,"g","")</f>
        <v/>
      </c>
      <c r="G10" s="314" t="str">
        <f>IF($N10&gt;= 70,"g","")</f>
        <v/>
      </c>
      <c r="H10" s="315" t="str">
        <f>IF($N10&gt;= 80,"g","")</f>
        <v/>
      </c>
      <c r="I10" s="315" t="str">
        <f>IF($N10&gt;= 90,"g","")</f>
        <v/>
      </c>
      <c r="J10" s="315" t="str">
        <f>IF($N10&gt;= 100,"g","")</f>
        <v/>
      </c>
      <c r="K10" s="327" t="s">
        <v>977</v>
      </c>
      <c r="L10" s="328" t="s">
        <v>978</v>
      </c>
      <c r="M10" s="329" t="s">
        <v>972</v>
      </c>
      <c r="N10" s="330">
        <v>0</v>
      </c>
      <c r="O10" s="331">
        <v>43878</v>
      </c>
      <c r="P10" s="331">
        <v>43882</v>
      </c>
      <c r="Q10" s="332" t="str">
        <f t="shared" ca="1" si="0"/>
        <v>g</v>
      </c>
      <c r="R10" s="333" t="str">
        <f t="shared" ca="1" si="1"/>
        <v/>
      </c>
      <c r="S10" s="334" t="str">
        <f t="shared" ca="1" si="2"/>
        <v/>
      </c>
      <c r="T10" s="335" t="str">
        <f t="shared" si="3"/>
        <v/>
      </c>
      <c r="U10" s="449"/>
    </row>
    <row r="11" spans="1:21" ht="15.75" x14ac:dyDescent="0.25">
      <c r="A11" s="312"/>
      <c r="B11" s="313"/>
      <c r="C11" s="313"/>
      <c r="D11" s="314"/>
      <c r="E11" s="314"/>
      <c r="F11" s="314"/>
      <c r="G11" s="314"/>
      <c r="H11" s="315"/>
      <c r="I11" s="315"/>
      <c r="J11" s="315"/>
      <c r="K11" s="327" t="s">
        <v>979</v>
      </c>
      <c r="L11" s="328"/>
      <c r="M11" s="329" t="s">
        <v>972</v>
      </c>
      <c r="N11" s="330">
        <v>0</v>
      </c>
      <c r="O11" s="331">
        <v>43885</v>
      </c>
      <c r="P11" s="331">
        <v>43889</v>
      </c>
      <c r="Q11" s="332" t="str">
        <f t="shared" ca="1" si="0"/>
        <v>g</v>
      </c>
      <c r="R11" s="333" t="str">
        <f t="shared" ca="1" si="1"/>
        <v/>
      </c>
      <c r="S11" s="334" t="str">
        <f t="shared" ca="1" si="2"/>
        <v/>
      </c>
      <c r="T11" s="335" t="str">
        <f t="shared" si="3"/>
        <v/>
      </c>
      <c r="U11" s="449"/>
    </row>
    <row r="12" spans="1:21" ht="15.75" x14ac:dyDescent="0.25">
      <c r="A12" s="312" t="str">
        <f>IF($N12&gt;= 10,"g","")</f>
        <v/>
      </c>
      <c r="B12" s="313" t="str">
        <f>IF($N12&gt;= 20,"g","")</f>
        <v/>
      </c>
      <c r="C12" s="313" t="str">
        <f>IF($N12&gt;= 30,"g","")</f>
        <v/>
      </c>
      <c r="D12" s="314" t="str">
        <f>IF($N12&gt;= 40,"g","")</f>
        <v/>
      </c>
      <c r="E12" s="314" t="str">
        <f>IF($N12&gt;= 50,"g","")</f>
        <v/>
      </c>
      <c r="F12" s="314" t="str">
        <f>IF($N12&gt;= 60,"g","")</f>
        <v/>
      </c>
      <c r="G12" s="314" t="str">
        <f>IF($N12&gt;= 70,"g","")</f>
        <v/>
      </c>
      <c r="H12" s="315" t="str">
        <f>IF($N12&gt;= 80,"g","")</f>
        <v/>
      </c>
      <c r="I12" s="315" t="str">
        <f>IF($N12&gt;= 90,"g","")</f>
        <v/>
      </c>
      <c r="J12" s="315" t="str">
        <f>IF($N12&gt;= 100,"g","")</f>
        <v/>
      </c>
      <c r="K12" s="327" t="s">
        <v>980</v>
      </c>
      <c r="L12" s="328" t="s">
        <v>981</v>
      </c>
      <c r="M12" s="329" t="s">
        <v>972</v>
      </c>
      <c r="N12" s="330">
        <v>0</v>
      </c>
      <c r="O12" s="331">
        <v>43892</v>
      </c>
      <c r="P12" s="331">
        <v>43896</v>
      </c>
      <c r="Q12" s="332" t="str">
        <f t="shared" ca="1" si="0"/>
        <v>g</v>
      </c>
      <c r="R12" s="333" t="str">
        <f t="shared" ca="1" si="1"/>
        <v/>
      </c>
      <c r="S12" s="334" t="str">
        <f t="shared" ca="1" si="2"/>
        <v/>
      </c>
      <c r="T12" s="335" t="str">
        <f t="shared" si="3"/>
        <v/>
      </c>
      <c r="U12" s="449"/>
    </row>
    <row r="13" spans="1:21" ht="15.75" x14ac:dyDescent="0.25">
      <c r="A13" s="312" t="str">
        <f>IF($N13&gt;= 10,"g","")</f>
        <v/>
      </c>
      <c r="B13" s="313" t="str">
        <f>IF($N13&gt;= 20,"g","")</f>
        <v/>
      </c>
      <c r="C13" s="313" t="str">
        <f>IF($N13&gt;= 30,"g","")</f>
        <v/>
      </c>
      <c r="D13" s="314" t="str">
        <f>IF($N13&gt;= 40,"g","")</f>
        <v/>
      </c>
      <c r="E13" s="314" t="str">
        <f>IF($N13&gt;= 50,"g","")</f>
        <v/>
      </c>
      <c r="F13" s="314" t="str">
        <f>IF($N13&gt;= 60,"g","")</f>
        <v/>
      </c>
      <c r="G13" s="314" t="str">
        <f>IF($N13&gt;= 70,"g","")</f>
        <v/>
      </c>
      <c r="H13" s="315" t="str">
        <f>IF($N13&gt;= 80,"g","")</f>
        <v/>
      </c>
      <c r="I13" s="315" t="str">
        <f>IF($N13&gt;= 90,"g","")</f>
        <v/>
      </c>
      <c r="J13" s="315" t="str">
        <f>IF($N13&gt;= 100,"g","")</f>
        <v/>
      </c>
      <c r="K13" s="327" t="s">
        <v>982</v>
      </c>
      <c r="L13" s="328" t="s">
        <v>983</v>
      </c>
      <c r="M13" s="329" t="s">
        <v>972</v>
      </c>
      <c r="N13" s="330">
        <v>0</v>
      </c>
      <c r="O13" s="331">
        <v>43899</v>
      </c>
      <c r="P13" s="331">
        <v>43903</v>
      </c>
      <c r="Q13" s="332" t="str">
        <f t="shared" ca="1" si="0"/>
        <v>g</v>
      </c>
      <c r="R13" s="333" t="str">
        <f t="shared" ca="1" si="1"/>
        <v/>
      </c>
      <c r="S13" s="334" t="str">
        <f t="shared" ca="1" si="2"/>
        <v/>
      </c>
      <c r="T13" s="335" t="str">
        <f t="shared" si="3"/>
        <v/>
      </c>
      <c r="U13" s="449"/>
    </row>
    <row r="14" spans="1:21" ht="15.75" x14ac:dyDescent="0.25">
      <c r="A14" s="312" t="str">
        <f>IF($N14&gt;= 10,"g","")</f>
        <v/>
      </c>
      <c r="B14" s="313" t="str">
        <f>IF($N14&gt;= 20,"g","")</f>
        <v/>
      </c>
      <c r="C14" s="313" t="str">
        <f>IF($N14&gt;= 30,"g","")</f>
        <v/>
      </c>
      <c r="D14" s="314" t="str">
        <f>IF($N14&gt;= 40,"g","")</f>
        <v/>
      </c>
      <c r="E14" s="314" t="str">
        <f>IF($N14&gt;= 50,"g","")</f>
        <v/>
      </c>
      <c r="F14" s="314" t="str">
        <f>IF($N14&gt;= 60,"g","")</f>
        <v/>
      </c>
      <c r="G14" s="314" t="str">
        <f>IF($N14&gt;= 70,"g","")</f>
        <v/>
      </c>
      <c r="H14" s="315" t="str">
        <f>IF($N14&gt;= 80,"g","")</f>
        <v/>
      </c>
      <c r="I14" s="315" t="str">
        <f>IF($N14&gt;= 90,"g","")</f>
        <v/>
      </c>
      <c r="J14" s="315" t="str">
        <f>IF($N14&gt;= 100,"g","")</f>
        <v/>
      </c>
      <c r="K14" s="327" t="s">
        <v>984</v>
      </c>
      <c r="L14" s="328" t="s">
        <v>985</v>
      </c>
      <c r="M14" s="329" t="s">
        <v>972</v>
      </c>
      <c r="N14" s="330">
        <v>0</v>
      </c>
      <c r="O14" s="331">
        <v>43906</v>
      </c>
      <c r="P14" s="331">
        <v>43910</v>
      </c>
      <c r="Q14" s="332" t="str">
        <f t="shared" ca="1" si="0"/>
        <v>g</v>
      </c>
      <c r="R14" s="333" t="str">
        <f t="shared" ca="1" si="1"/>
        <v/>
      </c>
      <c r="S14" s="334" t="str">
        <f t="shared" ca="1" si="2"/>
        <v/>
      </c>
      <c r="T14" s="335" t="str">
        <f t="shared" si="3"/>
        <v/>
      </c>
      <c r="U14" s="449"/>
    </row>
    <row r="15" spans="1:21" ht="15.75" x14ac:dyDescent="0.25">
      <c r="A15" s="312"/>
      <c r="B15" s="313"/>
      <c r="C15" s="313"/>
      <c r="D15" s="314"/>
      <c r="E15" s="314"/>
      <c r="F15" s="314"/>
      <c r="G15" s="314"/>
      <c r="H15" s="315"/>
      <c r="I15" s="315"/>
      <c r="J15" s="315"/>
      <c r="K15" s="327" t="s">
        <v>986</v>
      </c>
      <c r="L15" s="328"/>
      <c r="M15" s="329" t="s">
        <v>972</v>
      </c>
      <c r="N15" s="330">
        <v>0</v>
      </c>
      <c r="O15" s="331">
        <v>43914</v>
      </c>
      <c r="P15" s="331">
        <v>43917</v>
      </c>
      <c r="Q15" s="332" t="str">
        <f t="shared" ca="1" si="0"/>
        <v>g</v>
      </c>
      <c r="R15" s="333" t="str">
        <f t="shared" ca="1" si="1"/>
        <v/>
      </c>
      <c r="S15" s="334" t="str">
        <f t="shared" ca="1" si="2"/>
        <v/>
      </c>
      <c r="T15" s="335" t="str">
        <f t="shared" si="3"/>
        <v/>
      </c>
      <c r="U15" s="449"/>
    </row>
    <row r="16" spans="1:21" ht="15.75" x14ac:dyDescent="0.25">
      <c r="A16" s="312" t="str">
        <f>IF($N16&gt;= 10,"g","")</f>
        <v/>
      </c>
      <c r="B16" s="313" t="str">
        <f>IF($N16&gt;= 20,"g","")</f>
        <v/>
      </c>
      <c r="C16" s="313" t="str">
        <f>IF($N16&gt;= 30,"g","")</f>
        <v/>
      </c>
      <c r="D16" s="314" t="str">
        <f>IF($N16&gt;= 40,"g","")</f>
        <v/>
      </c>
      <c r="E16" s="314" t="str">
        <f>IF($N16&gt;= 50,"g","")</f>
        <v/>
      </c>
      <c r="F16" s="314" t="str">
        <f>IF($N16&gt;= 60,"g","")</f>
        <v/>
      </c>
      <c r="G16" s="314" t="str">
        <f>IF($N16&gt;= 70,"g","")</f>
        <v/>
      </c>
      <c r="H16" s="315" t="str">
        <f>IF($N16&gt;= 80,"g","")</f>
        <v/>
      </c>
      <c r="I16" s="315" t="str">
        <f>IF($N16&gt;= 90,"g","")</f>
        <v/>
      </c>
      <c r="J16" s="315" t="str">
        <f>IF($N16&gt;= 100,"g","")</f>
        <v/>
      </c>
      <c r="K16" s="327" t="s">
        <v>987</v>
      </c>
      <c r="L16" s="328" t="s">
        <v>988</v>
      </c>
      <c r="M16" s="329" t="s">
        <v>972</v>
      </c>
      <c r="N16" s="330">
        <v>0</v>
      </c>
      <c r="O16" s="331">
        <v>43920</v>
      </c>
      <c r="P16" s="331">
        <v>43924</v>
      </c>
      <c r="Q16" s="332" t="str">
        <f t="shared" ca="1" si="0"/>
        <v>g</v>
      </c>
      <c r="R16" s="333" t="str">
        <f t="shared" ca="1" si="1"/>
        <v/>
      </c>
      <c r="S16" s="334" t="str">
        <f t="shared" ca="1" si="2"/>
        <v/>
      </c>
      <c r="T16" s="335" t="str">
        <f t="shared" si="3"/>
        <v/>
      </c>
      <c r="U16" s="449"/>
    </row>
    <row r="17" spans="1:21" ht="15.75" x14ac:dyDescent="0.25">
      <c r="A17" s="312" t="str">
        <f>IF($N17&gt;= 10,"g","")</f>
        <v/>
      </c>
      <c r="B17" s="313" t="str">
        <f>IF($N17&gt;= 20,"g","")</f>
        <v/>
      </c>
      <c r="C17" s="313" t="str">
        <f>IF($N17&gt;= 30,"g","")</f>
        <v/>
      </c>
      <c r="D17" s="314" t="str">
        <f>IF($N17&gt;= 40,"g","")</f>
        <v/>
      </c>
      <c r="E17" s="314" t="str">
        <f>IF($N17&gt;= 50,"g","")</f>
        <v/>
      </c>
      <c r="F17" s="314" t="str">
        <f>IF($N17&gt;= 60,"g","")</f>
        <v/>
      </c>
      <c r="G17" s="314" t="str">
        <f>IF($N17&gt;= 70,"g","")</f>
        <v/>
      </c>
      <c r="H17" s="315" t="str">
        <f>IF($N17&gt;= 80,"g","")</f>
        <v/>
      </c>
      <c r="I17" s="315" t="str">
        <f>IF($N17&gt;= 90,"g","")</f>
        <v/>
      </c>
      <c r="J17" s="315" t="str">
        <f>IF($N17&gt;= 100,"g","")</f>
        <v/>
      </c>
      <c r="K17" s="327" t="s">
        <v>989</v>
      </c>
      <c r="L17" s="328" t="s">
        <v>990</v>
      </c>
      <c r="M17" s="329" t="s">
        <v>972</v>
      </c>
      <c r="N17" s="330">
        <v>0</v>
      </c>
      <c r="O17" s="331">
        <v>43927</v>
      </c>
      <c r="P17" s="331">
        <v>43934</v>
      </c>
      <c r="Q17" s="332" t="str">
        <f t="shared" ca="1" si="0"/>
        <v>g</v>
      </c>
      <c r="R17" s="333" t="str">
        <f t="shared" ca="1" si="1"/>
        <v/>
      </c>
      <c r="S17" s="334" t="str">
        <f t="shared" ca="1" si="2"/>
        <v/>
      </c>
      <c r="T17" s="335" t="str">
        <f t="shared" si="3"/>
        <v/>
      </c>
      <c r="U17" s="449"/>
    </row>
    <row r="18" spans="1:21" ht="15.75" x14ac:dyDescent="0.25">
      <c r="A18" s="312" t="str">
        <f>IF($N18&gt;= 10,"g","")</f>
        <v/>
      </c>
      <c r="B18" s="313" t="str">
        <f>IF($N18&gt;= 20,"g","")</f>
        <v/>
      </c>
      <c r="C18" s="313" t="str">
        <f>IF($N18&gt;= 30,"g","")</f>
        <v/>
      </c>
      <c r="D18" s="314" t="str">
        <f>IF($N18&gt;= 40,"g","")</f>
        <v/>
      </c>
      <c r="E18" s="314" t="str">
        <f>IF($N18&gt;= 50,"g","")</f>
        <v/>
      </c>
      <c r="F18" s="314" t="str">
        <f>IF($N18&gt;= 60,"g","")</f>
        <v/>
      </c>
      <c r="G18" s="314" t="str">
        <f>IF($N18&gt;= 70,"g","")</f>
        <v/>
      </c>
      <c r="H18" s="315" t="str">
        <f>IF($N18&gt;= 80,"g","")</f>
        <v/>
      </c>
      <c r="I18" s="315" t="str">
        <f>IF($N18&gt;= 90,"g","")</f>
        <v/>
      </c>
      <c r="J18" s="315" t="str">
        <f>IF($N18&gt;= 100,"g","")</f>
        <v/>
      </c>
      <c r="K18" s="327" t="s">
        <v>991</v>
      </c>
      <c r="L18" s="328" t="s">
        <v>992</v>
      </c>
      <c r="M18" s="329" t="s">
        <v>972</v>
      </c>
      <c r="N18" s="330">
        <v>0</v>
      </c>
      <c r="O18" s="331">
        <v>43935</v>
      </c>
      <c r="P18" s="331">
        <v>43938</v>
      </c>
      <c r="Q18" s="332" t="str">
        <f t="shared" ca="1" si="0"/>
        <v>g</v>
      </c>
      <c r="R18" s="333" t="str">
        <f t="shared" ca="1" si="1"/>
        <v/>
      </c>
      <c r="S18" s="334" t="str">
        <f t="shared" ca="1" si="2"/>
        <v/>
      </c>
      <c r="T18" s="335" t="str">
        <f t="shared" si="3"/>
        <v/>
      </c>
      <c r="U18" s="449"/>
    </row>
    <row r="19" spans="1:21" ht="15.75" x14ac:dyDescent="0.25">
      <c r="A19" s="312"/>
      <c r="B19" s="313"/>
      <c r="C19" s="313"/>
      <c r="D19" s="314"/>
      <c r="E19" s="314"/>
      <c r="F19" s="314"/>
      <c r="G19" s="314"/>
      <c r="H19" s="315"/>
      <c r="I19" s="315"/>
      <c r="J19" s="315"/>
      <c r="K19" s="327" t="s">
        <v>993</v>
      </c>
      <c r="L19" s="328"/>
      <c r="M19" s="329" t="s">
        <v>972</v>
      </c>
      <c r="N19" s="330">
        <v>0</v>
      </c>
      <c r="O19" s="331">
        <v>43941</v>
      </c>
      <c r="P19" s="331">
        <v>43945</v>
      </c>
      <c r="Q19" s="332" t="str">
        <f t="shared" ca="1" si="0"/>
        <v>g</v>
      </c>
      <c r="R19" s="333" t="str">
        <f t="shared" ca="1" si="1"/>
        <v/>
      </c>
      <c r="S19" s="334" t="str">
        <f t="shared" ca="1" si="2"/>
        <v/>
      </c>
      <c r="T19" s="335" t="str">
        <f t="shared" si="3"/>
        <v/>
      </c>
      <c r="U19" s="449"/>
    </row>
    <row r="20" spans="1:21" ht="15.75" x14ac:dyDescent="0.25">
      <c r="A20" s="312" t="str">
        <f>IF($N20&gt;= 10,"g","")</f>
        <v/>
      </c>
      <c r="B20" s="313" t="str">
        <f>IF($N20&gt;= 20,"g","")</f>
        <v/>
      </c>
      <c r="C20" s="313" t="str">
        <f>IF($N20&gt;= 30,"g","")</f>
        <v/>
      </c>
      <c r="D20" s="314" t="str">
        <f>IF($N20&gt;= 40,"g","")</f>
        <v/>
      </c>
      <c r="E20" s="314" t="str">
        <f>IF($N20&gt;= 50,"g","")</f>
        <v/>
      </c>
      <c r="F20" s="314" t="str">
        <f>IF($N20&gt;= 60,"g","")</f>
        <v/>
      </c>
      <c r="G20" s="314" t="str">
        <f>IF($N20&gt;= 70,"g","")</f>
        <v/>
      </c>
      <c r="H20" s="315" t="str">
        <f>IF($N20&gt;= 80,"g","")</f>
        <v/>
      </c>
      <c r="I20" s="315" t="str">
        <f>IF($N20&gt;= 90,"g","")</f>
        <v/>
      </c>
      <c r="J20" s="315" t="str">
        <f>IF($N20&gt;= 100,"g","")</f>
        <v/>
      </c>
      <c r="K20" s="327" t="s">
        <v>994</v>
      </c>
      <c r="L20" s="328" t="s">
        <v>995</v>
      </c>
      <c r="M20" s="329" t="s">
        <v>972</v>
      </c>
      <c r="N20" s="330">
        <v>0</v>
      </c>
      <c r="O20" s="331">
        <v>43948</v>
      </c>
      <c r="P20" s="331">
        <v>43951</v>
      </c>
      <c r="Q20" s="332" t="str">
        <f t="shared" ca="1" si="0"/>
        <v>g</v>
      </c>
      <c r="R20" s="333" t="str">
        <f t="shared" ca="1" si="1"/>
        <v/>
      </c>
      <c r="S20" s="334" t="str">
        <f t="shared" ca="1" si="2"/>
        <v/>
      </c>
      <c r="T20" s="335" t="str">
        <f t="shared" si="3"/>
        <v/>
      </c>
      <c r="U20" s="449"/>
    </row>
    <row r="21" spans="1:21" ht="15.75" x14ac:dyDescent="0.25">
      <c r="A21" s="312" t="str">
        <f>IF($N21&gt;= 10,"g","")</f>
        <v/>
      </c>
      <c r="B21" s="313" t="str">
        <f>IF($N21&gt;= 20,"g","")</f>
        <v/>
      </c>
      <c r="C21" s="313" t="str">
        <f>IF($N21&gt;= 30,"g","")</f>
        <v/>
      </c>
      <c r="D21" s="314" t="str">
        <f>IF($N21&gt;= 40,"g","")</f>
        <v/>
      </c>
      <c r="E21" s="314" t="str">
        <f>IF($N21&gt;= 50,"g","")</f>
        <v/>
      </c>
      <c r="F21" s="314" t="str">
        <f>IF($N21&gt;= 60,"g","")</f>
        <v/>
      </c>
      <c r="G21" s="314" t="str">
        <f>IF($N21&gt;= 70,"g","")</f>
        <v/>
      </c>
      <c r="H21" s="315" t="str">
        <f>IF($N21&gt;= 80,"g","")</f>
        <v/>
      </c>
      <c r="I21" s="315" t="str">
        <f>IF($N21&gt;= 90,"g","")</f>
        <v/>
      </c>
      <c r="J21" s="315" t="str">
        <f>IF($N21&gt;= 100,"g","")</f>
        <v/>
      </c>
      <c r="K21" s="327" t="s">
        <v>996</v>
      </c>
      <c r="L21" s="328" t="s">
        <v>997</v>
      </c>
      <c r="M21" s="329" t="s">
        <v>972</v>
      </c>
      <c r="N21" s="330">
        <v>0</v>
      </c>
      <c r="O21" s="331">
        <v>43955</v>
      </c>
      <c r="P21" s="331">
        <v>43959</v>
      </c>
      <c r="Q21" s="332" t="str">
        <f t="shared" ca="1" si="0"/>
        <v>g</v>
      </c>
      <c r="R21" s="333" t="str">
        <f t="shared" ca="1" si="1"/>
        <v/>
      </c>
      <c r="S21" s="334" t="str">
        <f t="shared" ca="1" si="2"/>
        <v/>
      </c>
      <c r="T21" s="335" t="str">
        <f t="shared" si="3"/>
        <v/>
      </c>
      <c r="U21" s="449"/>
    </row>
    <row r="22" spans="1:21" ht="15.75" x14ac:dyDescent="0.25">
      <c r="A22" s="312" t="str">
        <f>IF($N22&gt;= 10,"g","")</f>
        <v/>
      </c>
      <c r="B22" s="313" t="str">
        <f>IF($N22&gt;= 20,"g","")</f>
        <v/>
      </c>
      <c r="C22" s="313" t="str">
        <f>IF($N22&gt;= 30,"g","")</f>
        <v/>
      </c>
      <c r="D22" s="314" t="str">
        <f>IF($N22&gt;= 40,"g","")</f>
        <v/>
      </c>
      <c r="E22" s="314" t="str">
        <f>IF($N22&gt;= 50,"g","")</f>
        <v/>
      </c>
      <c r="F22" s="314" t="str">
        <f>IF($N22&gt;= 60,"g","")</f>
        <v/>
      </c>
      <c r="G22" s="314" t="str">
        <f>IF($N22&gt;= 70,"g","")</f>
        <v/>
      </c>
      <c r="H22" s="315" t="str">
        <f>IF($N22&gt;= 80,"g","")</f>
        <v/>
      </c>
      <c r="I22" s="315" t="str">
        <f>IF($N22&gt;= 90,"g","")</f>
        <v/>
      </c>
      <c r="J22" s="315" t="str">
        <f>IF($N22&gt;= 100,"g","")</f>
        <v/>
      </c>
      <c r="K22" s="327" t="s">
        <v>998</v>
      </c>
      <c r="L22" s="328" t="s">
        <v>999</v>
      </c>
      <c r="M22" s="329" t="s">
        <v>972</v>
      </c>
      <c r="N22" s="330">
        <v>0</v>
      </c>
      <c r="O22" s="331">
        <v>43962</v>
      </c>
      <c r="P22" s="331">
        <v>43966</v>
      </c>
      <c r="Q22" s="332" t="str">
        <f t="shared" ca="1" si="0"/>
        <v>g</v>
      </c>
      <c r="R22" s="333" t="str">
        <f t="shared" ca="1" si="1"/>
        <v/>
      </c>
      <c r="S22" s="334" t="str">
        <f t="shared" ca="1" si="2"/>
        <v/>
      </c>
      <c r="T22" s="335" t="str">
        <f t="shared" si="3"/>
        <v/>
      </c>
      <c r="U22" s="449"/>
    </row>
    <row r="23" spans="1:21" ht="15.75" x14ac:dyDescent="0.25">
      <c r="A23" s="312"/>
      <c r="B23" s="313"/>
      <c r="C23" s="313"/>
      <c r="D23" s="314"/>
      <c r="E23" s="314"/>
      <c r="F23" s="314"/>
      <c r="G23" s="314"/>
      <c r="H23" s="315"/>
      <c r="I23" s="315"/>
      <c r="J23" s="315"/>
      <c r="K23" s="327" t="s">
        <v>1000</v>
      </c>
      <c r="L23" s="328"/>
      <c r="M23" s="329" t="s">
        <v>972</v>
      </c>
      <c r="N23" s="330">
        <v>0</v>
      </c>
      <c r="O23" s="331">
        <v>43969</v>
      </c>
      <c r="P23" s="331">
        <v>43973</v>
      </c>
      <c r="Q23" s="332" t="str">
        <f t="shared" ca="1" si="0"/>
        <v>g</v>
      </c>
      <c r="R23" s="333" t="str">
        <f t="shared" ca="1" si="1"/>
        <v/>
      </c>
      <c r="S23" s="334" t="str">
        <f t="shared" ca="1" si="2"/>
        <v/>
      </c>
      <c r="T23" s="335" t="str">
        <f t="shared" si="3"/>
        <v/>
      </c>
      <c r="U23" s="449"/>
    </row>
    <row r="24" spans="1:21" ht="15.75" x14ac:dyDescent="0.25">
      <c r="A24" s="312" t="str">
        <f>IF($N24&gt;= 10,"g","")</f>
        <v/>
      </c>
      <c r="B24" s="313" t="str">
        <f>IF($N24&gt;= 20,"g","")</f>
        <v/>
      </c>
      <c r="C24" s="313" t="str">
        <f>IF($N24&gt;= 30,"g","")</f>
        <v/>
      </c>
      <c r="D24" s="314" t="str">
        <f>IF($N24&gt;= 40,"g","")</f>
        <v/>
      </c>
      <c r="E24" s="314" t="str">
        <f>IF($N24&gt;= 50,"g","")</f>
        <v/>
      </c>
      <c r="F24" s="314" t="str">
        <f>IF($N24&gt;= 60,"g","")</f>
        <v/>
      </c>
      <c r="G24" s="314" t="str">
        <f>IF($N24&gt;= 70,"g","")</f>
        <v/>
      </c>
      <c r="H24" s="315" t="str">
        <f>IF($N24&gt;= 80,"g","")</f>
        <v/>
      </c>
      <c r="I24" s="315" t="str">
        <f>IF($N24&gt;= 90,"g","")</f>
        <v/>
      </c>
      <c r="J24" s="315" t="str">
        <f>IF($N24&gt;= 100,"g","")</f>
        <v/>
      </c>
      <c r="K24" s="327" t="s">
        <v>1001</v>
      </c>
      <c r="L24" s="328" t="s">
        <v>1002</v>
      </c>
      <c r="M24" s="329" t="s">
        <v>972</v>
      </c>
      <c r="N24" s="330">
        <v>0</v>
      </c>
      <c r="O24" s="331">
        <v>43977</v>
      </c>
      <c r="P24" s="331">
        <v>43980</v>
      </c>
      <c r="Q24" s="332" t="str">
        <f t="shared" ca="1" si="0"/>
        <v>g</v>
      </c>
      <c r="R24" s="333" t="str">
        <f t="shared" ca="1" si="1"/>
        <v/>
      </c>
      <c r="S24" s="334" t="str">
        <f t="shared" ca="1" si="2"/>
        <v/>
      </c>
      <c r="T24" s="335" t="str">
        <f t="shared" si="3"/>
        <v/>
      </c>
      <c r="U24" s="449"/>
    </row>
    <row r="25" spans="1:21" ht="15.75" x14ac:dyDescent="0.25">
      <c r="A25" s="312" t="str">
        <f>IF($N25&gt;= 10,"g","")</f>
        <v/>
      </c>
      <c r="B25" s="313" t="str">
        <f>IF($N25&gt;= 20,"g","")</f>
        <v/>
      </c>
      <c r="C25" s="313" t="str">
        <f>IF($N25&gt;= 30,"g","")</f>
        <v/>
      </c>
      <c r="D25" s="314" t="str">
        <f>IF($N25&gt;= 40,"g","")</f>
        <v/>
      </c>
      <c r="E25" s="314" t="str">
        <f>IF($N25&gt;= 50,"g","")</f>
        <v/>
      </c>
      <c r="F25" s="314" t="str">
        <f>IF($N25&gt;= 60,"g","")</f>
        <v/>
      </c>
      <c r="G25" s="314" t="str">
        <f>IF($N25&gt;= 70,"g","")</f>
        <v/>
      </c>
      <c r="H25" s="315" t="str">
        <f>IF($N25&gt;= 80,"g","")</f>
        <v/>
      </c>
      <c r="I25" s="315" t="str">
        <f>IF($N25&gt;= 90,"g","")</f>
        <v/>
      </c>
      <c r="J25" s="315" t="str">
        <f>IF($N25&gt;= 100,"g","")</f>
        <v/>
      </c>
      <c r="K25" s="327" t="s">
        <v>1003</v>
      </c>
      <c r="L25" s="328" t="s">
        <v>1004</v>
      </c>
      <c r="M25" s="329" t="s">
        <v>972</v>
      </c>
      <c r="N25" s="330">
        <v>0</v>
      </c>
      <c r="O25" s="331">
        <v>43983</v>
      </c>
      <c r="P25" s="331">
        <v>43987</v>
      </c>
      <c r="Q25" s="332" t="str">
        <f t="shared" ca="1" si="0"/>
        <v>g</v>
      </c>
      <c r="R25" s="333" t="str">
        <f t="shared" ca="1" si="1"/>
        <v/>
      </c>
      <c r="S25" s="334" t="str">
        <f t="shared" ca="1" si="2"/>
        <v/>
      </c>
      <c r="T25" s="335" t="str">
        <f t="shared" si="3"/>
        <v/>
      </c>
      <c r="U25" s="449"/>
    </row>
    <row r="26" spans="1:21" ht="15.75" x14ac:dyDescent="0.25">
      <c r="A26" s="312" t="str">
        <f>IF($N26&gt;= 10,"g","")</f>
        <v/>
      </c>
      <c r="B26" s="313" t="str">
        <f>IF($N26&gt;= 20,"g","")</f>
        <v/>
      </c>
      <c r="C26" s="313" t="str">
        <f>IF($N26&gt;= 30,"g","")</f>
        <v/>
      </c>
      <c r="D26" s="314" t="str">
        <f>IF($N26&gt;= 40,"g","")</f>
        <v/>
      </c>
      <c r="E26" s="314" t="str">
        <f>IF($N26&gt;= 50,"g","")</f>
        <v/>
      </c>
      <c r="F26" s="314" t="str">
        <f>IF($N26&gt;= 60,"g","")</f>
        <v/>
      </c>
      <c r="G26" s="314" t="str">
        <f>IF($N26&gt;= 70,"g","")</f>
        <v/>
      </c>
      <c r="H26" s="315" t="str">
        <f>IF($N26&gt;= 80,"g","")</f>
        <v/>
      </c>
      <c r="I26" s="315" t="str">
        <f>IF($N26&gt;= 90,"g","")</f>
        <v/>
      </c>
      <c r="J26" s="315" t="str">
        <f>IF($N26&gt;= 100,"g","")</f>
        <v/>
      </c>
      <c r="K26" s="327" t="s">
        <v>1005</v>
      </c>
      <c r="L26" s="328" t="s">
        <v>1006</v>
      </c>
      <c r="M26" s="329" t="s">
        <v>972</v>
      </c>
      <c r="N26" s="330">
        <v>0</v>
      </c>
      <c r="O26" s="331">
        <v>43990</v>
      </c>
      <c r="P26" s="331">
        <v>43994</v>
      </c>
      <c r="Q26" s="332" t="str">
        <f t="shared" ca="1" si="0"/>
        <v>g</v>
      </c>
      <c r="R26" s="333" t="str">
        <f t="shared" ca="1" si="1"/>
        <v/>
      </c>
      <c r="S26" s="334" t="str">
        <f t="shared" ca="1" si="2"/>
        <v/>
      </c>
      <c r="T26" s="335" t="str">
        <f t="shared" si="3"/>
        <v/>
      </c>
      <c r="U26" s="449"/>
    </row>
    <row r="27" spans="1:21" ht="15.75" x14ac:dyDescent="0.25">
      <c r="A27" s="312"/>
      <c r="B27" s="313"/>
      <c r="C27" s="313"/>
      <c r="D27" s="314"/>
      <c r="E27" s="314"/>
      <c r="F27" s="314"/>
      <c r="G27" s="314"/>
      <c r="H27" s="315"/>
      <c r="I27" s="315"/>
      <c r="J27" s="315"/>
      <c r="K27" s="327" t="s">
        <v>1007</v>
      </c>
      <c r="L27" s="328"/>
      <c r="M27" s="329" t="s">
        <v>972</v>
      </c>
      <c r="N27" s="330">
        <v>0</v>
      </c>
      <c r="O27" s="331">
        <v>43998</v>
      </c>
      <c r="P27" s="331">
        <v>44001</v>
      </c>
      <c r="Q27" s="332" t="str">
        <f t="shared" ca="1" si="0"/>
        <v>g</v>
      </c>
      <c r="R27" s="333" t="str">
        <f t="shared" ca="1" si="1"/>
        <v/>
      </c>
      <c r="S27" s="334" t="str">
        <f t="shared" ca="1" si="2"/>
        <v/>
      </c>
      <c r="T27" s="335" t="str">
        <f t="shared" si="3"/>
        <v/>
      </c>
      <c r="U27" s="449"/>
    </row>
    <row r="28" spans="1:21" ht="15.75" x14ac:dyDescent="0.25">
      <c r="A28" s="312" t="str">
        <f>IF($N28&gt;= 10,"g","")</f>
        <v/>
      </c>
      <c r="B28" s="313" t="str">
        <f>IF($N28&gt;= 20,"g","")</f>
        <v/>
      </c>
      <c r="C28" s="313" t="str">
        <f>IF($N28&gt;= 30,"g","")</f>
        <v/>
      </c>
      <c r="D28" s="314" t="str">
        <f>IF($N28&gt;= 40,"g","")</f>
        <v/>
      </c>
      <c r="E28" s="314" t="str">
        <f>IF($N28&gt;= 50,"g","")</f>
        <v/>
      </c>
      <c r="F28" s="314" t="str">
        <f>IF($N28&gt;= 60,"g","")</f>
        <v/>
      </c>
      <c r="G28" s="314" t="str">
        <f>IF($N28&gt;= 70,"g","")</f>
        <v/>
      </c>
      <c r="H28" s="315" t="str">
        <f>IF($N28&gt;= 80,"g","")</f>
        <v/>
      </c>
      <c r="I28" s="315" t="str">
        <f>IF($N28&gt;= 90,"g","")</f>
        <v/>
      </c>
      <c r="J28" s="315" t="str">
        <f>IF($N28&gt;= 100,"g","")</f>
        <v/>
      </c>
      <c r="K28" s="327" t="s">
        <v>1008</v>
      </c>
      <c r="L28" s="328" t="s">
        <v>1009</v>
      </c>
      <c r="M28" s="329" t="s">
        <v>972</v>
      </c>
      <c r="N28" s="330">
        <v>0</v>
      </c>
      <c r="O28" s="331">
        <v>44005</v>
      </c>
      <c r="P28" s="331">
        <v>44008</v>
      </c>
      <c r="Q28" s="332" t="str">
        <f t="shared" ca="1" si="0"/>
        <v>g</v>
      </c>
      <c r="R28" s="333" t="str">
        <f t="shared" ca="1" si="1"/>
        <v/>
      </c>
      <c r="S28" s="334" t="str">
        <f t="shared" ca="1" si="2"/>
        <v/>
      </c>
      <c r="T28" s="335" t="str">
        <f t="shared" si="3"/>
        <v/>
      </c>
      <c r="U28" s="449"/>
    </row>
    <row r="29" spans="1:21" ht="15.75" x14ac:dyDescent="0.25">
      <c r="A29" s="312" t="str">
        <f>IF($N29&gt;= 10,"g","")</f>
        <v/>
      </c>
      <c r="B29" s="313" t="str">
        <f>IF($N29&gt;= 20,"g","")</f>
        <v/>
      </c>
      <c r="C29" s="313" t="str">
        <f>IF($N29&gt;= 30,"g","")</f>
        <v/>
      </c>
      <c r="D29" s="314" t="str">
        <f>IF($N29&gt;= 40,"g","")</f>
        <v/>
      </c>
      <c r="E29" s="314" t="str">
        <f>IF($N29&gt;= 50,"g","")</f>
        <v/>
      </c>
      <c r="F29" s="314" t="str">
        <f>IF($N29&gt;= 60,"g","")</f>
        <v/>
      </c>
      <c r="G29" s="314" t="str">
        <f>IF($N29&gt;= 70,"g","")</f>
        <v/>
      </c>
      <c r="H29" s="315" t="str">
        <f>IF($N29&gt;= 80,"g","")</f>
        <v/>
      </c>
      <c r="I29" s="315" t="str">
        <f>IF($N29&gt;= 90,"g","")</f>
        <v/>
      </c>
      <c r="J29" s="315" t="str">
        <f>IF($N29&gt;= 100,"g","")</f>
        <v/>
      </c>
      <c r="K29" s="327" t="s">
        <v>1010</v>
      </c>
      <c r="L29" s="328" t="s">
        <v>1011</v>
      </c>
      <c r="M29" s="329" t="s">
        <v>972</v>
      </c>
      <c r="N29" s="330">
        <v>0</v>
      </c>
      <c r="O29" s="331">
        <v>44012</v>
      </c>
      <c r="P29" s="331">
        <v>44015</v>
      </c>
      <c r="Q29" s="332" t="str">
        <f t="shared" ca="1" si="0"/>
        <v>g</v>
      </c>
      <c r="R29" s="333" t="str">
        <f t="shared" ca="1" si="1"/>
        <v/>
      </c>
      <c r="S29" s="334" t="str">
        <f t="shared" ca="1" si="2"/>
        <v/>
      </c>
      <c r="T29" s="335" t="str">
        <f t="shared" si="3"/>
        <v/>
      </c>
      <c r="U29" s="449"/>
    </row>
    <row r="30" spans="1:21" ht="15.75" x14ac:dyDescent="0.25">
      <c r="A30" s="312" t="str">
        <f>IF($N30&gt;= 10,"g","")</f>
        <v/>
      </c>
      <c r="B30" s="313" t="str">
        <f>IF($N30&gt;= 20,"g","")</f>
        <v/>
      </c>
      <c r="C30" s="313" t="str">
        <f>IF($N30&gt;= 30,"g","")</f>
        <v/>
      </c>
      <c r="D30" s="314" t="str">
        <f>IF($N30&gt;= 40,"g","")</f>
        <v/>
      </c>
      <c r="E30" s="314" t="str">
        <f>IF($N30&gt;= 50,"g","")</f>
        <v/>
      </c>
      <c r="F30" s="314" t="str">
        <f>IF($N30&gt;= 60,"g","")</f>
        <v/>
      </c>
      <c r="G30" s="314" t="str">
        <f>IF($N30&gt;= 70,"g","")</f>
        <v/>
      </c>
      <c r="H30" s="315" t="str">
        <f>IF($N30&gt;= 80,"g","")</f>
        <v/>
      </c>
      <c r="I30" s="315" t="str">
        <f>IF($N30&gt;= 90,"g","")</f>
        <v/>
      </c>
      <c r="J30" s="315" t="str">
        <f>IF($N30&gt;= 100,"g","")</f>
        <v/>
      </c>
      <c r="K30" s="327" t="s">
        <v>1012</v>
      </c>
      <c r="L30" s="328" t="s">
        <v>1013</v>
      </c>
      <c r="M30" s="329" t="s">
        <v>972</v>
      </c>
      <c r="N30" s="330">
        <v>0</v>
      </c>
      <c r="O30" s="331">
        <v>44018</v>
      </c>
      <c r="P30" s="331">
        <v>44022</v>
      </c>
      <c r="Q30" s="332" t="str">
        <f t="shared" ca="1" si="0"/>
        <v>g</v>
      </c>
      <c r="R30" s="333" t="str">
        <f t="shared" ca="1" si="1"/>
        <v/>
      </c>
      <c r="S30" s="334" t="str">
        <f t="shared" ca="1" si="2"/>
        <v/>
      </c>
      <c r="T30" s="335" t="str">
        <f t="shared" si="3"/>
        <v/>
      </c>
      <c r="U30" s="449"/>
    </row>
    <row r="31" spans="1:21" ht="15.75" x14ac:dyDescent="0.25">
      <c r="A31" s="312"/>
      <c r="B31" s="313"/>
      <c r="C31" s="313"/>
      <c r="D31" s="314"/>
      <c r="E31" s="314"/>
      <c r="F31" s="314"/>
      <c r="G31" s="314"/>
      <c r="H31" s="315"/>
      <c r="I31" s="315"/>
      <c r="J31" s="315"/>
      <c r="K31" s="327" t="s">
        <v>1014</v>
      </c>
      <c r="L31" s="328"/>
      <c r="M31" s="329" t="s">
        <v>972</v>
      </c>
      <c r="N31" s="330">
        <v>0</v>
      </c>
      <c r="O31" s="331">
        <v>44025</v>
      </c>
      <c r="P31" s="331">
        <v>44029</v>
      </c>
      <c r="Q31" s="332" t="str">
        <f t="shared" ca="1" si="0"/>
        <v>g</v>
      </c>
      <c r="R31" s="333" t="str">
        <f t="shared" ca="1" si="1"/>
        <v/>
      </c>
      <c r="S31" s="334" t="str">
        <f t="shared" ca="1" si="2"/>
        <v/>
      </c>
      <c r="T31" s="335" t="str">
        <f t="shared" si="3"/>
        <v/>
      </c>
      <c r="U31" s="449"/>
    </row>
    <row r="32" spans="1:21" ht="15.75" x14ac:dyDescent="0.25">
      <c r="A32" s="312" t="str">
        <f t="shared" ref="A32:A39" si="4">IF($N32&gt;= 10,"g","")</f>
        <v/>
      </c>
      <c r="B32" s="313" t="str">
        <f t="shared" ref="B32:B39" si="5">IF($N32&gt;= 20,"g","")</f>
        <v/>
      </c>
      <c r="C32" s="313" t="str">
        <f t="shared" ref="C32:C39" si="6">IF($N32&gt;= 30,"g","")</f>
        <v/>
      </c>
      <c r="D32" s="314" t="str">
        <f t="shared" ref="D32:D39" si="7">IF($N32&gt;= 40,"g","")</f>
        <v/>
      </c>
      <c r="E32" s="314" t="str">
        <f t="shared" ref="E32:E39" si="8">IF($N32&gt;= 50,"g","")</f>
        <v/>
      </c>
      <c r="F32" s="314" t="str">
        <f t="shared" ref="F32:F39" si="9">IF($N32&gt;= 60,"g","")</f>
        <v/>
      </c>
      <c r="G32" s="314" t="str">
        <f t="shared" ref="G32:G39" si="10">IF($N32&gt;= 70,"g","")</f>
        <v/>
      </c>
      <c r="H32" s="315" t="str">
        <f t="shared" ref="H32:H39" si="11">IF($N32&gt;= 80,"g","")</f>
        <v/>
      </c>
      <c r="I32" s="315" t="str">
        <f t="shared" ref="I32:I39" si="12">IF($N32&gt;= 90,"g","")</f>
        <v/>
      </c>
      <c r="J32" s="315" t="str">
        <f t="shared" ref="J32:J39" si="13">IF($N32&gt;= 100,"g","")</f>
        <v/>
      </c>
      <c r="K32" s="327" t="s">
        <v>1015</v>
      </c>
      <c r="L32" s="328" t="s">
        <v>1016</v>
      </c>
      <c r="M32" s="329" t="s">
        <v>972</v>
      </c>
      <c r="N32" s="330">
        <v>0</v>
      </c>
      <c r="O32" s="331">
        <v>44033</v>
      </c>
      <c r="P32" s="331">
        <v>44036</v>
      </c>
      <c r="Q32" s="332" t="str">
        <f t="shared" ca="1" si="0"/>
        <v>g</v>
      </c>
      <c r="R32" s="333" t="str">
        <f t="shared" ca="1" si="1"/>
        <v/>
      </c>
      <c r="S32" s="334" t="str">
        <f t="shared" ca="1" si="2"/>
        <v/>
      </c>
      <c r="T32" s="335" t="str">
        <f t="shared" si="3"/>
        <v/>
      </c>
      <c r="U32" s="449"/>
    </row>
    <row r="33" spans="1:21" ht="15.75" x14ac:dyDescent="0.25">
      <c r="A33" s="312" t="str">
        <f t="shared" si="4"/>
        <v/>
      </c>
      <c r="B33" s="313" t="str">
        <f t="shared" si="5"/>
        <v/>
      </c>
      <c r="C33" s="313" t="str">
        <f t="shared" si="6"/>
        <v/>
      </c>
      <c r="D33" s="314" t="str">
        <f t="shared" si="7"/>
        <v/>
      </c>
      <c r="E33" s="314" t="str">
        <f t="shared" si="8"/>
        <v/>
      </c>
      <c r="F33" s="314" t="str">
        <f t="shared" si="9"/>
        <v/>
      </c>
      <c r="G33" s="314" t="str">
        <f t="shared" si="10"/>
        <v/>
      </c>
      <c r="H33" s="315" t="str">
        <f t="shared" si="11"/>
        <v/>
      </c>
      <c r="I33" s="315" t="str">
        <f t="shared" si="12"/>
        <v/>
      </c>
      <c r="J33" s="315" t="str">
        <f t="shared" si="13"/>
        <v/>
      </c>
      <c r="K33" s="327" t="s">
        <v>1017</v>
      </c>
      <c r="L33" s="328" t="s">
        <v>1018</v>
      </c>
      <c r="M33" s="329" t="s">
        <v>972</v>
      </c>
      <c r="N33" s="330">
        <v>0</v>
      </c>
      <c r="O33" s="331">
        <v>44039</v>
      </c>
      <c r="P33" s="331">
        <v>44043</v>
      </c>
      <c r="Q33" s="332" t="str">
        <f t="shared" ca="1" si="0"/>
        <v>g</v>
      </c>
      <c r="R33" s="333" t="str">
        <f t="shared" ca="1" si="1"/>
        <v/>
      </c>
      <c r="S33" s="334" t="str">
        <f t="shared" ca="1" si="2"/>
        <v/>
      </c>
      <c r="T33" s="335" t="str">
        <f t="shared" si="3"/>
        <v/>
      </c>
      <c r="U33" s="449"/>
    </row>
    <row r="34" spans="1:21" ht="15.75" x14ac:dyDescent="0.25">
      <c r="A34" s="312" t="str">
        <f t="shared" si="4"/>
        <v/>
      </c>
      <c r="B34" s="313" t="str">
        <f t="shared" si="5"/>
        <v/>
      </c>
      <c r="C34" s="313" t="str">
        <f t="shared" si="6"/>
        <v/>
      </c>
      <c r="D34" s="314" t="str">
        <f t="shared" si="7"/>
        <v/>
      </c>
      <c r="E34" s="314" t="str">
        <f t="shared" si="8"/>
        <v/>
      </c>
      <c r="F34" s="314" t="str">
        <f t="shared" si="9"/>
        <v/>
      </c>
      <c r="G34" s="314" t="str">
        <f t="shared" si="10"/>
        <v/>
      </c>
      <c r="H34" s="315" t="str">
        <f t="shared" si="11"/>
        <v/>
      </c>
      <c r="I34" s="315" t="str">
        <f t="shared" si="12"/>
        <v/>
      </c>
      <c r="J34" s="315" t="str">
        <f t="shared" si="13"/>
        <v/>
      </c>
      <c r="K34" s="327" t="s">
        <v>1019</v>
      </c>
      <c r="L34" s="328" t="s">
        <v>1020</v>
      </c>
      <c r="M34" s="329" t="s">
        <v>972</v>
      </c>
      <c r="N34" s="330">
        <v>0</v>
      </c>
      <c r="O34" s="331">
        <v>44046</v>
      </c>
      <c r="P34" s="331">
        <v>44049</v>
      </c>
      <c r="Q34" s="332" t="str">
        <f t="shared" ca="1" si="0"/>
        <v>g</v>
      </c>
      <c r="R34" s="333" t="str">
        <f t="shared" ca="1" si="1"/>
        <v/>
      </c>
      <c r="S34" s="334" t="str">
        <f t="shared" ca="1" si="2"/>
        <v/>
      </c>
      <c r="T34" s="335" t="str">
        <f t="shared" si="3"/>
        <v/>
      </c>
      <c r="U34" s="449"/>
    </row>
    <row r="35" spans="1:21" ht="15.75" x14ac:dyDescent="0.25">
      <c r="A35" s="312" t="str">
        <f t="shared" si="4"/>
        <v/>
      </c>
      <c r="B35" s="313" t="str">
        <f t="shared" si="5"/>
        <v/>
      </c>
      <c r="C35" s="313" t="str">
        <f t="shared" si="6"/>
        <v/>
      </c>
      <c r="D35" s="314" t="str">
        <f t="shared" si="7"/>
        <v/>
      </c>
      <c r="E35" s="314" t="str">
        <f t="shared" si="8"/>
        <v/>
      </c>
      <c r="F35" s="314" t="str">
        <f t="shared" si="9"/>
        <v/>
      </c>
      <c r="G35" s="314" t="str">
        <f t="shared" si="10"/>
        <v/>
      </c>
      <c r="H35" s="315" t="str">
        <f t="shared" si="11"/>
        <v/>
      </c>
      <c r="I35" s="315" t="str">
        <f t="shared" si="12"/>
        <v/>
      </c>
      <c r="J35" s="315" t="str">
        <f t="shared" si="13"/>
        <v/>
      </c>
      <c r="K35" s="327" t="s">
        <v>1021</v>
      </c>
      <c r="L35" s="328" t="s">
        <v>1022</v>
      </c>
      <c r="M35" s="329" t="s">
        <v>972</v>
      </c>
      <c r="N35" s="330">
        <v>0</v>
      </c>
      <c r="O35" s="331">
        <v>44053</v>
      </c>
      <c r="P35" s="331">
        <v>44056</v>
      </c>
      <c r="Q35" s="332" t="str">
        <f t="shared" ca="1" si="0"/>
        <v>g</v>
      </c>
      <c r="R35" s="333" t="str">
        <f t="shared" ca="1" si="1"/>
        <v/>
      </c>
      <c r="S35" s="334" t="str">
        <f t="shared" ca="1" si="2"/>
        <v/>
      </c>
      <c r="T35" s="335" t="str">
        <f t="shared" si="3"/>
        <v/>
      </c>
      <c r="U35" s="449"/>
    </row>
    <row r="36" spans="1:21" ht="15.75" x14ac:dyDescent="0.25">
      <c r="A36" s="312" t="str">
        <f t="shared" si="4"/>
        <v/>
      </c>
      <c r="B36" s="313" t="str">
        <f t="shared" si="5"/>
        <v/>
      </c>
      <c r="C36" s="313" t="str">
        <f t="shared" si="6"/>
        <v/>
      </c>
      <c r="D36" s="314" t="str">
        <f t="shared" si="7"/>
        <v/>
      </c>
      <c r="E36" s="314" t="str">
        <f t="shared" si="8"/>
        <v/>
      </c>
      <c r="F36" s="314" t="str">
        <f t="shared" si="9"/>
        <v/>
      </c>
      <c r="G36" s="314" t="str">
        <f t="shared" si="10"/>
        <v/>
      </c>
      <c r="H36" s="315" t="str">
        <f t="shared" si="11"/>
        <v/>
      </c>
      <c r="I36" s="315" t="str">
        <f t="shared" si="12"/>
        <v/>
      </c>
      <c r="J36" s="315" t="str">
        <f t="shared" si="13"/>
        <v/>
      </c>
      <c r="K36" s="327" t="s">
        <v>1023</v>
      </c>
      <c r="L36" s="328" t="s">
        <v>1024</v>
      </c>
      <c r="M36" s="329" t="s">
        <v>972</v>
      </c>
      <c r="N36" s="330">
        <v>0</v>
      </c>
      <c r="O36" s="331">
        <v>44061</v>
      </c>
      <c r="P36" s="331">
        <v>44064</v>
      </c>
      <c r="Q36" s="332" t="str">
        <f t="shared" ca="1" si="0"/>
        <v>g</v>
      </c>
      <c r="R36" s="333" t="str">
        <f t="shared" ca="1" si="1"/>
        <v/>
      </c>
      <c r="S36" s="334" t="str">
        <f t="shared" ca="1" si="2"/>
        <v/>
      </c>
      <c r="T36" s="335" t="str">
        <f t="shared" si="3"/>
        <v/>
      </c>
      <c r="U36" s="449"/>
    </row>
    <row r="37" spans="1:21" ht="15.75" x14ac:dyDescent="0.25">
      <c r="A37" s="312" t="str">
        <f t="shared" si="4"/>
        <v/>
      </c>
      <c r="B37" s="313" t="str">
        <f t="shared" si="5"/>
        <v/>
      </c>
      <c r="C37" s="313" t="str">
        <f t="shared" si="6"/>
        <v/>
      </c>
      <c r="D37" s="314" t="str">
        <f t="shared" si="7"/>
        <v/>
      </c>
      <c r="E37" s="314" t="str">
        <f t="shared" si="8"/>
        <v/>
      </c>
      <c r="F37" s="314" t="str">
        <f t="shared" si="9"/>
        <v/>
      </c>
      <c r="G37" s="314" t="str">
        <f t="shared" si="10"/>
        <v/>
      </c>
      <c r="H37" s="315" t="str">
        <f t="shared" si="11"/>
        <v/>
      </c>
      <c r="I37" s="315" t="str">
        <f t="shared" si="12"/>
        <v/>
      </c>
      <c r="J37" s="315" t="str">
        <f t="shared" si="13"/>
        <v/>
      </c>
      <c r="K37" s="327" t="s">
        <v>1025</v>
      </c>
      <c r="L37" s="328" t="s">
        <v>1026</v>
      </c>
      <c r="M37" s="329" t="s">
        <v>972</v>
      </c>
      <c r="N37" s="330">
        <v>0</v>
      </c>
      <c r="O37" s="331">
        <v>44067</v>
      </c>
      <c r="P37" s="331">
        <v>44071</v>
      </c>
      <c r="Q37" s="332" t="str">
        <f t="shared" ca="1" si="0"/>
        <v>g</v>
      </c>
      <c r="R37" s="333" t="str">
        <f t="shared" ca="1" si="1"/>
        <v/>
      </c>
      <c r="S37" s="334" t="str">
        <f t="shared" ca="1" si="2"/>
        <v/>
      </c>
      <c r="T37" s="335" t="str">
        <f t="shared" si="3"/>
        <v/>
      </c>
      <c r="U37" s="449"/>
    </row>
    <row r="38" spans="1:21" ht="15.75" x14ac:dyDescent="0.25">
      <c r="A38" s="312" t="str">
        <f t="shared" si="4"/>
        <v/>
      </c>
      <c r="B38" s="313" t="str">
        <f t="shared" si="5"/>
        <v/>
      </c>
      <c r="C38" s="313" t="str">
        <f t="shared" si="6"/>
        <v/>
      </c>
      <c r="D38" s="314" t="str">
        <f t="shared" si="7"/>
        <v/>
      </c>
      <c r="E38" s="314" t="str">
        <f t="shared" si="8"/>
        <v/>
      </c>
      <c r="F38" s="314" t="str">
        <f t="shared" si="9"/>
        <v/>
      </c>
      <c r="G38" s="314" t="str">
        <f t="shared" si="10"/>
        <v/>
      </c>
      <c r="H38" s="315" t="str">
        <f t="shared" si="11"/>
        <v/>
      </c>
      <c r="I38" s="315" t="str">
        <f t="shared" si="12"/>
        <v/>
      </c>
      <c r="J38" s="315" t="str">
        <f t="shared" si="13"/>
        <v/>
      </c>
      <c r="K38" s="327" t="s">
        <v>1027</v>
      </c>
      <c r="L38" s="328" t="s">
        <v>1028</v>
      </c>
      <c r="M38" s="329" t="s">
        <v>972</v>
      </c>
      <c r="N38" s="330">
        <v>0</v>
      </c>
      <c r="O38" s="331">
        <v>44074</v>
      </c>
      <c r="P38" s="331">
        <v>44078</v>
      </c>
      <c r="Q38" s="332" t="str">
        <f t="shared" ca="1" si="0"/>
        <v>g</v>
      </c>
      <c r="R38" s="333" t="str">
        <f t="shared" ca="1" si="1"/>
        <v/>
      </c>
      <c r="S38" s="334" t="str">
        <f t="shared" ca="1" si="2"/>
        <v/>
      </c>
      <c r="T38" s="335" t="str">
        <f t="shared" si="3"/>
        <v/>
      </c>
      <c r="U38" s="449"/>
    </row>
    <row r="39" spans="1:21" ht="16.5" thickBot="1" x14ac:dyDescent="0.3">
      <c r="A39" s="312" t="str">
        <f t="shared" si="4"/>
        <v/>
      </c>
      <c r="B39" s="313" t="str">
        <f t="shared" si="5"/>
        <v/>
      </c>
      <c r="C39" s="313" t="str">
        <f t="shared" si="6"/>
        <v/>
      </c>
      <c r="D39" s="314" t="str">
        <f t="shared" si="7"/>
        <v/>
      </c>
      <c r="E39" s="314" t="str">
        <f t="shared" si="8"/>
        <v/>
      </c>
      <c r="F39" s="314" t="str">
        <f t="shared" si="9"/>
        <v/>
      </c>
      <c r="G39" s="314" t="str">
        <f t="shared" si="10"/>
        <v/>
      </c>
      <c r="H39" s="315" t="str">
        <f t="shared" si="11"/>
        <v/>
      </c>
      <c r="I39" s="315" t="str">
        <f t="shared" si="12"/>
        <v/>
      </c>
      <c r="J39" s="315" t="str">
        <f t="shared" si="13"/>
        <v/>
      </c>
      <c r="K39" s="336" t="s">
        <v>1029</v>
      </c>
      <c r="L39" s="337" t="s">
        <v>1030</v>
      </c>
      <c r="M39" s="338" t="s">
        <v>972</v>
      </c>
      <c r="N39" s="339">
        <v>0</v>
      </c>
      <c r="O39" s="340">
        <v>44081</v>
      </c>
      <c r="P39" s="340">
        <v>44085</v>
      </c>
      <c r="Q39" s="341" t="str">
        <f t="shared" ca="1" si="0"/>
        <v>g</v>
      </c>
      <c r="R39" s="342" t="str">
        <f t="shared" ca="1" si="1"/>
        <v/>
      </c>
      <c r="S39" s="343" t="str">
        <f t="shared" ca="1" si="2"/>
        <v/>
      </c>
      <c r="T39" s="344" t="str">
        <f t="shared" si="3"/>
        <v/>
      </c>
      <c r="U39" s="450"/>
    </row>
  </sheetData>
  <mergeCells count="6">
    <mergeCell ref="U7:U39"/>
    <mergeCell ref="A1:P3"/>
    <mergeCell ref="N4:O4"/>
    <mergeCell ref="A5:J5"/>
    <mergeCell ref="K5:L5"/>
    <mergeCell ref="Q5:S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76"/>
  <sheetViews>
    <sheetView zoomScale="85" zoomScaleNormal="85" workbookViewId="0">
      <selection activeCell="I5" sqref="I5:I6"/>
    </sheetView>
  </sheetViews>
  <sheetFormatPr baseColWidth="10" defaultRowHeight="15" x14ac:dyDescent="0.25"/>
  <cols>
    <col min="1" max="1" width="3.28515625" customWidth="1"/>
    <col min="2" max="2" width="15.5703125" customWidth="1"/>
    <col min="3" max="3" width="22.5703125" customWidth="1"/>
    <col min="4" max="5" width="37.5703125" customWidth="1"/>
    <col min="6" max="6" width="15.7109375" customWidth="1"/>
    <col min="7" max="7" width="30.42578125" customWidth="1"/>
    <col min="8" max="8" width="30.85546875" customWidth="1"/>
    <col min="9" max="9" width="66.85546875" customWidth="1"/>
    <col min="10" max="11" width="72.5703125" customWidth="1"/>
  </cols>
  <sheetData>
    <row r="1" spans="1:11" x14ac:dyDescent="0.25">
      <c r="B1" s="85"/>
      <c r="C1" s="85"/>
      <c r="D1" s="86"/>
      <c r="F1" s="87"/>
      <c r="G1" s="86"/>
      <c r="H1" s="88"/>
    </row>
    <row r="2" spans="1:11" ht="18.75" x14ac:dyDescent="0.3">
      <c r="A2" s="34"/>
      <c r="B2" s="2" t="s">
        <v>5</v>
      </c>
      <c r="C2" s="3" t="s">
        <v>6</v>
      </c>
      <c r="D2" s="3" t="s">
        <v>7</v>
      </c>
      <c r="E2" s="3" t="s">
        <v>8</v>
      </c>
      <c r="F2" s="2" t="s">
        <v>9</v>
      </c>
      <c r="G2" s="2" t="s">
        <v>10</v>
      </c>
      <c r="H2" s="2" t="s">
        <v>11</v>
      </c>
      <c r="I2" s="2" t="s">
        <v>791</v>
      </c>
      <c r="J2" s="2" t="s">
        <v>12</v>
      </c>
      <c r="K2" s="4" t="s">
        <v>13</v>
      </c>
    </row>
    <row r="3" spans="1:11" ht="15.75" x14ac:dyDescent="0.25">
      <c r="B3" s="5" t="s">
        <v>14</v>
      </c>
      <c r="C3" s="6"/>
      <c r="D3" s="6"/>
      <c r="E3" s="6"/>
      <c r="F3" s="7"/>
      <c r="G3" s="6"/>
      <c r="H3" s="7"/>
      <c r="I3" s="8"/>
      <c r="J3" s="6"/>
      <c r="K3" s="9"/>
    </row>
    <row r="4" spans="1:11" ht="45" x14ac:dyDescent="0.25">
      <c r="A4" s="22"/>
      <c r="B4" s="79" t="s">
        <v>15</v>
      </c>
      <c r="C4" s="80" t="s">
        <v>16</v>
      </c>
      <c r="D4" s="80" t="s">
        <v>17</v>
      </c>
      <c r="E4" s="80" t="s">
        <v>18</v>
      </c>
      <c r="F4" s="79" t="s">
        <v>19</v>
      </c>
      <c r="G4" s="80" t="s">
        <v>20</v>
      </c>
      <c r="H4" s="79"/>
      <c r="I4" s="81"/>
      <c r="J4" s="80"/>
      <c r="K4" s="82"/>
    </row>
    <row r="5" spans="1:11" ht="75" x14ac:dyDescent="0.25">
      <c r="B5" s="10" t="s">
        <v>21</v>
      </c>
      <c r="C5" s="11" t="s">
        <v>22</v>
      </c>
      <c r="D5" s="11" t="s">
        <v>23</v>
      </c>
      <c r="E5" s="11" t="s">
        <v>24</v>
      </c>
      <c r="F5" s="10" t="s">
        <v>25</v>
      </c>
      <c r="G5" s="11" t="s">
        <v>26</v>
      </c>
      <c r="H5" s="102" t="s">
        <v>27</v>
      </c>
      <c r="I5" s="451">
        <v>43881</v>
      </c>
      <c r="J5" s="453"/>
      <c r="K5" s="455"/>
    </row>
    <row r="6" spans="1:11" ht="90" x14ac:dyDescent="0.25">
      <c r="B6" s="10" t="s">
        <v>28</v>
      </c>
      <c r="C6" s="11" t="s">
        <v>16</v>
      </c>
      <c r="D6" s="11" t="s">
        <v>29</v>
      </c>
      <c r="E6" s="11" t="s">
        <v>30</v>
      </c>
      <c r="F6" s="10" t="s">
        <v>31</v>
      </c>
      <c r="G6" s="11" t="s">
        <v>32</v>
      </c>
      <c r="H6" s="102"/>
      <c r="I6" s="452"/>
      <c r="J6" s="454"/>
      <c r="K6" s="456"/>
    </row>
    <row r="7" spans="1:11" ht="15.75" x14ac:dyDescent="0.25">
      <c r="B7" s="5" t="s">
        <v>33</v>
      </c>
      <c r="C7" s="6"/>
      <c r="D7" s="6"/>
      <c r="E7" s="6"/>
      <c r="F7" s="7"/>
      <c r="G7" s="6"/>
      <c r="H7" s="7"/>
      <c r="I7" s="133"/>
      <c r="J7" s="6"/>
      <c r="K7" s="13"/>
    </row>
    <row r="8" spans="1:11" ht="90" x14ac:dyDescent="0.25">
      <c r="A8" s="22"/>
      <c r="B8" s="79" t="s">
        <v>34</v>
      </c>
      <c r="C8" s="80" t="s">
        <v>16</v>
      </c>
      <c r="D8" s="80" t="s">
        <v>35</v>
      </c>
      <c r="E8" s="80" t="s">
        <v>36</v>
      </c>
      <c r="F8" s="79" t="s">
        <v>37</v>
      </c>
      <c r="G8" s="80"/>
      <c r="H8" s="103"/>
      <c r="I8" s="134"/>
      <c r="J8" s="134"/>
      <c r="K8" s="80"/>
    </row>
    <row r="9" spans="1:11" ht="60" x14ac:dyDescent="0.25">
      <c r="B9" s="14" t="s">
        <v>38</v>
      </c>
      <c r="C9" s="15" t="s">
        <v>16</v>
      </c>
      <c r="D9" s="15" t="s">
        <v>39</v>
      </c>
      <c r="E9" s="15" t="s">
        <v>40</v>
      </c>
      <c r="F9" s="14" t="s">
        <v>41</v>
      </c>
      <c r="G9" s="15" t="s">
        <v>42</v>
      </c>
      <c r="H9" s="104"/>
      <c r="I9" s="99">
        <v>43886</v>
      </c>
      <c r="J9" s="120"/>
      <c r="K9" s="17"/>
    </row>
    <row r="10" spans="1:11" ht="288" customHeight="1" x14ac:dyDescent="0.25">
      <c r="B10" s="10" t="s">
        <v>43</v>
      </c>
      <c r="C10" s="11" t="s">
        <v>16</v>
      </c>
      <c r="D10" s="11" t="s">
        <v>44</v>
      </c>
      <c r="E10" s="11" t="s">
        <v>45</v>
      </c>
      <c r="F10" s="10" t="s">
        <v>46</v>
      </c>
      <c r="G10" s="11" t="s">
        <v>47</v>
      </c>
      <c r="H10" s="102" t="s">
        <v>48</v>
      </c>
      <c r="I10" s="99">
        <v>43886</v>
      </c>
      <c r="J10" s="121"/>
      <c r="K10" s="12"/>
    </row>
    <row r="11" spans="1:11" ht="90" x14ac:dyDescent="0.25">
      <c r="B11" s="10" t="s">
        <v>49</v>
      </c>
      <c r="C11" s="11" t="s">
        <v>16</v>
      </c>
      <c r="D11" s="11" t="s">
        <v>50</v>
      </c>
      <c r="E11" s="11" t="s">
        <v>51</v>
      </c>
      <c r="F11" s="10" t="s">
        <v>52</v>
      </c>
      <c r="G11" s="11"/>
      <c r="H11" s="102" t="s">
        <v>53</v>
      </c>
      <c r="I11" s="99">
        <v>43886</v>
      </c>
      <c r="J11" s="120"/>
      <c r="K11" s="12"/>
    </row>
    <row r="12" spans="1:11" ht="180" x14ac:dyDescent="0.25">
      <c r="B12" s="10" t="s">
        <v>54</v>
      </c>
      <c r="C12" s="11" t="s">
        <v>16</v>
      </c>
      <c r="D12" s="11" t="s">
        <v>55</v>
      </c>
      <c r="E12" s="11" t="s">
        <v>56</v>
      </c>
      <c r="F12" s="10" t="s">
        <v>57</v>
      </c>
      <c r="G12" s="11"/>
      <c r="H12" s="102" t="s">
        <v>58</v>
      </c>
      <c r="I12" s="99">
        <v>43886</v>
      </c>
      <c r="J12" s="120"/>
      <c r="K12" s="12"/>
    </row>
    <row r="13" spans="1:11" ht="90" x14ac:dyDescent="0.25">
      <c r="B13" s="10" t="s">
        <v>59</v>
      </c>
      <c r="C13" s="11" t="s">
        <v>16</v>
      </c>
      <c r="D13" s="11" t="s">
        <v>60</v>
      </c>
      <c r="E13" s="11" t="s">
        <v>61</v>
      </c>
      <c r="F13" s="10" t="s">
        <v>62</v>
      </c>
      <c r="G13" s="11"/>
      <c r="H13" s="102" t="s">
        <v>63</v>
      </c>
      <c r="I13" s="99">
        <v>43900</v>
      </c>
      <c r="J13" s="120"/>
      <c r="K13" s="12"/>
    </row>
    <row r="14" spans="1:11" ht="180" x14ac:dyDescent="0.25">
      <c r="B14" s="10" t="s">
        <v>64</v>
      </c>
      <c r="C14" s="11" t="s">
        <v>16</v>
      </c>
      <c r="D14" s="11" t="s">
        <v>65</v>
      </c>
      <c r="E14" s="11" t="s">
        <v>66</v>
      </c>
      <c r="F14" s="10" t="s">
        <v>67</v>
      </c>
      <c r="G14" s="11"/>
      <c r="H14" s="102" t="s">
        <v>68</v>
      </c>
      <c r="I14" s="99">
        <v>43900</v>
      </c>
      <c r="J14" s="120"/>
      <c r="K14" s="11"/>
    </row>
    <row r="15" spans="1:11" ht="30" x14ac:dyDescent="0.25">
      <c r="B15" s="14" t="s">
        <v>69</v>
      </c>
      <c r="C15" s="11" t="s">
        <v>16</v>
      </c>
      <c r="D15" s="15" t="s">
        <v>70</v>
      </c>
      <c r="E15" s="15" t="s">
        <v>71</v>
      </c>
      <c r="F15" s="14" t="s">
        <v>72</v>
      </c>
      <c r="G15" s="15" t="s">
        <v>73</v>
      </c>
      <c r="H15" s="104"/>
      <c r="I15" s="99">
        <v>43900</v>
      </c>
      <c r="J15" s="122"/>
      <c r="K15" s="15"/>
    </row>
    <row r="16" spans="1:11" ht="60" x14ac:dyDescent="0.25">
      <c r="B16" s="19" t="s">
        <v>74</v>
      </c>
      <c r="C16" s="11" t="s">
        <v>16</v>
      </c>
      <c r="D16" s="11" t="s">
        <v>75</v>
      </c>
      <c r="E16" s="11" t="s">
        <v>76</v>
      </c>
      <c r="F16" s="10" t="s">
        <v>77</v>
      </c>
      <c r="G16" s="20"/>
      <c r="H16" s="105"/>
      <c r="I16" s="99">
        <v>43900</v>
      </c>
      <c r="J16" s="123"/>
      <c r="K16" s="12"/>
    </row>
    <row r="17" spans="1:11" ht="90" x14ac:dyDescent="0.25">
      <c r="B17" s="19" t="s">
        <v>78</v>
      </c>
      <c r="C17" s="21" t="s">
        <v>79</v>
      </c>
      <c r="D17" s="11" t="s">
        <v>80</v>
      </c>
      <c r="E17" s="11" t="s">
        <v>81</v>
      </c>
      <c r="F17" s="10" t="s">
        <v>82</v>
      </c>
      <c r="G17" s="20"/>
      <c r="H17" s="102" t="s">
        <v>83</v>
      </c>
      <c r="I17" s="99">
        <v>43900</v>
      </c>
      <c r="J17" s="120"/>
      <c r="K17" s="12"/>
    </row>
    <row r="18" spans="1:11" ht="15.75" x14ac:dyDescent="0.25">
      <c r="B18" s="5" t="s">
        <v>84</v>
      </c>
      <c r="C18" s="6"/>
      <c r="D18" s="6"/>
      <c r="E18" s="6"/>
      <c r="F18" s="7"/>
      <c r="G18" s="6"/>
      <c r="H18" s="7"/>
      <c r="I18" s="133"/>
      <c r="J18" s="6"/>
      <c r="K18" s="13"/>
    </row>
    <row r="19" spans="1:11" ht="75" x14ac:dyDescent="0.25">
      <c r="B19" s="79" t="s">
        <v>85</v>
      </c>
      <c r="C19" s="80" t="s">
        <v>86</v>
      </c>
      <c r="D19" s="80" t="s">
        <v>84</v>
      </c>
      <c r="E19" s="80"/>
      <c r="F19" s="79" t="s">
        <v>87</v>
      </c>
      <c r="G19" s="80"/>
      <c r="H19" s="106"/>
      <c r="I19" s="106">
        <v>43557</v>
      </c>
      <c r="J19" s="106"/>
      <c r="K19" s="83"/>
    </row>
    <row r="20" spans="1:11" ht="60" x14ac:dyDescent="0.25">
      <c r="A20" s="22"/>
      <c r="B20" s="14" t="s">
        <v>88</v>
      </c>
      <c r="C20" s="15" t="s">
        <v>16</v>
      </c>
      <c r="D20" s="15" t="s">
        <v>89</v>
      </c>
      <c r="E20" s="15" t="s">
        <v>90</v>
      </c>
      <c r="F20" s="14" t="s">
        <v>91</v>
      </c>
      <c r="G20" s="15" t="s">
        <v>92</v>
      </c>
      <c r="H20" s="104"/>
      <c r="I20" s="99">
        <v>43923</v>
      </c>
      <c r="J20" s="122"/>
      <c r="K20" s="15"/>
    </row>
    <row r="21" spans="1:11" ht="135" x14ac:dyDescent="0.25">
      <c r="B21" s="10" t="s">
        <v>93</v>
      </c>
      <c r="C21" s="11" t="s">
        <v>94</v>
      </c>
      <c r="D21" s="11" t="s">
        <v>95</v>
      </c>
      <c r="E21" s="11" t="s">
        <v>96</v>
      </c>
      <c r="F21" s="10" t="s">
        <v>97</v>
      </c>
      <c r="G21" s="11"/>
      <c r="H21" s="102" t="s">
        <v>98</v>
      </c>
      <c r="I21" s="99">
        <v>43923</v>
      </c>
      <c r="J21" s="124"/>
      <c r="K21" s="12"/>
    </row>
    <row r="22" spans="1:11" ht="75" x14ac:dyDescent="0.25">
      <c r="B22" s="10" t="s">
        <v>99</v>
      </c>
      <c r="C22" s="11" t="s">
        <v>94</v>
      </c>
      <c r="D22" s="11" t="s">
        <v>100</v>
      </c>
      <c r="E22" s="11" t="s">
        <v>101</v>
      </c>
      <c r="F22" s="10" t="s">
        <v>102</v>
      </c>
      <c r="G22" s="11"/>
      <c r="H22" s="102" t="s">
        <v>103</v>
      </c>
      <c r="I22" s="99">
        <v>43923</v>
      </c>
      <c r="J22" s="124"/>
      <c r="K22" s="11"/>
    </row>
    <row r="23" spans="1:11" ht="60" x14ac:dyDescent="0.25">
      <c r="A23" s="22"/>
      <c r="B23" s="14" t="s">
        <v>104</v>
      </c>
      <c r="C23" s="15" t="s">
        <v>105</v>
      </c>
      <c r="D23" s="15" t="s">
        <v>106</v>
      </c>
      <c r="E23" s="15" t="s">
        <v>107</v>
      </c>
      <c r="F23" s="14" t="s">
        <v>772</v>
      </c>
      <c r="G23" s="15" t="s">
        <v>92</v>
      </c>
      <c r="H23" s="104"/>
      <c r="I23" s="99">
        <v>43923</v>
      </c>
      <c r="J23" s="122"/>
      <c r="K23" s="15"/>
    </row>
    <row r="24" spans="1:11" ht="90" x14ac:dyDescent="0.25">
      <c r="B24" s="10" t="s">
        <v>108</v>
      </c>
      <c r="C24" s="11" t="s">
        <v>16</v>
      </c>
      <c r="D24" s="11" t="s">
        <v>109</v>
      </c>
      <c r="E24" s="11" t="s">
        <v>110</v>
      </c>
      <c r="F24" s="10" t="s">
        <v>111</v>
      </c>
      <c r="G24" s="11"/>
      <c r="H24" s="102" t="s">
        <v>112</v>
      </c>
      <c r="I24" s="99">
        <v>43923</v>
      </c>
      <c r="J24" s="120"/>
      <c r="K24" s="12"/>
    </row>
    <row r="25" spans="1:11" ht="105" x14ac:dyDescent="0.25">
      <c r="B25" s="10" t="s">
        <v>113</v>
      </c>
      <c r="C25" s="11" t="s">
        <v>114</v>
      </c>
      <c r="D25" s="11" t="s">
        <v>115</v>
      </c>
      <c r="E25" s="11" t="s">
        <v>116</v>
      </c>
      <c r="F25" s="10" t="s">
        <v>117</v>
      </c>
      <c r="G25" s="11" t="s">
        <v>118</v>
      </c>
      <c r="H25" s="102" t="s">
        <v>119</v>
      </c>
      <c r="I25" s="99">
        <v>43923</v>
      </c>
      <c r="J25" s="120"/>
      <c r="K25" s="12"/>
    </row>
    <row r="26" spans="1:11" ht="90" x14ac:dyDescent="0.25">
      <c r="B26" s="10" t="s">
        <v>120</v>
      </c>
      <c r="C26" s="11" t="s">
        <v>16</v>
      </c>
      <c r="D26" s="11" t="s">
        <v>121</v>
      </c>
      <c r="E26" s="11" t="s">
        <v>122</v>
      </c>
      <c r="F26" s="10" t="s">
        <v>123</v>
      </c>
      <c r="G26" s="11"/>
      <c r="H26" s="102"/>
      <c r="I26" s="99">
        <v>43923</v>
      </c>
      <c r="J26" s="120"/>
      <c r="K26" s="12"/>
    </row>
    <row r="27" spans="1:11" ht="45" x14ac:dyDescent="0.25">
      <c r="A27" s="22"/>
      <c r="B27" s="14" t="s">
        <v>124</v>
      </c>
      <c r="C27" s="15" t="s">
        <v>16</v>
      </c>
      <c r="D27" s="15" t="s">
        <v>125</v>
      </c>
      <c r="E27" s="15" t="s">
        <v>126</v>
      </c>
      <c r="F27" s="14" t="s">
        <v>127</v>
      </c>
      <c r="G27" s="15" t="s">
        <v>92</v>
      </c>
      <c r="H27" s="104"/>
      <c r="I27" s="99">
        <v>43923</v>
      </c>
      <c r="J27" s="122"/>
      <c r="K27" s="15"/>
    </row>
    <row r="28" spans="1:11" ht="105" x14ac:dyDescent="0.25">
      <c r="B28" s="10" t="s">
        <v>128</v>
      </c>
      <c r="C28" s="11" t="s">
        <v>16</v>
      </c>
      <c r="D28" s="11" t="s">
        <v>129</v>
      </c>
      <c r="E28" s="11" t="s">
        <v>130</v>
      </c>
      <c r="F28" s="10" t="s">
        <v>131</v>
      </c>
      <c r="G28" s="11"/>
      <c r="H28" s="102" t="s">
        <v>98</v>
      </c>
      <c r="I28" s="99">
        <v>43923</v>
      </c>
      <c r="J28" s="120"/>
      <c r="K28" s="12"/>
    </row>
    <row r="29" spans="1:11" ht="15.75" x14ac:dyDescent="0.25">
      <c r="B29" s="5" t="s">
        <v>132</v>
      </c>
      <c r="C29" s="6"/>
      <c r="D29" s="6"/>
      <c r="E29" s="6"/>
      <c r="F29" s="7"/>
      <c r="G29" s="6"/>
      <c r="H29" s="7"/>
      <c r="I29" s="133"/>
      <c r="J29" s="133"/>
      <c r="K29" s="13"/>
    </row>
    <row r="30" spans="1:11" x14ac:dyDescent="0.25">
      <c r="B30" s="79" t="s">
        <v>133</v>
      </c>
      <c r="C30" s="80" t="s">
        <v>16</v>
      </c>
      <c r="D30" s="80" t="s">
        <v>132</v>
      </c>
      <c r="E30" s="80"/>
      <c r="F30" s="79" t="s">
        <v>134</v>
      </c>
      <c r="G30" s="80"/>
      <c r="H30" s="106"/>
      <c r="I30" s="134"/>
      <c r="J30" s="134"/>
      <c r="K30" s="83"/>
    </row>
    <row r="31" spans="1:11" ht="45" x14ac:dyDescent="0.25">
      <c r="A31" s="22"/>
      <c r="B31" s="14" t="s">
        <v>135</v>
      </c>
      <c r="C31" s="15" t="s">
        <v>16</v>
      </c>
      <c r="D31" s="15" t="s">
        <v>136</v>
      </c>
      <c r="E31" s="15" t="s">
        <v>137</v>
      </c>
      <c r="F31" s="14" t="s">
        <v>138</v>
      </c>
      <c r="G31" s="15" t="s">
        <v>73</v>
      </c>
      <c r="H31" s="104"/>
      <c r="I31" s="99">
        <v>43937</v>
      </c>
      <c r="J31" s="120"/>
      <c r="K31" s="15"/>
    </row>
    <row r="32" spans="1:11" ht="90" x14ac:dyDescent="0.25">
      <c r="B32" s="10" t="s">
        <v>139</v>
      </c>
      <c r="C32" s="11" t="s">
        <v>16</v>
      </c>
      <c r="D32" s="11" t="s">
        <v>140</v>
      </c>
      <c r="E32" s="11" t="s">
        <v>141</v>
      </c>
      <c r="F32" s="10" t="s">
        <v>142</v>
      </c>
      <c r="G32" s="23" t="s">
        <v>143</v>
      </c>
      <c r="H32" s="102" t="s">
        <v>144</v>
      </c>
      <c r="I32" s="99">
        <v>43937</v>
      </c>
      <c r="J32" s="120"/>
      <c r="K32" s="12"/>
    </row>
    <row r="33" spans="1:11" ht="30" x14ac:dyDescent="0.25">
      <c r="B33" s="10" t="s">
        <v>145</v>
      </c>
      <c r="C33" s="11" t="s">
        <v>16</v>
      </c>
      <c r="D33" s="11" t="s">
        <v>146</v>
      </c>
      <c r="E33" s="11" t="s">
        <v>147</v>
      </c>
      <c r="F33" s="10" t="s">
        <v>148</v>
      </c>
      <c r="G33" s="11"/>
      <c r="H33" s="102" t="s">
        <v>149</v>
      </c>
      <c r="I33" s="99">
        <v>43937</v>
      </c>
      <c r="J33" s="120"/>
      <c r="K33" s="12"/>
    </row>
    <row r="34" spans="1:11" ht="90" x14ac:dyDescent="0.25">
      <c r="B34" s="10" t="s">
        <v>150</v>
      </c>
      <c r="C34" s="11" t="s">
        <v>16</v>
      </c>
      <c r="D34" s="11" t="s">
        <v>151</v>
      </c>
      <c r="E34" s="11" t="s">
        <v>152</v>
      </c>
      <c r="F34" s="10" t="s">
        <v>153</v>
      </c>
      <c r="G34" s="11"/>
      <c r="H34" s="102"/>
      <c r="I34" s="99">
        <v>43937</v>
      </c>
      <c r="J34" s="120"/>
      <c r="K34" s="12"/>
    </row>
    <row r="35" spans="1:11" ht="75" x14ac:dyDescent="0.25">
      <c r="B35" s="10" t="s">
        <v>154</v>
      </c>
      <c r="C35" s="11" t="s">
        <v>16</v>
      </c>
      <c r="D35" s="11" t="s">
        <v>155</v>
      </c>
      <c r="E35" s="11" t="s">
        <v>156</v>
      </c>
      <c r="F35" s="10" t="s">
        <v>157</v>
      </c>
      <c r="G35" s="11"/>
      <c r="H35" s="102" t="s">
        <v>158</v>
      </c>
      <c r="I35" s="99">
        <v>43937</v>
      </c>
      <c r="J35" s="120"/>
      <c r="K35" s="12"/>
    </row>
    <row r="36" spans="1:11" ht="60" x14ac:dyDescent="0.25">
      <c r="A36" s="22"/>
      <c r="B36" s="14" t="s">
        <v>159</v>
      </c>
      <c r="C36" s="15" t="s">
        <v>16</v>
      </c>
      <c r="D36" s="15" t="s">
        <v>160</v>
      </c>
      <c r="E36" s="15" t="s">
        <v>161</v>
      </c>
      <c r="F36" s="14" t="s">
        <v>162</v>
      </c>
      <c r="G36" s="24"/>
      <c r="H36" s="104"/>
      <c r="I36" s="99">
        <v>43937</v>
      </c>
      <c r="J36" s="120"/>
      <c r="K36" s="15"/>
    </row>
    <row r="37" spans="1:11" ht="60" x14ac:dyDescent="0.25">
      <c r="B37" s="10" t="s">
        <v>163</v>
      </c>
      <c r="C37" s="11" t="s">
        <v>16</v>
      </c>
      <c r="D37" s="11" t="s">
        <v>164</v>
      </c>
      <c r="E37" s="11" t="s">
        <v>165</v>
      </c>
      <c r="F37" s="10" t="s">
        <v>166</v>
      </c>
      <c r="G37" s="25" t="s">
        <v>167</v>
      </c>
      <c r="H37" s="102"/>
      <c r="I37" s="99">
        <v>43937</v>
      </c>
      <c r="J37" s="120"/>
      <c r="K37" s="12"/>
    </row>
    <row r="38" spans="1:11" ht="30" x14ac:dyDescent="0.25">
      <c r="B38" s="10" t="s">
        <v>168</v>
      </c>
      <c r="C38" s="11" t="s">
        <v>16</v>
      </c>
      <c r="D38" s="11" t="s">
        <v>169</v>
      </c>
      <c r="E38" s="11"/>
      <c r="F38" s="10" t="s">
        <v>170</v>
      </c>
      <c r="G38" s="25"/>
      <c r="H38" s="102" t="s">
        <v>171</v>
      </c>
      <c r="I38" s="99">
        <v>43937</v>
      </c>
      <c r="J38" s="120"/>
      <c r="K38" s="12"/>
    </row>
    <row r="39" spans="1:11" ht="90" x14ac:dyDescent="0.25">
      <c r="B39" s="10" t="s">
        <v>172</v>
      </c>
      <c r="C39" s="11" t="s">
        <v>16</v>
      </c>
      <c r="D39" s="11" t="s">
        <v>173</v>
      </c>
      <c r="E39" s="11"/>
      <c r="F39" s="10" t="s">
        <v>174</v>
      </c>
      <c r="G39" s="25"/>
      <c r="H39" s="102" t="s">
        <v>175</v>
      </c>
      <c r="I39" s="99">
        <v>43937</v>
      </c>
      <c r="J39" s="120"/>
      <c r="K39" s="12"/>
    </row>
    <row r="40" spans="1:11" ht="60" x14ac:dyDescent="0.25">
      <c r="A40" s="22"/>
      <c r="B40" s="14" t="s">
        <v>176</v>
      </c>
      <c r="C40" s="15" t="s">
        <v>79</v>
      </c>
      <c r="D40" s="15" t="s">
        <v>177</v>
      </c>
      <c r="E40" s="15" t="s">
        <v>178</v>
      </c>
      <c r="F40" s="14" t="s">
        <v>179</v>
      </c>
      <c r="G40" s="24"/>
      <c r="H40" s="104"/>
      <c r="I40" s="99">
        <v>43937</v>
      </c>
      <c r="J40" s="122"/>
      <c r="K40" s="15"/>
    </row>
    <row r="41" spans="1:11" ht="45" x14ac:dyDescent="0.25">
      <c r="B41" s="10" t="s">
        <v>180</v>
      </c>
      <c r="C41" s="11" t="s">
        <v>79</v>
      </c>
      <c r="D41" s="11" t="s">
        <v>181</v>
      </c>
      <c r="E41" s="11"/>
      <c r="F41" s="10" t="s">
        <v>182</v>
      </c>
      <c r="G41" s="25"/>
      <c r="H41" s="102" t="s">
        <v>183</v>
      </c>
      <c r="I41" s="99">
        <v>43937</v>
      </c>
      <c r="J41" s="120"/>
      <c r="K41" s="12"/>
    </row>
    <row r="42" spans="1:11" ht="30" x14ac:dyDescent="0.25">
      <c r="B42" s="10" t="s">
        <v>184</v>
      </c>
      <c r="C42" s="11" t="s">
        <v>79</v>
      </c>
      <c r="D42" s="11" t="s">
        <v>185</v>
      </c>
      <c r="E42" s="11"/>
      <c r="F42" s="10" t="s">
        <v>186</v>
      </c>
      <c r="G42" s="25"/>
      <c r="H42" s="102" t="s">
        <v>187</v>
      </c>
      <c r="I42" s="99">
        <v>43937</v>
      </c>
      <c r="J42" s="120"/>
      <c r="K42" s="12"/>
    </row>
    <row r="43" spans="1:11" ht="30" x14ac:dyDescent="0.25">
      <c r="A43" s="37"/>
      <c r="B43" s="26" t="s">
        <v>188</v>
      </c>
      <c r="C43" s="27" t="s">
        <v>79</v>
      </c>
      <c r="D43" s="27" t="s">
        <v>189</v>
      </c>
      <c r="E43" s="27"/>
      <c r="F43" s="26" t="s">
        <v>190</v>
      </c>
      <c r="G43" s="28"/>
      <c r="H43" s="107" t="s">
        <v>191</v>
      </c>
      <c r="I43" s="99">
        <v>43937</v>
      </c>
      <c r="J43" s="120"/>
      <c r="K43" s="29"/>
    </row>
    <row r="44" spans="1:11" ht="15.75" x14ac:dyDescent="0.25">
      <c r="B44" s="5" t="s">
        <v>192</v>
      </c>
      <c r="C44" s="6"/>
      <c r="D44" s="6"/>
      <c r="E44" s="6"/>
      <c r="F44" s="7"/>
      <c r="G44" s="6"/>
      <c r="H44" s="7"/>
      <c r="I44" s="133"/>
      <c r="J44" s="6"/>
      <c r="K44" s="13"/>
    </row>
    <row r="45" spans="1:11" ht="45" x14ac:dyDescent="0.25">
      <c r="B45" s="79" t="s">
        <v>193</v>
      </c>
      <c r="C45" s="80" t="s">
        <v>194</v>
      </c>
      <c r="D45" s="80" t="s">
        <v>192</v>
      </c>
      <c r="E45" s="80"/>
      <c r="F45" s="79" t="s">
        <v>195</v>
      </c>
      <c r="G45" s="80"/>
      <c r="H45" s="106"/>
      <c r="I45" s="134"/>
      <c r="J45" s="125"/>
      <c r="K45" s="83"/>
    </row>
    <row r="46" spans="1:11" ht="60" x14ac:dyDescent="0.25">
      <c r="B46" s="14" t="s">
        <v>196</v>
      </c>
      <c r="C46" s="15" t="s">
        <v>194</v>
      </c>
      <c r="D46" s="15" t="s">
        <v>197</v>
      </c>
      <c r="E46" s="15" t="s">
        <v>198</v>
      </c>
      <c r="F46" s="14" t="s">
        <v>199</v>
      </c>
      <c r="G46" s="11"/>
      <c r="H46" s="102"/>
      <c r="I46" s="99">
        <v>43951</v>
      </c>
      <c r="J46" s="124"/>
      <c r="K46" s="12"/>
    </row>
    <row r="47" spans="1:11" ht="30" x14ac:dyDescent="0.25">
      <c r="B47" s="10" t="s">
        <v>200</v>
      </c>
      <c r="C47" s="11" t="s">
        <v>194</v>
      </c>
      <c r="D47" s="11" t="s">
        <v>201</v>
      </c>
      <c r="E47" s="11"/>
      <c r="F47" s="10" t="s">
        <v>202</v>
      </c>
      <c r="G47" s="11" t="s">
        <v>73</v>
      </c>
      <c r="H47" s="102" t="s">
        <v>203</v>
      </c>
      <c r="I47" s="99">
        <v>43951</v>
      </c>
      <c r="J47" s="120"/>
      <c r="K47" s="12"/>
    </row>
    <row r="48" spans="1:11" ht="105" x14ac:dyDescent="0.25">
      <c r="B48" s="10" t="s">
        <v>204</v>
      </c>
      <c r="C48" s="11" t="s">
        <v>194</v>
      </c>
      <c r="D48" s="11" t="s">
        <v>205</v>
      </c>
      <c r="E48" s="11" t="s">
        <v>206</v>
      </c>
      <c r="F48" s="10" t="s">
        <v>207</v>
      </c>
      <c r="G48" s="11" t="s">
        <v>92</v>
      </c>
      <c r="H48" s="102" t="s">
        <v>208</v>
      </c>
      <c r="I48" s="99">
        <v>43951</v>
      </c>
      <c r="J48" s="124"/>
      <c r="K48" s="12"/>
    </row>
    <row r="49" spans="1:11" ht="45" x14ac:dyDescent="0.25">
      <c r="B49" s="10" t="s">
        <v>128</v>
      </c>
      <c r="C49" s="11" t="s">
        <v>194</v>
      </c>
      <c r="D49" s="11" t="s">
        <v>209</v>
      </c>
      <c r="E49" s="11"/>
      <c r="F49" s="10" t="s">
        <v>210</v>
      </c>
      <c r="G49" s="11" t="s">
        <v>211</v>
      </c>
      <c r="H49" s="102" t="s">
        <v>212</v>
      </c>
      <c r="I49" s="99">
        <v>43951</v>
      </c>
      <c r="J49" s="124"/>
      <c r="K49" s="12"/>
    </row>
    <row r="50" spans="1:11" ht="45" x14ac:dyDescent="0.25">
      <c r="B50" s="14" t="s">
        <v>213</v>
      </c>
      <c r="C50" s="15" t="s">
        <v>194</v>
      </c>
      <c r="D50" s="15" t="s">
        <v>214</v>
      </c>
      <c r="E50" s="15" t="s">
        <v>215</v>
      </c>
      <c r="F50" s="14" t="s">
        <v>216</v>
      </c>
      <c r="G50" s="11"/>
      <c r="H50" s="102"/>
      <c r="I50" s="99">
        <v>43951</v>
      </c>
      <c r="J50" s="124"/>
      <c r="K50" s="12"/>
    </row>
    <row r="51" spans="1:11" ht="30" x14ac:dyDescent="0.25">
      <c r="B51" s="10" t="s">
        <v>217</v>
      </c>
      <c r="C51" s="11" t="s">
        <v>194</v>
      </c>
      <c r="D51" s="11" t="s">
        <v>218</v>
      </c>
      <c r="E51" s="11"/>
      <c r="F51" s="10" t="s">
        <v>219</v>
      </c>
      <c r="G51" s="11"/>
      <c r="H51" s="102" t="s">
        <v>220</v>
      </c>
      <c r="I51" s="99">
        <v>43951</v>
      </c>
      <c r="J51" s="124"/>
      <c r="K51" s="12"/>
    </row>
    <row r="52" spans="1:11" ht="15.75" x14ac:dyDescent="0.25">
      <c r="B52" s="5" t="s">
        <v>221</v>
      </c>
      <c r="C52" s="6"/>
      <c r="D52" s="6"/>
      <c r="E52" s="6"/>
      <c r="F52" s="7"/>
      <c r="G52" s="6"/>
      <c r="H52" s="7"/>
      <c r="I52" s="133"/>
      <c r="J52" s="133"/>
      <c r="K52" s="13"/>
    </row>
    <row r="53" spans="1:11" ht="45" x14ac:dyDescent="0.25">
      <c r="B53" s="79" t="s">
        <v>222</v>
      </c>
      <c r="C53" s="80" t="s">
        <v>223</v>
      </c>
      <c r="D53" s="80" t="s">
        <v>221</v>
      </c>
      <c r="E53" s="80"/>
      <c r="F53" s="79" t="s">
        <v>224</v>
      </c>
      <c r="G53" s="80"/>
      <c r="H53" s="106"/>
      <c r="I53" s="134"/>
      <c r="J53" s="134"/>
      <c r="K53" s="83"/>
    </row>
    <row r="54" spans="1:11" ht="90" x14ac:dyDescent="0.25">
      <c r="A54" s="31"/>
      <c r="B54" s="30" t="s">
        <v>225</v>
      </c>
      <c r="C54" s="18" t="s">
        <v>16</v>
      </c>
      <c r="D54" s="18" t="s">
        <v>226</v>
      </c>
      <c r="E54" s="18" t="s">
        <v>227</v>
      </c>
      <c r="F54" s="14" t="s">
        <v>228</v>
      </c>
      <c r="G54" s="18"/>
      <c r="H54" s="108" t="s">
        <v>229</v>
      </c>
      <c r="I54" s="100">
        <v>43954</v>
      </c>
      <c r="J54" s="120"/>
      <c r="K54" s="18"/>
    </row>
    <row r="55" spans="1:11" ht="30" x14ac:dyDescent="0.25">
      <c r="A55" s="36"/>
      <c r="B55" s="32" t="s">
        <v>230</v>
      </c>
      <c r="C55" s="16" t="s">
        <v>16</v>
      </c>
      <c r="D55" s="16" t="s">
        <v>231</v>
      </c>
      <c r="E55" s="16"/>
      <c r="F55" s="10" t="s">
        <v>232</v>
      </c>
      <c r="G55" s="18" t="s">
        <v>233</v>
      </c>
      <c r="H55" s="109"/>
      <c r="I55" s="100">
        <v>43954</v>
      </c>
      <c r="J55" s="84"/>
      <c r="K55" s="33"/>
    </row>
    <row r="56" spans="1:11" x14ac:dyDescent="0.25">
      <c r="A56" s="36"/>
      <c r="B56" s="32" t="s">
        <v>234</v>
      </c>
      <c r="C56" s="16" t="s">
        <v>79</v>
      </c>
      <c r="D56" s="16" t="s">
        <v>235</v>
      </c>
      <c r="E56" s="16"/>
      <c r="F56" s="10" t="s">
        <v>236</v>
      </c>
      <c r="G56" s="18"/>
      <c r="H56" s="109"/>
      <c r="I56" s="100">
        <v>43954</v>
      </c>
      <c r="J56" s="120"/>
      <c r="K56" s="33"/>
    </row>
    <row r="57" spans="1:11" ht="90" x14ac:dyDescent="0.25">
      <c r="A57" s="36"/>
      <c r="B57" s="32" t="s">
        <v>237</v>
      </c>
      <c r="C57" s="16" t="s">
        <v>16</v>
      </c>
      <c r="D57" s="16" t="s">
        <v>238</v>
      </c>
      <c r="E57" s="16" t="s">
        <v>239</v>
      </c>
      <c r="F57" s="10" t="s">
        <v>240</v>
      </c>
      <c r="G57" s="18"/>
      <c r="H57" s="109" t="s">
        <v>241</v>
      </c>
      <c r="I57" s="100">
        <v>43954</v>
      </c>
      <c r="J57" s="120"/>
      <c r="K57" s="33"/>
    </row>
    <row r="58" spans="1:11" ht="75" x14ac:dyDescent="0.25">
      <c r="A58" s="36"/>
      <c r="B58" s="32" t="s">
        <v>242</v>
      </c>
      <c r="C58" s="16" t="s">
        <v>16</v>
      </c>
      <c r="D58" s="16" t="s">
        <v>243</v>
      </c>
      <c r="E58" s="16" t="s">
        <v>244</v>
      </c>
      <c r="F58" s="10" t="s">
        <v>245</v>
      </c>
      <c r="G58" s="18"/>
      <c r="H58" s="109" t="s">
        <v>246</v>
      </c>
      <c r="I58" s="100">
        <v>43954</v>
      </c>
      <c r="J58" s="120"/>
      <c r="K58" s="33"/>
    </row>
    <row r="59" spans="1:11" ht="30" x14ac:dyDescent="0.25">
      <c r="A59" s="36"/>
      <c r="B59" s="32" t="s">
        <v>247</v>
      </c>
      <c r="C59" s="16" t="s">
        <v>248</v>
      </c>
      <c r="D59" s="16" t="s">
        <v>249</v>
      </c>
      <c r="E59" s="16"/>
      <c r="F59" s="10" t="s">
        <v>250</v>
      </c>
      <c r="G59" s="18"/>
      <c r="H59" s="109"/>
      <c r="I59" s="100">
        <v>43954</v>
      </c>
      <c r="J59" s="120"/>
      <c r="K59" s="33"/>
    </row>
    <row r="60" spans="1:11" ht="30" x14ac:dyDescent="0.25">
      <c r="A60" s="31"/>
      <c r="B60" s="30" t="s">
        <v>251</v>
      </c>
      <c r="C60" s="18" t="s">
        <v>252</v>
      </c>
      <c r="D60" s="18" t="s">
        <v>253</v>
      </c>
      <c r="E60" s="18"/>
      <c r="F60" s="14" t="s">
        <v>254</v>
      </c>
      <c r="G60" s="18" t="s">
        <v>233</v>
      </c>
      <c r="H60" s="108"/>
      <c r="I60" s="100">
        <v>43954</v>
      </c>
      <c r="J60" s="122"/>
      <c r="K60" s="18"/>
    </row>
    <row r="61" spans="1:11" ht="30" x14ac:dyDescent="0.25">
      <c r="A61" s="36"/>
      <c r="B61" s="32" t="s">
        <v>255</v>
      </c>
      <c r="C61" s="16" t="s">
        <v>252</v>
      </c>
      <c r="D61" s="16" t="s">
        <v>256</v>
      </c>
      <c r="E61" s="16"/>
      <c r="F61" s="10" t="s">
        <v>257</v>
      </c>
      <c r="G61" s="18"/>
      <c r="H61" s="109"/>
      <c r="I61" s="100">
        <v>43954</v>
      </c>
      <c r="J61" s="120"/>
      <c r="K61" s="33"/>
    </row>
    <row r="62" spans="1:11" ht="45" x14ac:dyDescent="0.25">
      <c r="A62" s="36"/>
      <c r="B62" s="32" t="s">
        <v>258</v>
      </c>
      <c r="C62" s="16" t="s">
        <v>252</v>
      </c>
      <c r="D62" s="16" t="s">
        <v>259</v>
      </c>
      <c r="E62" s="16" t="s">
        <v>260</v>
      </c>
      <c r="F62" s="10" t="s">
        <v>261</v>
      </c>
      <c r="G62" s="18"/>
      <c r="H62" s="109" t="s">
        <v>262</v>
      </c>
      <c r="I62" s="100">
        <v>43954</v>
      </c>
      <c r="J62" s="120"/>
      <c r="K62" s="33"/>
    </row>
    <row r="63" spans="1:11" ht="60" x14ac:dyDescent="0.25">
      <c r="A63" s="36"/>
      <c r="B63" s="32" t="s">
        <v>263</v>
      </c>
      <c r="C63" s="16" t="s">
        <v>16</v>
      </c>
      <c r="D63" s="16" t="s">
        <v>264</v>
      </c>
      <c r="E63" s="16" t="s">
        <v>265</v>
      </c>
      <c r="F63" s="10" t="s">
        <v>266</v>
      </c>
      <c r="G63" s="18"/>
      <c r="H63" s="109" t="s">
        <v>267</v>
      </c>
      <c r="I63" s="100">
        <v>43954</v>
      </c>
      <c r="J63" s="120"/>
      <c r="K63" s="33"/>
    </row>
    <row r="64" spans="1:11" ht="15.75" x14ac:dyDescent="0.25">
      <c r="A64" s="36"/>
      <c r="B64" s="5" t="s">
        <v>268</v>
      </c>
      <c r="C64" s="6"/>
      <c r="D64" s="6"/>
      <c r="E64" s="6"/>
      <c r="F64" s="7"/>
      <c r="G64" s="6"/>
      <c r="H64" s="7"/>
      <c r="I64" s="133"/>
      <c r="J64" s="6"/>
      <c r="K64" s="13"/>
    </row>
    <row r="65" spans="1:11" ht="45" x14ac:dyDescent="0.25">
      <c r="B65" s="79" t="s">
        <v>269</v>
      </c>
      <c r="C65" s="80" t="s">
        <v>270</v>
      </c>
      <c r="D65" s="80" t="s">
        <v>268</v>
      </c>
      <c r="E65" s="80"/>
      <c r="F65" s="79" t="s">
        <v>271</v>
      </c>
      <c r="G65" s="80"/>
      <c r="H65" s="106"/>
      <c r="I65" s="135">
        <v>43954</v>
      </c>
      <c r="J65" s="125"/>
      <c r="K65" s="83"/>
    </row>
    <row r="66" spans="1:11" ht="45" x14ac:dyDescent="0.25">
      <c r="B66" s="32" t="s">
        <v>272</v>
      </c>
      <c r="C66" s="16" t="s">
        <v>270</v>
      </c>
      <c r="D66" s="16" t="s">
        <v>273</v>
      </c>
      <c r="E66" s="16" t="s">
        <v>274</v>
      </c>
      <c r="F66" s="10" t="s">
        <v>275</v>
      </c>
      <c r="G66" s="16" t="s">
        <v>92</v>
      </c>
      <c r="H66" s="109"/>
      <c r="I66" s="100">
        <v>43954</v>
      </c>
      <c r="J66" s="120"/>
      <c r="K66" s="16"/>
    </row>
    <row r="67" spans="1:11" ht="60" x14ac:dyDescent="0.25">
      <c r="A67" s="22"/>
      <c r="B67" s="32" t="s">
        <v>276</v>
      </c>
      <c r="C67" s="16" t="s">
        <v>270</v>
      </c>
      <c r="D67" s="16" t="s">
        <v>277</v>
      </c>
      <c r="E67" s="16" t="s">
        <v>278</v>
      </c>
      <c r="F67" s="10" t="s">
        <v>279</v>
      </c>
      <c r="G67" s="16" t="s">
        <v>92</v>
      </c>
      <c r="H67" s="109"/>
      <c r="I67" s="100">
        <v>43954</v>
      </c>
      <c r="J67" s="120"/>
      <c r="K67" s="16"/>
    </row>
    <row r="68" spans="1:11" x14ac:dyDescent="0.25">
      <c r="I68" s="457"/>
    </row>
    <row r="69" spans="1:11" x14ac:dyDescent="0.25">
      <c r="B69" s="89"/>
      <c r="C69" s="85"/>
      <c r="D69" s="90"/>
      <c r="E69" s="35"/>
      <c r="F69" s="35"/>
      <c r="G69" s="35"/>
      <c r="H69" s="35"/>
      <c r="I69" s="458"/>
      <c r="J69" s="35"/>
      <c r="K69" s="90"/>
    </row>
    <row r="70" spans="1:11" ht="15.75" x14ac:dyDescent="0.25">
      <c r="B70" s="91" t="s">
        <v>773</v>
      </c>
      <c r="C70" s="91" t="s">
        <v>6</v>
      </c>
      <c r="D70" s="92" t="s">
        <v>7</v>
      </c>
      <c r="E70" s="91" t="s">
        <v>8</v>
      </c>
      <c r="F70" s="91" t="s">
        <v>9</v>
      </c>
      <c r="G70" s="91" t="s">
        <v>10</v>
      </c>
      <c r="H70" s="110" t="s">
        <v>11</v>
      </c>
      <c r="I70" s="136"/>
      <c r="J70" s="126"/>
      <c r="K70" s="92"/>
    </row>
    <row r="71" spans="1:11" x14ac:dyDescent="0.25">
      <c r="B71" s="45" t="s">
        <v>282</v>
      </c>
      <c r="C71" s="93"/>
      <c r="D71" s="93"/>
      <c r="E71" s="93"/>
      <c r="F71" s="93"/>
      <c r="G71" s="93"/>
      <c r="H71" s="93"/>
      <c r="I71" s="133"/>
      <c r="J71" s="93"/>
      <c r="K71" s="93"/>
    </row>
    <row r="72" spans="1:11" ht="45" x14ac:dyDescent="0.25">
      <c r="B72" s="94" t="s">
        <v>280</v>
      </c>
      <c r="C72" s="95" t="s">
        <v>281</v>
      </c>
      <c r="D72" s="95" t="s">
        <v>282</v>
      </c>
      <c r="E72" s="95"/>
      <c r="F72" s="96" t="s">
        <v>283</v>
      </c>
      <c r="G72" s="95" t="s">
        <v>20</v>
      </c>
      <c r="H72" s="111"/>
      <c r="I72" s="139">
        <v>43968</v>
      </c>
      <c r="J72" s="127"/>
      <c r="K72" s="95"/>
    </row>
    <row r="73" spans="1:11" ht="45" x14ac:dyDescent="0.25">
      <c r="B73" s="30" t="s">
        <v>284</v>
      </c>
      <c r="C73" s="38" t="s">
        <v>16</v>
      </c>
      <c r="D73" s="39" t="s">
        <v>285</v>
      </c>
      <c r="E73" s="39" t="s">
        <v>286</v>
      </c>
      <c r="F73" s="40" t="s">
        <v>287</v>
      </c>
      <c r="G73" s="41" t="s">
        <v>288</v>
      </c>
      <c r="H73" s="112"/>
      <c r="I73" s="137">
        <v>43968</v>
      </c>
      <c r="J73" s="128"/>
      <c r="K73" s="39"/>
    </row>
    <row r="74" spans="1:11" ht="60" x14ac:dyDescent="0.25">
      <c r="B74" s="32" t="s">
        <v>289</v>
      </c>
      <c r="C74" s="38" t="s">
        <v>16</v>
      </c>
      <c r="D74" s="38" t="s">
        <v>290</v>
      </c>
      <c r="E74" s="38" t="s">
        <v>291</v>
      </c>
      <c r="F74" s="43" t="s">
        <v>292</v>
      </c>
      <c r="G74" s="41"/>
      <c r="H74" s="113" t="s">
        <v>103</v>
      </c>
      <c r="I74" s="137">
        <v>43968</v>
      </c>
      <c r="J74" s="129"/>
      <c r="K74" s="38"/>
    </row>
    <row r="75" spans="1:11" ht="60" x14ac:dyDescent="0.25">
      <c r="B75" s="32" t="s">
        <v>293</v>
      </c>
      <c r="C75" s="38" t="s">
        <v>79</v>
      </c>
      <c r="D75" s="38" t="s">
        <v>294</v>
      </c>
      <c r="E75" s="38" t="s">
        <v>295</v>
      </c>
      <c r="F75" s="43" t="s">
        <v>296</v>
      </c>
      <c r="G75" s="41"/>
      <c r="H75" s="114" t="s">
        <v>297</v>
      </c>
      <c r="I75" s="137">
        <v>43968</v>
      </c>
      <c r="J75" s="130"/>
      <c r="K75" s="38"/>
    </row>
    <row r="76" spans="1:11" ht="45" x14ac:dyDescent="0.25">
      <c r="B76" s="30" t="s">
        <v>298</v>
      </c>
      <c r="C76" s="38" t="s">
        <v>16</v>
      </c>
      <c r="D76" s="17" t="s">
        <v>299</v>
      </c>
      <c r="E76" s="17" t="s">
        <v>300</v>
      </c>
      <c r="F76" s="17" t="s">
        <v>301</v>
      </c>
      <c r="G76" s="41" t="s">
        <v>302</v>
      </c>
      <c r="H76" s="115"/>
      <c r="I76" s="137">
        <v>43968</v>
      </c>
      <c r="J76" s="130"/>
      <c r="K76" s="17"/>
    </row>
    <row r="77" spans="1:11" ht="60" x14ac:dyDescent="0.25">
      <c r="B77" s="32" t="s">
        <v>303</v>
      </c>
      <c r="C77" s="38" t="s">
        <v>16</v>
      </c>
      <c r="D77" s="38" t="s">
        <v>304</v>
      </c>
      <c r="E77" s="38" t="s">
        <v>305</v>
      </c>
      <c r="F77" s="38" t="s">
        <v>306</v>
      </c>
      <c r="G77" s="41"/>
      <c r="H77" s="113" t="s">
        <v>307</v>
      </c>
      <c r="I77" s="137">
        <v>43968</v>
      </c>
      <c r="J77" s="130"/>
      <c r="K77" s="38"/>
    </row>
    <row r="78" spans="1:11" ht="75" x14ac:dyDescent="0.25">
      <c r="B78" s="32" t="s">
        <v>308</v>
      </c>
      <c r="C78" s="38" t="s">
        <v>16</v>
      </c>
      <c r="D78" s="38" t="s">
        <v>309</v>
      </c>
      <c r="E78" s="38" t="s">
        <v>310</v>
      </c>
      <c r="F78" s="38" t="s">
        <v>311</v>
      </c>
      <c r="G78" s="41"/>
      <c r="H78" s="113" t="s">
        <v>307</v>
      </c>
      <c r="I78" s="137">
        <v>43968</v>
      </c>
      <c r="J78" s="130"/>
      <c r="K78" s="38"/>
    </row>
    <row r="79" spans="1:11" ht="45" x14ac:dyDescent="0.25">
      <c r="B79" s="32" t="s">
        <v>312</v>
      </c>
      <c r="C79" s="38" t="s">
        <v>16</v>
      </c>
      <c r="D79" s="38" t="s">
        <v>313</v>
      </c>
      <c r="E79" s="38" t="s">
        <v>314</v>
      </c>
      <c r="F79" s="38" t="s">
        <v>315</v>
      </c>
      <c r="G79" s="41"/>
      <c r="H79" s="114" t="s">
        <v>316</v>
      </c>
      <c r="I79" s="137">
        <v>43968</v>
      </c>
      <c r="J79" s="130"/>
      <c r="K79" s="38"/>
    </row>
    <row r="80" spans="1:11" ht="60" x14ac:dyDescent="0.25">
      <c r="B80" s="32" t="s">
        <v>317</v>
      </c>
      <c r="C80" s="38" t="s">
        <v>16</v>
      </c>
      <c r="D80" s="38" t="s">
        <v>318</v>
      </c>
      <c r="E80" s="38" t="s">
        <v>319</v>
      </c>
      <c r="F80" s="38" t="s">
        <v>320</v>
      </c>
      <c r="G80" s="41"/>
      <c r="H80" s="113" t="s">
        <v>307</v>
      </c>
      <c r="I80" s="137">
        <v>43968</v>
      </c>
      <c r="J80" s="130"/>
      <c r="K80" s="38"/>
    </row>
    <row r="81" spans="2:11" ht="45" x14ac:dyDescent="0.25">
      <c r="B81" s="32" t="s">
        <v>321</v>
      </c>
      <c r="C81" s="38" t="s">
        <v>16</v>
      </c>
      <c r="D81" s="38" t="s">
        <v>322</v>
      </c>
      <c r="E81" s="38" t="s">
        <v>323</v>
      </c>
      <c r="F81" s="38" t="s">
        <v>324</v>
      </c>
      <c r="G81" s="41"/>
      <c r="H81" s="113"/>
      <c r="I81" s="137">
        <v>43968</v>
      </c>
      <c r="J81" s="130"/>
      <c r="K81" s="38"/>
    </row>
    <row r="82" spans="2:11" ht="105" x14ac:dyDescent="0.25">
      <c r="B82" s="32" t="s">
        <v>325</v>
      </c>
      <c r="C82" s="38" t="s">
        <v>16</v>
      </c>
      <c r="D82" s="38" t="s">
        <v>326</v>
      </c>
      <c r="E82" s="38" t="s">
        <v>327</v>
      </c>
      <c r="F82" s="38" t="s">
        <v>328</v>
      </c>
      <c r="G82" s="41"/>
      <c r="H82" s="113"/>
      <c r="I82" s="137">
        <v>43968</v>
      </c>
      <c r="J82" s="130"/>
      <c r="K82" s="38"/>
    </row>
    <row r="83" spans="2:11" ht="45" x14ac:dyDescent="0.25">
      <c r="B83" s="30" t="s">
        <v>329</v>
      </c>
      <c r="C83" s="17" t="s">
        <v>16</v>
      </c>
      <c r="D83" s="17" t="s">
        <v>330</v>
      </c>
      <c r="E83" s="17" t="s">
        <v>331</v>
      </c>
      <c r="F83" s="17" t="s">
        <v>332</v>
      </c>
      <c r="G83" s="41" t="s">
        <v>288</v>
      </c>
      <c r="H83" s="115"/>
      <c r="I83" s="137">
        <v>43968</v>
      </c>
      <c r="J83" s="130"/>
      <c r="K83" s="17"/>
    </row>
    <row r="84" spans="2:11" ht="60" x14ac:dyDescent="0.25">
      <c r="B84" s="32" t="s">
        <v>333</v>
      </c>
      <c r="C84" s="38" t="s">
        <v>16</v>
      </c>
      <c r="D84" s="38" t="s">
        <v>334</v>
      </c>
      <c r="E84" s="38" t="s">
        <v>335</v>
      </c>
      <c r="F84" s="38" t="s">
        <v>336</v>
      </c>
      <c r="G84" s="41"/>
      <c r="H84" s="113" t="s">
        <v>307</v>
      </c>
      <c r="I84" s="137">
        <v>43968</v>
      </c>
      <c r="J84" s="130"/>
      <c r="K84" s="38"/>
    </row>
    <row r="85" spans="2:11" ht="30" x14ac:dyDescent="0.25">
      <c r="B85" s="30" t="s">
        <v>337</v>
      </c>
      <c r="C85" s="38" t="s">
        <v>16</v>
      </c>
      <c r="D85" s="17" t="s">
        <v>338</v>
      </c>
      <c r="E85" s="17" t="s">
        <v>339</v>
      </c>
      <c r="F85" s="17" t="s">
        <v>340</v>
      </c>
      <c r="G85" s="41" t="s">
        <v>302</v>
      </c>
      <c r="H85" s="115"/>
      <c r="I85" s="137">
        <v>43968</v>
      </c>
      <c r="J85" s="130"/>
      <c r="K85" s="17"/>
    </row>
    <row r="86" spans="2:11" ht="75" x14ac:dyDescent="0.25">
      <c r="B86" s="32" t="s">
        <v>341</v>
      </c>
      <c r="C86" s="38" t="s">
        <v>16</v>
      </c>
      <c r="D86" s="38" t="s">
        <v>342</v>
      </c>
      <c r="E86" s="38" t="s">
        <v>343</v>
      </c>
      <c r="F86" s="38" t="s">
        <v>344</v>
      </c>
      <c r="G86" s="41"/>
      <c r="H86" s="114" t="s">
        <v>316</v>
      </c>
      <c r="I86" s="137">
        <v>43968</v>
      </c>
      <c r="J86" s="130"/>
      <c r="K86" s="38"/>
    </row>
    <row r="87" spans="2:11" ht="60" x14ac:dyDescent="0.25">
      <c r="B87" s="32" t="s">
        <v>345</v>
      </c>
      <c r="C87" s="38" t="s">
        <v>16</v>
      </c>
      <c r="D87" s="38" t="s">
        <v>346</v>
      </c>
      <c r="E87" s="38" t="s">
        <v>347</v>
      </c>
      <c r="F87" s="38" t="s">
        <v>348</v>
      </c>
      <c r="G87" s="41"/>
      <c r="H87" s="113" t="s">
        <v>307</v>
      </c>
      <c r="I87" s="137">
        <v>43968</v>
      </c>
      <c r="J87" s="129"/>
      <c r="K87" s="38"/>
    </row>
    <row r="88" spans="2:11" ht="45" x14ac:dyDescent="0.25">
      <c r="B88" s="32" t="s">
        <v>349</v>
      </c>
      <c r="C88" s="38" t="s">
        <v>79</v>
      </c>
      <c r="D88" s="38" t="s">
        <v>350</v>
      </c>
      <c r="E88" s="38" t="s">
        <v>351</v>
      </c>
      <c r="F88" s="38" t="s">
        <v>352</v>
      </c>
      <c r="G88" s="41"/>
      <c r="H88" s="113" t="s">
        <v>307</v>
      </c>
      <c r="I88" s="137">
        <v>43968</v>
      </c>
      <c r="J88" s="130"/>
      <c r="K88" s="38"/>
    </row>
    <row r="89" spans="2:11" ht="75" x14ac:dyDescent="0.25">
      <c r="B89" s="32" t="s">
        <v>353</v>
      </c>
      <c r="C89" s="38" t="s">
        <v>79</v>
      </c>
      <c r="D89" s="38" t="s">
        <v>354</v>
      </c>
      <c r="E89" s="38" t="s">
        <v>355</v>
      </c>
      <c r="F89" s="38" t="s">
        <v>356</v>
      </c>
      <c r="G89" s="41"/>
      <c r="H89" s="114" t="s">
        <v>316</v>
      </c>
      <c r="I89" s="137">
        <v>43968</v>
      </c>
      <c r="J89" s="130"/>
      <c r="K89" s="38"/>
    </row>
    <row r="90" spans="2:11" ht="30" x14ac:dyDescent="0.25">
      <c r="B90" s="32" t="s">
        <v>357</v>
      </c>
      <c r="C90" s="38" t="s">
        <v>79</v>
      </c>
      <c r="D90" s="38" t="s">
        <v>358</v>
      </c>
      <c r="E90" s="38" t="s">
        <v>359</v>
      </c>
      <c r="F90" s="38" t="s">
        <v>360</v>
      </c>
      <c r="G90" s="41"/>
      <c r="H90" s="113" t="s">
        <v>103</v>
      </c>
      <c r="I90" s="137">
        <v>43968</v>
      </c>
      <c r="J90" s="130"/>
      <c r="K90" s="38"/>
    </row>
    <row r="91" spans="2:11" x14ac:dyDescent="0.25">
      <c r="B91" s="45" t="s">
        <v>361</v>
      </c>
      <c r="C91" s="46"/>
      <c r="D91" s="46"/>
      <c r="E91" s="46"/>
      <c r="F91" s="46"/>
      <c r="G91" s="46"/>
      <c r="H91" s="46"/>
      <c r="I91" s="133"/>
      <c r="J91" s="133"/>
      <c r="K91" s="46"/>
    </row>
    <row r="92" spans="2:11" ht="90" x14ac:dyDescent="0.25">
      <c r="B92" s="94" t="s">
        <v>362</v>
      </c>
      <c r="C92" s="95" t="s">
        <v>16</v>
      </c>
      <c r="D92" s="95" t="s">
        <v>361</v>
      </c>
      <c r="E92" s="95" t="s">
        <v>36</v>
      </c>
      <c r="F92" s="96" t="s">
        <v>363</v>
      </c>
      <c r="G92" s="96"/>
      <c r="H92" s="111"/>
      <c r="I92" s="135">
        <v>43982</v>
      </c>
      <c r="J92" s="135"/>
      <c r="K92" s="95"/>
    </row>
    <row r="93" spans="2:11" ht="60" x14ac:dyDescent="0.25">
      <c r="B93" s="30" t="s">
        <v>364</v>
      </c>
      <c r="C93" s="17" t="s">
        <v>16</v>
      </c>
      <c r="D93" s="17" t="s">
        <v>365</v>
      </c>
      <c r="E93" s="17" t="s">
        <v>366</v>
      </c>
      <c r="F93" s="17" t="s">
        <v>367</v>
      </c>
      <c r="G93" s="41" t="s">
        <v>302</v>
      </c>
      <c r="H93" s="115"/>
      <c r="I93" s="99">
        <v>43982</v>
      </c>
      <c r="J93" s="130"/>
      <c r="K93" s="38"/>
    </row>
    <row r="94" spans="2:11" ht="60" x14ac:dyDescent="0.25">
      <c r="B94" s="32" t="s">
        <v>368</v>
      </c>
      <c r="C94" s="38" t="s">
        <v>16</v>
      </c>
      <c r="D94" s="38" t="s">
        <v>369</v>
      </c>
      <c r="E94" s="38" t="s">
        <v>370</v>
      </c>
      <c r="F94" s="38" t="s">
        <v>371</v>
      </c>
      <c r="G94" s="41"/>
      <c r="H94" s="113"/>
      <c r="I94" s="99">
        <v>43982</v>
      </c>
      <c r="J94" s="130"/>
      <c r="K94" s="38"/>
    </row>
    <row r="95" spans="2:11" ht="75" x14ac:dyDescent="0.25">
      <c r="B95" s="32" t="s">
        <v>372</v>
      </c>
      <c r="C95" s="38" t="s">
        <v>16</v>
      </c>
      <c r="D95" s="38" t="s">
        <v>373</v>
      </c>
      <c r="E95" s="38" t="s">
        <v>374</v>
      </c>
      <c r="F95" s="38" t="s">
        <v>375</v>
      </c>
      <c r="G95" s="41"/>
      <c r="H95" s="113"/>
      <c r="I95" s="99">
        <v>43982</v>
      </c>
      <c r="J95" s="130"/>
      <c r="K95" s="38"/>
    </row>
    <row r="96" spans="2:11" x14ac:dyDescent="0.25">
      <c r="B96" s="45" t="s">
        <v>376</v>
      </c>
      <c r="C96" s="46"/>
      <c r="D96" s="46"/>
      <c r="E96" s="46"/>
      <c r="F96" s="46"/>
      <c r="G96" s="46"/>
      <c r="H96" s="46"/>
      <c r="I96" s="133"/>
      <c r="J96" s="133"/>
      <c r="K96" s="46"/>
    </row>
    <row r="97" spans="2:11" ht="75" x14ac:dyDescent="0.25">
      <c r="B97" s="94" t="s">
        <v>377</v>
      </c>
      <c r="C97" s="95" t="s">
        <v>378</v>
      </c>
      <c r="D97" s="95" t="s">
        <v>376</v>
      </c>
      <c r="E97" s="95"/>
      <c r="F97" s="96" t="s">
        <v>379</v>
      </c>
      <c r="G97" s="96"/>
      <c r="H97" s="116"/>
      <c r="I97" s="135">
        <v>43993</v>
      </c>
      <c r="J97" s="135"/>
      <c r="K97" s="97"/>
    </row>
    <row r="98" spans="2:11" ht="75" x14ac:dyDescent="0.25">
      <c r="B98" s="30" t="s">
        <v>380</v>
      </c>
      <c r="C98" s="47" t="s">
        <v>381</v>
      </c>
      <c r="D98" s="17" t="s">
        <v>382</v>
      </c>
      <c r="E98" s="17" t="s">
        <v>383</v>
      </c>
      <c r="F98" s="17" t="s">
        <v>384</v>
      </c>
      <c r="G98" s="41" t="s">
        <v>288</v>
      </c>
      <c r="H98" s="115"/>
      <c r="I98" s="100">
        <v>43993</v>
      </c>
      <c r="J98" s="130"/>
      <c r="K98" s="17"/>
    </row>
    <row r="99" spans="2:11" ht="75" x14ac:dyDescent="0.25">
      <c r="B99" s="32" t="s">
        <v>385</v>
      </c>
      <c r="C99" s="48" t="s">
        <v>381</v>
      </c>
      <c r="D99" s="38" t="s">
        <v>386</v>
      </c>
      <c r="E99" s="38" t="s">
        <v>387</v>
      </c>
      <c r="F99" s="38" t="s">
        <v>388</v>
      </c>
      <c r="G99" s="41"/>
      <c r="H99" s="113" t="s">
        <v>389</v>
      </c>
      <c r="I99" s="100">
        <v>43993</v>
      </c>
      <c r="J99" s="130"/>
      <c r="K99" s="38"/>
    </row>
    <row r="100" spans="2:11" ht="75" x14ac:dyDescent="0.25">
      <c r="B100" s="32" t="s">
        <v>390</v>
      </c>
      <c r="C100" s="48" t="s">
        <v>391</v>
      </c>
      <c r="D100" s="38" t="s">
        <v>392</v>
      </c>
      <c r="E100" s="38" t="s">
        <v>393</v>
      </c>
      <c r="F100" s="38" t="s">
        <v>394</v>
      </c>
      <c r="G100" s="41"/>
      <c r="H100" s="114" t="s">
        <v>395</v>
      </c>
      <c r="I100" s="100">
        <v>43993</v>
      </c>
      <c r="J100" s="130"/>
      <c r="K100" s="38"/>
    </row>
    <row r="101" spans="2:11" ht="30" x14ac:dyDescent="0.25">
      <c r="B101" s="32" t="s">
        <v>396</v>
      </c>
      <c r="C101" s="48" t="s">
        <v>397</v>
      </c>
      <c r="D101" s="38" t="s">
        <v>398</v>
      </c>
      <c r="E101" s="38" t="s">
        <v>399</v>
      </c>
      <c r="F101" s="38" t="s">
        <v>400</v>
      </c>
      <c r="G101" s="41"/>
      <c r="H101" s="113"/>
      <c r="I101" s="100">
        <v>43993</v>
      </c>
      <c r="J101" s="130"/>
      <c r="K101" s="38"/>
    </row>
    <row r="102" spans="2:11" ht="45" x14ac:dyDescent="0.25">
      <c r="B102" s="32" t="s">
        <v>401</v>
      </c>
      <c r="C102" s="48" t="s">
        <v>391</v>
      </c>
      <c r="D102" s="38" t="s">
        <v>402</v>
      </c>
      <c r="E102" s="38" t="s">
        <v>403</v>
      </c>
      <c r="F102" s="38" t="s">
        <v>404</v>
      </c>
      <c r="G102" s="41"/>
      <c r="H102" s="114" t="s">
        <v>405</v>
      </c>
      <c r="I102" s="100">
        <v>43993</v>
      </c>
      <c r="J102" s="130"/>
      <c r="K102" s="38"/>
    </row>
    <row r="103" spans="2:11" ht="45" x14ac:dyDescent="0.25">
      <c r="B103" s="32" t="s">
        <v>406</v>
      </c>
      <c r="C103" s="48" t="s">
        <v>391</v>
      </c>
      <c r="D103" s="38" t="s">
        <v>407</v>
      </c>
      <c r="E103" s="38" t="s">
        <v>408</v>
      </c>
      <c r="F103" s="38" t="s">
        <v>409</v>
      </c>
      <c r="G103" s="44" t="s">
        <v>410</v>
      </c>
      <c r="H103" s="113"/>
      <c r="I103" s="100">
        <v>43993</v>
      </c>
      <c r="J103" s="130"/>
      <c r="K103" s="38"/>
    </row>
    <row r="104" spans="2:11" ht="105" x14ac:dyDescent="0.25">
      <c r="B104" s="32" t="s">
        <v>411</v>
      </c>
      <c r="C104" s="48" t="s">
        <v>381</v>
      </c>
      <c r="D104" s="38" t="s">
        <v>412</v>
      </c>
      <c r="E104" s="38" t="s">
        <v>413</v>
      </c>
      <c r="F104" s="38" t="s">
        <v>414</v>
      </c>
      <c r="G104" s="41"/>
      <c r="H104" s="113" t="s">
        <v>389</v>
      </c>
      <c r="I104" s="100">
        <v>43993</v>
      </c>
      <c r="J104" s="131"/>
      <c r="K104" s="38"/>
    </row>
    <row r="105" spans="2:11" ht="45" x14ac:dyDescent="0.25">
      <c r="B105" s="30" t="s">
        <v>415</v>
      </c>
      <c r="C105" s="17" t="s">
        <v>391</v>
      </c>
      <c r="D105" s="17" t="s">
        <v>416</v>
      </c>
      <c r="E105" s="17" t="s">
        <v>417</v>
      </c>
      <c r="F105" s="17" t="s">
        <v>418</v>
      </c>
      <c r="G105" s="41" t="s">
        <v>288</v>
      </c>
      <c r="H105" s="115"/>
      <c r="I105" s="100">
        <v>43993</v>
      </c>
      <c r="J105" s="130"/>
      <c r="K105" s="17"/>
    </row>
    <row r="106" spans="2:11" ht="75" x14ac:dyDescent="0.25">
      <c r="B106" s="32" t="s">
        <v>419</v>
      </c>
      <c r="C106" s="38" t="s">
        <v>391</v>
      </c>
      <c r="D106" s="38" t="s">
        <v>420</v>
      </c>
      <c r="E106" s="38" t="s">
        <v>421</v>
      </c>
      <c r="F106" s="38" t="s">
        <v>422</v>
      </c>
      <c r="G106" s="41"/>
      <c r="H106" s="113" t="s">
        <v>423</v>
      </c>
      <c r="I106" s="100">
        <v>43993</v>
      </c>
      <c r="J106" s="130"/>
      <c r="K106" s="38"/>
    </row>
    <row r="107" spans="2:11" ht="60" x14ac:dyDescent="0.25">
      <c r="B107" s="32" t="s">
        <v>424</v>
      </c>
      <c r="C107" s="38" t="s">
        <v>79</v>
      </c>
      <c r="D107" s="38" t="s">
        <v>425</v>
      </c>
      <c r="E107" s="38" t="s">
        <v>426</v>
      </c>
      <c r="F107" s="38" t="s">
        <v>427</v>
      </c>
      <c r="G107" s="41"/>
      <c r="H107" s="114" t="s">
        <v>428</v>
      </c>
      <c r="I107" s="100">
        <v>43993</v>
      </c>
      <c r="J107" s="130"/>
      <c r="K107" s="38"/>
    </row>
    <row r="108" spans="2:11" ht="75" x14ac:dyDescent="0.25">
      <c r="B108" s="32" t="s">
        <v>429</v>
      </c>
      <c r="C108" s="38" t="s">
        <v>79</v>
      </c>
      <c r="D108" s="38" t="s">
        <v>430</v>
      </c>
      <c r="E108" s="38" t="s">
        <v>431</v>
      </c>
      <c r="F108" s="38" t="s">
        <v>432</v>
      </c>
      <c r="G108" s="41"/>
      <c r="H108" s="114" t="s">
        <v>433</v>
      </c>
      <c r="I108" s="100">
        <v>43993</v>
      </c>
      <c r="J108" s="130"/>
      <c r="K108" s="38"/>
    </row>
    <row r="109" spans="2:11" ht="45" x14ac:dyDescent="0.25">
      <c r="B109" s="32" t="s">
        <v>434</v>
      </c>
      <c r="C109" s="38" t="s">
        <v>79</v>
      </c>
      <c r="D109" s="38" t="s">
        <v>435</v>
      </c>
      <c r="E109" s="38" t="s">
        <v>436</v>
      </c>
      <c r="F109" s="38" t="s">
        <v>437</v>
      </c>
      <c r="G109" s="41"/>
      <c r="H109" s="114" t="s">
        <v>438</v>
      </c>
      <c r="I109" s="100">
        <v>43993</v>
      </c>
      <c r="J109" s="130"/>
      <c r="K109" s="38"/>
    </row>
    <row r="110" spans="2:11" ht="45" x14ac:dyDescent="0.25">
      <c r="B110" s="32" t="s">
        <v>439</v>
      </c>
      <c r="C110" s="38" t="s">
        <v>79</v>
      </c>
      <c r="D110" s="38" t="s">
        <v>440</v>
      </c>
      <c r="E110" s="38" t="s">
        <v>441</v>
      </c>
      <c r="F110" s="38" t="s">
        <v>442</v>
      </c>
      <c r="G110" s="41"/>
      <c r="H110" s="114" t="s">
        <v>443</v>
      </c>
      <c r="I110" s="100">
        <v>43993</v>
      </c>
      <c r="J110" s="130"/>
      <c r="K110" s="38"/>
    </row>
    <row r="111" spans="2:11" ht="90" x14ac:dyDescent="0.25">
      <c r="B111" s="32" t="s">
        <v>444</v>
      </c>
      <c r="C111" s="38" t="s">
        <v>391</v>
      </c>
      <c r="D111" s="38" t="s">
        <v>445</v>
      </c>
      <c r="E111" s="38" t="s">
        <v>446</v>
      </c>
      <c r="F111" s="38" t="s">
        <v>447</v>
      </c>
      <c r="G111" s="41"/>
      <c r="H111" s="113" t="s">
        <v>448</v>
      </c>
      <c r="I111" s="100">
        <v>43993</v>
      </c>
      <c r="J111" s="130"/>
      <c r="K111" s="38"/>
    </row>
    <row r="112" spans="2:11" ht="105" x14ac:dyDescent="0.25">
      <c r="B112" s="32" t="s">
        <v>449</v>
      </c>
      <c r="C112" s="38" t="s">
        <v>79</v>
      </c>
      <c r="D112" s="38" t="s">
        <v>450</v>
      </c>
      <c r="E112" s="38" t="s">
        <v>451</v>
      </c>
      <c r="F112" s="38" t="s">
        <v>452</v>
      </c>
      <c r="G112" s="41"/>
      <c r="H112" s="114" t="s">
        <v>187</v>
      </c>
      <c r="I112" s="100">
        <v>43993</v>
      </c>
      <c r="J112" s="130"/>
      <c r="K112" s="38"/>
    </row>
    <row r="113" spans="2:11" ht="45" x14ac:dyDescent="0.25">
      <c r="B113" s="32" t="s">
        <v>453</v>
      </c>
      <c r="C113" s="38" t="s">
        <v>391</v>
      </c>
      <c r="D113" s="38" t="s">
        <v>454</v>
      </c>
      <c r="E113" s="38" t="s">
        <v>455</v>
      </c>
      <c r="F113" s="38" t="s">
        <v>456</v>
      </c>
      <c r="G113" s="41"/>
      <c r="H113" s="113"/>
      <c r="I113" s="100">
        <v>43993</v>
      </c>
      <c r="J113" s="132"/>
      <c r="K113" s="38"/>
    </row>
    <row r="114" spans="2:11" ht="90" x14ac:dyDescent="0.25">
      <c r="B114" s="32" t="s">
        <v>457</v>
      </c>
      <c r="C114" s="38" t="s">
        <v>391</v>
      </c>
      <c r="D114" s="38" t="s">
        <v>458</v>
      </c>
      <c r="E114" s="38" t="s">
        <v>459</v>
      </c>
      <c r="F114" s="38" t="s">
        <v>460</v>
      </c>
      <c r="G114" s="41"/>
      <c r="H114" s="113" t="s">
        <v>461</v>
      </c>
      <c r="I114" s="100">
        <v>43993</v>
      </c>
      <c r="J114" s="130"/>
      <c r="K114" s="38"/>
    </row>
    <row r="115" spans="2:11" x14ac:dyDescent="0.25">
      <c r="B115" s="45" t="s">
        <v>462</v>
      </c>
      <c r="C115" s="46"/>
      <c r="D115" s="46"/>
      <c r="E115" s="46"/>
      <c r="F115" s="46"/>
      <c r="G115" s="46"/>
      <c r="H115" s="46"/>
      <c r="I115" s="133"/>
      <c r="J115" s="133"/>
      <c r="K115" s="46"/>
    </row>
    <row r="116" spans="2:11" ht="30" x14ac:dyDescent="0.25">
      <c r="B116" s="94" t="s">
        <v>463</v>
      </c>
      <c r="C116" s="95" t="s">
        <v>464</v>
      </c>
      <c r="D116" s="95" t="s">
        <v>462</v>
      </c>
      <c r="E116" s="95"/>
      <c r="F116" s="96" t="s">
        <v>465</v>
      </c>
      <c r="G116" s="96"/>
      <c r="H116" s="116"/>
      <c r="I116" s="135">
        <v>44010</v>
      </c>
      <c r="J116" s="135"/>
      <c r="K116" s="97"/>
    </row>
    <row r="117" spans="2:11" ht="45" x14ac:dyDescent="0.25">
      <c r="B117" s="30" t="s">
        <v>466</v>
      </c>
      <c r="C117" s="17" t="s">
        <v>79</v>
      </c>
      <c r="D117" s="17" t="s">
        <v>467</v>
      </c>
      <c r="E117" s="17" t="s">
        <v>468</v>
      </c>
      <c r="F117" s="17" t="s">
        <v>469</v>
      </c>
      <c r="G117" s="41" t="s">
        <v>288</v>
      </c>
      <c r="H117" s="117"/>
      <c r="I117" s="99">
        <v>44010</v>
      </c>
      <c r="J117" s="130"/>
      <c r="K117" s="17"/>
    </row>
    <row r="118" spans="2:11" ht="45" x14ac:dyDescent="0.25">
      <c r="B118" s="32" t="s">
        <v>470</v>
      </c>
      <c r="C118" s="17" t="s">
        <v>79</v>
      </c>
      <c r="D118" s="38" t="s">
        <v>471</v>
      </c>
      <c r="E118" s="38" t="s">
        <v>472</v>
      </c>
      <c r="F118" s="38" t="s">
        <v>473</v>
      </c>
      <c r="G118" s="41"/>
      <c r="H118" s="113"/>
      <c r="I118" s="99">
        <v>44010</v>
      </c>
      <c r="J118" s="130"/>
      <c r="K118" s="38"/>
    </row>
    <row r="119" spans="2:11" ht="90" x14ac:dyDescent="0.25">
      <c r="B119" s="32" t="s">
        <v>474</v>
      </c>
      <c r="C119" s="38" t="s">
        <v>79</v>
      </c>
      <c r="D119" s="38" t="s">
        <v>475</v>
      </c>
      <c r="E119" s="38" t="s">
        <v>476</v>
      </c>
      <c r="F119" s="38" t="s">
        <v>477</v>
      </c>
      <c r="G119" s="41"/>
      <c r="H119" s="114" t="s">
        <v>478</v>
      </c>
      <c r="I119" s="99">
        <v>44010</v>
      </c>
      <c r="J119" s="130"/>
      <c r="K119" s="38"/>
    </row>
    <row r="120" spans="2:11" ht="75" x14ac:dyDescent="0.25">
      <c r="B120" s="32" t="s">
        <v>479</v>
      </c>
      <c r="C120" s="38" t="s">
        <v>79</v>
      </c>
      <c r="D120" s="38" t="s">
        <v>480</v>
      </c>
      <c r="E120" s="38" t="s">
        <v>481</v>
      </c>
      <c r="F120" s="38" t="s">
        <v>482</v>
      </c>
      <c r="G120" s="41"/>
      <c r="H120" s="113" t="s">
        <v>483</v>
      </c>
      <c r="I120" s="99">
        <v>44010</v>
      </c>
      <c r="J120" s="130"/>
      <c r="K120" s="38"/>
    </row>
    <row r="121" spans="2:11" ht="75" x14ac:dyDescent="0.25">
      <c r="B121" s="32" t="s">
        <v>484</v>
      </c>
      <c r="C121" s="38" t="s">
        <v>79</v>
      </c>
      <c r="D121" s="38" t="s">
        <v>485</v>
      </c>
      <c r="E121" s="38" t="s">
        <v>486</v>
      </c>
      <c r="F121" s="38" t="s">
        <v>487</v>
      </c>
      <c r="G121" s="41"/>
      <c r="H121" s="113" t="s">
        <v>488</v>
      </c>
      <c r="I121" s="99">
        <v>44010</v>
      </c>
      <c r="J121" s="130"/>
      <c r="K121" s="38"/>
    </row>
    <row r="122" spans="2:11" ht="60" x14ac:dyDescent="0.25">
      <c r="B122" s="30" t="s">
        <v>489</v>
      </c>
      <c r="C122" s="17" t="s">
        <v>16</v>
      </c>
      <c r="D122" s="17" t="s">
        <v>490</v>
      </c>
      <c r="E122" s="17" t="s">
        <v>491</v>
      </c>
      <c r="F122" s="17" t="s">
        <v>492</v>
      </c>
      <c r="G122" s="41"/>
      <c r="H122" s="115"/>
      <c r="I122" s="99">
        <v>44010</v>
      </c>
      <c r="J122" s="130"/>
      <c r="K122" s="17"/>
    </row>
    <row r="123" spans="2:11" ht="75" x14ac:dyDescent="0.25">
      <c r="B123" s="32" t="s">
        <v>493</v>
      </c>
      <c r="C123" s="17" t="s">
        <v>16</v>
      </c>
      <c r="D123" s="38" t="s">
        <v>494</v>
      </c>
      <c r="E123" s="38" t="s">
        <v>495</v>
      </c>
      <c r="F123" s="38" t="s">
        <v>496</v>
      </c>
      <c r="G123" s="41" t="s">
        <v>497</v>
      </c>
      <c r="H123" s="114" t="s">
        <v>498</v>
      </c>
      <c r="I123" s="99">
        <v>44010</v>
      </c>
      <c r="J123" s="130"/>
      <c r="K123" s="38"/>
    </row>
    <row r="124" spans="2:11" x14ac:dyDescent="0.25">
      <c r="B124" s="30" t="s">
        <v>499</v>
      </c>
      <c r="C124" s="17" t="s">
        <v>79</v>
      </c>
      <c r="D124" s="17" t="s">
        <v>500</v>
      </c>
      <c r="E124" s="17" t="s">
        <v>501</v>
      </c>
      <c r="F124" s="17" t="s">
        <v>502</v>
      </c>
      <c r="G124" s="41" t="s">
        <v>497</v>
      </c>
      <c r="H124" s="115"/>
      <c r="I124" s="99">
        <v>44010</v>
      </c>
      <c r="J124" s="130"/>
      <c r="K124" s="17"/>
    </row>
    <row r="125" spans="2:11" ht="75" x14ac:dyDescent="0.25">
      <c r="B125" s="32" t="s">
        <v>503</v>
      </c>
      <c r="C125" s="38" t="s">
        <v>79</v>
      </c>
      <c r="D125" s="38" t="s">
        <v>504</v>
      </c>
      <c r="E125" s="38" t="s">
        <v>505</v>
      </c>
      <c r="F125" s="38" t="s">
        <v>506</v>
      </c>
      <c r="G125" s="41"/>
      <c r="H125" s="114" t="s">
        <v>507</v>
      </c>
      <c r="I125" s="99">
        <v>44010</v>
      </c>
      <c r="J125" s="130"/>
      <c r="K125" s="38"/>
    </row>
    <row r="126" spans="2:11" ht="30" x14ac:dyDescent="0.25">
      <c r="B126" s="30" t="s">
        <v>508</v>
      </c>
      <c r="C126" s="38" t="s">
        <v>16</v>
      </c>
      <c r="D126" s="17" t="s">
        <v>509</v>
      </c>
      <c r="E126" s="17" t="s">
        <v>510</v>
      </c>
      <c r="F126" s="17" t="s">
        <v>511</v>
      </c>
      <c r="G126" s="41" t="s">
        <v>302</v>
      </c>
      <c r="H126" s="115"/>
      <c r="I126" s="99">
        <v>44010</v>
      </c>
      <c r="J126" s="130"/>
      <c r="K126" s="17"/>
    </row>
    <row r="127" spans="2:11" ht="75" x14ac:dyDescent="0.25">
      <c r="B127" s="32" t="s">
        <v>512</v>
      </c>
      <c r="C127" s="38" t="s">
        <v>16</v>
      </c>
      <c r="D127" s="38" t="s">
        <v>513</v>
      </c>
      <c r="E127" s="38" t="s">
        <v>514</v>
      </c>
      <c r="F127" s="38" t="s">
        <v>515</v>
      </c>
      <c r="G127" s="41" t="s">
        <v>302</v>
      </c>
      <c r="H127" s="114" t="s">
        <v>516</v>
      </c>
      <c r="I127" s="99">
        <v>44010</v>
      </c>
      <c r="J127" s="130"/>
      <c r="K127" s="38"/>
    </row>
    <row r="128" spans="2:11" ht="45" x14ac:dyDescent="0.25">
      <c r="B128" s="32" t="s">
        <v>517</v>
      </c>
      <c r="C128" s="38" t="s">
        <v>16</v>
      </c>
      <c r="D128" s="38" t="s">
        <v>518</v>
      </c>
      <c r="E128" s="38" t="s">
        <v>519</v>
      </c>
      <c r="F128" s="38" t="s">
        <v>520</v>
      </c>
      <c r="G128" s="41"/>
      <c r="H128" s="113" t="s">
        <v>521</v>
      </c>
      <c r="I128" s="99">
        <v>44010</v>
      </c>
      <c r="J128" s="130"/>
      <c r="K128" s="38"/>
    </row>
    <row r="129" spans="2:11" ht="60" x14ac:dyDescent="0.25">
      <c r="B129" s="32" t="s">
        <v>522</v>
      </c>
      <c r="C129" s="38" t="s">
        <v>16</v>
      </c>
      <c r="D129" s="38" t="s">
        <v>523</v>
      </c>
      <c r="E129" s="38" t="s">
        <v>524</v>
      </c>
      <c r="F129" s="38" t="s">
        <v>525</v>
      </c>
      <c r="G129" s="41"/>
      <c r="H129" s="114" t="s">
        <v>526</v>
      </c>
      <c r="I129" s="99">
        <v>44010</v>
      </c>
      <c r="J129" s="130"/>
      <c r="K129" s="38"/>
    </row>
    <row r="130" spans="2:11" ht="90" x14ac:dyDescent="0.25">
      <c r="B130" s="32" t="s">
        <v>527</v>
      </c>
      <c r="C130" s="38" t="s">
        <v>16</v>
      </c>
      <c r="D130" s="38" t="s">
        <v>528</v>
      </c>
      <c r="E130" s="38" t="s">
        <v>529</v>
      </c>
      <c r="F130" s="38" t="s">
        <v>530</v>
      </c>
      <c r="G130" s="41"/>
      <c r="H130" s="113" t="s">
        <v>521</v>
      </c>
      <c r="I130" s="99">
        <v>44010</v>
      </c>
      <c r="J130" s="130"/>
      <c r="K130" s="38"/>
    </row>
    <row r="131" spans="2:11" ht="30" x14ac:dyDescent="0.25">
      <c r="B131" s="30" t="s">
        <v>531</v>
      </c>
      <c r="C131" s="17" t="s">
        <v>79</v>
      </c>
      <c r="D131" s="17" t="s">
        <v>532</v>
      </c>
      <c r="E131" s="17" t="s">
        <v>533</v>
      </c>
      <c r="F131" s="17" t="s">
        <v>534</v>
      </c>
      <c r="G131" s="41" t="s">
        <v>288</v>
      </c>
      <c r="H131" s="115"/>
      <c r="I131" s="99">
        <v>44010</v>
      </c>
      <c r="J131" s="130"/>
      <c r="K131" s="17"/>
    </row>
    <row r="132" spans="2:11" ht="60" x14ac:dyDescent="0.25">
      <c r="B132" s="32" t="s">
        <v>535</v>
      </c>
      <c r="C132" s="38" t="s">
        <v>79</v>
      </c>
      <c r="D132" s="38" t="s">
        <v>536</v>
      </c>
      <c r="E132" s="38" t="s">
        <v>537</v>
      </c>
      <c r="F132" s="38" t="s">
        <v>538</v>
      </c>
      <c r="G132" s="41"/>
      <c r="H132" s="114" t="s">
        <v>539</v>
      </c>
      <c r="I132" s="99">
        <v>44010</v>
      </c>
      <c r="J132" s="130"/>
      <c r="K132" s="38"/>
    </row>
    <row r="133" spans="2:11" ht="30" x14ac:dyDescent="0.25">
      <c r="B133" s="30" t="s">
        <v>540</v>
      </c>
      <c r="C133" s="17" t="s">
        <v>16</v>
      </c>
      <c r="D133" s="17" t="s">
        <v>541</v>
      </c>
      <c r="E133" s="17" t="s">
        <v>542</v>
      </c>
      <c r="F133" s="17" t="s">
        <v>543</v>
      </c>
      <c r="G133" s="41" t="s">
        <v>497</v>
      </c>
      <c r="H133" s="115"/>
      <c r="I133" s="99">
        <v>44010</v>
      </c>
      <c r="J133" s="130"/>
      <c r="K133" s="17"/>
    </row>
    <row r="134" spans="2:11" ht="120" x14ac:dyDescent="0.25">
      <c r="B134" s="32" t="s">
        <v>544</v>
      </c>
      <c r="C134" s="38" t="s">
        <v>16</v>
      </c>
      <c r="D134" s="38" t="s">
        <v>545</v>
      </c>
      <c r="E134" s="38" t="s">
        <v>546</v>
      </c>
      <c r="F134" s="38" t="s">
        <v>547</v>
      </c>
      <c r="G134" s="41"/>
      <c r="H134" s="114" t="s">
        <v>548</v>
      </c>
      <c r="I134" s="99">
        <v>44010</v>
      </c>
      <c r="J134" s="130"/>
      <c r="K134" s="38"/>
    </row>
    <row r="135" spans="2:11" ht="45" x14ac:dyDescent="0.25">
      <c r="B135" s="32" t="s">
        <v>549</v>
      </c>
      <c r="C135" s="38" t="s">
        <v>79</v>
      </c>
      <c r="D135" s="38" t="s">
        <v>550</v>
      </c>
      <c r="E135" s="38" t="s">
        <v>551</v>
      </c>
      <c r="F135" s="38" t="s">
        <v>552</v>
      </c>
      <c r="G135" s="41"/>
      <c r="H135" s="114" t="s">
        <v>478</v>
      </c>
      <c r="I135" s="99">
        <v>44010</v>
      </c>
      <c r="J135" s="130"/>
      <c r="K135" s="38"/>
    </row>
    <row r="136" spans="2:11" ht="45" x14ac:dyDescent="0.25">
      <c r="B136" s="30" t="s">
        <v>553</v>
      </c>
      <c r="C136" s="17" t="s">
        <v>79</v>
      </c>
      <c r="D136" s="17" t="s">
        <v>554</v>
      </c>
      <c r="E136" s="17" t="s">
        <v>555</v>
      </c>
      <c r="F136" s="17" t="s">
        <v>556</v>
      </c>
      <c r="G136" s="41" t="s">
        <v>302</v>
      </c>
      <c r="H136" s="115"/>
      <c r="I136" s="99">
        <v>44010</v>
      </c>
      <c r="J136" s="130"/>
      <c r="K136" s="17"/>
    </row>
    <row r="137" spans="2:11" ht="90" x14ac:dyDescent="0.25">
      <c r="B137" s="32" t="s">
        <v>557</v>
      </c>
      <c r="C137" s="38" t="s">
        <v>79</v>
      </c>
      <c r="D137" s="38" t="s">
        <v>558</v>
      </c>
      <c r="E137" s="38" t="s">
        <v>559</v>
      </c>
      <c r="F137" s="38" t="s">
        <v>560</v>
      </c>
      <c r="G137" s="41"/>
      <c r="H137" s="113"/>
      <c r="I137" s="99">
        <v>44010</v>
      </c>
      <c r="J137" s="130"/>
      <c r="K137" s="38"/>
    </row>
    <row r="138" spans="2:11" x14ac:dyDescent="0.25">
      <c r="B138" s="45" t="s">
        <v>561</v>
      </c>
      <c r="C138" s="46"/>
      <c r="D138" s="45"/>
      <c r="E138" s="45"/>
      <c r="F138" s="45"/>
      <c r="G138" s="45"/>
      <c r="H138" s="45"/>
      <c r="I138" s="138"/>
      <c r="J138" s="138"/>
      <c r="K138" s="46"/>
    </row>
    <row r="139" spans="2:11" ht="30" x14ac:dyDescent="0.25">
      <c r="B139" s="49" t="s">
        <v>562</v>
      </c>
      <c r="C139" s="95" t="s">
        <v>464</v>
      </c>
      <c r="D139" s="95" t="s">
        <v>561</v>
      </c>
      <c r="E139" s="95"/>
      <c r="F139" s="96" t="s">
        <v>563</v>
      </c>
      <c r="G139" s="96"/>
      <c r="H139" s="116"/>
      <c r="I139" s="135">
        <v>44027</v>
      </c>
      <c r="J139" s="135"/>
      <c r="K139" s="97"/>
    </row>
    <row r="140" spans="2:11" ht="60" x14ac:dyDescent="0.25">
      <c r="B140" s="30" t="s">
        <v>564</v>
      </c>
      <c r="C140" s="17" t="s">
        <v>79</v>
      </c>
      <c r="D140" s="17" t="s">
        <v>565</v>
      </c>
      <c r="E140" s="17" t="s">
        <v>566</v>
      </c>
      <c r="F140" s="17" t="s">
        <v>567</v>
      </c>
      <c r="G140" s="41" t="s">
        <v>288</v>
      </c>
      <c r="H140" s="115"/>
      <c r="I140" s="101">
        <v>44027</v>
      </c>
      <c r="J140" s="130"/>
      <c r="K140" s="17"/>
    </row>
    <row r="141" spans="2:11" ht="60" x14ac:dyDescent="0.25">
      <c r="B141" s="32" t="s">
        <v>568</v>
      </c>
      <c r="C141" s="38" t="s">
        <v>79</v>
      </c>
      <c r="D141" s="38" t="s">
        <v>569</v>
      </c>
      <c r="E141" s="38" t="s">
        <v>570</v>
      </c>
      <c r="F141" s="38" t="s">
        <v>571</v>
      </c>
      <c r="G141" s="41"/>
      <c r="H141" s="114" t="s">
        <v>572</v>
      </c>
      <c r="I141" s="101">
        <v>44027</v>
      </c>
      <c r="J141" s="130"/>
      <c r="K141" s="38"/>
    </row>
    <row r="142" spans="2:11" ht="105" x14ac:dyDescent="0.25">
      <c r="B142" s="32" t="s">
        <v>573</v>
      </c>
      <c r="C142" s="42" t="s">
        <v>16</v>
      </c>
      <c r="D142" s="38" t="s">
        <v>574</v>
      </c>
      <c r="E142" s="38" t="s">
        <v>575</v>
      </c>
      <c r="F142" s="38" t="s">
        <v>576</v>
      </c>
      <c r="G142" s="41"/>
      <c r="H142" s="113"/>
      <c r="I142" s="101">
        <v>44027</v>
      </c>
      <c r="J142" s="130"/>
      <c r="K142" s="38"/>
    </row>
    <row r="143" spans="2:11" ht="45" x14ac:dyDescent="0.25">
      <c r="B143" s="32" t="s">
        <v>577</v>
      </c>
      <c r="C143" s="38" t="s">
        <v>79</v>
      </c>
      <c r="D143" s="38" t="s">
        <v>578</v>
      </c>
      <c r="E143" s="38" t="s">
        <v>579</v>
      </c>
      <c r="F143" s="38" t="s">
        <v>580</v>
      </c>
      <c r="G143" s="41"/>
      <c r="H143" s="114" t="s">
        <v>581</v>
      </c>
      <c r="I143" s="101">
        <v>44027</v>
      </c>
      <c r="J143" s="130"/>
      <c r="K143" s="38"/>
    </row>
    <row r="144" spans="2:11" ht="45" x14ac:dyDescent="0.25">
      <c r="B144" s="30" t="s">
        <v>582</v>
      </c>
      <c r="C144" s="39" t="s">
        <v>79</v>
      </c>
      <c r="D144" s="17" t="s">
        <v>583</v>
      </c>
      <c r="E144" s="17" t="s">
        <v>584</v>
      </c>
      <c r="F144" s="17" t="s">
        <v>585</v>
      </c>
      <c r="G144" s="41" t="s">
        <v>288</v>
      </c>
      <c r="H144" s="115"/>
      <c r="I144" s="101">
        <v>44027</v>
      </c>
      <c r="J144" s="130"/>
      <c r="K144" s="17"/>
    </row>
    <row r="145" spans="2:11" ht="90" x14ac:dyDescent="0.25">
      <c r="B145" s="32" t="s">
        <v>586</v>
      </c>
      <c r="C145" s="38" t="s">
        <v>79</v>
      </c>
      <c r="D145" s="38" t="s">
        <v>587</v>
      </c>
      <c r="E145" s="38" t="s">
        <v>588</v>
      </c>
      <c r="F145" s="38" t="s">
        <v>589</v>
      </c>
      <c r="G145" s="41"/>
      <c r="H145" s="114" t="s">
        <v>590</v>
      </c>
      <c r="I145" s="101">
        <v>44027</v>
      </c>
      <c r="J145" s="130"/>
      <c r="K145" s="38"/>
    </row>
    <row r="146" spans="2:11" ht="60" x14ac:dyDescent="0.25">
      <c r="B146" s="32" t="s">
        <v>591</v>
      </c>
      <c r="C146" s="38" t="s">
        <v>79</v>
      </c>
      <c r="D146" s="38" t="s">
        <v>592</v>
      </c>
      <c r="E146" s="38" t="s">
        <v>593</v>
      </c>
      <c r="F146" s="38" t="s">
        <v>594</v>
      </c>
      <c r="G146" s="41"/>
      <c r="H146" s="113"/>
      <c r="I146" s="101">
        <v>44027</v>
      </c>
      <c r="J146" s="130"/>
      <c r="K146" s="38"/>
    </row>
    <row r="147" spans="2:11" ht="45" x14ac:dyDescent="0.25">
      <c r="B147" s="32" t="s">
        <v>595</v>
      </c>
      <c r="C147" s="38" t="s">
        <v>79</v>
      </c>
      <c r="D147" s="38" t="s">
        <v>596</v>
      </c>
      <c r="E147" s="38" t="s">
        <v>597</v>
      </c>
      <c r="F147" s="38" t="s">
        <v>598</v>
      </c>
      <c r="G147" s="41"/>
      <c r="H147" s="114" t="s">
        <v>599</v>
      </c>
      <c r="I147" s="101">
        <v>44027</v>
      </c>
      <c r="J147" s="130"/>
      <c r="K147" s="38"/>
    </row>
    <row r="148" spans="2:11" ht="105" x14ac:dyDescent="0.25">
      <c r="B148" s="32" t="s">
        <v>600</v>
      </c>
      <c r="C148" s="38" t="s">
        <v>16</v>
      </c>
      <c r="D148" s="38" t="s">
        <v>601</v>
      </c>
      <c r="E148" s="38" t="s">
        <v>602</v>
      </c>
      <c r="F148" s="38" t="s">
        <v>603</v>
      </c>
      <c r="G148" s="41"/>
      <c r="H148" s="113" t="s">
        <v>103</v>
      </c>
      <c r="I148" s="101">
        <v>44027</v>
      </c>
      <c r="J148" s="130"/>
      <c r="K148" s="38"/>
    </row>
    <row r="149" spans="2:11" x14ac:dyDescent="0.25">
      <c r="B149" s="45" t="s">
        <v>604</v>
      </c>
      <c r="C149" s="46"/>
      <c r="D149" s="46"/>
      <c r="E149" s="46"/>
      <c r="F149" s="46"/>
      <c r="G149" s="46"/>
      <c r="H149" s="46"/>
      <c r="I149" s="133"/>
      <c r="J149" s="133"/>
      <c r="K149" s="46"/>
    </row>
    <row r="150" spans="2:11" ht="30" x14ac:dyDescent="0.25">
      <c r="B150" s="49" t="s">
        <v>605</v>
      </c>
      <c r="C150" s="95" t="s">
        <v>281</v>
      </c>
      <c r="D150" s="95" t="s">
        <v>604</v>
      </c>
      <c r="E150" s="95"/>
      <c r="F150" s="96" t="s">
        <v>606</v>
      </c>
      <c r="G150" s="96"/>
      <c r="H150" s="116"/>
      <c r="I150" s="135">
        <v>44043</v>
      </c>
      <c r="J150" s="135"/>
      <c r="K150" s="97"/>
    </row>
    <row r="151" spans="2:11" ht="105" x14ac:dyDescent="0.25">
      <c r="B151" s="30" t="s">
        <v>607</v>
      </c>
      <c r="C151" s="39" t="s">
        <v>16</v>
      </c>
      <c r="D151" s="17" t="s">
        <v>608</v>
      </c>
      <c r="E151" s="17" t="s">
        <v>609</v>
      </c>
      <c r="F151" s="17" t="s">
        <v>610</v>
      </c>
      <c r="G151" s="41" t="s">
        <v>288</v>
      </c>
      <c r="H151" s="112"/>
      <c r="I151" s="100">
        <v>44043</v>
      </c>
      <c r="J151" s="130"/>
      <c r="K151" s="39"/>
    </row>
    <row r="152" spans="2:11" ht="90" x14ac:dyDescent="0.25">
      <c r="B152" s="32" t="s">
        <v>611</v>
      </c>
      <c r="C152" s="42" t="s">
        <v>16</v>
      </c>
      <c r="D152" s="38" t="s">
        <v>612</v>
      </c>
      <c r="E152" s="38" t="s">
        <v>613</v>
      </c>
      <c r="F152" s="38" t="s">
        <v>614</v>
      </c>
      <c r="G152" s="41"/>
      <c r="H152" s="118" t="s">
        <v>615</v>
      </c>
      <c r="I152" s="100">
        <v>44043</v>
      </c>
      <c r="J152" s="130"/>
      <c r="K152" s="42"/>
    </row>
    <row r="153" spans="2:11" ht="90" x14ac:dyDescent="0.25">
      <c r="B153" s="32" t="s">
        <v>616</v>
      </c>
      <c r="C153" s="42" t="s">
        <v>16</v>
      </c>
      <c r="D153" s="38" t="s">
        <v>617</v>
      </c>
      <c r="E153" s="38" t="s">
        <v>618</v>
      </c>
      <c r="F153" s="38" t="s">
        <v>619</v>
      </c>
      <c r="G153" s="41"/>
      <c r="H153" s="119" t="s">
        <v>620</v>
      </c>
      <c r="I153" s="100">
        <v>44043</v>
      </c>
      <c r="J153" s="130"/>
      <c r="K153" s="42"/>
    </row>
    <row r="154" spans="2:11" ht="135" x14ac:dyDescent="0.25">
      <c r="B154" s="32" t="s">
        <v>621</v>
      </c>
      <c r="C154" s="42" t="s">
        <v>16</v>
      </c>
      <c r="D154" s="38" t="s">
        <v>622</v>
      </c>
      <c r="E154" s="38" t="s">
        <v>623</v>
      </c>
      <c r="F154" s="38" t="s">
        <v>624</v>
      </c>
      <c r="G154" s="41"/>
      <c r="H154" s="119" t="s">
        <v>625</v>
      </c>
      <c r="I154" s="100">
        <v>44043</v>
      </c>
      <c r="J154" s="130"/>
      <c r="K154" s="42"/>
    </row>
    <row r="155" spans="2:11" ht="75" x14ac:dyDescent="0.25">
      <c r="B155" s="30" t="s">
        <v>626</v>
      </c>
      <c r="C155" s="39" t="s">
        <v>16</v>
      </c>
      <c r="D155" s="17" t="s">
        <v>627</v>
      </c>
      <c r="E155" s="17" t="s">
        <v>628</v>
      </c>
      <c r="F155" s="17" t="s">
        <v>629</v>
      </c>
      <c r="G155" s="41" t="s">
        <v>288</v>
      </c>
      <c r="H155" s="112"/>
      <c r="I155" s="100">
        <v>44043</v>
      </c>
      <c r="J155" s="130"/>
      <c r="K155" s="39"/>
    </row>
    <row r="156" spans="2:11" ht="60" x14ac:dyDescent="0.25">
      <c r="B156" s="32" t="s">
        <v>630</v>
      </c>
      <c r="C156" s="42" t="s">
        <v>16</v>
      </c>
      <c r="D156" s="38" t="s">
        <v>631</v>
      </c>
      <c r="E156" s="38" t="s">
        <v>632</v>
      </c>
      <c r="F156" s="38" t="s">
        <v>633</v>
      </c>
      <c r="G156" s="41"/>
      <c r="H156" s="118" t="s">
        <v>615</v>
      </c>
      <c r="I156" s="100">
        <v>44043</v>
      </c>
      <c r="J156" s="130"/>
      <c r="K156" s="42"/>
    </row>
    <row r="157" spans="2:11" ht="75" x14ac:dyDescent="0.25">
      <c r="B157" s="32" t="s">
        <v>634</v>
      </c>
      <c r="C157" s="42" t="s">
        <v>79</v>
      </c>
      <c r="D157" s="38" t="s">
        <v>635</v>
      </c>
      <c r="E157" s="38" t="s">
        <v>636</v>
      </c>
      <c r="F157" s="38" t="s">
        <v>637</v>
      </c>
      <c r="G157" s="41"/>
      <c r="H157" s="119" t="s">
        <v>478</v>
      </c>
      <c r="I157" s="100">
        <v>44043</v>
      </c>
      <c r="J157" s="130"/>
      <c r="K157" s="42"/>
    </row>
    <row r="158" spans="2:11" ht="105" x14ac:dyDescent="0.25">
      <c r="B158" s="32" t="s">
        <v>638</v>
      </c>
      <c r="C158" s="42" t="s">
        <v>79</v>
      </c>
      <c r="D158" s="38" t="s">
        <v>639</v>
      </c>
      <c r="E158" s="38" t="s">
        <v>640</v>
      </c>
      <c r="F158" s="38" t="s">
        <v>641</v>
      </c>
      <c r="G158" s="41"/>
      <c r="H158" s="118" t="s">
        <v>642</v>
      </c>
      <c r="I158" s="100">
        <v>44043</v>
      </c>
      <c r="J158" s="128"/>
      <c r="K158" s="42"/>
    </row>
    <row r="159" spans="2:11" ht="75" x14ac:dyDescent="0.25">
      <c r="B159" s="32" t="s">
        <v>643</v>
      </c>
      <c r="C159" s="42" t="s">
        <v>79</v>
      </c>
      <c r="D159" s="38" t="s">
        <v>644</v>
      </c>
      <c r="E159" s="38" t="s">
        <v>645</v>
      </c>
      <c r="F159" s="38" t="s">
        <v>646</v>
      </c>
      <c r="G159" s="41"/>
      <c r="H159" s="118" t="s">
        <v>642</v>
      </c>
      <c r="I159" s="100">
        <v>44043</v>
      </c>
      <c r="J159" s="130"/>
      <c r="K159" s="42"/>
    </row>
    <row r="160" spans="2:11" ht="75" x14ac:dyDescent="0.25">
      <c r="B160" s="32" t="s">
        <v>647</v>
      </c>
      <c r="C160" s="42" t="s">
        <v>79</v>
      </c>
      <c r="D160" s="38" t="s">
        <v>648</v>
      </c>
      <c r="E160" s="38" t="s">
        <v>649</v>
      </c>
      <c r="F160" s="38" t="s">
        <v>650</v>
      </c>
      <c r="G160" s="41"/>
      <c r="H160" s="118" t="s">
        <v>615</v>
      </c>
      <c r="I160" s="100">
        <v>44043</v>
      </c>
      <c r="J160" s="130"/>
      <c r="K160" s="42"/>
    </row>
    <row r="161" spans="2:11" ht="90" x14ac:dyDescent="0.25">
      <c r="B161" s="32" t="s">
        <v>651</v>
      </c>
      <c r="C161" s="42" t="s">
        <v>79</v>
      </c>
      <c r="D161" s="38" t="s">
        <v>652</v>
      </c>
      <c r="E161" s="38" t="s">
        <v>653</v>
      </c>
      <c r="F161" s="38" t="s">
        <v>654</v>
      </c>
      <c r="G161" s="41"/>
      <c r="H161" s="118"/>
      <c r="I161" s="100">
        <v>44043</v>
      </c>
      <c r="J161" s="130"/>
      <c r="K161" s="42"/>
    </row>
    <row r="162" spans="2:11" ht="60" x14ac:dyDescent="0.25">
      <c r="B162" s="32" t="s">
        <v>655</v>
      </c>
      <c r="C162" s="42" t="s">
        <v>79</v>
      </c>
      <c r="D162" s="38" t="s">
        <v>656</v>
      </c>
      <c r="E162" s="38" t="s">
        <v>657</v>
      </c>
      <c r="F162" s="38" t="s">
        <v>658</v>
      </c>
      <c r="G162" s="41"/>
      <c r="H162" s="118" t="s">
        <v>659</v>
      </c>
      <c r="I162" s="100">
        <v>44043</v>
      </c>
      <c r="J162" s="130"/>
      <c r="K162" s="42"/>
    </row>
    <row r="163" spans="2:11" ht="45" x14ac:dyDescent="0.25">
      <c r="B163" s="32" t="s">
        <v>660</v>
      </c>
      <c r="C163" s="42" t="s">
        <v>16</v>
      </c>
      <c r="D163" s="38" t="s">
        <v>661</v>
      </c>
      <c r="E163" s="38" t="s">
        <v>662</v>
      </c>
      <c r="F163" s="38" t="s">
        <v>663</v>
      </c>
      <c r="G163" s="41" t="s">
        <v>302</v>
      </c>
      <c r="H163" s="118" t="s">
        <v>664</v>
      </c>
      <c r="I163" s="100">
        <v>44043</v>
      </c>
      <c r="J163" s="130"/>
      <c r="K163" s="42"/>
    </row>
    <row r="164" spans="2:11" ht="75" x14ac:dyDescent="0.25">
      <c r="B164" s="32" t="s">
        <v>665</v>
      </c>
      <c r="C164" s="42" t="s">
        <v>79</v>
      </c>
      <c r="D164" s="38" t="s">
        <v>666</v>
      </c>
      <c r="E164" s="38" t="s">
        <v>667</v>
      </c>
      <c r="F164" s="38" t="s">
        <v>668</v>
      </c>
      <c r="G164" s="41"/>
      <c r="H164" s="118"/>
      <c r="I164" s="100">
        <v>44043</v>
      </c>
      <c r="J164" s="130"/>
      <c r="K164" s="42"/>
    </row>
    <row r="165" spans="2:11" ht="30" x14ac:dyDescent="0.25">
      <c r="B165" s="30" t="s">
        <v>669</v>
      </c>
      <c r="C165" s="42" t="s">
        <v>16</v>
      </c>
      <c r="D165" s="17" t="s">
        <v>670</v>
      </c>
      <c r="E165" s="17" t="s">
        <v>671</v>
      </c>
      <c r="F165" s="17" t="s">
        <v>672</v>
      </c>
      <c r="G165" s="41" t="s">
        <v>288</v>
      </c>
      <c r="H165" s="112"/>
      <c r="I165" s="100">
        <v>44043</v>
      </c>
      <c r="J165" s="130"/>
      <c r="K165" s="39"/>
    </row>
    <row r="166" spans="2:11" ht="45" x14ac:dyDescent="0.25">
      <c r="B166" s="32" t="s">
        <v>673</v>
      </c>
      <c r="C166" s="42" t="s">
        <v>16</v>
      </c>
      <c r="D166" s="38" t="s">
        <v>674</v>
      </c>
      <c r="E166" s="38" t="s">
        <v>675</v>
      </c>
      <c r="F166" s="38" t="s">
        <v>676</v>
      </c>
      <c r="G166" s="41"/>
      <c r="H166" s="118"/>
      <c r="I166" s="100">
        <v>44043</v>
      </c>
      <c r="J166" s="130"/>
      <c r="K166" s="42"/>
    </row>
    <row r="167" spans="2:11" x14ac:dyDescent="0.25">
      <c r="B167" s="45" t="s">
        <v>677</v>
      </c>
      <c r="C167" s="46"/>
      <c r="D167" s="45"/>
      <c r="E167" s="45"/>
      <c r="F167" s="45"/>
      <c r="G167" s="45"/>
      <c r="H167" s="45"/>
      <c r="I167" s="138"/>
      <c r="J167" s="138"/>
      <c r="K167" s="46"/>
    </row>
    <row r="168" spans="2:11" ht="30" x14ac:dyDescent="0.25">
      <c r="B168" s="50" t="s">
        <v>678</v>
      </c>
      <c r="C168" s="95" t="s">
        <v>281</v>
      </c>
      <c r="D168" s="95" t="s">
        <v>677</v>
      </c>
      <c r="E168" s="95"/>
      <c r="F168" s="96" t="s">
        <v>679</v>
      </c>
      <c r="G168" s="96"/>
      <c r="H168" s="116"/>
      <c r="I168" s="135">
        <v>44056</v>
      </c>
      <c r="J168" s="135"/>
      <c r="K168" s="97"/>
    </row>
    <row r="169" spans="2:11" ht="75" x14ac:dyDescent="0.25">
      <c r="B169" s="30" t="s">
        <v>680</v>
      </c>
      <c r="C169" s="39" t="s">
        <v>16</v>
      </c>
      <c r="D169" s="17" t="s">
        <v>681</v>
      </c>
      <c r="E169" s="17" t="s">
        <v>682</v>
      </c>
      <c r="F169" s="17" t="s">
        <v>683</v>
      </c>
      <c r="G169" s="41"/>
      <c r="H169" s="112"/>
      <c r="I169" s="99">
        <v>44056</v>
      </c>
      <c r="J169" s="130"/>
      <c r="K169" s="39"/>
    </row>
    <row r="170" spans="2:11" ht="90" x14ac:dyDescent="0.25">
      <c r="B170" s="32" t="s">
        <v>684</v>
      </c>
      <c r="C170" s="42" t="s">
        <v>16</v>
      </c>
      <c r="D170" s="38" t="s">
        <v>685</v>
      </c>
      <c r="E170" s="38" t="s">
        <v>686</v>
      </c>
      <c r="F170" s="38" t="s">
        <v>687</v>
      </c>
      <c r="G170" s="41"/>
      <c r="H170" s="119" t="s">
        <v>688</v>
      </c>
      <c r="I170" s="99">
        <v>44056</v>
      </c>
      <c r="J170" s="130"/>
      <c r="K170" s="42"/>
    </row>
    <row r="171" spans="2:11" ht="60" x14ac:dyDescent="0.25">
      <c r="B171" s="32" t="s">
        <v>689</v>
      </c>
      <c r="C171" s="42" t="s">
        <v>16</v>
      </c>
      <c r="D171" s="38" t="s">
        <v>690</v>
      </c>
      <c r="E171" s="38" t="s">
        <v>691</v>
      </c>
      <c r="F171" s="38" t="s">
        <v>692</v>
      </c>
      <c r="G171" s="41" t="s">
        <v>288</v>
      </c>
      <c r="H171" s="118" t="s">
        <v>693</v>
      </c>
      <c r="I171" s="99">
        <v>44056</v>
      </c>
      <c r="J171" s="130"/>
      <c r="K171" s="42"/>
    </row>
    <row r="172" spans="2:11" ht="105" x14ac:dyDescent="0.25">
      <c r="B172" s="32" t="s">
        <v>694</v>
      </c>
      <c r="C172" s="42" t="s">
        <v>16</v>
      </c>
      <c r="D172" s="38" t="s">
        <v>695</v>
      </c>
      <c r="E172" s="38" t="s">
        <v>696</v>
      </c>
      <c r="F172" s="38" t="s">
        <v>697</v>
      </c>
      <c r="G172" s="41" t="s">
        <v>288</v>
      </c>
      <c r="H172" s="118" t="s">
        <v>58</v>
      </c>
      <c r="I172" s="99">
        <v>44056</v>
      </c>
      <c r="J172" s="130"/>
      <c r="K172" s="42"/>
    </row>
    <row r="173" spans="2:11" ht="75" x14ac:dyDescent="0.25">
      <c r="B173" s="32" t="s">
        <v>698</v>
      </c>
      <c r="C173" s="42" t="s">
        <v>16</v>
      </c>
      <c r="D173" s="38" t="s">
        <v>699</v>
      </c>
      <c r="E173" s="38" t="s">
        <v>700</v>
      </c>
      <c r="F173" s="38" t="s">
        <v>701</v>
      </c>
      <c r="G173" s="41" t="s">
        <v>702</v>
      </c>
      <c r="H173" s="119" t="s">
        <v>703</v>
      </c>
      <c r="I173" s="99">
        <v>44056</v>
      </c>
      <c r="J173" s="130"/>
      <c r="K173" s="42"/>
    </row>
    <row r="174" spans="2:11" ht="75" x14ac:dyDescent="0.25">
      <c r="B174" s="32" t="s">
        <v>704</v>
      </c>
      <c r="C174" s="42" t="s">
        <v>16</v>
      </c>
      <c r="D174" s="38" t="s">
        <v>705</v>
      </c>
      <c r="E174" s="38" t="s">
        <v>706</v>
      </c>
      <c r="F174" s="38" t="s">
        <v>707</v>
      </c>
      <c r="G174" s="41" t="s">
        <v>302</v>
      </c>
      <c r="H174" s="119" t="s">
        <v>708</v>
      </c>
      <c r="I174" s="99">
        <v>44056</v>
      </c>
      <c r="J174" s="130"/>
      <c r="K174" s="42"/>
    </row>
    <row r="175" spans="2:11" ht="75" x14ac:dyDescent="0.25">
      <c r="B175" s="32" t="s">
        <v>709</v>
      </c>
      <c r="C175" s="42" t="s">
        <v>79</v>
      </c>
      <c r="D175" s="38" t="s">
        <v>710</v>
      </c>
      <c r="E175" s="38" t="s">
        <v>711</v>
      </c>
      <c r="F175" s="38" t="s">
        <v>712</v>
      </c>
      <c r="G175" s="41" t="s">
        <v>302</v>
      </c>
      <c r="H175" s="119" t="s">
        <v>713</v>
      </c>
      <c r="I175" s="99">
        <v>44056</v>
      </c>
      <c r="J175" s="130"/>
      <c r="K175" s="42"/>
    </row>
    <row r="176" spans="2:11" ht="75" x14ac:dyDescent="0.25">
      <c r="B176" s="32" t="s">
        <v>714</v>
      </c>
      <c r="C176" s="42" t="s">
        <v>79</v>
      </c>
      <c r="D176" s="38" t="s">
        <v>715</v>
      </c>
      <c r="E176" s="38" t="s">
        <v>716</v>
      </c>
      <c r="F176" s="38" t="s">
        <v>717</v>
      </c>
      <c r="G176" s="41" t="s">
        <v>718</v>
      </c>
      <c r="H176" s="118" t="s">
        <v>719</v>
      </c>
      <c r="I176" s="99">
        <v>44056</v>
      </c>
      <c r="J176" s="130"/>
      <c r="K176" s="42"/>
    </row>
  </sheetData>
  <mergeCells count="4">
    <mergeCell ref="I5:I6"/>
    <mergeCell ref="J5:J6"/>
    <mergeCell ref="K5:K6"/>
    <mergeCell ref="I68:I69"/>
  </mergeCells>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27"/>
  <sheetViews>
    <sheetView topLeftCell="A19" workbookViewId="0">
      <selection activeCell="H34" sqref="H34:L34"/>
    </sheetView>
  </sheetViews>
  <sheetFormatPr baseColWidth="10" defaultRowHeight="15" x14ac:dyDescent="0.25"/>
  <cols>
    <col min="1" max="1" width="3" customWidth="1"/>
    <col min="2" max="2" width="24.85546875" customWidth="1"/>
    <col min="3" max="3" width="16" customWidth="1"/>
    <col min="4" max="4" width="6.85546875" customWidth="1"/>
    <col min="5" max="5" width="4.7109375" bestFit="1" customWidth="1"/>
    <col min="6" max="6" width="6.85546875" customWidth="1"/>
    <col min="7" max="8" width="6.5703125" customWidth="1"/>
    <col min="9" max="9" width="6.7109375" customWidth="1"/>
    <col min="10" max="10" width="4.140625" bestFit="1" customWidth="1"/>
    <col min="11" max="11" width="9.140625" customWidth="1"/>
    <col min="12" max="12" width="9.5703125" bestFit="1" customWidth="1"/>
    <col min="13" max="13" width="10.140625" customWidth="1"/>
    <col min="14" max="14" width="6.42578125" customWidth="1"/>
    <col min="15" max="15" width="6.5703125" customWidth="1"/>
    <col min="16" max="16" width="26.140625" customWidth="1"/>
    <col min="17" max="17" width="11.7109375" customWidth="1"/>
  </cols>
  <sheetData>
    <row r="1" spans="1:17" ht="15" customHeight="1" x14ac:dyDescent="0.25">
      <c r="A1" s="51"/>
      <c r="B1" s="553" t="s">
        <v>770</v>
      </c>
      <c r="C1" s="554"/>
      <c r="D1" s="554"/>
      <c r="E1" s="554"/>
      <c r="F1" s="554"/>
      <c r="G1" s="554"/>
      <c r="H1" s="554"/>
      <c r="I1" s="554"/>
      <c r="J1" s="554"/>
      <c r="K1" s="554"/>
      <c r="L1" s="554"/>
      <c r="M1" s="554"/>
      <c r="N1" s="554"/>
      <c r="O1" s="554"/>
      <c r="P1" s="555"/>
      <c r="Q1" s="51"/>
    </row>
    <row r="2" spans="1:17" ht="15.75" customHeight="1" thickBot="1" x14ac:dyDescent="0.3">
      <c r="A2" s="51"/>
      <c r="B2" s="556"/>
      <c r="C2" s="557"/>
      <c r="D2" s="557"/>
      <c r="E2" s="557"/>
      <c r="F2" s="557"/>
      <c r="G2" s="557"/>
      <c r="H2" s="557"/>
      <c r="I2" s="557"/>
      <c r="J2" s="557"/>
      <c r="K2" s="557"/>
      <c r="L2" s="557"/>
      <c r="M2" s="557"/>
      <c r="N2" s="557"/>
      <c r="O2" s="557"/>
      <c r="P2" s="558"/>
      <c r="Q2" s="51"/>
    </row>
    <row r="3" spans="1:17" ht="15.75" thickBot="1" x14ac:dyDescent="0.3">
      <c r="A3" s="51"/>
      <c r="B3" s="559"/>
      <c r="C3" s="559"/>
      <c r="D3" s="559"/>
      <c r="E3" s="559"/>
      <c r="F3" s="559"/>
      <c r="G3" s="559"/>
      <c r="H3" s="559"/>
      <c r="I3" s="559"/>
      <c r="J3" s="559"/>
      <c r="K3" s="559"/>
      <c r="L3" s="559"/>
      <c r="M3" s="559"/>
      <c r="N3" s="559"/>
      <c r="O3" s="559"/>
      <c r="P3" s="559"/>
      <c r="Q3" s="51"/>
    </row>
    <row r="4" spans="1:17" ht="15.75" customHeight="1" thickBot="1" x14ac:dyDescent="0.3">
      <c r="A4" s="51"/>
      <c r="B4" s="52" t="s">
        <v>720</v>
      </c>
      <c r="C4" s="53">
        <v>2019</v>
      </c>
      <c r="D4" s="560" t="s">
        <v>721</v>
      </c>
      <c r="E4" s="561"/>
      <c r="F4" s="561"/>
      <c r="G4" s="561"/>
      <c r="H4" s="562" t="s">
        <v>722</v>
      </c>
      <c r="I4" s="562"/>
      <c r="J4" s="562"/>
      <c r="K4" s="561" t="s">
        <v>723</v>
      </c>
      <c r="L4" s="561"/>
      <c r="M4" s="561"/>
      <c r="N4" s="561"/>
      <c r="O4" s="562" t="s">
        <v>221</v>
      </c>
      <c r="P4" s="563"/>
      <c r="Q4" s="51"/>
    </row>
    <row r="5" spans="1:17" ht="15.75" thickBot="1" x14ac:dyDescent="0.3">
      <c r="A5" s="51"/>
      <c r="B5" s="542"/>
      <c r="C5" s="543"/>
      <c r="D5" s="543"/>
      <c r="E5" s="543"/>
      <c r="F5" s="543"/>
      <c r="G5" s="543"/>
      <c r="H5" s="543"/>
      <c r="I5" s="543"/>
      <c r="J5" s="543"/>
      <c r="K5" s="543"/>
      <c r="L5" s="543"/>
      <c r="M5" s="543"/>
      <c r="N5" s="543"/>
      <c r="O5" s="543"/>
      <c r="P5" s="544"/>
      <c r="Q5" s="51"/>
    </row>
    <row r="6" spans="1:17" ht="15.75" thickBot="1" x14ac:dyDescent="0.3">
      <c r="A6" s="51"/>
      <c r="B6" s="54" t="s">
        <v>724</v>
      </c>
      <c r="C6" s="507" t="s">
        <v>725</v>
      </c>
      <c r="D6" s="507"/>
      <c r="E6" s="507"/>
      <c r="F6" s="507"/>
      <c r="G6" s="507"/>
      <c r="H6" s="507"/>
      <c r="I6" s="507"/>
      <c r="J6" s="507"/>
      <c r="K6" s="507"/>
      <c r="L6" s="507"/>
      <c r="M6" s="507"/>
      <c r="N6" s="507"/>
      <c r="O6" s="507"/>
      <c r="P6" s="508"/>
      <c r="Q6" s="51"/>
    </row>
    <row r="7" spans="1:17" ht="15.75" thickBot="1" x14ac:dyDescent="0.3">
      <c r="A7" s="51"/>
      <c r="B7" s="476"/>
      <c r="C7" s="504"/>
      <c r="D7" s="504"/>
      <c r="E7" s="504"/>
      <c r="F7" s="504"/>
      <c r="G7" s="504"/>
      <c r="H7" s="504"/>
      <c r="I7" s="504"/>
      <c r="J7" s="504"/>
      <c r="K7" s="504"/>
      <c r="L7" s="504"/>
      <c r="M7" s="504"/>
      <c r="N7" s="504"/>
      <c r="O7" s="504"/>
      <c r="P7" s="505"/>
      <c r="Q7" s="51"/>
    </row>
    <row r="8" spans="1:17" ht="15.75" thickBot="1" x14ac:dyDescent="0.3">
      <c r="A8" s="51"/>
      <c r="B8" s="54" t="s">
        <v>726</v>
      </c>
      <c r="C8" s="545" t="s">
        <v>786</v>
      </c>
      <c r="D8" s="546"/>
      <c r="E8" s="546"/>
      <c r="F8" s="546"/>
      <c r="G8" s="546"/>
      <c r="H8" s="546"/>
      <c r="I8" s="546"/>
      <c r="J8" s="546"/>
      <c r="K8" s="546"/>
      <c r="L8" s="546"/>
      <c r="M8" s="546"/>
      <c r="N8" s="546"/>
      <c r="O8" s="546"/>
      <c r="P8" s="547"/>
      <c r="Q8" s="51"/>
    </row>
    <row r="9" spans="1:17" ht="15.75" thickBot="1" x14ac:dyDescent="0.3">
      <c r="A9" s="51"/>
      <c r="B9" s="501"/>
      <c r="C9" s="502"/>
      <c r="D9" s="502"/>
      <c r="E9" s="502"/>
      <c r="F9" s="502"/>
      <c r="G9" s="502"/>
      <c r="H9" s="502"/>
      <c r="I9" s="502"/>
      <c r="J9" s="502"/>
      <c r="K9" s="502"/>
      <c r="L9" s="502"/>
      <c r="M9" s="502"/>
      <c r="N9" s="502"/>
      <c r="O9" s="502"/>
      <c r="P9" s="503"/>
      <c r="Q9" s="51"/>
    </row>
    <row r="10" spans="1:17" ht="26.25" thickBot="1" x14ac:dyDescent="0.3">
      <c r="A10" s="51"/>
      <c r="B10" s="54" t="s">
        <v>727</v>
      </c>
      <c r="C10" s="548" t="s">
        <v>787</v>
      </c>
      <c r="D10" s="548"/>
      <c r="E10" s="548"/>
      <c r="F10" s="548"/>
      <c r="G10" s="548"/>
      <c r="H10" s="548"/>
      <c r="I10" s="548"/>
      <c r="J10" s="548"/>
      <c r="K10" s="548"/>
      <c r="L10" s="548"/>
      <c r="M10" s="548"/>
      <c r="N10" s="548"/>
      <c r="O10" s="548"/>
      <c r="P10" s="549"/>
      <c r="Q10" s="51"/>
    </row>
    <row r="11" spans="1:17" ht="15.75" thickBot="1" x14ac:dyDescent="0.3">
      <c r="A11" s="51"/>
      <c r="B11" s="501"/>
      <c r="C11" s="502"/>
      <c r="D11" s="502"/>
      <c r="E11" s="502"/>
      <c r="F11" s="502"/>
      <c r="G11" s="502"/>
      <c r="H11" s="502"/>
      <c r="I11" s="502"/>
      <c r="J11" s="502"/>
      <c r="K11" s="502"/>
      <c r="L11" s="502"/>
      <c r="M11" s="502"/>
      <c r="N11" s="502"/>
      <c r="O11" s="502"/>
      <c r="P11" s="503"/>
      <c r="Q11" s="51"/>
    </row>
    <row r="12" spans="1:17" ht="39" customHeight="1" thickBot="1" x14ac:dyDescent="0.3">
      <c r="A12" s="51"/>
      <c r="B12" s="54" t="s">
        <v>728</v>
      </c>
      <c r="C12" s="550" t="s">
        <v>831</v>
      </c>
      <c r="D12" s="551"/>
      <c r="E12" s="551"/>
      <c r="F12" s="551"/>
      <c r="G12" s="551"/>
      <c r="H12" s="551"/>
      <c r="I12" s="551"/>
      <c r="J12" s="551"/>
      <c r="K12" s="551"/>
      <c r="L12" s="551"/>
      <c r="M12" s="551"/>
      <c r="N12" s="551"/>
      <c r="O12" s="551"/>
      <c r="P12" s="552"/>
      <c r="Q12" s="51"/>
    </row>
    <row r="13" spans="1:17" ht="15.75" thickBot="1" x14ac:dyDescent="0.3">
      <c r="A13" s="51"/>
      <c r="B13" s="523"/>
      <c r="C13" s="523"/>
      <c r="D13" s="523"/>
      <c r="E13" s="523"/>
      <c r="F13" s="523"/>
      <c r="G13" s="523"/>
      <c r="H13" s="523"/>
      <c r="I13" s="523"/>
      <c r="J13" s="523"/>
      <c r="K13" s="523"/>
      <c r="L13" s="523"/>
      <c r="M13" s="523"/>
      <c r="N13" s="523"/>
      <c r="O13" s="523"/>
      <c r="P13" s="523"/>
      <c r="Q13" s="51"/>
    </row>
    <row r="14" spans="1:17" ht="15.75" thickBot="1" x14ac:dyDescent="0.3">
      <c r="A14" s="51"/>
      <c r="B14" s="471" t="s">
        <v>729</v>
      </c>
      <c r="C14" s="472"/>
      <c r="D14" s="472"/>
      <c r="E14" s="472"/>
      <c r="F14" s="472"/>
      <c r="G14" s="472"/>
      <c r="H14" s="472"/>
      <c r="I14" s="472"/>
      <c r="J14" s="472"/>
      <c r="K14" s="472"/>
      <c r="L14" s="472"/>
      <c r="M14" s="472"/>
      <c r="N14" s="472"/>
      <c r="O14" s="472"/>
      <c r="P14" s="473"/>
      <c r="Q14" s="51"/>
    </row>
    <row r="15" spans="1:17" ht="15.75" thickBot="1" x14ac:dyDescent="0.3">
      <c r="A15" s="51"/>
      <c r="B15" s="529"/>
      <c r="C15" s="530"/>
      <c r="D15" s="530"/>
      <c r="E15" s="530"/>
      <c r="F15" s="530"/>
      <c r="G15" s="530"/>
      <c r="H15" s="530"/>
      <c r="I15" s="530"/>
      <c r="J15" s="530"/>
      <c r="K15" s="530"/>
      <c r="L15" s="530"/>
      <c r="M15" s="530"/>
      <c r="N15" s="530"/>
      <c r="O15" s="530"/>
      <c r="P15" s="531"/>
      <c r="Q15" s="51"/>
    </row>
    <row r="16" spans="1:17" ht="42" customHeight="1" thickBot="1" x14ac:dyDescent="0.3">
      <c r="A16" s="51"/>
      <c r="B16" s="54" t="s">
        <v>730</v>
      </c>
      <c r="C16" s="541" t="s">
        <v>947</v>
      </c>
      <c r="D16" s="526"/>
      <c r="E16" s="526"/>
      <c r="F16" s="526"/>
      <c r="G16" s="526"/>
      <c r="H16" s="526"/>
      <c r="I16" s="526"/>
      <c r="J16" s="526"/>
      <c r="K16" s="526"/>
      <c r="L16" s="526"/>
      <c r="M16" s="526"/>
      <c r="N16" s="526"/>
      <c r="O16" s="526"/>
      <c r="P16" s="527"/>
      <c r="Q16" s="51"/>
    </row>
    <row r="17" spans="1:17" ht="15.75" thickBot="1" x14ac:dyDescent="0.3">
      <c r="A17" s="51"/>
      <c r="B17" s="501"/>
      <c r="C17" s="502"/>
      <c r="D17" s="502"/>
      <c r="E17" s="502"/>
      <c r="F17" s="502"/>
      <c r="G17" s="502"/>
      <c r="H17" s="502"/>
      <c r="I17" s="502"/>
      <c r="J17" s="502"/>
      <c r="K17" s="502"/>
      <c r="L17" s="502"/>
      <c r="M17" s="502"/>
      <c r="N17" s="502"/>
      <c r="O17" s="502"/>
      <c r="P17" s="503"/>
      <c r="Q17" s="51"/>
    </row>
    <row r="18" spans="1:17" ht="51.75" customHeight="1" thickBot="1" x14ac:dyDescent="0.3">
      <c r="A18" s="51"/>
      <c r="B18" s="54" t="s">
        <v>731</v>
      </c>
      <c r="C18" s="532" t="s">
        <v>788</v>
      </c>
      <c r="D18" s="533"/>
      <c r="E18" s="533"/>
      <c r="F18" s="533"/>
      <c r="G18" s="533"/>
      <c r="H18" s="533"/>
      <c r="I18" s="533"/>
      <c r="J18" s="533"/>
      <c r="K18" s="533"/>
      <c r="L18" s="533"/>
      <c r="M18" s="533"/>
      <c r="N18" s="533"/>
      <c r="O18" s="533"/>
      <c r="P18" s="534"/>
      <c r="Q18" s="51"/>
    </row>
    <row r="19" spans="1:17" ht="15.75" thickBot="1" x14ac:dyDescent="0.3">
      <c r="A19" s="51"/>
      <c r="B19" s="501"/>
      <c r="C19" s="502"/>
      <c r="D19" s="502"/>
      <c r="E19" s="502"/>
      <c r="F19" s="502"/>
      <c r="G19" s="502"/>
      <c r="H19" s="502"/>
      <c r="I19" s="502"/>
      <c r="J19" s="502"/>
      <c r="K19" s="502"/>
      <c r="L19" s="502"/>
      <c r="M19" s="502"/>
      <c r="N19" s="502"/>
      <c r="O19" s="502"/>
      <c r="P19" s="503"/>
      <c r="Q19" s="51"/>
    </row>
    <row r="20" spans="1:17" ht="15.75" thickBot="1" x14ac:dyDescent="0.3">
      <c r="A20" s="51"/>
      <c r="B20" s="55" t="s">
        <v>732</v>
      </c>
      <c r="C20" s="528">
        <v>90</v>
      </c>
      <c r="D20" s="535"/>
      <c r="E20" s="535"/>
      <c r="F20" s="535"/>
      <c r="G20" s="535"/>
      <c r="H20" s="535"/>
      <c r="I20" s="535"/>
      <c r="J20" s="535"/>
      <c r="K20" s="535"/>
      <c r="L20" s="535"/>
      <c r="M20" s="535"/>
      <c r="N20" s="535"/>
      <c r="O20" s="535"/>
      <c r="P20" s="536"/>
      <c r="Q20" s="51"/>
    </row>
    <row r="21" spans="1:17" ht="15.75" thickBot="1" x14ac:dyDescent="0.3">
      <c r="A21" s="51"/>
      <c r="B21" s="537"/>
      <c r="C21" s="538"/>
      <c r="D21" s="538"/>
      <c r="E21" s="538"/>
      <c r="F21" s="538"/>
      <c r="G21" s="538"/>
      <c r="H21" s="538"/>
      <c r="I21" s="538"/>
      <c r="J21" s="538"/>
      <c r="K21" s="538"/>
      <c r="L21" s="538"/>
      <c r="M21" s="538"/>
      <c r="N21" s="538"/>
      <c r="O21" s="538"/>
      <c r="P21" s="539"/>
      <c r="Q21" s="51"/>
    </row>
    <row r="22" spans="1:17" ht="68.25" customHeight="1" thickBot="1" x14ac:dyDescent="0.3">
      <c r="A22" s="51"/>
      <c r="B22" s="55" t="s">
        <v>733</v>
      </c>
      <c r="C22" s="56" t="s">
        <v>734</v>
      </c>
      <c r="D22" s="517" t="s">
        <v>783</v>
      </c>
      <c r="E22" s="518"/>
      <c r="F22" s="518"/>
      <c r="G22" s="519"/>
      <c r="H22" s="540" t="s">
        <v>735</v>
      </c>
      <c r="I22" s="540"/>
      <c r="J22" s="540"/>
      <c r="K22" s="517" t="s">
        <v>784</v>
      </c>
      <c r="L22" s="518"/>
      <c r="M22" s="519"/>
      <c r="N22" s="520" t="s">
        <v>736</v>
      </c>
      <c r="O22" s="521"/>
      <c r="P22" s="98" t="s">
        <v>785</v>
      </c>
      <c r="Q22" s="51"/>
    </row>
    <row r="23" spans="1:17" ht="15.75" thickBot="1" x14ac:dyDescent="0.3">
      <c r="A23" s="51"/>
      <c r="B23" s="522"/>
      <c r="C23" s="523"/>
      <c r="D23" s="523"/>
      <c r="E23" s="523"/>
      <c r="F23" s="523"/>
      <c r="G23" s="523"/>
      <c r="H23" s="523"/>
      <c r="I23" s="523"/>
      <c r="J23" s="523"/>
      <c r="K23" s="523"/>
      <c r="L23" s="523"/>
      <c r="M23" s="523"/>
      <c r="N23" s="523"/>
      <c r="O23" s="523"/>
      <c r="P23" s="524"/>
      <c r="Q23" s="51"/>
    </row>
    <row r="24" spans="1:17" ht="15.75" thickBot="1" x14ac:dyDescent="0.3">
      <c r="A24" s="51"/>
      <c r="B24" s="55" t="s">
        <v>737</v>
      </c>
      <c r="C24" s="525" t="s">
        <v>738</v>
      </c>
      <c r="D24" s="526"/>
      <c r="E24" s="526"/>
      <c r="F24" s="526"/>
      <c r="G24" s="526"/>
      <c r="H24" s="526"/>
      <c r="I24" s="526"/>
      <c r="J24" s="526"/>
      <c r="K24" s="526"/>
      <c r="L24" s="526"/>
      <c r="M24" s="526"/>
      <c r="N24" s="526"/>
      <c r="O24" s="526"/>
      <c r="P24" s="527"/>
      <c r="Q24" s="51"/>
    </row>
    <row r="25" spans="1:17" ht="15.75" thickBot="1" x14ac:dyDescent="0.3">
      <c r="A25" s="51"/>
      <c r="B25" s="501"/>
      <c r="C25" s="502"/>
      <c r="D25" s="502"/>
      <c r="E25" s="502"/>
      <c r="F25" s="502"/>
      <c r="G25" s="502"/>
      <c r="H25" s="502"/>
      <c r="I25" s="502"/>
      <c r="J25" s="502"/>
      <c r="K25" s="502"/>
      <c r="L25" s="502"/>
      <c r="M25" s="502"/>
      <c r="N25" s="502"/>
      <c r="O25" s="502"/>
      <c r="P25" s="503"/>
      <c r="Q25" s="51"/>
    </row>
    <row r="26" spans="1:17" ht="15.75" customHeight="1" thickBot="1" x14ac:dyDescent="0.3">
      <c r="A26" s="51"/>
      <c r="B26" s="55" t="s">
        <v>739</v>
      </c>
      <c r="C26" s="528" t="s">
        <v>740</v>
      </c>
      <c r="D26" s="507"/>
      <c r="E26" s="507"/>
      <c r="F26" s="507"/>
      <c r="G26" s="507"/>
      <c r="H26" s="507"/>
      <c r="I26" s="507"/>
      <c r="J26" s="507"/>
      <c r="K26" s="507"/>
      <c r="L26" s="507"/>
      <c r="M26" s="507"/>
      <c r="N26" s="507"/>
      <c r="O26" s="507"/>
      <c r="P26" s="508"/>
      <c r="Q26" s="51"/>
    </row>
    <row r="27" spans="1:17" ht="15.75" thickBot="1" x14ac:dyDescent="0.3">
      <c r="A27" s="51"/>
      <c r="B27" s="501"/>
      <c r="C27" s="502"/>
      <c r="D27" s="502"/>
      <c r="E27" s="502"/>
      <c r="F27" s="502"/>
      <c r="G27" s="502"/>
      <c r="H27" s="502"/>
      <c r="I27" s="502"/>
      <c r="J27" s="502"/>
      <c r="K27" s="502"/>
      <c r="L27" s="502"/>
      <c r="M27" s="502"/>
      <c r="N27" s="502"/>
      <c r="O27" s="502"/>
      <c r="P27" s="503"/>
      <c r="Q27" s="51"/>
    </row>
    <row r="28" spans="1:17" ht="15.75" thickBot="1" x14ac:dyDescent="0.3">
      <c r="A28" s="51"/>
      <c r="B28" s="55" t="s">
        <v>741</v>
      </c>
      <c r="C28" s="506" t="s">
        <v>740</v>
      </c>
      <c r="D28" s="507"/>
      <c r="E28" s="507"/>
      <c r="F28" s="507"/>
      <c r="G28" s="507"/>
      <c r="H28" s="507"/>
      <c r="I28" s="507"/>
      <c r="J28" s="507"/>
      <c r="K28" s="507"/>
      <c r="L28" s="507"/>
      <c r="M28" s="507"/>
      <c r="N28" s="507"/>
      <c r="O28" s="507"/>
      <c r="P28" s="508"/>
      <c r="Q28" s="51"/>
    </row>
    <row r="29" spans="1:17" ht="15.75" thickBot="1" x14ac:dyDescent="0.3">
      <c r="A29" s="51"/>
      <c r="B29" s="476"/>
      <c r="C29" s="504"/>
      <c r="D29" s="504"/>
      <c r="E29" s="504"/>
      <c r="F29" s="504"/>
      <c r="G29" s="504"/>
      <c r="H29" s="504"/>
      <c r="I29" s="504"/>
      <c r="J29" s="504"/>
      <c r="K29" s="504"/>
      <c r="L29" s="504"/>
      <c r="M29" s="504"/>
      <c r="N29" s="504"/>
      <c r="O29" s="504"/>
      <c r="P29" s="505"/>
      <c r="Q29" s="51"/>
    </row>
    <row r="30" spans="1:17" ht="15.75" thickBot="1" x14ac:dyDescent="0.3">
      <c r="A30" s="51"/>
      <c r="B30" s="55" t="s">
        <v>742</v>
      </c>
      <c r="C30" s="506" t="s">
        <v>743</v>
      </c>
      <c r="D30" s="507"/>
      <c r="E30" s="507"/>
      <c r="F30" s="507"/>
      <c r="G30" s="507"/>
      <c r="H30" s="507"/>
      <c r="I30" s="507"/>
      <c r="J30" s="507"/>
      <c r="K30" s="507"/>
      <c r="L30" s="507"/>
      <c r="M30" s="507"/>
      <c r="N30" s="507"/>
      <c r="O30" s="507"/>
      <c r="P30" s="508"/>
      <c r="Q30" s="51"/>
    </row>
    <row r="31" spans="1:17" ht="15.75" thickBot="1" x14ac:dyDescent="0.3">
      <c r="A31" s="51"/>
      <c r="B31" s="57"/>
      <c r="C31" s="57"/>
      <c r="D31" s="57"/>
      <c r="E31" s="57"/>
      <c r="F31" s="57"/>
      <c r="G31" s="57"/>
      <c r="H31" s="57"/>
      <c r="I31" s="57"/>
      <c r="J31" s="57"/>
      <c r="K31" s="57"/>
      <c r="L31" s="57"/>
      <c r="M31" s="57"/>
      <c r="N31" s="57"/>
      <c r="O31" s="57"/>
      <c r="P31" s="57"/>
      <c r="Q31" s="51"/>
    </row>
    <row r="32" spans="1:17" ht="15.75" thickBot="1" x14ac:dyDescent="0.3">
      <c r="A32" s="51"/>
      <c r="B32" s="509" t="s">
        <v>744</v>
      </c>
      <c r="C32" s="510"/>
      <c r="D32" s="510"/>
      <c r="E32" s="510"/>
      <c r="F32" s="510"/>
      <c r="G32" s="510"/>
      <c r="H32" s="510"/>
      <c r="I32" s="510"/>
      <c r="J32" s="510"/>
      <c r="K32" s="510"/>
      <c r="L32" s="510"/>
      <c r="M32" s="510"/>
      <c r="N32" s="510"/>
      <c r="O32" s="511"/>
      <c r="P32" s="512"/>
      <c r="Q32" s="51"/>
    </row>
    <row r="33" spans="1:17" ht="15.75" thickBot="1" x14ac:dyDescent="0.3">
      <c r="A33" s="51"/>
      <c r="B33" s="58" t="s">
        <v>745</v>
      </c>
      <c r="C33" s="513" t="s">
        <v>746</v>
      </c>
      <c r="D33" s="514"/>
      <c r="E33" s="514"/>
      <c r="F33" s="514"/>
      <c r="G33" s="515"/>
      <c r="H33" s="513" t="s">
        <v>737</v>
      </c>
      <c r="I33" s="514"/>
      <c r="J33" s="514"/>
      <c r="K33" s="514"/>
      <c r="L33" s="515"/>
      <c r="M33" s="513" t="s">
        <v>4</v>
      </c>
      <c r="N33" s="514"/>
      <c r="O33" s="516"/>
      <c r="P33" s="515"/>
      <c r="Q33" s="51"/>
    </row>
    <row r="34" spans="1:17" ht="36" customHeight="1" x14ac:dyDescent="0.25">
      <c r="A34" s="51"/>
      <c r="B34" s="59" t="s">
        <v>946</v>
      </c>
      <c r="C34" s="493" t="s">
        <v>945</v>
      </c>
      <c r="D34" s="494"/>
      <c r="E34" s="494"/>
      <c r="F34" s="494"/>
      <c r="G34" s="495"/>
      <c r="H34" s="493" t="s">
        <v>948</v>
      </c>
      <c r="I34" s="494"/>
      <c r="J34" s="494"/>
      <c r="K34" s="494"/>
      <c r="L34" s="495"/>
      <c r="M34" s="493" t="s">
        <v>949</v>
      </c>
      <c r="N34" s="494"/>
      <c r="O34" s="494"/>
      <c r="P34" s="496"/>
      <c r="Q34" s="51"/>
    </row>
    <row r="35" spans="1:17" ht="60" customHeight="1" x14ac:dyDescent="0.25">
      <c r="A35" s="51"/>
      <c r="B35" s="60"/>
      <c r="C35" s="493"/>
      <c r="D35" s="494"/>
      <c r="E35" s="494"/>
      <c r="F35" s="494"/>
      <c r="G35" s="495"/>
      <c r="H35" s="497"/>
      <c r="I35" s="498"/>
      <c r="J35" s="498"/>
      <c r="K35" s="498"/>
      <c r="L35" s="499"/>
      <c r="M35" s="497"/>
      <c r="N35" s="498"/>
      <c r="O35" s="498"/>
      <c r="P35" s="500"/>
      <c r="Q35" s="51"/>
    </row>
    <row r="36" spans="1:17" x14ac:dyDescent="0.25">
      <c r="A36" s="51"/>
      <c r="B36" s="61"/>
      <c r="C36" s="489"/>
      <c r="D36" s="490"/>
      <c r="E36" s="490"/>
      <c r="F36" s="490"/>
      <c r="G36" s="491"/>
      <c r="H36" s="489"/>
      <c r="I36" s="490"/>
      <c r="J36" s="490"/>
      <c r="K36" s="490"/>
      <c r="L36" s="491"/>
      <c r="M36" s="489"/>
      <c r="N36" s="490"/>
      <c r="O36" s="490"/>
      <c r="P36" s="492"/>
      <c r="Q36" s="51"/>
    </row>
    <row r="37" spans="1:17" x14ac:dyDescent="0.25">
      <c r="A37" s="51"/>
      <c r="B37" s="61"/>
      <c r="C37" s="489"/>
      <c r="D37" s="490"/>
      <c r="E37" s="490"/>
      <c r="F37" s="490"/>
      <c r="G37" s="491"/>
      <c r="H37" s="489"/>
      <c r="I37" s="490"/>
      <c r="J37" s="490"/>
      <c r="K37" s="490"/>
      <c r="L37" s="491"/>
      <c r="M37" s="489"/>
      <c r="N37" s="490"/>
      <c r="O37" s="490"/>
      <c r="P37" s="492"/>
      <c r="Q37" s="51"/>
    </row>
    <row r="38" spans="1:17" ht="15.75" thickBot="1" x14ac:dyDescent="0.3">
      <c r="A38" s="51"/>
      <c r="B38" s="62"/>
      <c r="C38" s="467"/>
      <c r="D38" s="468"/>
      <c r="E38" s="468"/>
      <c r="F38" s="468"/>
      <c r="G38" s="469"/>
      <c r="H38" s="467"/>
      <c r="I38" s="468"/>
      <c r="J38" s="468"/>
      <c r="K38" s="468"/>
      <c r="L38" s="469"/>
      <c r="M38" s="467"/>
      <c r="N38" s="468"/>
      <c r="O38" s="468"/>
      <c r="P38" s="470"/>
      <c r="Q38" s="51"/>
    </row>
    <row r="39" spans="1:17" ht="15.75" thickBot="1" x14ac:dyDescent="0.3">
      <c r="A39" s="51"/>
      <c r="B39" s="63"/>
      <c r="C39" s="63"/>
      <c r="D39" s="63"/>
      <c r="E39" s="63"/>
      <c r="F39" s="63"/>
      <c r="G39" s="63"/>
      <c r="H39" s="63"/>
      <c r="I39" s="63"/>
      <c r="J39" s="63"/>
      <c r="K39" s="63"/>
      <c r="L39" s="63"/>
      <c r="M39" s="63"/>
      <c r="N39" s="63"/>
      <c r="O39" s="63"/>
      <c r="P39" s="63"/>
      <c r="Q39" s="51"/>
    </row>
    <row r="40" spans="1:17" ht="15.75" thickBot="1" x14ac:dyDescent="0.3">
      <c r="A40" s="51"/>
      <c r="B40" s="471" t="s">
        <v>747</v>
      </c>
      <c r="C40" s="472"/>
      <c r="D40" s="472"/>
      <c r="E40" s="472"/>
      <c r="F40" s="472"/>
      <c r="G40" s="472"/>
      <c r="H40" s="472"/>
      <c r="I40" s="472"/>
      <c r="J40" s="472"/>
      <c r="K40" s="472"/>
      <c r="L40" s="472"/>
      <c r="M40" s="472"/>
      <c r="N40" s="472"/>
      <c r="O40" s="472"/>
      <c r="P40" s="473"/>
      <c r="Q40" s="51"/>
    </row>
    <row r="41" spans="1:17" ht="15.75" thickBot="1" x14ac:dyDescent="0.3">
      <c r="A41" s="51"/>
      <c r="B41" s="64"/>
      <c r="C41" s="57"/>
      <c r="D41" s="57"/>
      <c r="E41" s="57"/>
      <c r="F41" s="57"/>
      <c r="G41" s="57"/>
      <c r="H41" s="57"/>
      <c r="I41" s="57"/>
      <c r="J41" s="57"/>
      <c r="K41" s="57"/>
      <c r="L41" s="57"/>
      <c r="M41" s="57"/>
      <c r="N41" s="57"/>
      <c r="O41" s="57"/>
      <c r="P41" s="65"/>
      <c r="Q41" s="51"/>
    </row>
    <row r="42" spans="1:17" x14ac:dyDescent="0.25">
      <c r="A42" s="51"/>
      <c r="B42" s="474" t="s">
        <v>748</v>
      </c>
      <c r="C42" s="66" t="s">
        <v>749</v>
      </c>
      <c r="D42" s="67" t="s">
        <v>750</v>
      </c>
      <c r="E42" s="67" t="s">
        <v>751</v>
      </c>
      <c r="F42" s="67" t="s">
        <v>752</v>
      </c>
      <c r="G42" s="67" t="s">
        <v>753</v>
      </c>
      <c r="H42" s="67" t="s">
        <v>754</v>
      </c>
      <c r="I42" s="67" t="s">
        <v>755</v>
      </c>
      <c r="J42" s="67" t="s">
        <v>756</v>
      </c>
      <c r="K42" s="67" t="s">
        <v>757</v>
      </c>
      <c r="L42" s="67" t="s">
        <v>758</v>
      </c>
      <c r="M42" s="67" t="s">
        <v>759</v>
      </c>
      <c r="N42" s="67" t="s">
        <v>760</v>
      </c>
      <c r="O42" s="68" t="s">
        <v>761</v>
      </c>
      <c r="P42" s="69" t="s">
        <v>762</v>
      </c>
      <c r="Q42" s="51"/>
    </row>
    <row r="43" spans="1:17" ht="15.75" thickBot="1" x14ac:dyDescent="0.3">
      <c r="A43" s="51"/>
      <c r="B43" s="475"/>
      <c r="C43" s="70" t="s">
        <v>763</v>
      </c>
      <c r="D43" s="71"/>
      <c r="E43" s="71"/>
      <c r="F43" s="72">
        <f>'[1]DATO Eficacia Planeacion Estrat'!D6</f>
        <v>0</v>
      </c>
      <c r="G43" s="71"/>
      <c r="H43" s="71"/>
      <c r="I43" s="72">
        <f>'[1]DATO Eficacia Planeacion Estrat'!F6</f>
        <v>0</v>
      </c>
      <c r="J43" s="71"/>
      <c r="K43" s="71"/>
      <c r="L43" s="72">
        <f>'[1]DATO Eficacia Planeacion Estrat'!H6</f>
        <v>0</v>
      </c>
      <c r="M43" s="71"/>
      <c r="N43" s="71"/>
      <c r="O43" s="72">
        <f>'[1]DATO Eficacia Planeacion Estrat'!J6</f>
        <v>0</v>
      </c>
      <c r="P43" s="73">
        <f>AVERAGE(D43:O43)</f>
        <v>0</v>
      </c>
      <c r="Q43" s="51"/>
    </row>
    <row r="44" spans="1:17" ht="15.75" thickBot="1" x14ac:dyDescent="0.3">
      <c r="A44" s="51"/>
      <c r="B44" s="476">
        <v>0.9</v>
      </c>
      <c r="C44" s="477"/>
      <c r="D44" s="477"/>
      <c r="E44" s="477"/>
      <c r="F44" s="477"/>
      <c r="G44" s="477"/>
      <c r="H44" s="477"/>
      <c r="I44" s="477"/>
      <c r="J44" s="477"/>
      <c r="K44" s="477"/>
      <c r="L44" s="477"/>
      <c r="M44" s="477"/>
      <c r="N44" s="477"/>
      <c r="O44" s="477"/>
      <c r="P44" s="478"/>
      <c r="Q44" s="51"/>
    </row>
    <row r="45" spans="1:17" ht="15.75" thickBot="1" x14ac:dyDescent="0.3">
      <c r="A45" s="51"/>
      <c r="B45" s="471" t="s">
        <v>764</v>
      </c>
      <c r="C45" s="472"/>
      <c r="D45" s="472"/>
      <c r="E45" s="472"/>
      <c r="F45" s="472"/>
      <c r="G45" s="472"/>
      <c r="H45" s="472"/>
      <c r="I45" s="472"/>
      <c r="J45" s="472"/>
      <c r="K45" s="472"/>
      <c r="L45" s="472"/>
      <c r="M45" s="472"/>
      <c r="N45" s="472"/>
      <c r="O45" s="472"/>
      <c r="P45" s="473"/>
      <c r="Q45" s="51"/>
    </row>
    <row r="46" spans="1:17" ht="15" customHeight="1" x14ac:dyDescent="0.25">
      <c r="A46" s="51"/>
      <c r="B46" s="479"/>
      <c r="C46" s="480"/>
      <c r="D46" s="480"/>
      <c r="E46" s="480"/>
      <c r="F46" s="480"/>
      <c r="G46" s="480"/>
      <c r="H46" s="480"/>
      <c r="I46" s="480"/>
      <c r="J46" s="480"/>
      <c r="K46" s="480"/>
      <c r="L46" s="480"/>
      <c r="M46" s="480"/>
      <c r="N46" s="480"/>
      <c r="O46" s="480"/>
      <c r="P46" s="481"/>
      <c r="Q46" s="51"/>
    </row>
    <row r="47" spans="1:17" ht="15" customHeight="1" x14ac:dyDescent="0.25">
      <c r="A47" s="51"/>
      <c r="B47" s="482"/>
      <c r="C47" s="483"/>
      <c r="D47" s="483"/>
      <c r="E47" s="483"/>
      <c r="F47" s="483"/>
      <c r="G47" s="483"/>
      <c r="H47" s="483"/>
      <c r="I47" s="483"/>
      <c r="J47" s="483"/>
      <c r="K47" s="483"/>
      <c r="L47" s="483"/>
      <c r="M47" s="483"/>
      <c r="N47" s="483"/>
      <c r="O47" s="483"/>
      <c r="P47" s="484"/>
      <c r="Q47" s="51"/>
    </row>
    <row r="48" spans="1:17" ht="15" customHeight="1" x14ac:dyDescent="0.25">
      <c r="A48" s="51"/>
      <c r="B48" s="482"/>
      <c r="C48" s="483"/>
      <c r="D48" s="483"/>
      <c r="E48" s="483"/>
      <c r="F48" s="483"/>
      <c r="G48" s="483"/>
      <c r="H48" s="483"/>
      <c r="I48" s="483"/>
      <c r="J48" s="483"/>
      <c r="K48" s="483"/>
      <c r="L48" s="483"/>
      <c r="M48" s="483"/>
      <c r="N48" s="483"/>
      <c r="O48" s="483"/>
      <c r="P48" s="484"/>
      <c r="Q48" s="51"/>
    </row>
    <row r="49" spans="1:17" ht="15" customHeight="1" x14ac:dyDescent="0.25">
      <c r="A49" s="51"/>
      <c r="B49" s="482"/>
      <c r="C49" s="483"/>
      <c r="D49" s="483"/>
      <c r="E49" s="483"/>
      <c r="F49" s="483"/>
      <c r="G49" s="483"/>
      <c r="H49" s="483"/>
      <c r="I49" s="483"/>
      <c r="J49" s="483"/>
      <c r="K49" s="483"/>
      <c r="L49" s="483"/>
      <c r="M49" s="483"/>
      <c r="N49" s="483"/>
      <c r="O49" s="483"/>
      <c r="P49" s="484"/>
      <c r="Q49" s="51"/>
    </row>
    <row r="50" spans="1:17" ht="15" customHeight="1" x14ac:dyDescent="0.25">
      <c r="A50" s="51"/>
      <c r="B50" s="482"/>
      <c r="C50" s="483"/>
      <c r="D50" s="483"/>
      <c r="E50" s="483"/>
      <c r="F50" s="483"/>
      <c r="G50" s="483"/>
      <c r="H50" s="483"/>
      <c r="I50" s="483"/>
      <c r="J50" s="483"/>
      <c r="K50" s="483"/>
      <c r="L50" s="483"/>
      <c r="M50" s="483"/>
      <c r="N50" s="483"/>
      <c r="O50" s="483"/>
      <c r="P50" s="484"/>
      <c r="Q50" s="51"/>
    </row>
    <row r="51" spans="1:17" ht="15" customHeight="1" x14ac:dyDescent="0.25">
      <c r="A51" s="51"/>
      <c r="B51" s="482"/>
      <c r="C51" s="483"/>
      <c r="D51" s="483"/>
      <c r="E51" s="483"/>
      <c r="F51" s="483"/>
      <c r="G51" s="483"/>
      <c r="H51" s="483"/>
      <c r="I51" s="483"/>
      <c r="J51" s="483"/>
      <c r="K51" s="483"/>
      <c r="L51" s="483"/>
      <c r="M51" s="483"/>
      <c r="N51" s="483"/>
      <c r="O51" s="483"/>
      <c r="P51" s="484"/>
      <c r="Q51" s="51"/>
    </row>
    <row r="52" spans="1:17" ht="15" customHeight="1" x14ac:dyDescent="0.25">
      <c r="A52" s="51"/>
      <c r="B52" s="482"/>
      <c r="C52" s="483"/>
      <c r="D52" s="483"/>
      <c r="E52" s="483"/>
      <c r="F52" s="483"/>
      <c r="G52" s="483"/>
      <c r="H52" s="483"/>
      <c r="I52" s="483"/>
      <c r="J52" s="483"/>
      <c r="K52" s="483"/>
      <c r="L52" s="483"/>
      <c r="M52" s="483"/>
      <c r="N52" s="483"/>
      <c r="O52" s="483"/>
      <c r="P52" s="484"/>
      <c r="Q52" s="51"/>
    </row>
    <row r="53" spans="1:17" ht="15" customHeight="1" x14ac:dyDescent="0.25">
      <c r="A53" s="51"/>
      <c r="B53" s="482"/>
      <c r="C53" s="483"/>
      <c r="D53" s="483"/>
      <c r="E53" s="483"/>
      <c r="F53" s="483"/>
      <c r="G53" s="483"/>
      <c r="H53" s="483"/>
      <c r="I53" s="483"/>
      <c r="J53" s="483"/>
      <c r="K53" s="483"/>
      <c r="L53" s="483"/>
      <c r="M53" s="483"/>
      <c r="N53" s="483"/>
      <c r="O53" s="483"/>
      <c r="P53" s="484"/>
      <c r="Q53" s="51"/>
    </row>
    <row r="54" spans="1:17" ht="15" customHeight="1" x14ac:dyDescent="0.25">
      <c r="A54" s="51"/>
      <c r="B54" s="482"/>
      <c r="C54" s="483"/>
      <c r="D54" s="483"/>
      <c r="E54" s="483"/>
      <c r="F54" s="483"/>
      <c r="G54" s="483"/>
      <c r="H54" s="483"/>
      <c r="I54" s="483"/>
      <c r="J54" s="483"/>
      <c r="K54" s="483"/>
      <c r="L54" s="483"/>
      <c r="M54" s="483"/>
      <c r="N54" s="483"/>
      <c r="O54" s="483"/>
      <c r="P54" s="484"/>
      <c r="Q54" s="51"/>
    </row>
    <row r="55" spans="1:17" ht="15" customHeight="1" x14ac:dyDescent="0.25">
      <c r="A55" s="51"/>
      <c r="B55" s="482"/>
      <c r="C55" s="483"/>
      <c r="D55" s="483"/>
      <c r="E55" s="483"/>
      <c r="F55" s="483"/>
      <c r="G55" s="483"/>
      <c r="H55" s="483"/>
      <c r="I55" s="483"/>
      <c r="J55" s="483"/>
      <c r="K55" s="483"/>
      <c r="L55" s="483"/>
      <c r="M55" s="483"/>
      <c r="N55" s="483"/>
      <c r="O55" s="483"/>
      <c r="P55" s="484"/>
      <c r="Q55" s="51"/>
    </row>
    <row r="56" spans="1:17" ht="15" customHeight="1" x14ac:dyDescent="0.25">
      <c r="A56" s="51"/>
      <c r="B56" s="482"/>
      <c r="C56" s="483"/>
      <c r="D56" s="483"/>
      <c r="E56" s="483"/>
      <c r="F56" s="483"/>
      <c r="G56" s="483"/>
      <c r="H56" s="483"/>
      <c r="I56" s="483"/>
      <c r="J56" s="483"/>
      <c r="K56" s="483"/>
      <c r="L56" s="483"/>
      <c r="M56" s="483"/>
      <c r="N56" s="483"/>
      <c r="O56" s="483"/>
      <c r="P56" s="484"/>
      <c r="Q56" s="51"/>
    </row>
    <row r="57" spans="1:17" ht="15" customHeight="1" x14ac:dyDescent="0.25">
      <c r="A57" s="51"/>
      <c r="B57" s="482"/>
      <c r="C57" s="483"/>
      <c r="D57" s="483"/>
      <c r="E57" s="483"/>
      <c r="F57" s="483"/>
      <c r="G57" s="483"/>
      <c r="H57" s="483"/>
      <c r="I57" s="483"/>
      <c r="J57" s="483"/>
      <c r="K57" s="483"/>
      <c r="L57" s="483"/>
      <c r="M57" s="483"/>
      <c r="N57" s="483"/>
      <c r="O57" s="483"/>
      <c r="P57" s="484"/>
      <c r="Q57" s="51"/>
    </row>
    <row r="58" spans="1:17" ht="15" customHeight="1" x14ac:dyDescent="0.25">
      <c r="A58" s="51"/>
      <c r="B58" s="482"/>
      <c r="C58" s="483"/>
      <c r="D58" s="483"/>
      <c r="E58" s="483"/>
      <c r="F58" s="483"/>
      <c r="G58" s="483"/>
      <c r="H58" s="483"/>
      <c r="I58" s="483"/>
      <c r="J58" s="483"/>
      <c r="K58" s="483"/>
      <c r="L58" s="483"/>
      <c r="M58" s="483"/>
      <c r="N58" s="483"/>
      <c r="O58" s="483"/>
      <c r="P58" s="484"/>
      <c r="Q58" s="51"/>
    </row>
    <row r="59" spans="1:17" ht="15" customHeight="1" x14ac:dyDescent="0.25">
      <c r="A59" s="51"/>
      <c r="B59" s="482"/>
      <c r="C59" s="483"/>
      <c r="D59" s="483"/>
      <c r="E59" s="483"/>
      <c r="F59" s="483"/>
      <c r="G59" s="483"/>
      <c r="H59" s="483"/>
      <c r="I59" s="483"/>
      <c r="J59" s="483"/>
      <c r="K59" s="483"/>
      <c r="L59" s="483"/>
      <c r="M59" s="483"/>
      <c r="N59" s="483"/>
      <c r="O59" s="483"/>
      <c r="P59" s="484"/>
      <c r="Q59" s="51"/>
    </row>
    <row r="60" spans="1:17" ht="15" customHeight="1" x14ac:dyDescent="0.25">
      <c r="A60" s="51"/>
      <c r="B60" s="482"/>
      <c r="C60" s="483"/>
      <c r="D60" s="483"/>
      <c r="E60" s="483"/>
      <c r="F60" s="483"/>
      <c r="G60" s="483"/>
      <c r="H60" s="483"/>
      <c r="I60" s="483"/>
      <c r="J60" s="483"/>
      <c r="K60" s="483"/>
      <c r="L60" s="483"/>
      <c r="M60" s="483"/>
      <c r="N60" s="483"/>
      <c r="O60" s="483"/>
      <c r="P60" s="484"/>
      <c r="Q60" s="51"/>
    </row>
    <row r="61" spans="1:17" ht="15.75" customHeight="1" thickBot="1" x14ac:dyDescent="0.3">
      <c r="A61" s="51"/>
      <c r="B61" s="485"/>
      <c r="C61" s="486"/>
      <c r="D61" s="486"/>
      <c r="E61" s="486"/>
      <c r="F61" s="486"/>
      <c r="G61" s="486"/>
      <c r="H61" s="486"/>
      <c r="I61" s="486"/>
      <c r="J61" s="486"/>
      <c r="K61" s="486"/>
      <c r="L61" s="486"/>
      <c r="M61" s="486"/>
      <c r="N61" s="486"/>
      <c r="O61" s="486"/>
      <c r="P61" s="487"/>
      <c r="Q61" s="51"/>
    </row>
    <row r="62" spans="1:17" ht="15.75" thickBot="1" x14ac:dyDescent="0.3">
      <c r="A62" s="488"/>
      <c r="B62" s="488"/>
      <c r="C62" s="488"/>
      <c r="D62" s="488"/>
      <c r="E62" s="488"/>
      <c r="F62" s="488"/>
      <c r="G62" s="488"/>
      <c r="H62" s="488"/>
      <c r="I62" s="488"/>
      <c r="J62" s="488"/>
      <c r="K62" s="488"/>
      <c r="L62" s="488"/>
      <c r="M62" s="488"/>
      <c r="N62" s="488"/>
      <c r="O62" s="488"/>
      <c r="P62" s="488"/>
      <c r="Q62" s="488"/>
    </row>
    <row r="63" spans="1:17" ht="26.25" thickBot="1" x14ac:dyDescent="0.3">
      <c r="A63" s="51"/>
      <c r="B63" s="74" t="s">
        <v>765</v>
      </c>
      <c r="C63" s="459"/>
      <c r="D63" s="460"/>
      <c r="E63" s="460"/>
      <c r="F63" s="460"/>
      <c r="G63" s="460"/>
      <c r="H63" s="460"/>
      <c r="I63" s="460"/>
      <c r="J63" s="460"/>
      <c r="K63" s="460"/>
      <c r="L63" s="460"/>
      <c r="M63" s="460"/>
      <c r="N63" s="460"/>
      <c r="O63" s="460"/>
      <c r="P63" s="461"/>
      <c r="Q63" s="51"/>
    </row>
    <row r="64" spans="1:17" ht="26.25" thickBot="1" x14ac:dyDescent="0.3">
      <c r="A64" s="51"/>
      <c r="B64" s="75" t="s">
        <v>766</v>
      </c>
      <c r="C64" s="462" t="s">
        <v>767</v>
      </c>
      <c r="D64" s="463"/>
      <c r="E64" s="463"/>
      <c r="F64" s="463"/>
      <c r="G64" s="463"/>
      <c r="H64" s="463"/>
      <c r="I64" s="463"/>
      <c r="J64" s="463"/>
      <c r="K64" s="463"/>
      <c r="L64" s="463"/>
      <c r="M64" s="463"/>
      <c r="N64" s="463"/>
      <c r="O64" s="463"/>
      <c r="P64" s="464"/>
      <c r="Q64" s="51"/>
    </row>
    <row r="65" spans="1:17" ht="15.75" thickBot="1" x14ac:dyDescent="0.3">
      <c r="A65" s="51"/>
      <c r="B65" s="75" t="s">
        <v>768</v>
      </c>
      <c r="C65" s="465" t="s">
        <v>769</v>
      </c>
      <c r="D65" s="465"/>
      <c r="E65" s="465"/>
      <c r="F65" s="465"/>
      <c r="G65" s="465"/>
      <c r="H65" s="465"/>
      <c r="I65" s="465"/>
      <c r="J65" s="465"/>
      <c r="K65" s="465"/>
      <c r="L65" s="465"/>
      <c r="M65" s="465"/>
      <c r="N65" s="465"/>
      <c r="O65" s="465"/>
      <c r="P65" s="466"/>
      <c r="Q65" s="51"/>
    </row>
    <row r="66" spans="1:17" x14ac:dyDescent="0.25">
      <c r="A66" s="1"/>
      <c r="B66" s="1"/>
      <c r="C66" s="1"/>
      <c r="D66" s="1"/>
      <c r="E66" s="1"/>
      <c r="F66" s="1"/>
      <c r="G66" s="1"/>
      <c r="H66" s="1"/>
      <c r="I66" s="1"/>
      <c r="J66" s="1"/>
      <c r="K66" s="1"/>
      <c r="L66" s="1"/>
      <c r="M66" s="1"/>
      <c r="N66" s="1"/>
      <c r="O66" s="1"/>
      <c r="P66" s="1"/>
      <c r="Q66" s="1"/>
    </row>
    <row r="67" spans="1:17" x14ac:dyDescent="0.25">
      <c r="A67" s="1"/>
      <c r="B67" s="1"/>
      <c r="C67" s="1"/>
      <c r="D67" s="1"/>
      <c r="E67" s="1"/>
      <c r="F67" s="1"/>
      <c r="G67" s="1"/>
      <c r="H67" s="1"/>
      <c r="I67" s="1"/>
      <c r="J67" s="1"/>
      <c r="K67" s="1"/>
      <c r="L67" s="1"/>
      <c r="M67" s="1"/>
      <c r="N67" s="1"/>
      <c r="O67" s="1"/>
      <c r="P67" s="1"/>
      <c r="Q67" s="1"/>
    </row>
    <row r="68" spans="1:17" x14ac:dyDescent="0.25">
      <c r="A68" s="1"/>
      <c r="B68" s="1"/>
      <c r="C68" s="76"/>
      <c r="D68" s="1"/>
      <c r="E68" s="1"/>
      <c r="F68" s="1"/>
      <c r="G68" s="1"/>
      <c r="H68" s="1"/>
      <c r="I68" s="1"/>
      <c r="J68" s="1"/>
      <c r="K68" s="1"/>
      <c r="L68" s="1"/>
      <c r="M68" s="1"/>
      <c r="N68" s="1"/>
      <c r="O68" s="1"/>
      <c r="P68" s="1"/>
      <c r="Q68" s="1"/>
    </row>
    <row r="119" spans="2:9" ht="60" x14ac:dyDescent="0.25">
      <c r="B119" s="148" t="s">
        <v>828</v>
      </c>
      <c r="D119">
        <v>2017</v>
      </c>
      <c r="F119" t="s">
        <v>722</v>
      </c>
      <c r="I119" t="s">
        <v>777</v>
      </c>
    </row>
    <row r="120" spans="2:9" ht="60" x14ac:dyDescent="0.25">
      <c r="B120" s="148" t="s">
        <v>829</v>
      </c>
      <c r="D120">
        <v>2018</v>
      </c>
      <c r="F120" t="s">
        <v>774</v>
      </c>
      <c r="I120" t="s">
        <v>778</v>
      </c>
    </row>
    <row r="121" spans="2:9" ht="75" x14ac:dyDescent="0.25">
      <c r="B121" s="148" t="s">
        <v>830</v>
      </c>
      <c r="D121">
        <v>2019</v>
      </c>
      <c r="F121" t="s">
        <v>775</v>
      </c>
      <c r="I121" t="s">
        <v>779</v>
      </c>
    </row>
    <row r="122" spans="2:9" ht="90" x14ac:dyDescent="0.25">
      <c r="B122" s="148" t="s">
        <v>831</v>
      </c>
      <c r="D122">
        <v>2022</v>
      </c>
      <c r="I122" t="s">
        <v>776</v>
      </c>
    </row>
    <row r="123" spans="2:9" ht="60" x14ac:dyDescent="0.25">
      <c r="B123" s="148" t="s">
        <v>832</v>
      </c>
      <c r="I123" t="s">
        <v>780</v>
      </c>
    </row>
    <row r="124" spans="2:9" ht="45" x14ac:dyDescent="0.25">
      <c r="B124" s="148" t="s">
        <v>833</v>
      </c>
      <c r="I124" t="s">
        <v>781</v>
      </c>
    </row>
    <row r="125" spans="2:9" x14ac:dyDescent="0.25">
      <c r="B125" s="78"/>
      <c r="I125" t="s">
        <v>782</v>
      </c>
    </row>
    <row r="126" spans="2:9" x14ac:dyDescent="0.25">
      <c r="B126" s="78"/>
    </row>
    <row r="127" spans="2:9" x14ac:dyDescent="0.25">
      <c r="B127" s="78"/>
    </row>
  </sheetData>
  <mergeCells count="63">
    <mergeCell ref="C10:P10"/>
    <mergeCell ref="B11:P11"/>
    <mergeCell ref="C12:P12"/>
    <mergeCell ref="B13:P13"/>
    <mergeCell ref="B1:P2"/>
    <mergeCell ref="B3:P3"/>
    <mergeCell ref="D4:G4"/>
    <mergeCell ref="H4:J4"/>
    <mergeCell ref="K4:N4"/>
    <mergeCell ref="O4:P4"/>
    <mergeCell ref="B5:P5"/>
    <mergeCell ref="C6:P6"/>
    <mergeCell ref="B7:P7"/>
    <mergeCell ref="C8:P8"/>
    <mergeCell ref="B9:P9"/>
    <mergeCell ref="C26:P26"/>
    <mergeCell ref="B14:P14"/>
    <mergeCell ref="B15:P15"/>
    <mergeCell ref="C28:P28"/>
    <mergeCell ref="B17:P17"/>
    <mergeCell ref="C18:P18"/>
    <mergeCell ref="B19:P19"/>
    <mergeCell ref="C20:P20"/>
    <mergeCell ref="B21:P21"/>
    <mergeCell ref="D22:G22"/>
    <mergeCell ref="H22:J22"/>
    <mergeCell ref="C16:P16"/>
    <mergeCell ref="K22:M22"/>
    <mergeCell ref="N22:O22"/>
    <mergeCell ref="B23:P23"/>
    <mergeCell ref="C24:P24"/>
    <mergeCell ref="B25:P25"/>
    <mergeCell ref="B27:P27"/>
    <mergeCell ref="B29:P29"/>
    <mergeCell ref="C30:P30"/>
    <mergeCell ref="B32:P32"/>
    <mergeCell ref="C33:G33"/>
    <mergeCell ref="H33:L33"/>
    <mergeCell ref="M33:P33"/>
    <mergeCell ref="C34:G34"/>
    <mergeCell ref="H34:L34"/>
    <mergeCell ref="M34:P34"/>
    <mergeCell ref="C35:G35"/>
    <mergeCell ref="H35:L35"/>
    <mergeCell ref="M35:P35"/>
    <mergeCell ref="C36:G36"/>
    <mergeCell ref="H36:L36"/>
    <mergeCell ref="M36:P36"/>
    <mergeCell ref="C37:G37"/>
    <mergeCell ref="H37:L37"/>
    <mergeCell ref="M37:P37"/>
    <mergeCell ref="C63:P63"/>
    <mergeCell ref="C64:P64"/>
    <mergeCell ref="C65:P65"/>
    <mergeCell ref="C38:G38"/>
    <mergeCell ref="H38:L38"/>
    <mergeCell ref="M38:P38"/>
    <mergeCell ref="B40:P40"/>
    <mergeCell ref="B42:B43"/>
    <mergeCell ref="B44:P44"/>
    <mergeCell ref="B45:P45"/>
    <mergeCell ref="B46:P61"/>
    <mergeCell ref="A62:Q62"/>
  </mergeCells>
  <conditionalFormatting sqref="O43">
    <cfRule type="cellIs" dxfId="23" priority="34" stopIfTrue="1" operator="greaterThanOrEqual">
      <formula>0.9</formula>
    </cfRule>
    <cfRule type="cellIs" dxfId="22" priority="35" stopIfTrue="1" operator="lessThan">
      <formula>0.7</formula>
    </cfRule>
    <cfRule type="cellIs" dxfId="21" priority="36" stopIfTrue="1" operator="between">
      <formula>0.7</formula>
      <formula>0.9</formula>
    </cfRule>
  </conditionalFormatting>
  <conditionalFormatting sqref="F43">
    <cfRule type="cellIs" dxfId="20" priority="31" stopIfTrue="1" operator="greaterThanOrEqual">
      <formula>0.9</formula>
    </cfRule>
    <cfRule type="cellIs" dxfId="19" priority="32" stopIfTrue="1" operator="lessThan">
      <formula>0.7</formula>
    </cfRule>
    <cfRule type="cellIs" dxfId="18" priority="33" stopIfTrue="1" operator="between">
      <formula>0.7</formula>
      <formula>0.9</formula>
    </cfRule>
  </conditionalFormatting>
  <conditionalFormatting sqref="I43">
    <cfRule type="cellIs" dxfId="17" priority="28" stopIfTrue="1" operator="greaterThanOrEqual">
      <formula>0.9</formula>
    </cfRule>
    <cfRule type="cellIs" dxfId="16" priority="29" stopIfTrue="1" operator="lessThan">
      <formula>0.7</formula>
    </cfRule>
    <cfRule type="cellIs" dxfId="15" priority="30" stopIfTrue="1" operator="between">
      <formula>0.7</formula>
      <formula>0.9</formula>
    </cfRule>
  </conditionalFormatting>
  <conditionalFormatting sqref="L43">
    <cfRule type="cellIs" dxfId="14" priority="25" stopIfTrue="1" operator="greaterThanOrEqual">
      <formula>0.9</formula>
    </cfRule>
    <cfRule type="cellIs" dxfId="13" priority="26" stopIfTrue="1" operator="lessThan">
      <formula>0.7</formula>
    </cfRule>
    <cfRule type="cellIs" dxfId="12" priority="27" stopIfTrue="1" operator="between">
      <formula>0.7</formula>
      <formula>0.9</formula>
    </cfRule>
  </conditionalFormatting>
  <dataValidations count="7">
    <dataValidation type="list" allowBlank="1" showInputMessage="1" showErrorMessage="1" sqref="C4">
      <formula1>$D$119:$D$122</formula1>
    </dataValidation>
    <dataValidation type="list" allowBlank="1" showInputMessage="1" showErrorMessage="1" sqref="C12:P12">
      <formula1>$B$119:$B$127</formula1>
    </dataValidation>
    <dataValidation type="list" allowBlank="1" showInputMessage="1" showErrorMessage="1" sqref="C28:P28 C30:P30 C26:P26">
      <formula1>$Q$96:$Q$101</formula1>
    </dataValidation>
    <dataValidation type="list" allowBlank="1" showInputMessage="1" showErrorMessage="1" sqref="C65:P65">
      <formula1>$M$97:$M$99</formula1>
    </dataValidation>
    <dataValidation type="list" allowBlank="1" showInputMessage="1" showErrorMessage="1" sqref="C6:P6">
      <formula1>$D$97:$D$117</formula1>
    </dataValidation>
    <dataValidation type="list" allowBlank="1" showInputMessage="1" showErrorMessage="1" sqref="H4:J4">
      <formula1>$F$119:$F$121</formula1>
    </dataValidation>
    <dataValidation type="list" allowBlank="1" showInputMessage="1" showErrorMessage="1" sqref="O4:P4">
      <formula1>$I$119:$I$125</formula1>
    </dataValidation>
  </dataValidation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27"/>
  <sheetViews>
    <sheetView topLeftCell="A18" zoomScale="115" zoomScaleNormal="115" workbookViewId="0">
      <selection activeCell="H35" sqref="H34:L35"/>
    </sheetView>
  </sheetViews>
  <sheetFormatPr baseColWidth="10" defaultRowHeight="15" x14ac:dyDescent="0.25"/>
  <cols>
    <col min="1" max="1" width="3" customWidth="1"/>
    <col min="2" max="2" width="24.85546875" customWidth="1"/>
    <col min="3" max="3" width="16" customWidth="1"/>
    <col min="4" max="4" width="6.85546875" customWidth="1"/>
    <col min="5" max="5" width="4.7109375" bestFit="1" customWidth="1"/>
    <col min="6" max="6" width="6.85546875" customWidth="1"/>
    <col min="7" max="8" width="6.5703125" customWidth="1"/>
    <col min="9" max="9" width="6.7109375" customWidth="1"/>
    <col min="10" max="10" width="4.140625" bestFit="1" customWidth="1"/>
    <col min="11" max="11" width="9.140625" customWidth="1"/>
    <col min="12" max="12" width="9.5703125" bestFit="1" customWidth="1"/>
    <col min="13" max="13" width="10.140625" customWidth="1"/>
    <col min="14" max="14" width="6.42578125" customWidth="1"/>
    <col min="15" max="15" width="6.5703125" customWidth="1"/>
    <col min="16" max="16" width="26.140625" customWidth="1"/>
    <col min="17" max="17" width="11.7109375" customWidth="1"/>
  </cols>
  <sheetData>
    <row r="1" spans="1:17" ht="15" customHeight="1" x14ac:dyDescent="0.25">
      <c r="A1" s="51"/>
      <c r="B1" s="553" t="s">
        <v>770</v>
      </c>
      <c r="C1" s="554"/>
      <c r="D1" s="554"/>
      <c r="E1" s="554"/>
      <c r="F1" s="554"/>
      <c r="G1" s="554"/>
      <c r="H1" s="554"/>
      <c r="I1" s="554"/>
      <c r="J1" s="554"/>
      <c r="K1" s="554"/>
      <c r="L1" s="554"/>
      <c r="M1" s="554"/>
      <c r="N1" s="554"/>
      <c r="O1" s="554"/>
      <c r="P1" s="555"/>
      <c r="Q1" s="51"/>
    </row>
    <row r="2" spans="1:17" ht="15.75" customHeight="1" thickBot="1" x14ac:dyDescent="0.3">
      <c r="A2" s="51"/>
      <c r="B2" s="556"/>
      <c r="C2" s="557"/>
      <c r="D2" s="557"/>
      <c r="E2" s="557"/>
      <c r="F2" s="557"/>
      <c r="G2" s="557"/>
      <c r="H2" s="557"/>
      <c r="I2" s="557"/>
      <c r="J2" s="557"/>
      <c r="K2" s="557"/>
      <c r="L2" s="557"/>
      <c r="M2" s="557"/>
      <c r="N2" s="557"/>
      <c r="O2" s="557"/>
      <c r="P2" s="558"/>
      <c r="Q2" s="51"/>
    </row>
    <row r="3" spans="1:17" ht="15.75" thickBot="1" x14ac:dyDescent="0.3">
      <c r="A3" s="51"/>
      <c r="B3" s="559"/>
      <c r="C3" s="559"/>
      <c r="D3" s="559"/>
      <c r="E3" s="559"/>
      <c r="F3" s="559"/>
      <c r="G3" s="559"/>
      <c r="H3" s="559"/>
      <c r="I3" s="559"/>
      <c r="J3" s="559"/>
      <c r="K3" s="559"/>
      <c r="L3" s="559"/>
      <c r="M3" s="559"/>
      <c r="N3" s="559"/>
      <c r="O3" s="559"/>
      <c r="P3" s="559"/>
      <c r="Q3" s="51"/>
    </row>
    <row r="4" spans="1:17" ht="15.75" customHeight="1" thickBot="1" x14ac:dyDescent="0.3">
      <c r="A4" s="51"/>
      <c r="B4" s="52" t="s">
        <v>720</v>
      </c>
      <c r="C4" s="53">
        <v>2018</v>
      </c>
      <c r="D4" s="560" t="s">
        <v>721</v>
      </c>
      <c r="E4" s="561"/>
      <c r="F4" s="561"/>
      <c r="G4" s="561"/>
      <c r="H4" s="562" t="s">
        <v>722</v>
      </c>
      <c r="I4" s="562"/>
      <c r="J4" s="562"/>
      <c r="K4" s="561" t="s">
        <v>723</v>
      </c>
      <c r="L4" s="561"/>
      <c r="M4" s="561"/>
      <c r="N4" s="561"/>
      <c r="O4" s="562" t="s">
        <v>221</v>
      </c>
      <c r="P4" s="563"/>
      <c r="Q4" s="51"/>
    </row>
    <row r="5" spans="1:17" ht="15.75" thickBot="1" x14ac:dyDescent="0.3">
      <c r="A5" s="51"/>
      <c r="B5" s="542"/>
      <c r="C5" s="543"/>
      <c r="D5" s="543"/>
      <c r="E5" s="543"/>
      <c r="F5" s="543"/>
      <c r="G5" s="543"/>
      <c r="H5" s="543"/>
      <c r="I5" s="543"/>
      <c r="J5" s="543"/>
      <c r="K5" s="543"/>
      <c r="L5" s="543"/>
      <c r="M5" s="543"/>
      <c r="N5" s="543"/>
      <c r="O5" s="543"/>
      <c r="P5" s="544"/>
      <c r="Q5" s="51"/>
    </row>
    <row r="6" spans="1:17" ht="15.75" thickBot="1" x14ac:dyDescent="0.3">
      <c r="A6" s="51"/>
      <c r="B6" s="54" t="s">
        <v>724</v>
      </c>
      <c r="C6" s="507" t="s">
        <v>725</v>
      </c>
      <c r="D6" s="507"/>
      <c r="E6" s="507"/>
      <c r="F6" s="507"/>
      <c r="G6" s="507"/>
      <c r="H6" s="507"/>
      <c r="I6" s="507"/>
      <c r="J6" s="507"/>
      <c r="K6" s="507"/>
      <c r="L6" s="507"/>
      <c r="M6" s="507"/>
      <c r="N6" s="507"/>
      <c r="O6" s="507"/>
      <c r="P6" s="508"/>
      <c r="Q6" s="51"/>
    </row>
    <row r="7" spans="1:17" ht="15.75" thickBot="1" x14ac:dyDescent="0.3">
      <c r="A7" s="51"/>
      <c r="B7" s="476"/>
      <c r="C7" s="504"/>
      <c r="D7" s="504"/>
      <c r="E7" s="504"/>
      <c r="F7" s="504"/>
      <c r="G7" s="504"/>
      <c r="H7" s="504"/>
      <c r="I7" s="504"/>
      <c r="J7" s="504"/>
      <c r="K7" s="504"/>
      <c r="L7" s="504"/>
      <c r="M7" s="504"/>
      <c r="N7" s="504"/>
      <c r="O7" s="504"/>
      <c r="P7" s="505"/>
      <c r="Q7" s="51"/>
    </row>
    <row r="8" spans="1:17" ht="15.75" thickBot="1" x14ac:dyDescent="0.3">
      <c r="A8" s="51"/>
      <c r="B8" s="54" t="s">
        <v>726</v>
      </c>
      <c r="C8" s="545" t="s">
        <v>789</v>
      </c>
      <c r="D8" s="546"/>
      <c r="E8" s="546"/>
      <c r="F8" s="546"/>
      <c r="G8" s="546"/>
      <c r="H8" s="546"/>
      <c r="I8" s="546"/>
      <c r="J8" s="546"/>
      <c r="K8" s="546"/>
      <c r="L8" s="546"/>
      <c r="M8" s="546"/>
      <c r="N8" s="546"/>
      <c r="O8" s="546"/>
      <c r="P8" s="547"/>
      <c r="Q8" s="51"/>
    </row>
    <row r="9" spans="1:17" ht="15.75" thickBot="1" x14ac:dyDescent="0.3">
      <c r="A9" s="51"/>
      <c r="B9" s="501"/>
      <c r="C9" s="502"/>
      <c r="D9" s="502"/>
      <c r="E9" s="502"/>
      <c r="F9" s="502"/>
      <c r="G9" s="502"/>
      <c r="H9" s="502"/>
      <c r="I9" s="502"/>
      <c r="J9" s="502"/>
      <c r="K9" s="502"/>
      <c r="L9" s="502"/>
      <c r="M9" s="502"/>
      <c r="N9" s="502"/>
      <c r="O9" s="502"/>
      <c r="P9" s="503"/>
      <c r="Q9" s="51"/>
    </row>
    <row r="10" spans="1:17" ht="26.25" thickBot="1" x14ac:dyDescent="0.3">
      <c r="A10" s="51"/>
      <c r="B10" s="54" t="s">
        <v>727</v>
      </c>
      <c r="C10" s="546" t="s">
        <v>790</v>
      </c>
      <c r="D10" s="546"/>
      <c r="E10" s="546"/>
      <c r="F10" s="546"/>
      <c r="G10" s="546"/>
      <c r="H10" s="546"/>
      <c r="I10" s="546"/>
      <c r="J10" s="546"/>
      <c r="K10" s="546"/>
      <c r="L10" s="546"/>
      <c r="M10" s="546"/>
      <c r="N10" s="546"/>
      <c r="O10" s="546"/>
      <c r="P10" s="547"/>
      <c r="Q10" s="51"/>
    </row>
    <row r="11" spans="1:17" ht="15.75" thickBot="1" x14ac:dyDescent="0.3">
      <c r="A11" s="51"/>
      <c r="B11" s="501"/>
      <c r="C11" s="502"/>
      <c r="D11" s="502"/>
      <c r="E11" s="502"/>
      <c r="F11" s="502"/>
      <c r="G11" s="502"/>
      <c r="H11" s="502"/>
      <c r="I11" s="502"/>
      <c r="J11" s="502"/>
      <c r="K11" s="502"/>
      <c r="L11" s="502"/>
      <c r="M11" s="502"/>
      <c r="N11" s="502"/>
      <c r="O11" s="502"/>
      <c r="P11" s="503"/>
      <c r="Q11" s="51"/>
    </row>
    <row r="12" spans="1:17" ht="39" customHeight="1" thickBot="1" x14ac:dyDescent="0.3">
      <c r="A12" s="51"/>
      <c r="B12" s="54" t="s">
        <v>728</v>
      </c>
      <c r="C12" s="550" t="s">
        <v>831</v>
      </c>
      <c r="D12" s="551"/>
      <c r="E12" s="551"/>
      <c r="F12" s="551"/>
      <c r="G12" s="551"/>
      <c r="H12" s="551"/>
      <c r="I12" s="551"/>
      <c r="J12" s="551"/>
      <c r="K12" s="551"/>
      <c r="L12" s="551"/>
      <c r="M12" s="551"/>
      <c r="N12" s="551"/>
      <c r="O12" s="551"/>
      <c r="P12" s="552"/>
      <c r="Q12" s="51"/>
    </row>
    <row r="13" spans="1:17" ht="15.75" thickBot="1" x14ac:dyDescent="0.3">
      <c r="A13" s="51"/>
      <c r="B13" s="523"/>
      <c r="C13" s="523"/>
      <c r="D13" s="523"/>
      <c r="E13" s="523"/>
      <c r="F13" s="523"/>
      <c r="G13" s="523"/>
      <c r="H13" s="523"/>
      <c r="I13" s="523"/>
      <c r="J13" s="523"/>
      <c r="K13" s="523"/>
      <c r="L13" s="523"/>
      <c r="M13" s="523"/>
      <c r="N13" s="523"/>
      <c r="O13" s="523"/>
      <c r="P13" s="523"/>
      <c r="Q13" s="51"/>
    </row>
    <row r="14" spans="1:17" ht="15.75" thickBot="1" x14ac:dyDescent="0.3">
      <c r="A14" s="51"/>
      <c r="B14" s="471" t="s">
        <v>729</v>
      </c>
      <c r="C14" s="472"/>
      <c r="D14" s="472"/>
      <c r="E14" s="472"/>
      <c r="F14" s="472"/>
      <c r="G14" s="472"/>
      <c r="H14" s="472"/>
      <c r="I14" s="472"/>
      <c r="J14" s="472"/>
      <c r="K14" s="472"/>
      <c r="L14" s="472"/>
      <c r="M14" s="472"/>
      <c r="N14" s="472"/>
      <c r="O14" s="472"/>
      <c r="P14" s="473"/>
      <c r="Q14" s="51"/>
    </row>
    <row r="15" spans="1:17" ht="15.75" thickBot="1" x14ac:dyDescent="0.3">
      <c r="A15" s="51"/>
      <c r="B15" s="529"/>
      <c r="C15" s="530"/>
      <c r="D15" s="530"/>
      <c r="E15" s="530"/>
      <c r="F15" s="530"/>
      <c r="G15" s="530"/>
      <c r="H15" s="530"/>
      <c r="I15" s="530"/>
      <c r="J15" s="530"/>
      <c r="K15" s="530"/>
      <c r="L15" s="530"/>
      <c r="M15" s="530"/>
      <c r="N15" s="530"/>
      <c r="O15" s="530"/>
      <c r="P15" s="531"/>
      <c r="Q15" s="51"/>
    </row>
    <row r="16" spans="1:17" ht="42" customHeight="1" thickBot="1" x14ac:dyDescent="0.3">
      <c r="A16" s="51"/>
      <c r="B16" s="54" t="s">
        <v>730</v>
      </c>
      <c r="C16" s="541" t="s">
        <v>944</v>
      </c>
      <c r="D16" s="526"/>
      <c r="E16" s="526"/>
      <c r="F16" s="526"/>
      <c r="G16" s="526"/>
      <c r="H16" s="526"/>
      <c r="I16" s="526"/>
      <c r="J16" s="526"/>
      <c r="K16" s="526"/>
      <c r="L16" s="526"/>
      <c r="M16" s="526"/>
      <c r="N16" s="526"/>
      <c r="O16" s="526"/>
      <c r="P16" s="527"/>
      <c r="Q16" s="51"/>
    </row>
    <row r="17" spans="1:17" ht="15.75" thickBot="1" x14ac:dyDescent="0.3">
      <c r="A17" s="51"/>
      <c r="B17" s="501"/>
      <c r="C17" s="502"/>
      <c r="D17" s="502"/>
      <c r="E17" s="502"/>
      <c r="F17" s="502"/>
      <c r="G17" s="502"/>
      <c r="H17" s="502"/>
      <c r="I17" s="502"/>
      <c r="J17" s="502"/>
      <c r="K17" s="502"/>
      <c r="L17" s="502"/>
      <c r="M17" s="502"/>
      <c r="N17" s="502"/>
      <c r="O17" s="502"/>
      <c r="P17" s="503"/>
      <c r="Q17" s="51"/>
    </row>
    <row r="18" spans="1:17" ht="51.75" customHeight="1" thickBot="1" x14ac:dyDescent="0.3">
      <c r="A18" s="51"/>
      <c r="B18" s="54" t="s">
        <v>731</v>
      </c>
      <c r="C18" s="564" t="s">
        <v>795</v>
      </c>
      <c r="D18" s="565"/>
      <c r="E18" s="565"/>
      <c r="F18" s="565"/>
      <c r="G18" s="565"/>
      <c r="H18" s="565"/>
      <c r="I18" s="565"/>
      <c r="J18" s="565"/>
      <c r="K18" s="565"/>
      <c r="L18" s="565"/>
      <c r="M18" s="565"/>
      <c r="N18" s="565"/>
      <c r="O18" s="565"/>
      <c r="P18" s="566"/>
      <c r="Q18" s="51"/>
    </row>
    <row r="19" spans="1:17" ht="15.75" thickBot="1" x14ac:dyDescent="0.3">
      <c r="A19" s="51"/>
      <c r="B19" s="501"/>
      <c r="C19" s="502"/>
      <c r="D19" s="502"/>
      <c r="E19" s="502"/>
      <c r="F19" s="502"/>
      <c r="G19" s="502"/>
      <c r="H19" s="502"/>
      <c r="I19" s="502"/>
      <c r="J19" s="502"/>
      <c r="K19" s="502"/>
      <c r="L19" s="502"/>
      <c r="M19" s="502"/>
      <c r="N19" s="502"/>
      <c r="O19" s="502"/>
      <c r="P19" s="503"/>
      <c r="Q19" s="51"/>
    </row>
    <row r="20" spans="1:17" ht="15.75" thickBot="1" x14ac:dyDescent="0.3">
      <c r="A20" s="51"/>
      <c r="B20" s="55" t="s">
        <v>732</v>
      </c>
      <c r="C20" s="528">
        <v>90</v>
      </c>
      <c r="D20" s="535"/>
      <c r="E20" s="535"/>
      <c r="F20" s="535"/>
      <c r="G20" s="535"/>
      <c r="H20" s="535"/>
      <c r="I20" s="535"/>
      <c r="J20" s="535"/>
      <c r="K20" s="535"/>
      <c r="L20" s="535"/>
      <c r="M20" s="535"/>
      <c r="N20" s="535"/>
      <c r="O20" s="535"/>
      <c r="P20" s="536"/>
      <c r="Q20" s="51"/>
    </row>
    <row r="21" spans="1:17" ht="15.75" thickBot="1" x14ac:dyDescent="0.3">
      <c r="A21" s="51"/>
      <c r="B21" s="537"/>
      <c r="C21" s="538"/>
      <c r="D21" s="538"/>
      <c r="E21" s="538"/>
      <c r="F21" s="538"/>
      <c r="G21" s="538"/>
      <c r="H21" s="538"/>
      <c r="I21" s="538"/>
      <c r="J21" s="538"/>
      <c r="K21" s="538"/>
      <c r="L21" s="538"/>
      <c r="M21" s="538"/>
      <c r="N21" s="538"/>
      <c r="O21" s="538"/>
      <c r="P21" s="539"/>
      <c r="Q21" s="51"/>
    </row>
    <row r="22" spans="1:17" ht="68.25" customHeight="1" thickBot="1" x14ac:dyDescent="0.3">
      <c r="A22" s="51"/>
      <c r="B22" s="55" t="s">
        <v>733</v>
      </c>
      <c r="C22" s="140" t="s">
        <v>734</v>
      </c>
      <c r="D22" s="567" t="s">
        <v>792</v>
      </c>
      <c r="E22" s="548"/>
      <c r="F22" s="548"/>
      <c r="G22" s="549"/>
      <c r="H22" s="568" t="s">
        <v>735</v>
      </c>
      <c r="I22" s="568"/>
      <c r="J22" s="568"/>
      <c r="K22" s="567" t="s">
        <v>793</v>
      </c>
      <c r="L22" s="548"/>
      <c r="M22" s="549"/>
      <c r="N22" s="520" t="s">
        <v>736</v>
      </c>
      <c r="O22" s="521"/>
      <c r="P22" s="141" t="s">
        <v>794</v>
      </c>
      <c r="Q22" s="51"/>
    </row>
    <row r="23" spans="1:17" ht="15.75" thickBot="1" x14ac:dyDescent="0.3">
      <c r="A23" s="51"/>
      <c r="B23" s="522"/>
      <c r="C23" s="523"/>
      <c r="D23" s="523"/>
      <c r="E23" s="523"/>
      <c r="F23" s="523"/>
      <c r="G23" s="523"/>
      <c r="H23" s="523"/>
      <c r="I23" s="523"/>
      <c r="J23" s="523"/>
      <c r="K23" s="523"/>
      <c r="L23" s="523"/>
      <c r="M23" s="523"/>
      <c r="N23" s="523"/>
      <c r="O23" s="523"/>
      <c r="P23" s="524"/>
      <c r="Q23" s="51"/>
    </row>
    <row r="24" spans="1:17" ht="15.75" thickBot="1" x14ac:dyDescent="0.3">
      <c r="A24" s="51"/>
      <c r="B24" s="55" t="s">
        <v>737</v>
      </c>
      <c r="C24" s="525" t="s">
        <v>796</v>
      </c>
      <c r="D24" s="526"/>
      <c r="E24" s="526"/>
      <c r="F24" s="526"/>
      <c r="G24" s="526"/>
      <c r="H24" s="526"/>
      <c r="I24" s="526"/>
      <c r="J24" s="526"/>
      <c r="K24" s="526"/>
      <c r="L24" s="526"/>
      <c r="M24" s="526"/>
      <c r="N24" s="526"/>
      <c r="O24" s="526"/>
      <c r="P24" s="527"/>
      <c r="Q24" s="51"/>
    </row>
    <row r="25" spans="1:17" ht="15.75" thickBot="1" x14ac:dyDescent="0.3">
      <c r="A25" s="51"/>
      <c r="B25" s="501"/>
      <c r="C25" s="502"/>
      <c r="D25" s="502"/>
      <c r="E25" s="502"/>
      <c r="F25" s="502"/>
      <c r="G25" s="502"/>
      <c r="H25" s="502"/>
      <c r="I25" s="502"/>
      <c r="J25" s="502"/>
      <c r="K25" s="502"/>
      <c r="L25" s="502"/>
      <c r="M25" s="502"/>
      <c r="N25" s="502"/>
      <c r="O25" s="502"/>
      <c r="P25" s="503"/>
      <c r="Q25" s="51"/>
    </row>
    <row r="26" spans="1:17" ht="15.75" customHeight="1" thickBot="1" x14ac:dyDescent="0.3">
      <c r="A26" s="51"/>
      <c r="B26" s="55" t="s">
        <v>739</v>
      </c>
      <c r="C26" s="528" t="s">
        <v>740</v>
      </c>
      <c r="D26" s="507"/>
      <c r="E26" s="507"/>
      <c r="F26" s="507"/>
      <c r="G26" s="507"/>
      <c r="H26" s="507"/>
      <c r="I26" s="507"/>
      <c r="J26" s="507"/>
      <c r="K26" s="507"/>
      <c r="L26" s="507"/>
      <c r="M26" s="507"/>
      <c r="N26" s="507"/>
      <c r="O26" s="507"/>
      <c r="P26" s="508"/>
      <c r="Q26" s="51"/>
    </row>
    <row r="27" spans="1:17" ht="15.75" thickBot="1" x14ac:dyDescent="0.3">
      <c r="A27" s="51"/>
      <c r="B27" s="501"/>
      <c r="C27" s="502"/>
      <c r="D27" s="502"/>
      <c r="E27" s="502"/>
      <c r="F27" s="502"/>
      <c r="G27" s="502"/>
      <c r="H27" s="502"/>
      <c r="I27" s="502"/>
      <c r="J27" s="502"/>
      <c r="K27" s="502"/>
      <c r="L27" s="502"/>
      <c r="M27" s="502"/>
      <c r="N27" s="502"/>
      <c r="O27" s="502"/>
      <c r="P27" s="503"/>
      <c r="Q27" s="51"/>
    </row>
    <row r="28" spans="1:17" ht="15.75" thickBot="1" x14ac:dyDescent="0.3">
      <c r="A28" s="51"/>
      <c r="B28" s="55" t="s">
        <v>741</v>
      </c>
      <c r="C28" s="506" t="s">
        <v>740</v>
      </c>
      <c r="D28" s="507"/>
      <c r="E28" s="507"/>
      <c r="F28" s="507"/>
      <c r="G28" s="507"/>
      <c r="H28" s="507"/>
      <c r="I28" s="507"/>
      <c r="J28" s="507"/>
      <c r="K28" s="507"/>
      <c r="L28" s="507"/>
      <c r="M28" s="507"/>
      <c r="N28" s="507"/>
      <c r="O28" s="507"/>
      <c r="P28" s="508"/>
      <c r="Q28" s="51"/>
    </row>
    <row r="29" spans="1:17" ht="15.75" thickBot="1" x14ac:dyDescent="0.3">
      <c r="A29" s="51"/>
      <c r="B29" s="476"/>
      <c r="C29" s="504"/>
      <c r="D29" s="504"/>
      <c r="E29" s="504"/>
      <c r="F29" s="504"/>
      <c r="G29" s="504"/>
      <c r="H29" s="504"/>
      <c r="I29" s="504"/>
      <c r="J29" s="504"/>
      <c r="K29" s="504"/>
      <c r="L29" s="504"/>
      <c r="M29" s="504"/>
      <c r="N29" s="504"/>
      <c r="O29" s="504"/>
      <c r="P29" s="505"/>
      <c r="Q29" s="51"/>
    </row>
    <row r="30" spans="1:17" ht="15.75" thickBot="1" x14ac:dyDescent="0.3">
      <c r="A30" s="51"/>
      <c r="B30" s="55" t="s">
        <v>742</v>
      </c>
      <c r="C30" s="506" t="s">
        <v>743</v>
      </c>
      <c r="D30" s="507"/>
      <c r="E30" s="507"/>
      <c r="F30" s="507"/>
      <c r="G30" s="507"/>
      <c r="H30" s="507"/>
      <c r="I30" s="507"/>
      <c r="J30" s="507"/>
      <c r="K30" s="507"/>
      <c r="L30" s="507"/>
      <c r="M30" s="507"/>
      <c r="N30" s="507"/>
      <c r="O30" s="507"/>
      <c r="P30" s="508"/>
      <c r="Q30" s="51"/>
    </row>
    <row r="31" spans="1:17" ht="15.75" thickBot="1" x14ac:dyDescent="0.3">
      <c r="A31" s="51"/>
      <c r="B31" s="57"/>
      <c r="C31" s="57"/>
      <c r="D31" s="57"/>
      <c r="E31" s="57"/>
      <c r="F31" s="57"/>
      <c r="G31" s="57"/>
      <c r="H31" s="57"/>
      <c r="I31" s="57"/>
      <c r="J31" s="57"/>
      <c r="K31" s="57"/>
      <c r="L31" s="57"/>
      <c r="M31" s="57"/>
      <c r="N31" s="57"/>
      <c r="O31" s="57"/>
      <c r="P31" s="57"/>
      <c r="Q31" s="51"/>
    </row>
    <row r="32" spans="1:17" ht="15.75" thickBot="1" x14ac:dyDescent="0.3">
      <c r="A32" s="51"/>
      <c r="B32" s="509" t="s">
        <v>744</v>
      </c>
      <c r="C32" s="510"/>
      <c r="D32" s="510"/>
      <c r="E32" s="510"/>
      <c r="F32" s="510"/>
      <c r="G32" s="510"/>
      <c r="H32" s="510"/>
      <c r="I32" s="510"/>
      <c r="J32" s="510"/>
      <c r="K32" s="510"/>
      <c r="L32" s="510"/>
      <c r="M32" s="510"/>
      <c r="N32" s="510"/>
      <c r="O32" s="511"/>
      <c r="P32" s="512"/>
      <c r="Q32" s="51"/>
    </row>
    <row r="33" spans="1:17" ht="15.75" thickBot="1" x14ac:dyDescent="0.3">
      <c r="A33" s="51"/>
      <c r="B33" s="58" t="s">
        <v>745</v>
      </c>
      <c r="C33" s="513" t="s">
        <v>746</v>
      </c>
      <c r="D33" s="514"/>
      <c r="E33" s="514"/>
      <c r="F33" s="514"/>
      <c r="G33" s="515"/>
      <c r="H33" s="513" t="s">
        <v>737</v>
      </c>
      <c r="I33" s="514"/>
      <c r="J33" s="514"/>
      <c r="K33" s="514"/>
      <c r="L33" s="515"/>
      <c r="M33" s="513" t="s">
        <v>4</v>
      </c>
      <c r="N33" s="514"/>
      <c r="O33" s="516"/>
      <c r="P33" s="515"/>
      <c r="Q33" s="51"/>
    </row>
    <row r="34" spans="1:17" ht="48" customHeight="1" x14ac:dyDescent="0.25">
      <c r="A34" s="51"/>
      <c r="B34" s="59" t="s">
        <v>950</v>
      </c>
      <c r="C34" s="493" t="s">
        <v>797</v>
      </c>
      <c r="D34" s="494"/>
      <c r="E34" s="494"/>
      <c r="F34" s="494"/>
      <c r="G34" s="495"/>
      <c r="H34" s="493" t="s">
        <v>796</v>
      </c>
      <c r="I34" s="494"/>
      <c r="J34" s="494"/>
      <c r="K34" s="494"/>
      <c r="L34" s="495"/>
      <c r="M34" s="493" t="s">
        <v>949</v>
      </c>
      <c r="N34" s="494"/>
      <c r="O34" s="494"/>
      <c r="P34" s="496"/>
      <c r="Q34" s="51"/>
    </row>
    <row r="35" spans="1:17" ht="60" customHeight="1" x14ac:dyDescent="0.25">
      <c r="A35" s="51"/>
      <c r="B35" s="60"/>
      <c r="C35" s="497"/>
      <c r="D35" s="498"/>
      <c r="E35" s="498"/>
      <c r="F35" s="498"/>
      <c r="G35" s="499"/>
      <c r="H35" s="497"/>
      <c r="I35" s="498"/>
      <c r="J35" s="498"/>
      <c r="K35" s="498"/>
      <c r="L35" s="499"/>
      <c r="M35" s="497"/>
      <c r="N35" s="498"/>
      <c r="O35" s="498"/>
      <c r="P35" s="500"/>
      <c r="Q35" s="51"/>
    </row>
    <row r="36" spans="1:17" x14ac:dyDescent="0.25">
      <c r="A36" s="51"/>
      <c r="B36" s="61"/>
      <c r="C36" s="489"/>
      <c r="D36" s="490"/>
      <c r="E36" s="490"/>
      <c r="F36" s="490"/>
      <c r="G36" s="491"/>
      <c r="H36" s="489"/>
      <c r="I36" s="490"/>
      <c r="J36" s="490"/>
      <c r="K36" s="490"/>
      <c r="L36" s="491"/>
      <c r="M36" s="489"/>
      <c r="N36" s="490"/>
      <c r="O36" s="490"/>
      <c r="P36" s="492"/>
      <c r="Q36" s="51"/>
    </row>
    <row r="37" spans="1:17" x14ac:dyDescent="0.25">
      <c r="A37" s="51"/>
      <c r="B37" s="61"/>
      <c r="C37" s="489"/>
      <c r="D37" s="490"/>
      <c r="E37" s="490"/>
      <c r="F37" s="490"/>
      <c r="G37" s="491"/>
      <c r="H37" s="489"/>
      <c r="I37" s="490"/>
      <c r="J37" s="490"/>
      <c r="K37" s="490"/>
      <c r="L37" s="491"/>
      <c r="M37" s="489"/>
      <c r="N37" s="490"/>
      <c r="O37" s="490"/>
      <c r="P37" s="492"/>
      <c r="Q37" s="51"/>
    </row>
    <row r="38" spans="1:17" ht="15.75" thickBot="1" x14ac:dyDescent="0.3">
      <c r="A38" s="51"/>
      <c r="B38" s="62"/>
      <c r="C38" s="467"/>
      <c r="D38" s="468"/>
      <c r="E38" s="468"/>
      <c r="F38" s="468"/>
      <c r="G38" s="469"/>
      <c r="H38" s="467"/>
      <c r="I38" s="468"/>
      <c r="J38" s="468"/>
      <c r="K38" s="468"/>
      <c r="L38" s="469"/>
      <c r="M38" s="467"/>
      <c r="N38" s="468"/>
      <c r="O38" s="468"/>
      <c r="P38" s="470"/>
      <c r="Q38" s="51"/>
    </row>
    <row r="39" spans="1:17" ht="15.75" thickBot="1" x14ac:dyDescent="0.3">
      <c r="A39" s="51"/>
      <c r="B39" s="63"/>
      <c r="C39" s="63"/>
      <c r="D39" s="63"/>
      <c r="E39" s="63"/>
      <c r="F39" s="63"/>
      <c r="G39" s="63"/>
      <c r="H39" s="63"/>
      <c r="I39" s="63"/>
      <c r="J39" s="63"/>
      <c r="K39" s="63"/>
      <c r="L39" s="63"/>
      <c r="M39" s="63"/>
      <c r="N39" s="63"/>
      <c r="O39" s="63"/>
      <c r="P39" s="63"/>
      <c r="Q39" s="51"/>
    </row>
    <row r="40" spans="1:17" ht="15.75" thickBot="1" x14ac:dyDescent="0.3">
      <c r="A40" s="51"/>
      <c r="B40" s="471" t="s">
        <v>747</v>
      </c>
      <c r="C40" s="472"/>
      <c r="D40" s="472"/>
      <c r="E40" s="472"/>
      <c r="F40" s="472"/>
      <c r="G40" s="472"/>
      <c r="H40" s="472"/>
      <c r="I40" s="472"/>
      <c r="J40" s="472"/>
      <c r="K40" s="472"/>
      <c r="L40" s="472"/>
      <c r="M40" s="472"/>
      <c r="N40" s="472"/>
      <c r="O40" s="472"/>
      <c r="P40" s="473"/>
      <c r="Q40" s="51"/>
    </row>
    <row r="41" spans="1:17" ht="15.75" thickBot="1" x14ac:dyDescent="0.3">
      <c r="A41" s="51"/>
      <c r="B41" s="64"/>
      <c r="C41" s="57"/>
      <c r="D41" s="57"/>
      <c r="E41" s="57"/>
      <c r="F41" s="57"/>
      <c r="G41" s="57"/>
      <c r="H41" s="57"/>
      <c r="I41" s="57"/>
      <c r="J41" s="57"/>
      <c r="K41" s="57"/>
      <c r="L41" s="57"/>
      <c r="M41" s="57"/>
      <c r="N41" s="57"/>
      <c r="O41" s="57"/>
      <c r="P41" s="65"/>
      <c r="Q41" s="51"/>
    </row>
    <row r="42" spans="1:17" x14ac:dyDescent="0.25">
      <c r="A42" s="51"/>
      <c r="B42" s="474" t="s">
        <v>748</v>
      </c>
      <c r="C42" s="66" t="s">
        <v>749</v>
      </c>
      <c r="D42" s="67" t="s">
        <v>750</v>
      </c>
      <c r="E42" s="67" t="s">
        <v>751</v>
      </c>
      <c r="F42" s="67" t="s">
        <v>752</v>
      </c>
      <c r="G42" s="67" t="s">
        <v>753</v>
      </c>
      <c r="H42" s="67" t="s">
        <v>754</v>
      </c>
      <c r="I42" s="67" t="s">
        <v>755</v>
      </c>
      <c r="J42" s="67" t="s">
        <v>756</v>
      </c>
      <c r="K42" s="67" t="s">
        <v>757</v>
      </c>
      <c r="L42" s="67" t="s">
        <v>758</v>
      </c>
      <c r="M42" s="67" t="s">
        <v>759</v>
      </c>
      <c r="N42" s="67" t="s">
        <v>760</v>
      </c>
      <c r="O42" s="68" t="s">
        <v>761</v>
      </c>
      <c r="P42" s="69" t="s">
        <v>762</v>
      </c>
      <c r="Q42" s="51"/>
    </row>
    <row r="43" spans="1:17" ht="15.75" thickBot="1" x14ac:dyDescent="0.3">
      <c r="A43" s="51"/>
      <c r="B43" s="475"/>
      <c r="C43" s="70" t="s">
        <v>763</v>
      </c>
      <c r="D43" s="71"/>
      <c r="E43" s="71"/>
      <c r="F43" s="72">
        <f>'[1]DATO Eficacia Planeacion Estrat'!D6</f>
        <v>0</v>
      </c>
      <c r="G43" s="71"/>
      <c r="H43" s="71"/>
      <c r="I43" s="72">
        <f>'[1]DATO Eficacia Planeacion Estrat'!F6</f>
        <v>0</v>
      </c>
      <c r="J43" s="71"/>
      <c r="K43" s="71"/>
      <c r="L43" s="72">
        <f>'[1]DATO Eficacia Planeacion Estrat'!H6</f>
        <v>0</v>
      </c>
      <c r="M43" s="71"/>
      <c r="N43" s="71"/>
      <c r="O43" s="72">
        <f>'[1]DATO Eficacia Planeacion Estrat'!J6</f>
        <v>0</v>
      </c>
      <c r="P43" s="73">
        <f>AVERAGE(D43:O43)</f>
        <v>0</v>
      </c>
      <c r="Q43" s="51"/>
    </row>
    <row r="44" spans="1:17" ht="15.75" thickBot="1" x14ac:dyDescent="0.3">
      <c r="A44" s="51"/>
      <c r="B44" s="476">
        <v>0.9</v>
      </c>
      <c r="C44" s="477"/>
      <c r="D44" s="477"/>
      <c r="E44" s="477"/>
      <c r="F44" s="477"/>
      <c r="G44" s="477"/>
      <c r="H44" s="477"/>
      <c r="I44" s="477"/>
      <c r="J44" s="477"/>
      <c r="K44" s="477"/>
      <c r="L44" s="477"/>
      <c r="M44" s="477"/>
      <c r="N44" s="477"/>
      <c r="O44" s="477"/>
      <c r="P44" s="478"/>
      <c r="Q44" s="51"/>
    </row>
    <row r="45" spans="1:17" ht="15.75" thickBot="1" x14ac:dyDescent="0.3">
      <c r="A45" s="51"/>
      <c r="B45" s="471" t="s">
        <v>764</v>
      </c>
      <c r="C45" s="472"/>
      <c r="D45" s="472"/>
      <c r="E45" s="472"/>
      <c r="F45" s="472"/>
      <c r="G45" s="472"/>
      <c r="H45" s="472"/>
      <c r="I45" s="472"/>
      <c r="J45" s="472"/>
      <c r="K45" s="472"/>
      <c r="L45" s="472"/>
      <c r="M45" s="472"/>
      <c r="N45" s="472"/>
      <c r="O45" s="472"/>
      <c r="P45" s="473"/>
      <c r="Q45" s="51"/>
    </row>
    <row r="46" spans="1:17" ht="15" customHeight="1" x14ac:dyDescent="0.25">
      <c r="A46" s="51"/>
      <c r="B46" s="479"/>
      <c r="C46" s="480"/>
      <c r="D46" s="480"/>
      <c r="E46" s="480"/>
      <c r="F46" s="480"/>
      <c r="G46" s="480"/>
      <c r="H46" s="480"/>
      <c r="I46" s="480"/>
      <c r="J46" s="480"/>
      <c r="K46" s="480"/>
      <c r="L46" s="480"/>
      <c r="M46" s="480"/>
      <c r="N46" s="480"/>
      <c r="O46" s="480"/>
      <c r="P46" s="481"/>
      <c r="Q46" s="51"/>
    </row>
    <row r="47" spans="1:17" ht="15" customHeight="1" x14ac:dyDescent="0.25">
      <c r="A47" s="51"/>
      <c r="B47" s="482"/>
      <c r="C47" s="483"/>
      <c r="D47" s="483"/>
      <c r="E47" s="483"/>
      <c r="F47" s="483"/>
      <c r="G47" s="483"/>
      <c r="H47" s="483"/>
      <c r="I47" s="483"/>
      <c r="J47" s="483"/>
      <c r="K47" s="483"/>
      <c r="L47" s="483"/>
      <c r="M47" s="483"/>
      <c r="N47" s="483"/>
      <c r="O47" s="483"/>
      <c r="P47" s="484"/>
      <c r="Q47" s="51"/>
    </row>
    <row r="48" spans="1:17" ht="15" customHeight="1" x14ac:dyDescent="0.25">
      <c r="A48" s="51"/>
      <c r="B48" s="482"/>
      <c r="C48" s="483"/>
      <c r="D48" s="483"/>
      <c r="E48" s="483"/>
      <c r="F48" s="483"/>
      <c r="G48" s="483"/>
      <c r="H48" s="483"/>
      <c r="I48" s="483"/>
      <c r="J48" s="483"/>
      <c r="K48" s="483"/>
      <c r="L48" s="483"/>
      <c r="M48" s="483"/>
      <c r="N48" s="483"/>
      <c r="O48" s="483"/>
      <c r="P48" s="484"/>
      <c r="Q48" s="51"/>
    </row>
    <row r="49" spans="1:17" ht="15" customHeight="1" x14ac:dyDescent="0.25">
      <c r="A49" s="51"/>
      <c r="B49" s="482"/>
      <c r="C49" s="483"/>
      <c r="D49" s="483"/>
      <c r="E49" s="483"/>
      <c r="F49" s="483"/>
      <c r="G49" s="483"/>
      <c r="H49" s="483"/>
      <c r="I49" s="483"/>
      <c r="J49" s="483"/>
      <c r="K49" s="483"/>
      <c r="L49" s="483"/>
      <c r="M49" s="483"/>
      <c r="N49" s="483"/>
      <c r="O49" s="483"/>
      <c r="P49" s="484"/>
      <c r="Q49" s="51"/>
    </row>
    <row r="50" spans="1:17" ht="15" customHeight="1" x14ac:dyDescent="0.25">
      <c r="A50" s="51"/>
      <c r="B50" s="482"/>
      <c r="C50" s="483"/>
      <c r="D50" s="483"/>
      <c r="E50" s="483"/>
      <c r="F50" s="483"/>
      <c r="G50" s="483"/>
      <c r="H50" s="483"/>
      <c r="I50" s="483"/>
      <c r="J50" s="483"/>
      <c r="K50" s="483"/>
      <c r="L50" s="483"/>
      <c r="M50" s="483"/>
      <c r="N50" s="483"/>
      <c r="O50" s="483"/>
      <c r="P50" s="484"/>
      <c r="Q50" s="51"/>
    </row>
    <row r="51" spans="1:17" ht="15" customHeight="1" x14ac:dyDescent="0.25">
      <c r="A51" s="51"/>
      <c r="B51" s="482"/>
      <c r="C51" s="483"/>
      <c r="D51" s="483"/>
      <c r="E51" s="483"/>
      <c r="F51" s="483"/>
      <c r="G51" s="483"/>
      <c r="H51" s="483"/>
      <c r="I51" s="483"/>
      <c r="J51" s="483"/>
      <c r="K51" s="483"/>
      <c r="L51" s="483"/>
      <c r="M51" s="483"/>
      <c r="N51" s="483"/>
      <c r="O51" s="483"/>
      <c r="P51" s="484"/>
      <c r="Q51" s="51"/>
    </row>
    <row r="52" spans="1:17" ht="15" customHeight="1" x14ac:dyDescent="0.25">
      <c r="A52" s="51"/>
      <c r="B52" s="482"/>
      <c r="C52" s="483"/>
      <c r="D52" s="483"/>
      <c r="E52" s="483"/>
      <c r="F52" s="483"/>
      <c r="G52" s="483"/>
      <c r="H52" s="483"/>
      <c r="I52" s="483"/>
      <c r="J52" s="483"/>
      <c r="K52" s="483"/>
      <c r="L52" s="483"/>
      <c r="M52" s="483"/>
      <c r="N52" s="483"/>
      <c r="O52" s="483"/>
      <c r="P52" s="484"/>
      <c r="Q52" s="51"/>
    </row>
    <row r="53" spans="1:17" ht="15" customHeight="1" x14ac:dyDescent="0.25">
      <c r="A53" s="51"/>
      <c r="B53" s="482"/>
      <c r="C53" s="483"/>
      <c r="D53" s="483"/>
      <c r="E53" s="483"/>
      <c r="F53" s="483"/>
      <c r="G53" s="483"/>
      <c r="H53" s="483"/>
      <c r="I53" s="483"/>
      <c r="J53" s="483"/>
      <c r="K53" s="483"/>
      <c r="L53" s="483"/>
      <c r="M53" s="483"/>
      <c r="N53" s="483"/>
      <c r="O53" s="483"/>
      <c r="P53" s="484"/>
      <c r="Q53" s="51"/>
    </row>
    <row r="54" spans="1:17" ht="15" customHeight="1" x14ac:dyDescent="0.25">
      <c r="A54" s="51"/>
      <c r="B54" s="482"/>
      <c r="C54" s="483"/>
      <c r="D54" s="483"/>
      <c r="E54" s="483"/>
      <c r="F54" s="483"/>
      <c r="G54" s="483"/>
      <c r="H54" s="483"/>
      <c r="I54" s="483"/>
      <c r="J54" s="483"/>
      <c r="K54" s="483"/>
      <c r="L54" s="483"/>
      <c r="M54" s="483"/>
      <c r="N54" s="483"/>
      <c r="O54" s="483"/>
      <c r="P54" s="484"/>
      <c r="Q54" s="51"/>
    </row>
    <row r="55" spans="1:17" ht="15" customHeight="1" x14ac:dyDescent="0.25">
      <c r="A55" s="51"/>
      <c r="B55" s="482"/>
      <c r="C55" s="483"/>
      <c r="D55" s="483"/>
      <c r="E55" s="483"/>
      <c r="F55" s="483"/>
      <c r="G55" s="483"/>
      <c r="H55" s="483"/>
      <c r="I55" s="483"/>
      <c r="J55" s="483"/>
      <c r="K55" s="483"/>
      <c r="L55" s="483"/>
      <c r="M55" s="483"/>
      <c r="N55" s="483"/>
      <c r="O55" s="483"/>
      <c r="P55" s="484"/>
      <c r="Q55" s="51"/>
    </row>
    <row r="56" spans="1:17" ht="15" customHeight="1" x14ac:dyDescent="0.25">
      <c r="A56" s="51"/>
      <c r="B56" s="482"/>
      <c r="C56" s="483"/>
      <c r="D56" s="483"/>
      <c r="E56" s="483"/>
      <c r="F56" s="483"/>
      <c r="G56" s="483"/>
      <c r="H56" s="483"/>
      <c r="I56" s="483"/>
      <c r="J56" s="483"/>
      <c r="K56" s="483"/>
      <c r="L56" s="483"/>
      <c r="M56" s="483"/>
      <c r="N56" s="483"/>
      <c r="O56" s="483"/>
      <c r="P56" s="484"/>
      <c r="Q56" s="51"/>
    </row>
    <row r="57" spans="1:17" ht="15" customHeight="1" x14ac:dyDescent="0.25">
      <c r="A57" s="51"/>
      <c r="B57" s="482"/>
      <c r="C57" s="483"/>
      <c r="D57" s="483"/>
      <c r="E57" s="483"/>
      <c r="F57" s="483"/>
      <c r="G57" s="483"/>
      <c r="H57" s="483"/>
      <c r="I57" s="483"/>
      <c r="J57" s="483"/>
      <c r="K57" s="483"/>
      <c r="L57" s="483"/>
      <c r="M57" s="483"/>
      <c r="N57" s="483"/>
      <c r="O57" s="483"/>
      <c r="P57" s="484"/>
      <c r="Q57" s="51"/>
    </row>
    <row r="58" spans="1:17" ht="15" customHeight="1" x14ac:dyDescent="0.25">
      <c r="A58" s="51"/>
      <c r="B58" s="482"/>
      <c r="C58" s="483"/>
      <c r="D58" s="483"/>
      <c r="E58" s="483"/>
      <c r="F58" s="483"/>
      <c r="G58" s="483"/>
      <c r="H58" s="483"/>
      <c r="I58" s="483"/>
      <c r="J58" s="483"/>
      <c r="K58" s="483"/>
      <c r="L58" s="483"/>
      <c r="M58" s="483"/>
      <c r="N58" s="483"/>
      <c r="O58" s="483"/>
      <c r="P58" s="484"/>
      <c r="Q58" s="51"/>
    </row>
    <row r="59" spans="1:17" ht="15" customHeight="1" x14ac:dyDescent="0.25">
      <c r="A59" s="51"/>
      <c r="B59" s="482"/>
      <c r="C59" s="483"/>
      <c r="D59" s="483"/>
      <c r="E59" s="483"/>
      <c r="F59" s="483"/>
      <c r="G59" s="483"/>
      <c r="H59" s="483"/>
      <c r="I59" s="483"/>
      <c r="J59" s="483"/>
      <c r="K59" s="483"/>
      <c r="L59" s="483"/>
      <c r="M59" s="483"/>
      <c r="N59" s="483"/>
      <c r="O59" s="483"/>
      <c r="P59" s="484"/>
      <c r="Q59" s="51"/>
    </row>
    <row r="60" spans="1:17" ht="15" customHeight="1" x14ac:dyDescent="0.25">
      <c r="A60" s="51"/>
      <c r="B60" s="482"/>
      <c r="C60" s="483"/>
      <c r="D60" s="483"/>
      <c r="E60" s="483"/>
      <c r="F60" s="483"/>
      <c r="G60" s="483"/>
      <c r="H60" s="483"/>
      <c r="I60" s="483"/>
      <c r="J60" s="483"/>
      <c r="K60" s="483"/>
      <c r="L60" s="483"/>
      <c r="M60" s="483"/>
      <c r="N60" s="483"/>
      <c r="O60" s="483"/>
      <c r="P60" s="484"/>
      <c r="Q60" s="51"/>
    </row>
    <row r="61" spans="1:17" ht="15.75" customHeight="1" thickBot="1" x14ac:dyDescent="0.3">
      <c r="A61" s="51"/>
      <c r="B61" s="485"/>
      <c r="C61" s="486"/>
      <c r="D61" s="486"/>
      <c r="E61" s="486"/>
      <c r="F61" s="486"/>
      <c r="G61" s="486"/>
      <c r="H61" s="486"/>
      <c r="I61" s="486"/>
      <c r="J61" s="486"/>
      <c r="K61" s="486"/>
      <c r="L61" s="486"/>
      <c r="M61" s="486"/>
      <c r="N61" s="486"/>
      <c r="O61" s="486"/>
      <c r="P61" s="487"/>
      <c r="Q61" s="51"/>
    </row>
    <row r="62" spans="1:17" ht="15.75" thickBot="1" x14ac:dyDescent="0.3">
      <c r="A62" s="488"/>
      <c r="B62" s="488"/>
      <c r="C62" s="488"/>
      <c r="D62" s="488"/>
      <c r="E62" s="488"/>
      <c r="F62" s="488"/>
      <c r="G62" s="488"/>
      <c r="H62" s="488"/>
      <c r="I62" s="488"/>
      <c r="J62" s="488"/>
      <c r="K62" s="488"/>
      <c r="L62" s="488"/>
      <c r="M62" s="488"/>
      <c r="N62" s="488"/>
      <c r="O62" s="488"/>
      <c r="P62" s="488"/>
      <c r="Q62" s="488"/>
    </row>
    <row r="63" spans="1:17" ht="26.25" thickBot="1" x14ac:dyDescent="0.3">
      <c r="A63" s="51"/>
      <c r="B63" s="74" t="s">
        <v>765</v>
      </c>
      <c r="C63" s="459"/>
      <c r="D63" s="460"/>
      <c r="E63" s="460"/>
      <c r="F63" s="460"/>
      <c r="G63" s="460"/>
      <c r="H63" s="460"/>
      <c r="I63" s="460"/>
      <c r="J63" s="460"/>
      <c r="K63" s="460"/>
      <c r="L63" s="460"/>
      <c r="M63" s="460"/>
      <c r="N63" s="460"/>
      <c r="O63" s="460"/>
      <c r="P63" s="461"/>
      <c r="Q63" s="51"/>
    </row>
    <row r="64" spans="1:17" ht="26.25" thickBot="1" x14ac:dyDescent="0.3">
      <c r="A64" s="51"/>
      <c r="B64" s="75" t="s">
        <v>766</v>
      </c>
      <c r="C64" s="462" t="s">
        <v>767</v>
      </c>
      <c r="D64" s="463"/>
      <c r="E64" s="463"/>
      <c r="F64" s="463"/>
      <c r="G64" s="463"/>
      <c r="H64" s="463"/>
      <c r="I64" s="463"/>
      <c r="J64" s="463"/>
      <c r="K64" s="463"/>
      <c r="L64" s="463"/>
      <c r="M64" s="463"/>
      <c r="N64" s="463"/>
      <c r="O64" s="463"/>
      <c r="P64" s="464"/>
      <c r="Q64" s="51"/>
    </row>
    <row r="65" spans="1:17" ht="15.75" thickBot="1" x14ac:dyDescent="0.3">
      <c r="A65" s="51"/>
      <c r="B65" s="75" t="s">
        <v>768</v>
      </c>
      <c r="C65" s="465" t="s">
        <v>769</v>
      </c>
      <c r="D65" s="465"/>
      <c r="E65" s="465"/>
      <c r="F65" s="465"/>
      <c r="G65" s="465"/>
      <c r="H65" s="465"/>
      <c r="I65" s="465"/>
      <c r="J65" s="465"/>
      <c r="K65" s="465"/>
      <c r="L65" s="465"/>
      <c r="M65" s="465"/>
      <c r="N65" s="465"/>
      <c r="O65" s="465"/>
      <c r="P65" s="466"/>
      <c r="Q65" s="51"/>
    </row>
    <row r="66" spans="1:17" x14ac:dyDescent="0.25">
      <c r="A66" s="1"/>
      <c r="B66" s="1"/>
      <c r="C66" s="1"/>
      <c r="D66" s="1"/>
      <c r="E66" s="1"/>
      <c r="F66" s="1"/>
      <c r="G66" s="1"/>
      <c r="H66" s="1"/>
      <c r="I66" s="1"/>
      <c r="J66" s="1"/>
      <c r="K66" s="1"/>
      <c r="L66" s="1"/>
      <c r="M66" s="1"/>
      <c r="N66" s="1"/>
      <c r="O66" s="1"/>
      <c r="P66" s="1"/>
      <c r="Q66" s="1"/>
    </row>
    <row r="67" spans="1:17" x14ac:dyDescent="0.25">
      <c r="A67" s="1"/>
      <c r="B67" s="1"/>
      <c r="C67" s="1"/>
      <c r="D67" s="1"/>
      <c r="E67" s="1"/>
      <c r="F67" s="1"/>
      <c r="G67" s="1"/>
      <c r="H67" s="1"/>
      <c r="I67" s="1"/>
      <c r="J67" s="1"/>
      <c r="K67" s="1"/>
      <c r="L67" s="1"/>
      <c r="M67" s="1"/>
      <c r="N67" s="1"/>
      <c r="O67" s="1"/>
      <c r="P67" s="1"/>
      <c r="Q67" s="1"/>
    </row>
    <row r="68" spans="1:17" x14ac:dyDescent="0.25">
      <c r="A68" s="1"/>
      <c r="B68" s="1"/>
      <c r="C68" s="76"/>
      <c r="D68" s="1"/>
      <c r="E68" s="1"/>
      <c r="F68" s="1"/>
      <c r="G68" s="1"/>
      <c r="H68" s="1"/>
      <c r="I68" s="1"/>
      <c r="J68" s="1"/>
      <c r="K68" s="1"/>
      <c r="L68" s="1"/>
      <c r="M68" s="1"/>
      <c r="N68" s="1"/>
      <c r="O68" s="1"/>
      <c r="P68" s="1"/>
      <c r="Q68" s="1"/>
    </row>
    <row r="119" spans="2:9" ht="60" x14ac:dyDescent="0.25">
      <c r="B119" s="148" t="s">
        <v>828</v>
      </c>
      <c r="D119">
        <v>2017</v>
      </c>
      <c r="F119" t="s">
        <v>722</v>
      </c>
      <c r="I119" t="s">
        <v>777</v>
      </c>
    </row>
    <row r="120" spans="2:9" ht="60" x14ac:dyDescent="0.25">
      <c r="B120" s="148" t="s">
        <v>829</v>
      </c>
      <c r="D120">
        <v>2018</v>
      </c>
      <c r="F120" t="s">
        <v>774</v>
      </c>
      <c r="I120" t="s">
        <v>778</v>
      </c>
    </row>
    <row r="121" spans="2:9" ht="75" x14ac:dyDescent="0.25">
      <c r="B121" s="148" t="s">
        <v>830</v>
      </c>
      <c r="D121">
        <v>2019</v>
      </c>
      <c r="F121" t="s">
        <v>775</v>
      </c>
      <c r="I121" t="s">
        <v>779</v>
      </c>
    </row>
    <row r="122" spans="2:9" ht="90" x14ac:dyDescent="0.25">
      <c r="B122" s="148" t="s">
        <v>831</v>
      </c>
      <c r="D122">
        <v>2022</v>
      </c>
      <c r="I122" t="s">
        <v>776</v>
      </c>
    </row>
    <row r="123" spans="2:9" ht="60" x14ac:dyDescent="0.25">
      <c r="B123" s="148" t="s">
        <v>832</v>
      </c>
      <c r="I123" t="s">
        <v>780</v>
      </c>
    </row>
    <row r="124" spans="2:9" ht="45" x14ac:dyDescent="0.25">
      <c r="B124" s="148" t="s">
        <v>833</v>
      </c>
      <c r="I124" t="s">
        <v>781</v>
      </c>
    </row>
    <row r="125" spans="2:9" x14ac:dyDescent="0.25">
      <c r="B125" s="78"/>
      <c r="I125" t="s">
        <v>782</v>
      </c>
    </row>
    <row r="126" spans="2:9" x14ac:dyDescent="0.25">
      <c r="B126" s="78"/>
    </row>
    <row r="127" spans="2:9" x14ac:dyDescent="0.25">
      <c r="B127" s="78"/>
    </row>
  </sheetData>
  <mergeCells count="63">
    <mergeCell ref="C37:G37"/>
    <mergeCell ref="H37:L37"/>
    <mergeCell ref="M37:P37"/>
    <mergeCell ref="C65:P65"/>
    <mergeCell ref="C63:P63"/>
    <mergeCell ref="C64:P64"/>
    <mergeCell ref="B46:P61"/>
    <mergeCell ref="A62:Q62"/>
    <mergeCell ref="B44:P44"/>
    <mergeCell ref="B45:P45"/>
    <mergeCell ref="B40:P40"/>
    <mergeCell ref="B42:B43"/>
    <mergeCell ref="C38:G38"/>
    <mergeCell ref="H38:L38"/>
    <mergeCell ref="M38:P38"/>
    <mergeCell ref="C36:G36"/>
    <mergeCell ref="H36:L36"/>
    <mergeCell ref="M36:P36"/>
    <mergeCell ref="C35:G35"/>
    <mergeCell ref="H35:L35"/>
    <mergeCell ref="M35:P35"/>
    <mergeCell ref="C34:G34"/>
    <mergeCell ref="H34:L34"/>
    <mergeCell ref="M34:P34"/>
    <mergeCell ref="C33:G33"/>
    <mergeCell ref="H33:L33"/>
    <mergeCell ref="M33:P33"/>
    <mergeCell ref="C30:P30"/>
    <mergeCell ref="B32:P32"/>
    <mergeCell ref="C28:P28"/>
    <mergeCell ref="B29:P29"/>
    <mergeCell ref="C26:P26"/>
    <mergeCell ref="B27:P27"/>
    <mergeCell ref="C24:P24"/>
    <mergeCell ref="B25:P25"/>
    <mergeCell ref="B23:P23"/>
    <mergeCell ref="B21:P21"/>
    <mergeCell ref="D22:G22"/>
    <mergeCell ref="H22:J22"/>
    <mergeCell ref="K22:M22"/>
    <mergeCell ref="N22:O22"/>
    <mergeCell ref="B19:P19"/>
    <mergeCell ref="C20:P20"/>
    <mergeCell ref="B17:P17"/>
    <mergeCell ref="C18:P18"/>
    <mergeCell ref="B15:P15"/>
    <mergeCell ref="C16:P16"/>
    <mergeCell ref="B13:P13"/>
    <mergeCell ref="B14:P14"/>
    <mergeCell ref="B11:P11"/>
    <mergeCell ref="C12:P12"/>
    <mergeCell ref="B9:P9"/>
    <mergeCell ref="C10:P10"/>
    <mergeCell ref="B1:P2"/>
    <mergeCell ref="B3:P3"/>
    <mergeCell ref="B7:P7"/>
    <mergeCell ref="C8:P8"/>
    <mergeCell ref="B5:P5"/>
    <mergeCell ref="C6:P6"/>
    <mergeCell ref="D4:G4"/>
    <mergeCell ref="H4:J4"/>
    <mergeCell ref="K4:N4"/>
    <mergeCell ref="O4:P4"/>
  </mergeCells>
  <conditionalFormatting sqref="O43">
    <cfRule type="cellIs" dxfId="11" priority="34" stopIfTrue="1" operator="greaterThanOrEqual">
      <formula>0.9</formula>
    </cfRule>
    <cfRule type="cellIs" dxfId="10" priority="35" stopIfTrue="1" operator="lessThan">
      <formula>0.7</formula>
    </cfRule>
    <cfRule type="cellIs" dxfId="9" priority="36" stopIfTrue="1" operator="between">
      <formula>0.7</formula>
      <formula>0.9</formula>
    </cfRule>
  </conditionalFormatting>
  <conditionalFormatting sqref="F43">
    <cfRule type="cellIs" dxfId="8" priority="31" stopIfTrue="1" operator="greaterThanOrEqual">
      <formula>0.9</formula>
    </cfRule>
    <cfRule type="cellIs" dxfId="7" priority="32" stopIfTrue="1" operator="lessThan">
      <formula>0.7</formula>
    </cfRule>
    <cfRule type="cellIs" dxfId="6" priority="33" stopIfTrue="1" operator="between">
      <formula>0.7</formula>
      <formula>0.9</formula>
    </cfRule>
  </conditionalFormatting>
  <conditionalFormatting sqref="I43">
    <cfRule type="cellIs" dxfId="5" priority="28" stopIfTrue="1" operator="greaterThanOrEqual">
      <formula>0.9</formula>
    </cfRule>
    <cfRule type="cellIs" dxfId="4" priority="29" stopIfTrue="1" operator="lessThan">
      <formula>0.7</formula>
    </cfRule>
    <cfRule type="cellIs" dxfId="3" priority="30" stopIfTrue="1" operator="between">
      <formula>0.7</formula>
      <formula>0.9</formula>
    </cfRule>
  </conditionalFormatting>
  <conditionalFormatting sqref="L43">
    <cfRule type="cellIs" dxfId="2" priority="25" stopIfTrue="1" operator="greaterThanOrEqual">
      <formula>0.9</formula>
    </cfRule>
    <cfRule type="cellIs" dxfId="1" priority="26" stopIfTrue="1" operator="lessThan">
      <formula>0.7</formula>
    </cfRule>
    <cfRule type="cellIs" dxfId="0" priority="27" stopIfTrue="1" operator="between">
      <formula>0.7</formula>
      <formula>0.9</formula>
    </cfRule>
  </conditionalFormatting>
  <dataValidations count="7">
    <dataValidation type="list" allowBlank="1" showInputMessage="1" showErrorMessage="1" sqref="O4:P4">
      <formula1>$I$119:$I$125</formula1>
    </dataValidation>
    <dataValidation type="list" allowBlank="1" showInputMessage="1" showErrorMessage="1" sqref="H4:J4">
      <formula1>$F$119:$F$121</formula1>
    </dataValidation>
    <dataValidation type="list" allowBlank="1" showInputMessage="1" showErrorMessage="1" sqref="C6:P6">
      <formula1>$D$97:$D$117</formula1>
    </dataValidation>
    <dataValidation type="list" allowBlank="1" showInputMessage="1" showErrorMessage="1" sqref="C65:P65">
      <formula1>$M$97:$M$99</formula1>
    </dataValidation>
    <dataValidation type="list" allowBlank="1" showInputMessage="1" showErrorMessage="1" sqref="C28:P28 C30:P30 C26:P26">
      <formula1>$Q$96:$Q$101</formula1>
    </dataValidation>
    <dataValidation type="list" allowBlank="1" showInputMessage="1" showErrorMessage="1" sqref="C4">
      <formula1>$D$119:$D$122</formula1>
    </dataValidation>
    <dataValidation type="list" allowBlank="1" showInputMessage="1" showErrorMessage="1" sqref="C12:P12">
      <formula1>$B$119:$B$125</formula1>
    </dataValidation>
  </dataValidation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0948c079-19c9-4a36-bb7d-d65ca794eba7">NV5X2DCNMZXR-381736310-16</_dlc_DocId>
    <_dlc_DocIdUrl xmlns="0948c079-19c9-4a36-bb7d-d65ca794eba7">
      <Url>https://www.supersociedades.gov.co/nuestra_entidad/Planeacion/_layouts/15/DocIdRedir.aspx?ID=NV5X2DCNMZXR-381736310-16</Url>
      <Description>NV5X2DCNMZXR-381736310-16</Description>
    </_dlc_DocIdUrl>
  </documentManagement>
</p:properties>
</file>

<file path=customXml/item5.xml><?xml version="1.0" encoding="utf-8"?>
<ct:contentTypeSchema xmlns:ct="http://schemas.microsoft.com/office/2006/metadata/contentType" xmlns:ma="http://schemas.microsoft.com/office/2006/metadata/properties/metaAttributes" ct:_="" ma:_="" ma:contentTypeName="Documento" ma:contentTypeID="0x010100ADE7EEA658CBDD47B0A26CB1CC233798" ma:contentTypeVersion="1" ma:contentTypeDescription="Crear nuevo documento." ma:contentTypeScope="" ma:versionID="0c86cdee610126004ada3ccb840a0cd3">
  <xsd:schema xmlns:xsd="http://www.w3.org/2001/XMLSchema" xmlns:xs="http://www.w3.org/2001/XMLSchema" xmlns:p="http://schemas.microsoft.com/office/2006/metadata/properties" xmlns:ns2="0948c079-19c9-4a36-bb7d-d65ca794eba7" targetNamespace="http://schemas.microsoft.com/office/2006/metadata/properties" ma:root="true" ma:fieldsID="74fc2e1d3b233d90d3d13f4d3a6ab00e" ns2:_="">
    <xsd:import namespace="0948c079-19c9-4a36-bb7d-d65ca794eba7"/>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C285CF-973A-402D-8D6A-C896D8A31133}">
  <ds:schemaRefs>
    <ds:schemaRef ds:uri="http://schemas.microsoft.com/office/2006/metadata/longProperties"/>
  </ds:schemaRefs>
</ds:datastoreItem>
</file>

<file path=customXml/itemProps2.xml><?xml version="1.0" encoding="utf-8"?>
<ds:datastoreItem xmlns:ds="http://schemas.openxmlformats.org/officeDocument/2006/customXml" ds:itemID="{100BBBB3-2277-4912-9910-0A3FA3BD8E71}">
  <ds:schemaRefs>
    <ds:schemaRef ds:uri="http://schemas.microsoft.com/sharepoint/events"/>
  </ds:schemaRefs>
</ds:datastoreItem>
</file>

<file path=customXml/itemProps3.xml><?xml version="1.0" encoding="utf-8"?>
<ds:datastoreItem xmlns:ds="http://schemas.openxmlformats.org/officeDocument/2006/customXml" ds:itemID="{87304144-2BC5-4D07-9163-C88DC6E25FA0}">
  <ds:schemaRefs>
    <ds:schemaRef ds:uri="http://schemas.microsoft.com/sharepoint/v3/contenttype/forms"/>
  </ds:schemaRefs>
</ds:datastoreItem>
</file>

<file path=customXml/itemProps4.xml><?xml version="1.0" encoding="utf-8"?>
<ds:datastoreItem xmlns:ds="http://schemas.openxmlformats.org/officeDocument/2006/customXml" ds:itemID="{8CF53FBA-D660-4F38-B571-76310B97C214}">
  <ds:schemaRef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0948c079-19c9-4a36-bb7d-d65ca794eba7"/>
    <ds:schemaRef ds:uri="http://schemas.microsoft.com/office/2006/documentManagement/types"/>
    <ds:schemaRef ds:uri="http://www.w3.org/XML/1998/namespace"/>
  </ds:schemaRefs>
</ds:datastoreItem>
</file>

<file path=customXml/itemProps5.xml><?xml version="1.0" encoding="utf-8"?>
<ds:datastoreItem xmlns:ds="http://schemas.openxmlformats.org/officeDocument/2006/customXml" ds:itemID="{D62D8FDA-33FE-4F76-9D9D-D1E85EB6DE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48c079-19c9-4a36-bb7d-d65ca794eb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Objetivo</vt:lpstr>
      <vt:lpstr>Marco Legal</vt:lpstr>
      <vt:lpstr>Riesgos S.I.</vt:lpstr>
      <vt:lpstr>Plan de trabajo </vt:lpstr>
      <vt:lpstr>Plan de trabajo DLP</vt:lpstr>
      <vt:lpstr>Plan de Sensibilización SD</vt:lpstr>
      <vt:lpstr>Controles</vt:lpstr>
      <vt:lpstr>Indicador 1</vt:lpstr>
      <vt:lpstr>Indicador 2</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 de Tratamiento de Riesgos de Seguridad y Privacidad de la Información</dc:title>
  <dc:creator>Mario Alirio Latorre Sanchez</dc:creator>
  <cp:lastModifiedBy>Ruben Dario Moreno Posada</cp:lastModifiedBy>
  <dcterms:created xsi:type="dcterms:W3CDTF">2018-03-16T18:02:42Z</dcterms:created>
  <dcterms:modified xsi:type="dcterms:W3CDTF">2020-01-31T19:56:20Z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0x010100ADE7EEA658CBDD47B0A26CB1CC233798</vt:lpwstr>
  </property>
  <property fmtid="{D5CDD505-2E9C-101B-9397-08002B2CF9AE}" pid="3" name="PublishingExpirationDate">
    <vt:lpwstr/>
  </property>
  <property fmtid="{D5CDD505-2E9C-101B-9397-08002B2CF9AE}" pid="4" name="PublishingStartDate">
    <vt:lpwstr/>
  </property>
  <property fmtid="{D5CDD505-2E9C-101B-9397-08002B2CF9AE}" pid="5" name="Dependencia">
    <vt:lpwstr/>
  </property>
  <property fmtid="{D5CDD505-2E9C-101B-9397-08002B2CF9AE}" pid="6" name="_dlc_DocId">
    <vt:lpwstr>NV5X2DCNMZXR-381736310-8</vt:lpwstr>
  </property>
  <property fmtid="{D5CDD505-2E9C-101B-9397-08002B2CF9AE}" pid="7" name="_dlc_DocIdItemGuid">
    <vt:lpwstr>6171842a-f7ae-4575-9192-0854f83065a3</vt:lpwstr>
  </property>
  <property fmtid="{D5CDD505-2E9C-101B-9397-08002B2CF9AE}" pid="8" name="_dlc_DocIdUrl">
    <vt:lpwstr>https://www.supersociedades.gov.co/nuestra_entidad/Planeacion/_layouts/15/DocIdRedir.aspx?ID=NV5X2DCNMZXR-381736310-8, NV5X2DCNMZXR-381736310-8</vt:lpwstr>
  </property>
  <property fmtid="{D5CDD505-2E9C-101B-9397-08002B2CF9AE}" pid="9" name="eDOCS AutoSave">
    <vt:lpwstr/>
  </property>
</Properties>
</file>