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Desktop\"/>
    </mc:Choice>
  </mc:AlternateContent>
  <bookViews>
    <workbookView xWindow="0" yWindow="0" windowWidth="20490" windowHeight="7620"/>
  </bookViews>
  <sheets>
    <sheet name="Plan de analisis de riesg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1" l="1"/>
  <c r="J40" i="1"/>
  <c r="I40" i="1"/>
  <c r="H40" i="1"/>
  <c r="G40" i="1"/>
  <c r="F40" i="1"/>
  <c r="E40" i="1"/>
  <c r="D40" i="1"/>
  <c r="C40" i="1"/>
  <c r="B40" i="1"/>
  <c r="A40" i="1"/>
  <c r="T39" i="1"/>
  <c r="J39" i="1"/>
  <c r="I39" i="1"/>
  <c r="H39" i="1"/>
  <c r="G39" i="1"/>
  <c r="F39" i="1"/>
  <c r="E39" i="1"/>
  <c r="D39" i="1"/>
  <c r="C39" i="1"/>
  <c r="B39" i="1"/>
  <c r="A39" i="1"/>
  <c r="T38" i="1"/>
  <c r="J38" i="1"/>
  <c r="I38" i="1"/>
  <c r="H38" i="1"/>
  <c r="G38" i="1"/>
  <c r="F38" i="1"/>
  <c r="E38" i="1"/>
  <c r="D38" i="1"/>
  <c r="C38" i="1"/>
  <c r="B38" i="1"/>
  <c r="A38" i="1"/>
  <c r="T37" i="1"/>
  <c r="J37" i="1"/>
  <c r="I37" i="1"/>
  <c r="H37" i="1"/>
  <c r="G37" i="1"/>
  <c r="F37" i="1"/>
  <c r="E37" i="1"/>
  <c r="D37" i="1"/>
  <c r="C37" i="1"/>
  <c r="B37" i="1"/>
  <c r="A37" i="1"/>
  <c r="T36" i="1"/>
  <c r="J36" i="1"/>
  <c r="I36" i="1"/>
  <c r="H36" i="1"/>
  <c r="G36" i="1"/>
  <c r="F36" i="1"/>
  <c r="E36" i="1"/>
  <c r="D36" i="1"/>
  <c r="C36" i="1"/>
  <c r="B36" i="1"/>
  <c r="A36" i="1"/>
  <c r="T35" i="1"/>
  <c r="J35" i="1"/>
  <c r="I35" i="1"/>
  <c r="H35" i="1"/>
  <c r="G35" i="1"/>
  <c r="F35" i="1"/>
  <c r="E35" i="1"/>
  <c r="D35" i="1"/>
  <c r="C35" i="1"/>
  <c r="B35" i="1"/>
  <c r="A35" i="1"/>
  <c r="T34" i="1"/>
  <c r="J34" i="1"/>
  <c r="I34" i="1"/>
  <c r="H34" i="1"/>
  <c r="G34" i="1"/>
  <c r="F34" i="1"/>
  <c r="E34" i="1"/>
  <c r="D34" i="1"/>
  <c r="C34" i="1"/>
  <c r="B34" i="1"/>
  <c r="A34" i="1"/>
  <c r="T33" i="1"/>
  <c r="J33" i="1"/>
  <c r="I33" i="1"/>
  <c r="H33" i="1"/>
  <c r="G33" i="1"/>
  <c r="F33" i="1"/>
  <c r="E33" i="1"/>
  <c r="D33" i="1"/>
  <c r="C33" i="1"/>
  <c r="B33" i="1"/>
  <c r="A33" i="1"/>
  <c r="T32" i="1"/>
  <c r="T31" i="1"/>
  <c r="J31" i="1"/>
  <c r="I31" i="1"/>
  <c r="H31" i="1"/>
  <c r="G31" i="1"/>
  <c r="F31" i="1"/>
  <c r="E31" i="1"/>
  <c r="D31" i="1"/>
  <c r="C31" i="1"/>
  <c r="B31" i="1"/>
  <c r="A31" i="1"/>
  <c r="T30" i="1"/>
  <c r="J30" i="1"/>
  <c r="I30" i="1"/>
  <c r="H30" i="1"/>
  <c r="G30" i="1"/>
  <c r="F30" i="1"/>
  <c r="E30" i="1"/>
  <c r="D30" i="1"/>
  <c r="C30" i="1"/>
  <c r="B30" i="1"/>
  <c r="A30" i="1"/>
  <c r="T29" i="1"/>
  <c r="J29" i="1"/>
  <c r="I29" i="1"/>
  <c r="H29" i="1"/>
  <c r="G29" i="1"/>
  <c r="F29" i="1"/>
  <c r="E29" i="1"/>
  <c r="D29" i="1"/>
  <c r="C29" i="1"/>
  <c r="B29" i="1"/>
  <c r="A29" i="1"/>
  <c r="T28" i="1"/>
  <c r="T27" i="1"/>
  <c r="J27" i="1"/>
  <c r="I27" i="1"/>
  <c r="H27" i="1"/>
  <c r="G27" i="1"/>
  <c r="F27" i="1"/>
  <c r="E27" i="1"/>
  <c r="D27" i="1"/>
  <c r="C27" i="1"/>
  <c r="B27" i="1"/>
  <c r="A27" i="1"/>
  <c r="T26" i="1"/>
  <c r="J26" i="1"/>
  <c r="I26" i="1"/>
  <c r="H26" i="1"/>
  <c r="G26" i="1"/>
  <c r="F26" i="1"/>
  <c r="E26" i="1"/>
  <c r="D26" i="1"/>
  <c r="C26" i="1"/>
  <c r="B26" i="1"/>
  <c r="A26" i="1"/>
  <c r="T25" i="1"/>
  <c r="J25" i="1"/>
  <c r="I25" i="1"/>
  <c r="H25" i="1"/>
  <c r="G25" i="1"/>
  <c r="F25" i="1"/>
  <c r="E25" i="1"/>
  <c r="D25" i="1"/>
  <c r="C25" i="1"/>
  <c r="B25" i="1"/>
  <c r="A25" i="1"/>
  <c r="T24" i="1"/>
  <c r="T23" i="1"/>
  <c r="J23" i="1"/>
  <c r="I23" i="1"/>
  <c r="H23" i="1"/>
  <c r="G23" i="1"/>
  <c r="F23" i="1"/>
  <c r="E23" i="1"/>
  <c r="D23" i="1"/>
  <c r="C23" i="1"/>
  <c r="B23" i="1"/>
  <c r="A23" i="1"/>
  <c r="T22" i="1"/>
  <c r="J22" i="1"/>
  <c r="I22" i="1"/>
  <c r="H22" i="1"/>
  <c r="G22" i="1"/>
  <c r="F22" i="1"/>
  <c r="E22" i="1"/>
  <c r="D22" i="1"/>
  <c r="C22" i="1"/>
  <c r="B22" i="1"/>
  <c r="A22" i="1"/>
  <c r="T21" i="1"/>
  <c r="J21" i="1"/>
  <c r="I21" i="1"/>
  <c r="H21" i="1"/>
  <c r="G21" i="1"/>
  <c r="F21" i="1"/>
  <c r="E21" i="1"/>
  <c r="D21" i="1"/>
  <c r="C21" i="1"/>
  <c r="B21" i="1"/>
  <c r="A21" i="1"/>
  <c r="T20" i="1"/>
  <c r="T19" i="1"/>
  <c r="J19" i="1"/>
  <c r="I19" i="1"/>
  <c r="H19" i="1"/>
  <c r="G19" i="1"/>
  <c r="F19" i="1"/>
  <c r="E19" i="1"/>
  <c r="D19" i="1"/>
  <c r="C19" i="1"/>
  <c r="B19" i="1"/>
  <c r="A19" i="1"/>
  <c r="T18" i="1"/>
  <c r="J18" i="1"/>
  <c r="I18" i="1"/>
  <c r="H18" i="1"/>
  <c r="G18" i="1"/>
  <c r="F18" i="1"/>
  <c r="E18" i="1"/>
  <c r="D18" i="1"/>
  <c r="C18" i="1"/>
  <c r="B18" i="1"/>
  <c r="A18" i="1"/>
  <c r="T17" i="1"/>
  <c r="J17" i="1"/>
  <c r="I17" i="1"/>
  <c r="H17" i="1"/>
  <c r="G17" i="1"/>
  <c r="F17" i="1"/>
  <c r="E17" i="1"/>
  <c r="D17" i="1"/>
  <c r="C17" i="1"/>
  <c r="B17" i="1"/>
  <c r="A17" i="1"/>
  <c r="T16" i="1"/>
  <c r="T15" i="1"/>
  <c r="J15" i="1"/>
  <c r="I15" i="1"/>
  <c r="H15" i="1"/>
  <c r="G15" i="1"/>
  <c r="F15" i="1"/>
  <c r="E15" i="1"/>
  <c r="D15" i="1"/>
  <c r="C15" i="1"/>
  <c r="B15" i="1"/>
  <c r="A15" i="1"/>
  <c r="T14" i="1"/>
  <c r="J14" i="1"/>
  <c r="I14" i="1"/>
  <c r="H14" i="1"/>
  <c r="G14" i="1"/>
  <c r="F14" i="1"/>
  <c r="E14" i="1"/>
  <c r="D14" i="1"/>
  <c r="C14" i="1"/>
  <c r="B14" i="1"/>
  <c r="A14" i="1"/>
  <c r="T13" i="1"/>
  <c r="J13" i="1"/>
  <c r="I13" i="1"/>
  <c r="H13" i="1"/>
  <c r="G13" i="1"/>
  <c r="F13" i="1"/>
  <c r="E13" i="1"/>
  <c r="D13" i="1"/>
  <c r="C13" i="1"/>
  <c r="B13" i="1"/>
  <c r="A13" i="1"/>
  <c r="T12" i="1"/>
  <c r="T11" i="1"/>
  <c r="J11" i="1"/>
  <c r="I11" i="1"/>
  <c r="H11" i="1"/>
  <c r="G11" i="1"/>
  <c r="F11" i="1"/>
  <c r="E11" i="1"/>
  <c r="D11" i="1"/>
  <c r="C11" i="1"/>
  <c r="B11" i="1"/>
  <c r="A11" i="1"/>
  <c r="T10" i="1"/>
  <c r="J10" i="1"/>
  <c r="I10" i="1"/>
  <c r="H10" i="1"/>
  <c r="G10" i="1"/>
  <c r="F10" i="1"/>
  <c r="E10" i="1"/>
  <c r="D10" i="1"/>
  <c r="C10" i="1"/>
  <c r="B10" i="1"/>
  <c r="A10" i="1"/>
  <c r="T9" i="1"/>
  <c r="J9" i="1"/>
  <c r="I9" i="1"/>
  <c r="H9" i="1"/>
  <c r="G9" i="1"/>
  <c r="F9" i="1"/>
  <c r="E9" i="1"/>
  <c r="D9" i="1"/>
  <c r="C9" i="1"/>
  <c r="B9" i="1"/>
  <c r="A9" i="1"/>
  <c r="T8" i="1"/>
  <c r="J8" i="1"/>
  <c r="I8" i="1"/>
  <c r="H8" i="1"/>
  <c r="G8" i="1"/>
  <c r="F8" i="1"/>
  <c r="E8" i="1"/>
  <c r="D8" i="1"/>
  <c r="C8" i="1"/>
  <c r="B8" i="1"/>
  <c r="A8" i="1"/>
  <c r="T7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P4" i="1"/>
  <c r="U2" i="1"/>
  <c r="R39" i="1" s="1"/>
  <c r="R34" i="1" l="1"/>
  <c r="Q7" i="1"/>
  <c r="S8" i="1"/>
  <c r="Q9" i="1"/>
  <c r="S10" i="1"/>
  <c r="Q11" i="1"/>
  <c r="Q12" i="1"/>
  <c r="S13" i="1"/>
  <c r="Q14" i="1"/>
  <c r="S15" i="1"/>
  <c r="S16" i="1"/>
  <c r="Q17" i="1"/>
  <c r="S18" i="1"/>
  <c r="Q19" i="1"/>
  <c r="Q20" i="1"/>
  <c r="S21" i="1"/>
  <c r="Q22" i="1"/>
  <c r="S23" i="1"/>
  <c r="S24" i="1"/>
  <c r="Q25" i="1"/>
  <c r="S26" i="1"/>
  <c r="Q27" i="1"/>
  <c r="Q28" i="1"/>
  <c r="S29" i="1"/>
  <c r="Q30" i="1"/>
  <c r="S31" i="1"/>
  <c r="S32" i="1"/>
  <c r="Q33" i="1"/>
  <c r="S34" i="1"/>
  <c r="Q35" i="1"/>
  <c r="S36" i="1"/>
  <c r="Q37" i="1"/>
  <c r="S38" i="1"/>
  <c r="Q39" i="1"/>
  <c r="S40" i="1"/>
  <c r="S7" i="1"/>
  <c r="Q8" i="1"/>
  <c r="S9" i="1"/>
  <c r="Q10" i="1"/>
  <c r="S11" i="1"/>
  <c r="S12" i="1"/>
  <c r="Q13" i="1"/>
  <c r="S14" i="1"/>
  <c r="Q15" i="1"/>
  <c r="Q16" i="1"/>
  <c r="S17" i="1"/>
  <c r="Q18" i="1"/>
  <c r="S19" i="1"/>
  <c r="S20" i="1"/>
  <c r="Q21" i="1"/>
  <c r="S22" i="1"/>
  <c r="Q23" i="1"/>
  <c r="Q24" i="1"/>
  <c r="S25" i="1"/>
  <c r="Q26" i="1"/>
  <c r="S27" i="1"/>
  <c r="S28" i="1"/>
  <c r="Q29" i="1"/>
  <c r="S30" i="1"/>
  <c r="Q31" i="1"/>
  <c r="Q32" i="1"/>
  <c r="S33" i="1"/>
  <c r="Q34" i="1"/>
  <c r="S35" i="1"/>
  <c r="Q36" i="1"/>
  <c r="S37" i="1"/>
  <c r="Q38" i="1"/>
  <c r="S39" i="1"/>
  <c r="Q40" i="1"/>
  <c r="R8" i="1"/>
  <c r="R10" i="1"/>
  <c r="R13" i="1"/>
  <c r="R15" i="1"/>
  <c r="R16" i="1"/>
  <c r="R18" i="1"/>
  <c r="R21" i="1"/>
  <c r="R23" i="1"/>
  <c r="R24" i="1"/>
  <c r="R26" i="1"/>
  <c r="R29" i="1"/>
  <c r="R31" i="1"/>
  <c r="R32" i="1"/>
  <c r="R36" i="1"/>
  <c r="R38" i="1"/>
  <c r="R40" i="1"/>
  <c r="R7" i="1"/>
  <c r="R9" i="1"/>
  <c r="R11" i="1"/>
  <c r="R12" i="1"/>
  <c r="R14" i="1"/>
  <c r="R17" i="1"/>
  <c r="R19" i="1"/>
  <c r="R20" i="1"/>
  <c r="R22" i="1"/>
  <c r="R25" i="1"/>
  <c r="R27" i="1"/>
  <c r="R28" i="1"/>
  <c r="R30" i="1"/>
  <c r="R33" i="1"/>
  <c r="R35" i="1"/>
  <c r="R37" i="1"/>
</calcChain>
</file>

<file path=xl/sharedStrings.xml><?xml version="1.0" encoding="utf-8"?>
<sst xmlns="http://schemas.openxmlformats.org/spreadsheetml/2006/main" count="108" uniqueCount="74">
  <si>
    <t>FECHA HOY</t>
  </si>
  <si>
    <t>PROMEDIO GENERAL</t>
  </si>
  <si>
    <t>% Estado de tarea</t>
  </si>
  <si>
    <t>Tarea</t>
  </si>
  <si>
    <t>Entregable</t>
  </si>
  <si>
    <t>Estado 1-100</t>
  </si>
  <si>
    <t>Fecha Inicio</t>
  </si>
  <si>
    <t>Fecha Limite</t>
  </si>
  <si>
    <t>Alerta</t>
  </si>
  <si>
    <t xml:space="preserve">RECURSOS ASIGNADOS </t>
  </si>
  <si>
    <t>Reuniones confuncionarios de la OAP para coordinar analisis de riesgos</t>
  </si>
  <si>
    <t>GC</t>
  </si>
  <si>
    <t>Lista de asistencia</t>
  </si>
  <si>
    <t>Mario Latorre Sanchez
Funcionarios OAP</t>
  </si>
  <si>
    <t xml:space="preserve">Parametrizacion del sistema </t>
  </si>
  <si>
    <t>OAP</t>
  </si>
  <si>
    <t>Gestión Estratégica</t>
  </si>
  <si>
    <t>GE</t>
  </si>
  <si>
    <t>Gestión Integral</t>
  </si>
  <si>
    <t>Gestión Judicial</t>
  </si>
  <si>
    <t>GJUD</t>
  </si>
  <si>
    <t>Intendencia Regional CALI</t>
  </si>
  <si>
    <t>Gestión de Comunicaciones</t>
  </si>
  <si>
    <t>GCOM</t>
  </si>
  <si>
    <t>Gestión de Información Empresarial</t>
  </si>
  <si>
    <t>GIE</t>
  </si>
  <si>
    <t>Análisis Económico y de Riesgos</t>
  </si>
  <si>
    <t>AER</t>
  </si>
  <si>
    <t>Intendencia Regional CARTAGENA</t>
  </si>
  <si>
    <t>Análisis Financiero y Contable</t>
  </si>
  <si>
    <t>AFC</t>
  </si>
  <si>
    <t>Procesos Paralelos a la Insolvencia</t>
  </si>
  <si>
    <t>PPI</t>
  </si>
  <si>
    <t>Investigaciones Administrativas</t>
  </si>
  <si>
    <t>IA</t>
  </si>
  <si>
    <t>Intendencia Regional BARRANQUILLA</t>
  </si>
  <si>
    <t>Régimen Cambiario</t>
  </si>
  <si>
    <t>RC</t>
  </si>
  <si>
    <t>Recuperación Empresarial</t>
  </si>
  <si>
    <t>RE</t>
  </si>
  <si>
    <t>Liquidación Judicial</t>
  </si>
  <si>
    <t>LJ</t>
  </si>
  <si>
    <t>Intendencia Regional BUCARAMANGA</t>
  </si>
  <si>
    <t>Intervención</t>
  </si>
  <si>
    <t>INT</t>
  </si>
  <si>
    <t>Procesos Especiales</t>
  </si>
  <si>
    <t>PE</t>
  </si>
  <si>
    <t>Procesos Societarios</t>
  </si>
  <si>
    <t>PS</t>
  </si>
  <si>
    <t>Intendencia Regional MANIZALES</t>
  </si>
  <si>
    <t>Conciliación y Arbitramento</t>
  </si>
  <si>
    <t>CA</t>
  </si>
  <si>
    <t xml:space="preserve">Actuaciones y Autorizaciones Administrativas </t>
  </si>
  <si>
    <t>AAA</t>
  </si>
  <si>
    <t>Gestión Contractual</t>
  </si>
  <si>
    <t>GCON</t>
  </si>
  <si>
    <t>Intendencia Regional MEDELLIN</t>
  </si>
  <si>
    <t>Gestión gestión documental</t>
  </si>
  <si>
    <t>GDOC</t>
  </si>
  <si>
    <t>Gestión Financiera y Contable</t>
  </si>
  <si>
    <t>GFIN</t>
  </si>
  <si>
    <t>Gestión del Talento Humano</t>
  </si>
  <si>
    <t>GTH</t>
  </si>
  <si>
    <t>Atención al Ciudadano</t>
  </si>
  <si>
    <t>ATC</t>
  </si>
  <si>
    <t>Gestión de Infraestructura y logistica</t>
  </si>
  <si>
    <t>GINF</t>
  </si>
  <si>
    <t>Gestión de Infraestructura y Tecnologías de Información</t>
  </si>
  <si>
    <t xml:space="preserve">GINT </t>
  </si>
  <si>
    <t>Evaluación y control</t>
  </si>
  <si>
    <t>EC</t>
  </si>
  <si>
    <t>Control Disciplinario</t>
  </si>
  <si>
    <t>CD</t>
  </si>
  <si>
    <t>SUPERINTENDENCIA DE SOCIEDADES
PLAN DE ANALISIS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</si>
</sst>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11"/>
      <name val="Arial"/>
      <family val="2"/>
    </font>
    <font>
      <sz val="12"/>
      <color indexed="17"/>
      <name val="Arial"/>
      <family val="2"/>
    </font>
    <font>
      <sz val="12"/>
      <color theme="4" tint="-0.249977111117893"/>
      <name val="Arial"/>
      <family val="2"/>
    </font>
    <font>
      <sz val="12"/>
      <color indexed="13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color indexed="10"/>
      <name val="Webdings"/>
      <family val="1"/>
      <charset val="2"/>
    </font>
    <font>
      <sz val="12"/>
      <color indexed="13"/>
      <name val="Webdings"/>
      <family val="1"/>
      <charset val="2"/>
    </font>
    <font>
      <sz val="12"/>
      <color indexed="17"/>
      <name val="Webdings"/>
      <family val="1"/>
      <charset val="2"/>
    </font>
    <font>
      <sz val="11"/>
      <name val="Gill Sans MT"/>
      <family val="2"/>
    </font>
    <font>
      <sz val="10"/>
      <name val="Arial"/>
      <family val="2"/>
    </font>
    <font>
      <sz val="12"/>
      <color indexed="11"/>
      <name val="Webdings"/>
      <family val="1"/>
      <charset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680F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44"/>
      </bottom>
      <diagonal/>
    </border>
    <border>
      <left/>
      <right/>
      <top style="medium">
        <color indexed="64"/>
      </top>
      <bottom style="hair">
        <color indexed="44"/>
      </bottom>
      <diagonal/>
    </border>
    <border>
      <left/>
      <right style="thin">
        <color indexed="64"/>
      </right>
      <top style="medium">
        <color indexed="64"/>
      </top>
      <bottom style="hair">
        <color indexed="4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44"/>
      </top>
      <bottom style="hair">
        <color indexed="44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4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/>
      <top style="hair">
        <color indexed="44"/>
      </top>
      <bottom style="hair">
        <color indexed="44"/>
      </bottom>
      <diagonal/>
    </border>
    <border>
      <left/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44"/>
      </top>
      <bottom style="medium">
        <color indexed="64"/>
      </bottom>
      <diagonal/>
    </border>
    <border>
      <left/>
      <right/>
      <top style="hair">
        <color indexed="44"/>
      </top>
      <bottom style="medium">
        <color indexed="64"/>
      </bottom>
      <diagonal/>
    </border>
    <border>
      <left/>
      <right style="thin">
        <color indexed="64"/>
      </right>
      <top style="hair">
        <color indexed="4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3" xfId="0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4" fontId="5" fillId="3" borderId="5" xfId="0" applyNumberFormat="1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4" fillId="2" borderId="7" xfId="0" applyFont="1" applyFill="1" applyBorder="1"/>
    <xf numFmtId="0" fontId="6" fillId="2" borderId="7" xfId="0" applyFont="1" applyFill="1" applyBorder="1"/>
    <xf numFmtId="0" fontId="7" fillId="2" borderId="7" xfId="0" applyFont="1" applyFill="1" applyBorder="1"/>
    <xf numFmtId="0" fontId="3" fillId="2" borderId="7" xfId="0" applyFont="1" applyFill="1" applyBorder="1"/>
    <xf numFmtId="0" fontId="8" fillId="0" borderId="8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8" fillId="0" borderId="3" xfId="0" applyFont="1" applyBorder="1" applyAlignment="1">
      <alignment vertical="top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left" vertical="top" wrapText="1"/>
    </xf>
    <xf numFmtId="0" fontId="10" fillId="5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0" fillId="5" borderId="16" xfId="0" quotePrefix="1" applyFont="1" applyFill="1" applyBorder="1" applyAlignment="1">
      <alignment horizontal="left" vertical="top" wrapText="1"/>
    </xf>
    <xf numFmtId="0" fontId="11" fillId="2" borderId="17" xfId="0" applyFont="1" applyFill="1" applyBorder="1"/>
    <xf numFmtId="0" fontId="11" fillId="2" borderId="18" xfId="0" applyFont="1" applyFill="1" applyBorder="1"/>
    <xf numFmtId="0" fontId="12" fillId="2" borderId="18" xfId="0" applyFont="1" applyFill="1" applyBorder="1"/>
    <xf numFmtId="0" fontId="13" fillId="2" borderId="18" xfId="0" applyFont="1" applyFill="1" applyBorder="1"/>
    <xf numFmtId="0" fontId="14" fillId="0" borderId="19" xfId="0" applyFont="1" applyFill="1" applyBorder="1" applyAlignment="1">
      <alignment vertical="center" wrapText="1"/>
    </xf>
    <xf numFmtId="0" fontId="0" fillId="5" borderId="20" xfId="0" applyFill="1" applyBorder="1"/>
    <xf numFmtId="0" fontId="15" fillId="0" borderId="21" xfId="0" applyFont="1" applyBorder="1" applyAlignment="1">
      <alignment vertical="top" wrapText="1"/>
    </xf>
    <xf numFmtId="1" fontId="1" fillId="0" borderId="2" xfId="0" applyNumberFormat="1" applyFont="1" applyBorder="1"/>
    <xf numFmtId="2" fontId="1" fillId="0" borderId="2" xfId="0" applyNumberFormat="1" applyFont="1" applyBorder="1"/>
    <xf numFmtId="0" fontId="8" fillId="0" borderId="2" xfId="0" applyFont="1" applyBorder="1" applyAlignment="1">
      <alignment horizontal="right" vertical="top"/>
    </xf>
    <xf numFmtId="0" fontId="13" fillId="2" borderId="22" xfId="0" applyFont="1" applyFill="1" applyBorder="1" applyAlignment="1">
      <alignment vertical="top"/>
    </xf>
    <xf numFmtId="0" fontId="12" fillId="2" borderId="11" xfId="0" applyFont="1" applyFill="1" applyBorder="1" applyAlignment="1">
      <alignment vertical="top"/>
    </xf>
    <xf numFmtId="0" fontId="11" fillId="2" borderId="12" xfId="0" applyFont="1" applyFill="1" applyBorder="1" applyAlignment="1">
      <alignment vertical="top"/>
    </xf>
    <xf numFmtId="0" fontId="16" fillId="2" borderId="12" xfId="0" applyFont="1" applyFill="1" applyBorder="1" applyAlignment="1">
      <alignment vertical="top"/>
    </xf>
    <xf numFmtId="0" fontId="8" fillId="0" borderId="16" xfId="0" applyFont="1" applyBorder="1"/>
    <xf numFmtId="0" fontId="17" fillId="0" borderId="23" xfId="0" applyFont="1" applyBorder="1" applyAlignment="1">
      <alignment wrapText="1"/>
    </xf>
    <xf numFmtId="0" fontId="17" fillId="0" borderId="0" xfId="0" applyFont="1" applyBorder="1"/>
    <xf numFmtId="0" fontId="15" fillId="0" borderId="24" xfId="0" applyFont="1" applyBorder="1" applyAlignment="1">
      <alignment vertical="top" wrapText="1"/>
    </xf>
    <xf numFmtId="0" fontId="8" fillId="0" borderId="0" xfId="0" applyFont="1" applyBorder="1"/>
    <xf numFmtId="14" fontId="8" fillId="0" borderId="0" xfId="0" applyNumberFormat="1" applyFont="1" applyBorder="1" applyAlignment="1">
      <alignment horizontal="right" vertical="top"/>
    </xf>
    <xf numFmtId="14" fontId="13" fillId="2" borderId="25" xfId="0" applyNumberFormat="1" applyFont="1" applyFill="1" applyBorder="1" applyAlignment="1">
      <alignment vertical="top"/>
    </xf>
    <xf numFmtId="14" fontId="12" fillId="2" borderId="18" xfId="0" applyNumberFormat="1" applyFont="1" applyFill="1" applyBorder="1" applyAlignment="1">
      <alignment vertical="top"/>
    </xf>
    <xf numFmtId="14" fontId="11" fillId="2" borderId="26" xfId="0" applyNumberFormat="1" applyFont="1" applyFill="1" applyBorder="1" applyAlignment="1">
      <alignment vertical="top"/>
    </xf>
    <xf numFmtId="14" fontId="16" fillId="2" borderId="26" xfId="0" applyNumberFormat="1" applyFont="1" applyFill="1" applyBorder="1" applyAlignment="1">
      <alignment vertical="top"/>
    </xf>
    <xf numFmtId="0" fontId="15" fillId="0" borderId="27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wrapText="1"/>
    </xf>
    <xf numFmtId="0" fontId="17" fillId="0" borderId="7" xfId="0" applyFont="1" applyBorder="1"/>
    <xf numFmtId="0" fontId="15" fillId="0" borderId="29" xfId="0" applyFont="1" applyBorder="1" applyAlignment="1">
      <alignment vertical="top" wrapText="1"/>
    </xf>
    <xf numFmtId="0" fontId="8" fillId="0" borderId="7" xfId="0" applyFont="1" applyBorder="1"/>
    <xf numFmtId="14" fontId="8" fillId="0" borderId="7" xfId="0" applyNumberFormat="1" applyFont="1" applyBorder="1" applyAlignment="1">
      <alignment horizontal="right" vertical="top"/>
    </xf>
    <xf numFmtId="14" fontId="13" fillId="2" borderId="30" xfId="0" applyNumberFormat="1" applyFont="1" applyFill="1" applyBorder="1" applyAlignment="1">
      <alignment vertical="top"/>
    </xf>
    <xf numFmtId="14" fontId="12" fillId="2" borderId="31" xfId="0" applyNumberFormat="1" applyFont="1" applyFill="1" applyBorder="1" applyAlignment="1">
      <alignment vertical="top"/>
    </xf>
    <xf numFmtId="14" fontId="11" fillId="2" borderId="32" xfId="0" applyNumberFormat="1" applyFont="1" applyFill="1" applyBorder="1" applyAlignment="1">
      <alignment vertical="top"/>
    </xf>
    <xf numFmtId="14" fontId="16" fillId="2" borderId="32" xfId="0" applyNumberFormat="1" applyFont="1" applyFill="1" applyBorder="1" applyAlignment="1">
      <alignment vertical="top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zoomScale="115" zoomScaleNormal="115" workbookViewId="0">
      <selection activeCell="K8" sqref="K8"/>
    </sheetView>
  </sheetViews>
  <sheetFormatPr baseColWidth="10" defaultRowHeight="12.75" x14ac:dyDescent="0.2"/>
  <cols>
    <col min="1" max="9" width="1.7109375" customWidth="1"/>
    <col min="10" max="10" width="2.5703125" customWidth="1"/>
    <col min="11" max="11" width="49.5703125" customWidth="1"/>
    <col min="12" max="12" width="7.28515625" customWidth="1"/>
    <col min="13" max="13" width="31.140625" customWidth="1"/>
    <col min="15" max="15" width="13.140625" customWidth="1"/>
    <col min="16" max="16" width="13" customWidth="1"/>
    <col min="17" max="17" width="3.5703125" bestFit="1" customWidth="1"/>
    <col min="18" max="18" width="3.140625" customWidth="1"/>
    <col min="19" max="20" width="3.28515625" customWidth="1"/>
    <col min="21" max="21" width="26.42578125" customWidth="1"/>
  </cols>
  <sheetData>
    <row r="1" spans="1:21" ht="15" x14ac:dyDescent="0.2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4"/>
      <c r="U1" s="5" t="s">
        <v>0</v>
      </c>
    </row>
    <row r="2" spans="1:21" ht="1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9"/>
      <c r="U2" s="10">
        <f ca="1">TODAY()</f>
        <v>43861</v>
      </c>
    </row>
    <row r="3" spans="1:21" ht="15.75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15"/>
      <c r="T3" s="16"/>
      <c r="U3" s="17"/>
    </row>
    <row r="4" spans="1:21" ht="16.5" thickBot="1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1</v>
      </c>
      <c r="O4" s="20"/>
      <c r="P4" s="21">
        <f>AVERAGE(N7:N40)</f>
        <v>0</v>
      </c>
      <c r="Q4" s="22"/>
      <c r="R4" s="23"/>
      <c r="S4" s="24"/>
      <c r="T4" s="25"/>
      <c r="U4" s="26"/>
    </row>
    <row r="5" spans="1:21" ht="24.75" thickBot="1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9"/>
      <c r="K5" s="30" t="s">
        <v>3</v>
      </c>
      <c r="L5" s="31"/>
      <c r="M5" s="32" t="s">
        <v>4</v>
      </c>
      <c r="N5" s="33" t="s">
        <v>5</v>
      </c>
      <c r="O5" s="34" t="s">
        <v>6</v>
      </c>
      <c r="P5" s="34" t="s">
        <v>7</v>
      </c>
      <c r="Q5" s="35" t="s">
        <v>8</v>
      </c>
      <c r="R5" s="36"/>
      <c r="S5" s="37"/>
      <c r="T5" s="38"/>
      <c r="U5" s="39" t="s">
        <v>9</v>
      </c>
    </row>
    <row r="6" spans="1:21" ht="17.25" x14ac:dyDescent="0.25">
      <c r="A6" s="40" t="str">
        <f t="shared" ref="A6:A11" si="0">IF($N6&gt;= 10,"g","")</f>
        <v/>
      </c>
      <c r="B6" s="41" t="str">
        <f t="shared" ref="B6:B11" si="1">IF($N6&gt;= 20,"g","")</f>
        <v/>
      </c>
      <c r="C6" s="41" t="str">
        <f t="shared" ref="C6:C11" si="2">IF($N6&gt;= 30,"g","")</f>
        <v/>
      </c>
      <c r="D6" s="42" t="str">
        <f t="shared" ref="D6:D11" si="3">IF($N6&gt;= 40,"g","")</f>
        <v/>
      </c>
      <c r="E6" s="42" t="str">
        <f t="shared" ref="E6:E11" si="4">IF($N6&gt;= 50,"g","")</f>
        <v/>
      </c>
      <c r="F6" s="42" t="str">
        <f t="shared" ref="F6:F11" si="5">IF($N6&gt;= 60,"g","")</f>
        <v/>
      </c>
      <c r="G6" s="42" t="str">
        <f t="shared" ref="G6:G11" si="6">IF($N6&gt;= 70,"g","")</f>
        <v/>
      </c>
      <c r="H6" s="43" t="str">
        <f t="shared" ref="H6:H11" si="7">IF($N6&gt;= 80,"g","")</f>
        <v/>
      </c>
      <c r="I6" s="43" t="str">
        <f t="shared" ref="I6:I11" si="8">IF($N6&gt;= 90,"g","")</f>
        <v/>
      </c>
      <c r="J6" s="43" t="str">
        <f t="shared" ref="J6:J11" si="9">IF($N6&gt;= 100,"g","")</f>
        <v/>
      </c>
      <c r="K6" s="44"/>
      <c r="L6" s="45"/>
      <c r="M6" s="46"/>
      <c r="N6" s="47"/>
      <c r="O6" s="48"/>
      <c r="P6" s="49"/>
      <c r="Q6" s="50"/>
      <c r="R6" s="51"/>
      <c r="S6" s="52"/>
      <c r="T6" s="53"/>
      <c r="U6" s="54"/>
    </row>
    <row r="7" spans="1:21" ht="26.25" x14ac:dyDescent="0.25">
      <c r="A7" s="40" t="str">
        <f t="shared" si="0"/>
        <v/>
      </c>
      <c r="B7" s="41" t="str">
        <f t="shared" si="1"/>
        <v/>
      </c>
      <c r="C7" s="41" t="str">
        <f t="shared" si="2"/>
        <v/>
      </c>
      <c r="D7" s="42" t="str">
        <f t="shared" si="3"/>
        <v/>
      </c>
      <c r="E7" s="42" t="str">
        <f t="shared" si="4"/>
        <v/>
      </c>
      <c r="F7" s="42" t="str">
        <f t="shared" si="5"/>
        <v/>
      </c>
      <c r="G7" s="42" t="str">
        <f t="shared" si="6"/>
        <v/>
      </c>
      <c r="H7" s="43" t="str">
        <f t="shared" si="7"/>
        <v/>
      </c>
      <c r="I7" s="43" t="str">
        <f t="shared" si="8"/>
        <v/>
      </c>
      <c r="J7" s="43" t="str">
        <f t="shared" si="9"/>
        <v/>
      </c>
      <c r="K7" s="55" t="s">
        <v>10</v>
      </c>
      <c r="L7" s="56" t="s">
        <v>11</v>
      </c>
      <c r="M7" s="57" t="s">
        <v>12</v>
      </c>
      <c r="N7" s="58">
        <v>0</v>
      </c>
      <c r="O7" s="59">
        <v>43857</v>
      </c>
      <c r="P7" s="59">
        <v>43859</v>
      </c>
      <c r="Q7" s="60" t="str">
        <f t="shared" ref="Q7:Q40" ca="1" si="10">IF($P7,IF($P7&gt;$U$2,"g",""),"")</f>
        <v/>
      </c>
      <c r="R7" s="61" t="str">
        <f t="shared" ref="R7:R40" ca="1" si="11">IF($P7,IF($P7=$U$2,"g",""),"")</f>
        <v/>
      </c>
      <c r="S7" s="62" t="str">
        <f t="shared" ref="S7:S40" ca="1" si="12">IF($P7,IF($P7&lt;$U$2,"g",""),"")</f>
        <v>g</v>
      </c>
      <c r="T7" s="63" t="str">
        <f t="shared" ref="T7:T40" si="13">IF($N7&gt;=90,"g","")</f>
        <v/>
      </c>
      <c r="U7" s="64" t="s">
        <v>13</v>
      </c>
    </row>
    <row r="8" spans="1:21" ht="15.75" x14ac:dyDescent="0.25">
      <c r="A8" s="40" t="str">
        <f t="shared" si="0"/>
        <v/>
      </c>
      <c r="B8" s="41" t="str">
        <f t="shared" si="1"/>
        <v/>
      </c>
      <c r="C8" s="41" t="str">
        <f t="shared" si="2"/>
        <v/>
      </c>
      <c r="D8" s="42" t="str">
        <f t="shared" si="3"/>
        <v/>
      </c>
      <c r="E8" s="42" t="str">
        <f t="shared" si="4"/>
        <v/>
      </c>
      <c r="F8" s="42" t="str">
        <f t="shared" si="5"/>
        <v/>
      </c>
      <c r="G8" s="42" t="str">
        <f t="shared" si="6"/>
        <v/>
      </c>
      <c r="H8" s="43" t="str">
        <f t="shared" si="7"/>
        <v/>
      </c>
      <c r="I8" s="43" t="str">
        <f t="shared" si="8"/>
        <v/>
      </c>
      <c r="J8" s="43" t="str">
        <f t="shared" si="9"/>
        <v/>
      </c>
      <c r="K8" s="55" t="s">
        <v>14</v>
      </c>
      <c r="L8" s="56" t="s">
        <v>15</v>
      </c>
      <c r="M8" s="57" t="s">
        <v>12</v>
      </c>
      <c r="N8" s="58">
        <v>0</v>
      </c>
      <c r="O8" s="59">
        <v>43860</v>
      </c>
      <c r="P8" s="59">
        <v>43861</v>
      </c>
      <c r="Q8" s="60" t="str">
        <f t="shared" ca="1" si="10"/>
        <v/>
      </c>
      <c r="R8" s="61" t="str">
        <f t="shared" ca="1" si="11"/>
        <v>g</v>
      </c>
      <c r="S8" s="62" t="str">
        <f t="shared" ca="1" si="12"/>
        <v/>
      </c>
      <c r="T8" s="63" t="str">
        <f t="shared" si="13"/>
        <v/>
      </c>
      <c r="U8" s="65"/>
    </row>
    <row r="9" spans="1:21" ht="15.75" x14ac:dyDescent="0.25">
      <c r="A9" s="40" t="str">
        <f t="shared" si="0"/>
        <v/>
      </c>
      <c r="B9" s="41" t="str">
        <f t="shared" si="1"/>
        <v/>
      </c>
      <c r="C9" s="41" t="str">
        <f t="shared" si="2"/>
        <v/>
      </c>
      <c r="D9" s="42" t="str">
        <f t="shared" si="3"/>
        <v/>
      </c>
      <c r="E9" s="42" t="str">
        <f t="shared" si="4"/>
        <v/>
      </c>
      <c r="F9" s="42" t="str">
        <f t="shared" si="5"/>
        <v/>
      </c>
      <c r="G9" s="42" t="str">
        <f t="shared" si="6"/>
        <v/>
      </c>
      <c r="H9" s="43" t="str">
        <f t="shared" si="7"/>
        <v/>
      </c>
      <c r="I9" s="43" t="str">
        <f t="shared" si="8"/>
        <v/>
      </c>
      <c r="J9" s="43" t="str">
        <f t="shared" si="9"/>
        <v/>
      </c>
      <c r="K9" s="55" t="s">
        <v>16</v>
      </c>
      <c r="L9" s="56" t="s">
        <v>17</v>
      </c>
      <c r="M9" s="57" t="s">
        <v>12</v>
      </c>
      <c r="N9" s="58">
        <v>0</v>
      </c>
      <c r="O9" s="59">
        <v>43864</v>
      </c>
      <c r="P9" s="59">
        <v>43868</v>
      </c>
      <c r="Q9" s="60" t="str">
        <f t="shared" ca="1" si="10"/>
        <v>g</v>
      </c>
      <c r="R9" s="61" t="str">
        <f t="shared" ca="1" si="11"/>
        <v/>
      </c>
      <c r="S9" s="62" t="str">
        <f t="shared" ca="1" si="12"/>
        <v/>
      </c>
      <c r="T9" s="63" t="str">
        <f t="shared" si="13"/>
        <v/>
      </c>
      <c r="U9" s="65"/>
    </row>
    <row r="10" spans="1:21" ht="15.75" x14ac:dyDescent="0.25">
      <c r="A10" s="40" t="str">
        <f t="shared" si="0"/>
        <v/>
      </c>
      <c r="B10" s="41" t="str">
        <f t="shared" si="1"/>
        <v/>
      </c>
      <c r="C10" s="41" t="str">
        <f t="shared" si="2"/>
        <v/>
      </c>
      <c r="D10" s="42" t="str">
        <f t="shared" si="3"/>
        <v/>
      </c>
      <c r="E10" s="42" t="str">
        <f t="shared" si="4"/>
        <v/>
      </c>
      <c r="F10" s="42" t="str">
        <f t="shared" si="5"/>
        <v/>
      </c>
      <c r="G10" s="42" t="str">
        <f t="shared" si="6"/>
        <v/>
      </c>
      <c r="H10" s="43" t="str">
        <f t="shared" si="7"/>
        <v/>
      </c>
      <c r="I10" s="43" t="str">
        <f t="shared" si="8"/>
        <v/>
      </c>
      <c r="J10" s="43" t="str">
        <f t="shared" si="9"/>
        <v/>
      </c>
      <c r="K10" s="55" t="s">
        <v>18</v>
      </c>
      <c r="L10" s="56" t="s">
        <v>11</v>
      </c>
      <c r="M10" s="57" t="s">
        <v>12</v>
      </c>
      <c r="N10" s="58">
        <v>0</v>
      </c>
      <c r="O10" s="59">
        <v>43871</v>
      </c>
      <c r="P10" s="59">
        <v>43875</v>
      </c>
      <c r="Q10" s="60" t="str">
        <f t="shared" ca="1" si="10"/>
        <v>g</v>
      </c>
      <c r="R10" s="61" t="str">
        <f t="shared" ca="1" si="11"/>
        <v/>
      </c>
      <c r="S10" s="62" t="str">
        <f t="shared" ca="1" si="12"/>
        <v/>
      </c>
      <c r="T10" s="63" t="str">
        <f t="shared" si="13"/>
        <v/>
      </c>
      <c r="U10" s="65"/>
    </row>
    <row r="11" spans="1:21" ht="15.75" x14ac:dyDescent="0.25">
      <c r="A11" s="40" t="str">
        <f t="shared" si="0"/>
        <v/>
      </c>
      <c r="B11" s="41" t="str">
        <f t="shared" si="1"/>
        <v/>
      </c>
      <c r="C11" s="41" t="str">
        <f t="shared" si="2"/>
        <v/>
      </c>
      <c r="D11" s="42" t="str">
        <f t="shared" si="3"/>
        <v/>
      </c>
      <c r="E11" s="42" t="str">
        <f t="shared" si="4"/>
        <v/>
      </c>
      <c r="F11" s="42" t="str">
        <f t="shared" si="5"/>
        <v/>
      </c>
      <c r="G11" s="42" t="str">
        <f t="shared" si="6"/>
        <v/>
      </c>
      <c r="H11" s="43" t="str">
        <f t="shared" si="7"/>
        <v/>
      </c>
      <c r="I11" s="43" t="str">
        <f t="shared" si="8"/>
        <v/>
      </c>
      <c r="J11" s="43" t="str">
        <f t="shared" si="9"/>
        <v/>
      </c>
      <c r="K11" s="55" t="s">
        <v>19</v>
      </c>
      <c r="L11" s="56" t="s">
        <v>20</v>
      </c>
      <c r="M11" s="57" t="s">
        <v>12</v>
      </c>
      <c r="N11" s="58">
        <v>0</v>
      </c>
      <c r="O11" s="59">
        <v>43878</v>
      </c>
      <c r="P11" s="59">
        <v>43882</v>
      </c>
      <c r="Q11" s="60" t="str">
        <f t="shared" ca="1" si="10"/>
        <v>g</v>
      </c>
      <c r="R11" s="61" t="str">
        <f t="shared" ca="1" si="11"/>
        <v/>
      </c>
      <c r="S11" s="62" t="str">
        <f t="shared" ca="1" si="12"/>
        <v/>
      </c>
      <c r="T11" s="63" t="str">
        <f t="shared" si="13"/>
        <v/>
      </c>
      <c r="U11" s="65"/>
    </row>
    <row r="12" spans="1:21" ht="15.75" x14ac:dyDescent="0.25">
      <c r="A12" s="40"/>
      <c r="B12" s="41"/>
      <c r="C12" s="41"/>
      <c r="D12" s="42"/>
      <c r="E12" s="42"/>
      <c r="F12" s="42"/>
      <c r="G12" s="42"/>
      <c r="H12" s="43"/>
      <c r="I12" s="43"/>
      <c r="J12" s="43"/>
      <c r="K12" s="55" t="s">
        <v>21</v>
      </c>
      <c r="L12" s="56"/>
      <c r="M12" s="57" t="s">
        <v>12</v>
      </c>
      <c r="N12" s="58">
        <v>0</v>
      </c>
      <c r="O12" s="59">
        <v>43885</v>
      </c>
      <c r="P12" s="59">
        <v>43889</v>
      </c>
      <c r="Q12" s="60" t="str">
        <f t="shared" ca="1" si="10"/>
        <v>g</v>
      </c>
      <c r="R12" s="61" t="str">
        <f t="shared" ca="1" si="11"/>
        <v/>
      </c>
      <c r="S12" s="62" t="str">
        <f t="shared" ca="1" si="12"/>
        <v/>
      </c>
      <c r="T12" s="63" t="str">
        <f t="shared" si="13"/>
        <v/>
      </c>
      <c r="U12" s="65"/>
    </row>
    <row r="13" spans="1:21" ht="15.75" x14ac:dyDescent="0.25">
      <c r="A13" s="40" t="str">
        <f>IF($N13&gt;= 10,"g","")</f>
        <v/>
      </c>
      <c r="B13" s="41" t="str">
        <f>IF($N13&gt;= 20,"g","")</f>
        <v/>
      </c>
      <c r="C13" s="41" t="str">
        <f>IF($N13&gt;= 30,"g","")</f>
        <v/>
      </c>
      <c r="D13" s="42" t="str">
        <f>IF($N13&gt;= 40,"g","")</f>
        <v/>
      </c>
      <c r="E13" s="42" t="str">
        <f>IF($N13&gt;= 50,"g","")</f>
        <v/>
      </c>
      <c r="F13" s="42" t="str">
        <f>IF($N13&gt;= 60,"g","")</f>
        <v/>
      </c>
      <c r="G13" s="42" t="str">
        <f>IF($N13&gt;= 70,"g","")</f>
        <v/>
      </c>
      <c r="H13" s="43" t="str">
        <f>IF($N13&gt;= 80,"g","")</f>
        <v/>
      </c>
      <c r="I13" s="43" t="str">
        <f>IF($N13&gt;= 90,"g","")</f>
        <v/>
      </c>
      <c r="J13" s="43" t="str">
        <f>IF($N13&gt;= 100,"g","")</f>
        <v/>
      </c>
      <c r="K13" s="55" t="s">
        <v>22</v>
      </c>
      <c r="L13" s="56" t="s">
        <v>23</v>
      </c>
      <c r="M13" s="57" t="s">
        <v>12</v>
      </c>
      <c r="N13" s="58">
        <v>0</v>
      </c>
      <c r="O13" s="59">
        <v>43892</v>
      </c>
      <c r="P13" s="59">
        <v>43896</v>
      </c>
      <c r="Q13" s="60" t="str">
        <f t="shared" ca="1" si="10"/>
        <v>g</v>
      </c>
      <c r="R13" s="61" t="str">
        <f t="shared" ca="1" si="11"/>
        <v/>
      </c>
      <c r="S13" s="62" t="str">
        <f t="shared" ca="1" si="12"/>
        <v/>
      </c>
      <c r="T13" s="63" t="str">
        <f t="shared" si="13"/>
        <v/>
      </c>
      <c r="U13" s="65"/>
    </row>
    <row r="14" spans="1:21" ht="15.75" x14ac:dyDescent="0.25">
      <c r="A14" s="40" t="str">
        <f>IF($N14&gt;= 10,"g","")</f>
        <v/>
      </c>
      <c r="B14" s="41" t="str">
        <f>IF($N14&gt;= 20,"g","")</f>
        <v/>
      </c>
      <c r="C14" s="41" t="str">
        <f>IF($N14&gt;= 30,"g","")</f>
        <v/>
      </c>
      <c r="D14" s="42" t="str">
        <f>IF($N14&gt;= 40,"g","")</f>
        <v/>
      </c>
      <c r="E14" s="42" t="str">
        <f>IF($N14&gt;= 50,"g","")</f>
        <v/>
      </c>
      <c r="F14" s="42" t="str">
        <f>IF($N14&gt;= 60,"g","")</f>
        <v/>
      </c>
      <c r="G14" s="42" t="str">
        <f>IF($N14&gt;= 70,"g","")</f>
        <v/>
      </c>
      <c r="H14" s="43" t="str">
        <f>IF($N14&gt;= 80,"g","")</f>
        <v/>
      </c>
      <c r="I14" s="43" t="str">
        <f>IF($N14&gt;= 90,"g","")</f>
        <v/>
      </c>
      <c r="J14" s="43" t="str">
        <f>IF($N14&gt;= 100,"g","")</f>
        <v/>
      </c>
      <c r="K14" s="55" t="s">
        <v>24</v>
      </c>
      <c r="L14" s="56" t="s">
        <v>25</v>
      </c>
      <c r="M14" s="57" t="s">
        <v>12</v>
      </c>
      <c r="N14" s="58">
        <v>0</v>
      </c>
      <c r="O14" s="59">
        <v>43899</v>
      </c>
      <c r="P14" s="59">
        <v>43903</v>
      </c>
      <c r="Q14" s="60" t="str">
        <f t="shared" ca="1" si="10"/>
        <v>g</v>
      </c>
      <c r="R14" s="61" t="str">
        <f t="shared" ca="1" si="11"/>
        <v/>
      </c>
      <c r="S14" s="62" t="str">
        <f t="shared" ca="1" si="12"/>
        <v/>
      </c>
      <c r="T14" s="63" t="str">
        <f t="shared" si="13"/>
        <v/>
      </c>
      <c r="U14" s="65"/>
    </row>
    <row r="15" spans="1:21" ht="15.75" x14ac:dyDescent="0.25">
      <c r="A15" s="40" t="str">
        <f>IF($N15&gt;= 10,"g","")</f>
        <v/>
      </c>
      <c r="B15" s="41" t="str">
        <f>IF($N15&gt;= 20,"g","")</f>
        <v/>
      </c>
      <c r="C15" s="41" t="str">
        <f>IF($N15&gt;= 30,"g","")</f>
        <v/>
      </c>
      <c r="D15" s="42" t="str">
        <f>IF($N15&gt;= 40,"g","")</f>
        <v/>
      </c>
      <c r="E15" s="42" t="str">
        <f>IF($N15&gt;= 50,"g","")</f>
        <v/>
      </c>
      <c r="F15" s="42" t="str">
        <f>IF($N15&gt;= 60,"g","")</f>
        <v/>
      </c>
      <c r="G15" s="42" t="str">
        <f>IF($N15&gt;= 70,"g","")</f>
        <v/>
      </c>
      <c r="H15" s="43" t="str">
        <f>IF($N15&gt;= 80,"g","")</f>
        <v/>
      </c>
      <c r="I15" s="43" t="str">
        <f>IF($N15&gt;= 90,"g","")</f>
        <v/>
      </c>
      <c r="J15" s="43" t="str">
        <f>IF($N15&gt;= 100,"g","")</f>
        <v/>
      </c>
      <c r="K15" s="55" t="s">
        <v>26</v>
      </c>
      <c r="L15" s="56" t="s">
        <v>27</v>
      </c>
      <c r="M15" s="57" t="s">
        <v>12</v>
      </c>
      <c r="N15" s="58">
        <v>0</v>
      </c>
      <c r="O15" s="59">
        <v>43906</v>
      </c>
      <c r="P15" s="59">
        <v>43910</v>
      </c>
      <c r="Q15" s="60" t="str">
        <f t="shared" ca="1" si="10"/>
        <v>g</v>
      </c>
      <c r="R15" s="61" t="str">
        <f t="shared" ca="1" si="11"/>
        <v/>
      </c>
      <c r="S15" s="62" t="str">
        <f t="shared" ca="1" si="12"/>
        <v/>
      </c>
      <c r="T15" s="63" t="str">
        <f t="shared" si="13"/>
        <v/>
      </c>
      <c r="U15" s="65"/>
    </row>
    <row r="16" spans="1:21" ht="15.75" x14ac:dyDescent="0.25">
      <c r="A16" s="40"/>
      <c r="B16" s="41"/>
      <c r="C16" s="41"/>
      <c r="D16" s="42"/>
      <c r="E16" s="42"/>
      <c r="F16" s="42"/>
      <c r="G16" s="42"/>
      <c r="H16" s="43"/>
      <c r="I16" s="43"/>
      <c r="J16" s="43"/>
      <c r="K16" s="55" t="s">
        <v>28</v>
      </c>
      <c r="L16" s="56"/>
      <c r="M16" s="57" t="s">
        <v>12</v>
      </c>
      <c r="N16" s="58">
        <v>0</v>
      </c>
      <c r="O16" s="59">
        <v>43914</v>
      </c>
      <c r="P16" s="59">
        <v>43917</v>
      </c>
      <c r="Q16" s="60" t="str">
        <f t="shared" ca="1" si="10"/>
        <v>g</v>
      </c>
      <c r="R16" s="61" t="str">
        <f t="shared" ca="1" si="11"/>
        <v/>
      </c>
      <c r="S16" s="62" t="str">
        <f t="shared" ca="1" si="12"/>
        <v/>
      </c>
      <c r="T16" s="63" t="str">
        <f t="shared" si="13"/>
        <v/>
      </c>
      <c r="U16" s="65"/>
    </row>
    <row r="17" spans="1:21" ht="15.75" x14ac:dyDescent="0.25">
      <c r="A17" s="40" t="str">
        <f>IF($N17&gt;= 10,"g","")</f>
        <v/>
      </c>
      <c r="B17" s="41" t="str">
        <f>IF($N17&gt;= 20,"g","")</f>
        <v/>
      </c>
      <c r="C17" s="41" t="str">
        <f>IF($N17&gt;= 30,"g","")</f>
        <v/>
      </c>
      <c r="D17" s="42" t="str">
        <f>IF($N17&gt;= 40,"g","")</f>
        <v/>
      </c>
      <c r="E17" s="42" t="str">
        <f>IF($N17&gt;= 50,"g","")</f>
        <v/>
      </c>
      <c r="F17" s="42" t="str">
        <f>IF($N17&gt;= 60,"g","")</f>
        <v/>
      </c>
      <c r="G17" s="42" t="str">
        <f>IF($N17&gt;= 70,"g","")</f>
        <v/>
      </c>
      <c r="H17" s="43" t="str">
        <f>IF($N17&gt;= 80,"g","")</f>
        <v/>
      </c>
      <c r="I17" s="43" t="str">
        <f>IF($N17&gt;= 90,"g","")</f>
        <v/>
      </c>
      <c r="J17" s="43" t="str">
        <f>IF($N17&gt;= 100,"g","")</f>
        <v/>
      </c>
      <c r="K17" s="55" t="s">
        <v>29</v>
      </c>
      <c r="L17" s="56" t="s">
        <v>30</v>
      </c>
      <c r="M17" s="57" t="s">
        <v>12</v>
      </c>
      <c r="N17" s="58">
        <v>0</v>
      </c>
      <c r="O17" s="59">
        <v>43920</v>
      </c>
      <c r="P17" s="59">
        <v>43924</v>
      </c>
      <c r="Q17" s="60" t="str">
        <f t="shared" ca="1" si="10"/>
        <v>g</v>
      </c>
      <c r="R17" s="61" t="str">
        <f t="shared" ca="1" si="11"/>
        <v/>
      </c>
      <c r="S17" s="62" t="str">
        <f t="shared" ca="1" si="12"/>
        <v/>
      </c>
      <c r="T17" s="63" t="str">
        <f t="shared" si="13"/>
        <v/>
      </c>
      <c r="U17" s="65"/>
    </row>
    <row r="18" spans="1:21" ht="15.75" x14ac:dyDescent="0.25">
      <c r="A18" s="40" t="str">
        <f>IF($N18&gt;= 10,"g","")</f>
        <v/>
      </c>
      <c r="B18" s="41" t="str">
        <f>IF($N18&gt;= 20,"g","")</f>
        <v/>
      </c>
      <c r="C18" s="41" t="str">
        <f>IF($N18&gt;= 30,"g","")</f>
        <v/>
      </c>
      <c r="D18" s="42" t="str">
        <f>IF($N18&gt;= 40,"g","")</f>
        <v/>
      </c>
      <c r="E18" s="42" t="str">
        <f>IF($N18&gt;= 50,"g","")</f>
        <v/>
      </c>
      <c r="F18" s="42" t="str">
        <f>IF($N18&gt;= 60,"g","")</f>
        <v/>
      </c>
      <c r="G18" s="42" t="str">
        <f>IF($N18&gt;= 70,"g","")</f>
        <v/>
      </c>
      <c r="H18" s="43" t="str">
        <f>IF($N18&gt;= 80,"g","")</f>
        <v/>
      </c>
      <c r="I18" s="43" t="str">
        <f>IF($N18&gt;= 90,"g","")</f>
        <v/>
      </c>
      <c r="J18" s="43" t="str">
        <f>IF($N18&gt;= 100,"g","")</f>
        <v/>
      </c>
      <c r="K18" s="55" t="s">
        <v>31</v>
      </c>
      <c r="L18" s="56" t="s">
        <v>32</v>
      </c>
      <c r="M18" s="57" t="s">
        <v>12</v>
      </c>
      <c r="N18" s="58">
        <v>0</v>
      </c>
      <c r="O18" s="59">
        <v>43927</v>
      </c>
      <c r="P18" s="59">
        <v>43934</v>
      </c>
      <c r="Q18" s="60" t="str">
        <f t="shared" ca="1" si="10"/>
        <v>g</v>
      </c>
      <c r="R18" s="61" t="str">
        <f t="shared" ca="1" si="11"/>
        <v/>
      </c>
      <c r="S18" s="62" t="str">
        <f t="shared" ca="1" si="12"/>
        <v/>
      </c>
      <c r="T18" s="63" t="str">
        <f t="shared" si="13"/>
        <v/>
      </c>
      <c r="U18" s="65"/>
    </row>
    <row r="19" spans="1:21" ht="15.75" x14ac:dyDescent="0.25">
      <c r="A19" s="40" t="str">
        <f>IF($N19&gt;= 10,"g","")</f>
        <v/>
      </c>
      <c r="B19" s="41" t="str">
        <f>IF($N19&gt;= 20,"g","")</f>
        <v/>
      </c>
      <c r="C19" s="41" t="str">
        <f>IF($N19&gt;= 30,"g","")</f>
        <v/>
      </c>
      <c r="D19" s="42" t="str">
        <f>IF($N19&gt;= 40,"g","")</f>
        <v/>
      </c>
      <c r="E19" s="42" t="str">
        <f>IF($N19&gt;= 50,"g","")</f>
        <v/>
      </c>
      <c r="F19" s="42" t="str">
        <f>IF($N19&gt;= 60,"g","")</f>
        <v/>
      </c>
      <c r="G19" s="42" t="str">
        <f>IF($N19&gt;= 70,"g","")</f>
        <v/>
      </c>
      <c r="H19" s="43" t="str">
        <f>IF($N19&gt;= 80,"g","")</f>
        <v/>
      </c>
      <c r="I19" s="43" t="str">
        <f>IF($N19&gt;= 90,"g","")</f>
        <v/>
      </c>
      <c r="J19" s="43" t="str">
        <f>IF($N19&gt;= 100,"g","")</f>
        <v/>
      </c>
      <c r="K19" s="55" t="s">
        <v>33</v>
      </c>
      <c r="L19" s="56" t="s">
        <v>34</v>
      </c>
      <c r="M19" s="57" t="s">
        <v>12</v>
      </c>
      <c r="N19" s="58">
        <v>0</v>
      </c>
      <c r="O19" s="59">
        <v>43935</v>
      </c>
      <c r="P19" s="59">
        <v>43938</v>
      </c>
      <c r="Q19" s="60" t="str">
        <f t="shared" ca="1" si="10"/>
        <v>g</v>
      </c>
      <c r="R19" s="61" t="str">
        <f t="shared" ca="1" si="11"/>
        <v/>
      </c>
      <c r="S19" s="62" t="str">
        <f t="shared" ca="1" si="12"/>
        <v/>
      </c>
      <c r="T19" s="63" t="str">
        <f t="shared" si="13"/>
        <v/>
      </c>
      <c r="U19" s="65"/>
    </row>
    <row r="20" spans="1:21" ht="15.75" x14ac:dyDescent="0.25">
      <c r="A20" s="40"/>
      <c r="B20" s="41"/>
      <c r="C20" s="41"/>
      <c r="D20" s="42"/>
      <c r="E20" s="42"/>
      <c r="F20" s="42"/>
      <c r="G20" s="42"/>
      <c r="H20" s="43"/>
      <c r="I20" s="43"/>
      <c r="J20" s="43"/>
      <c r="K20" s="55" t="s">
        <v>35</v>
      </c>
      <c r="L20" s="56"/>
      <c r="M20" s="57" t="s">
        <v>12</v>
      </c>
      <c r="N20" s="58">
        <v>0</v>
      </c>
      <c r="O20" s="59">
        <v>43941</v>
      </c>
      <c r="P20" s="59">
        <v>43945</v>
      </c>
      <c r="Q20" s="60" t="str">
        <f t="shared" ca="1" si="10"/>
        <v>g</v>
      </c>
      <c r="R20" s="61" t="str">
        <f t="shared" ca="1" si="11"/>
        <v/>
      </c>
      <c r="S20" s="62" t="str">
        <f t="shared" ca="1" si="12"/>
        <v/>
      </c>
      <c r="T20" s="63" t="str">
        <f t="shared" si="13"/>
        <v/>
      </c>
      <c r="U20" s="65"/>
    </row>
    <row r="21" spans="1:21" ht="15.75" x14ac:dyDescent="0.25">
      <c r="A21" s="40" t="str">
        <f>IF($N21&gt;= 10,"g","")</f>
        <v/>
      </c>
      <c r="B21" s="41" t="str">
        <f>IF($N21&gt;= 20,"g","")</f>
        <v/>
      </c>
      <c r="C21" s="41" t="str">
        <f>IF($N21&gt;= 30,"g","")</f>
        <v/>
      </c>
      <c r="D21" s="42" t="str">
        <f>IF($N21&gt;= 40,"g","")</f>
        <v/>
      </c>
      <c r="E21" s="42" t="str">
        <f>IF($N21&gt;= 50,"g","")</f>
        <v/>
      </c>
      <c r="F21" s="42" t="str">
        <f>IF($N21&gt;= 60,"g","")</f>
        <v/>
      </c>
      <c r="G21" s="42" t="str">
        <f>IF($N21&gt;= 70,"g","")</f>
        <v/>
      </c>
      <c r="H21" s="43" t="str">
        <f>IF($N21&gt;= 80,"g","")</f>
        <v/>
      </c>
      <c r="I21" s="43" t="str">
        <f>IF($N21&gt;= 90,"g","")</f>
        <v/>
      </c>
      <c r="J21" s="43" t="str">
        <f>IF($N21&gt;= 100,"g","")</f>
        <v/>
      </c>
      <c r="K21" s="55" t="s">
        <v>36</v>
      </c>
      <c r="L21" s="56" t="s">
        <v>37</v>
      </c>
      <c r="M21" s="57" t="s">
        <v>12</v>
      </c>
      <c r="N21" s="58">
        <v>0</v>
      </c>
      <c r="O21" s="59">
        <v>43948</v>
      </c>
      <c r="P21" s="59">
        <v>43951</v>
      </c>
      <c r="Q21" s="60" t="str">
        <f t="shared" ca="1" si="10"/>
        <v>g</v>
      </c>
      <c r="R21" s="61" t="str">
        <f t="shared" ca="1" si="11"/>
        <v/>
      </c>
      <c r="S21" s="62" t="str">
        <f t="shared" ca="1" si="12"/>
        <v/>
      </c>
      <c r="T21" s="63" t="str">
        <f t="shared" si="13"/>
        <v/>
      </c>
      <c r="U21" s="65"/>
    </row>
    <row r="22" spans="1:21" ht="15.75" x14ac:dyDescent="0.25">
      <c r="A22" s="40" t="str">
        <f>IF($N22&gt;= 10,"g","")</f>
        <v/>
      </c>
      <c r="B22" s="41" t="str">
        <f>IF($N22&gt;= 20,"g","")</f>
        <v/>
      </c>
      <c r="C22" s="41" t="str">
        <f>IF($N22&gt;= 30,"g","")</f>
        <v/>
      </c>
      <c r="D22" s="42" t="str">
        <f>IF($N22&gt;= 40,"g","")</f>
        <v/>
      </c>
      <c r="E22" s="42" t="str">
        <f>IF($N22&gt;= 50,"g","")</f>
        <v/>
      </c>
      <c r="F22" s="42" t="str">
        <f>IF($N22&gt;= 60,"g","")</f>
        <v/>
      </c>
      <c r="G22" s="42" t="str">
        <f>IF($N22&gt;= 70,"g","")</f>
        <v/>
      </c>
      <c r="H22" s="43" t="str">
        <f>IF($N22&gt;= 80,"g","")</f>
        <v/>
      </c>
      <c r="I22" s="43" t="str">
        <f>IF($N22&gt;= 90,"g","")</f>
        <v/>
      </c>
      <c r="J22" s="43" t="str">
        <f>IF($N22&gt;= 100,"g","")</f>
        <v/>
      </c>
      <c r="K22" s="55" t="s">
        <v>38</v>
      </c>
      <c r="L22" s="56" t="s">
        <v>39</v>
      </c>
      <c r="M22" s="57" t="s">
        <v>12</v>
      </c>
      <c r="N22" s="58">
        <v>0</v>
      </c>
      <c r="O22" s="59">
        <v>43955</v>
      </c>
      <c r="P22" s="59">
        <v>43959</v>
      </c>
      <c r="Q22" s="60" t="str">
        <f t="shared" ca="1" si="10"/>
        <v>g</v>
      </c>
      <c r="R22" s="61" t="str">
        <f t="shared" ca="1" si="11"/>
        <v/>
      </c>
      <c r="S22" s="62" t="str">
        <f t="shared" ca="1" si="12"/>
        <v/>
      </c>
      <c r="T22" s="63" t="str">
        <f t="shared" si="13"/>
        <v/>
      </c>
      <c r="U22" s="65"/>
    </row>
    <row r="23" spans="1:21" ht="15.75" x14ac:dyDescent="0.25">
      <c r="A23" s="40" t="str">
        <f>IF($N23&gt;= 10,"g","")</f>
        <v/>
      </c>
      <c r="B23" s="41" t="str">
        <f>IF($N23&gt;= 20,"g","")</f>
        <v/>
      </c>
      <c r="C23" s="41" t="str">
        <f>IF($N23&gt;= 30,"g","")</f>
        <v/>
      </c>
      <c r="D23" s="42" t="str">
        <f>IF($N23&gt;= 40,"g","")</f>
        <v/>
      </c>
      <c r="E23" s="42" t="str">
        <f>IF($N23&gt;= 50,"g","")</f>
        <v/>
      </c>
      <c r="F23" s="42" t="str">
        <f>IF($N23&gt;= 60,"g","")</f>
        <v/>
      </c>
      <c r="G23" s="42" t="str">
        <f>IF($N23&gt;= 70,"g","")</f>
        <v/>
      </c>
      <c r="H23" s="43" t="str">
        <f>IF($N23&gt;= 80,"g","")</f>
        <v/>
      </c>
      <c r="I23" s="43" t="str">
        <f>IF($N23&gt;= 90,"g","")</f>
        <v/>
      </c>
      <c r="J23" s="43" t="str">
        <f>IF($N23&gt;= 100,"g","")</f>
        <v/>
      </c>
      <c r="K23" s="55" t="s">
        <v>40</v>
      </c>
      <c r="L23" s="56" t="s">
        <v>41</v>
      </c>
      <c r="M23" s="57" t="s">
        <v>12</v>
      </c>
      <c r="N23" s="58">
        <v>0</v>
      </c>
      <c r="O23" s="59">
        <v>43962</v>
      </c>
      <c r="P23" s="59">
        <v>43966</v>
      </c>
      <c r="Q23" s="60" t="str">
        <f t="shared" ca="1" si="10"/>
        <v>g</v>
      </c>
      <c r="R23" s="61" t="str">
        <f t="shared" ca="1" si="11"/>
        <v/>
      </c>
      <c r="S23" s="62" t="str">
        <f t="shared" ca="1" si="12"/>
        <v/>
      </c>
      <c r="T23" s="63" t="str">
        <f t="shared" si="13"/>
        <v/>
      </c>
      <c r="U23" s="65"/>
    </row>
    <row r="24" spans="1:21" ht="15.75" x14ac:dyDescent="0.25">
      <c r="A24" s="40"/>
      <c r="B24" s="41"/>
      <c r="C24" s="41"/>
      <c r="D24" s="42"/>
      <c r="E24" s="42"/>
      <c r="F24" s="42"/>
      <c r="G24" s="42"/>
      <c r="H24" s="43"/>
      <c r="I24" s="43"/>
      <c r="J24" s="43"/>
      <c r="K24" s="55" t="s">
        <v>42</v>
      </c>
      <c r="L24" s="56"/>
      <c r="M24" s="57" t="s">
        <v>12</v>
      </c>
      <c r="N24" s="58">
        <v>0</v>
      </c>
      <c r="O24" s="59">
        <v>43969</v>
      </c>
      <c r="P24" s="59">
        <v>43973</v>
      </c>
      <c r="Q24" s="60" t="str">
        <f t="shared" ca="1" si="10"/>
        <v>g</v>
      </c>
      <c r="R24" s="61" t="str">
        <f t="shared" ca="1" si="11"/>
        <v/>
      </c>
      <c r="S24" s="62" t="str">
        <f t="shared" ca="1" si="12"/>
        <v/>
      </c>
      <c r="T24" s="63" t="str">
        <f t="shared" si="13"/>
        <v/>
      </c>
      <c r="U24" s="65"/>
    </row>
    <row r="25" spans="1:21" ht="15.75" x14ac:dyDescent="0.25">
      <c r="A25" s="40" t="str">
        <f>IF($N25&gt;= 10,"g","")</f>
        <v/>
      </c>
      <c r="B25" s="41" t="str">
        <f>IF($N25&gt;= 20,"g","")</f>
        <v/>
      </c>
      <c r="C25" s="41" t="str">
        <f>IF($N25&gt;= 30,"g","")</f>
        <v/>
      </c>
      <c r="D25" s="42" t="str">
        <f>IF($N25&gt;= 40,"g","")</f>
        <v/>
      </c>
      <c r="E25" s="42" t="str">
        <f>IF($N25&gt;= 50,"g","")</f>
        <v/>
      </c>
      <c r="F25" s="42" t="str">
        <f>IF($N25&gt;= 60,"g","")</f>
        <v/>
      </c>
      <c r="G25" s="42" t="str">
        <f>IF($N25&gt;= 70,"g","")</f>
        <v/>
      </c>
      <c r="H25" s="43" t="str">
        <f>IF($N25&gt;= 80,"g","")</f>
        <v/>
      </c>
      <c r="I25" s="43" t="str">
        <f>IF($N25&gt;= 90,"g","")</f>
        <v/>
      </c>
      <c r="J25" s="43" t="str">
        <f>IF($N25&gt;= 100,"g","")</f>
        <v/>
      </c>
      <c r="K25" s="55" t="s">
        <v>43</v>
      </c>
      <c r="L25" s="56" t="s">
        <v>44</v>
      </c>
      <c r="M25" s="57" t="s">
        <v>12</v>
      </c>
      <c r="N25" s="58">
        <v>0</v>
      </c>
      <c r="O25" s="59">
        <v>43977</v>
      </c>
      <c r="P25" s="59">
        <v>43980</v>
      </c>
      <c r="Q25" s="60" t="str">
        <f t="shared" ca="1" si="10"/>
        <v>g</v>
      </c>
      <c r="R25" s="61" t="str">
        <f t="shared" ca="1" si="11"/>
        <v/>
      </c>
      <c r="S25" s="62" t="str">
        <f t="shared" ca="1" si="12"/>
        <v/>
      </c>
      <c r="T25" s="63" t="str">
        <f t="shared" si="13"/>
        <v/>
      </c>
      <c r="U25" s="65"/>
    </row>
    <row r="26" spans="1:21" ht="15.75" x14ac:dyDescent="0.25">
      <c r="A26" s="40" t="str">
        <f>IF($N26&gt;= 10,"g","")</f>
        <v/>
      </c>
      <c r="B26" s="41" t="str">
        <f>IF($N26&gt;= 20,"g","")</f>
        <v/>
      </c>
      <c r="C26" s="41" t="str">
        <f>IF($N26&gt;= 30,"g","")</f>
        <v/>
      </c>
      <c r="D26" s="42" t="str">
        <f>IF($N26&gt;= 40,"g","")</f>
        <v/>
      </c>
      <c r="E26" s="42" t="str">
        <f>IF($N26&gt;= 50,"g","")</f>
        <v/>
      </c>
      <c r="F26" s="42" t="str">
        <f>IF($N26&gt;= 60,"g","")</f>
        <v/>
      </c>
      <c r="G26" s="42" t="str">
        <f>IF($N26&gt;= 70,"g","")</f>
        <v/>
      </c>
      <c r="H26" s="43" t="str">
        <f>IF($N26&gt;= 80,"g","")</f>
        <v/>
      </c>
      <c r="I26" s="43" t="str">
        <f>IF($N26&gt;= 90,"g","")</f>
        <v/>
      </c>
      <c r="J26" s="43" t="str">
        <f>IF($N26&gt;= 100,"g","")</f>
        <v/>
      </c>
      <c r="K26" s="55" t="s">
        <v>45</v>
      </c>
      <c r="L26" s="56" t="s">
        <v>46</v>
      </c>
      <c r="M26" s="57" t="s">
        <v>12</v>
      </c>
      <c r="N26" s="58">
        <v>0</v>
      </c>
      <c r="O26" s="59">
        <v>43983</v>
      </c>
      <c r="P26" s="59">
        <v>43987</v>
      </c>
      <c r="Q26" s="60" t="str">
        <f t="shared" ca="1" si="10"/>
        <v>g</v>
      </c>
      <c r="R26" s="61" t="str">
        <f t="shared" ca="1" si="11"/>
        <v/>
      </c>
      <c r="S26" s="62" t="str">
        <f t="shared" ca="1" si="12"/>
        <v/>
      </c>
      <c r="T26" s="63" t="str">
        <f t="shared" si="13"/>
        <v/>
      </c>
      <c r="U26" s="65"/>
    </row>
    <row r="27" spans="1:21" ht="15.75" x14ac:dyDescent="0.25">
      <c r="A27" s="40" t="str">
        <f>IF($N27&gt;= 10,"g","")</f>
        <v/>
      </c>
      <c r="B27" s="41" t="str">
        <f>IF($N27&gt;= 20,"g","")</f>
        <v/>
      </c>
      <c r="C27" s="41" t="str">
        <f>IF($N27&gt;= 30,"g","")</f>
        <v/>
      </c>
      <c r="D27" s="42" t="str">
        <f>IF($N27&gt;= 40,"g","")</f>
        <v/>
      </c>
      <c r="E27" s="42" t="str">
        <f>IF($N27&gt;= 50,"g","")</f>
        <v/>
      </c>
      <c r="F27" s="42" t="str">
        <f>IF($N27&gt;= 60,"g","")</f>
        <v/>
      </c>
      <c r="G27" s="42" t="str">
        <f>IF($N27&gt;= 70,"g","")</f>
        <v/>
      </c>
      <c r="H27" s="43" t="str">
        <f>IF($N27&gt;= 80,"g","")</f>
        <v/>
      </c>
      <c r="I27" s="43" t="str">
        <f>IF($N27&gt;= 90,"g","")</f>
        <v/>
      </c>
      <c r="J27" s="43" t="str">
        <f>IF($N27&gt;= 100,"g","")</f>
        <v/>
      </c>
      <c r="K27" s="55" t="s">
        <v>47</v>
      </c>
      <c r="L27" s="56" t="s">
        <v>48</v>
      </c>
      <c r="M27" s="57" t="s">
        <v>12</v>
      </c>
      <c r="N27" s="58">
        <v>0</v>
      </c>
      <c r="O27" s="59">
        <v>43990</v>
      </c>
      <c r="P27" s="59">
        <v>43994</v>
      </c>
      <c r="Q27" s="60" t="str">
        <f t="shared" ca="1" si="10"/>
        <v>g</v>
      </c>
      <c r="R27" s="61" t="str">
        <f t="shared" ca="1" si="11"/>
        <v/>
      </c>
      <c r="S27" s="62" t="str">
        <f t="shared" ca="1" si="12"/>
        <v/>
      </c>
      <c r="T27" s="63" t="str">
        <f t="shared" si="13"/>
        <v/>
      </c>
      <c r="U27" s="65"/>
    </row>
    <row r="28" spans="1:21" ht="15.75" x14ac:dyDescent="0.25">
      <c r="A28" s="40"/>
      <c r="B28" s="41"/>
      <c r="C28" s="41"/>
      <c r="D28" s="42"/>
      <c r="E28" s="42"/>
      <c r="F28" s="42"/>
      <c r="G28" s="42"/>
      <c r="H28" s="43"/>
      <c r="I28" s="43"/>
      <c r="J28" s="43"/>
      <c r="K28" s="55" t="s">
        <v>49</v>
      </c>
      <c r="L28" s="56"/>
      <c r="M28" s="57" t="s">
        <v>12</v>
      </c>
      <c r="N28" s="58">
        <v>0</v>
      </c>
      <c r="O28" s="59">
        <v>43998</v>
      </c>
      <c r="P28" s="59">
        <v>44001</v>
      </c>
      <c r="Q28" s="60" t="str">
        <f t="shared" ca="1" si="10"/>
        <v>g</v>
      </c>
      <c r="R28" s="61" t="str">
        <f t="shared" ca="1" si="11"/>
        <v/>
      </c>
      <c r="S28" s="62" t="str">
        <f t="shared" ca="1" si="12"/>
        <v/>
      </c>
      <c r="T28" s="63" t="str">
        <f t="shared" si="13"/>
        <v/>
      </c>
      <c r="U28" s="65"/>
    </row>
    <row r="29" spans="1:21" ht="15.75" x14ac:dyDescent="0.25">
      <c r="A29" s="40" t="str">
        <f>IF($N29&gt;= 10,"g","")</f>
        <v/>
      </c>
      <c r="B29" s="41" t="str">
        <f>IF($N29&gt;= 20,"g","")</f>
        <v/>
      </c>
      <c r="C29" s="41" t="str">
        <f>IF($N29&gt;= 30,"g","")</f>
        <v/>
      </c>
      <c r="D29" s="42" t="str">
        <f>IF($N29&gt;= 40,"g","")</f>
        <v/>
      </c>
      <c r="E29" s="42" t="str">
        <f>IF($N29&gt;= 50,"g","")</f>
        <v/>
      </c>
      <c r="F29" s="42" t="str">
        <f>IF($N29&gt;= 60,"g","")</f>
        <v/>
      </c>
      <c r="G29" s="42" t="str">
        <f>IF($N29&gt;= 70,"g","")</f>
        <v/>
      </c>
      <c r="H29" s="43" t="str">
        <f>IF($N29&gt;= 80,"g","")</f>
        <v/>
      </c>
      <c r="I29" s="43" t="str">
        <f>IF($N29&gt;= 90,"g","")</f>
        <v/>
      </c>
      <c r="J29" s="43" t="str">
        <f>IF($N29&gt;= 100,"g","")</f>
        <v/>
      </c>
      <c r="K29" s="55" t="s">
        <v>50</v>
      </c>
      <c r="L29" s="56" t="s">
        <v>51</v>
      </c>
      <c r="M29" s="57" t="s">
        <v>12</v>
      </c>
      <c r="N29" s="58">
        <v>0</v>
      </c>
      <c r="O29" s="59">
        <v>44005</v>
      </c>
      <c r="P29" s="59">
        <v>44008</v>
      </c>
      <c r="Q29" s="60" t="str">
        <f t="shared" ca="1" si="10"/>
        <v>g</v>
      </c>
      <c r="R29" s="61" t="str">
        <f t="shared" ca="1" si="11"/>
        <v/>
      </c>
      <c r="S29" s="62" t="str">
        <f t="shared" ca="1" si="12"/>
        <v/>
      </c>
      <c r="T29" s="63" t="str">
        <f t="shared" si="13"/>
        <v/>
      </c>
      <c r="U29" s="65"/>
    </row>
    <row r="30" spans="1:21" ht="15.75" x14ac:dyDescent="0.25">
      <c r="A30" s="40" t="str">
        <f>IF($N30&gt;= 10,"g","")</f>
        <v/>
      </c>
      <c r="B30" s="41" t="str">
        <f>IF($N30&gt;= 20,"g","")</f>
        <v/>
      </c>
      <c r="C30" s="41" t="str">
        <f>IF($N30&gt;= 30,"g","")</f>
        <v/>
      </c>
      <c r="D30" s="42" t="str">
        <f>IF($N30&gt;= 40,"g","")</f>
        <v/>
      </c>
      <c r="E30" s="42" t="str">
        <f>IF($N30&gt;= 50,"g","")</f>
        <v/>
      </c>
      <c r="F30" s="42" t="str">
        <f>IF($N30&gt;= 60,"g","")</f>
        <v/>
      </c>
      <c r="G30" s="42" t="str">
        <f>IF($N30&gt;= 70,"g","")</f>
        <v/>
      </c>
      <c r="H30" s="43" t="str">
        <f>IF($N30&gt;= 80,"g","")</f>
        <v/>
      </c>
      <c r="I30" s="43" t="str">
        <f>IF($N30&gt;= 90,"g","")</f>
        <v/>
      </c>
      <c r="J30" s="43" t="str">
        <f>IF($N30&gt;= 100,"g","")</f>
        <v/>
      </c>
      <c r="K30" s="55" t="s">
        <v>52</v>
      </c>
      <c r="L30" s="56" t="s">
        <v>53</v>
      </c>
      <c r="M30" s="57" t="s">
        <v>12</v>
      </c>
      <c r="N30" s="58">
        <v>0</v>
      </c>
      <c r="O30" s="59">
        <v>44012</v>
      </c>
      <c r="P30" s="59">
        <v>44015</v>
      </c>
      <c r="Q30" s="60" t="str">
        <f t="shared" ca="1" si="10"/>
        <v>g</v>
      </c>
      <c r="R30" s="61" t="str">
        <f t="shared" ca="1" si="11"/>
        <v/>
      </c>
      <c r="S30" s="62" t="str">
        <f t="shared" ca="1" si="12"/>
        <v/>
      </c>
      <c r="T30" s="63" t="str">
        <f t="shared" si="13"/>
        <v/>
      </c>
      <c r="U30" s="65"/>
    </row>
    <row r="31" spans="1:21" ht="15.75" x14ac:dyDescent="0.25">
      <c r="A31" s="40" t="str">
        <f>IF($N31&gt;= 10,"g","")</f>
        <v/>
      </c>
      <c r="B31" s="41" t="str">
        <f>IF($N31&gt;= 20,"g","")</f>
        <v/>
      </c>
      <c r="C31" s="41" t="str">
        <f>IF($N31&gt;= 30,"g","")</f>
        <v/>
      </c>
      <c r="D31" s="42" t="str">
        <f>IF($N31&gt;= 40,"g","")</f>
        <v/>
      </c>
      <c r="E31" s="42" t="str">
        <f>IF($N31&gt;= 50,"g","")</f>
        <v/>
      </c>
      <c r="F31" s="42" t="str">
        <f>IF($N31&gt;= 60,"g","")</f>
        <v/>
      </c>
      <c r="G31" s="42" t="str">
        <f>IF($N31&gt;= 70,"g","")</f>
        <v/>
      </c>
      <c r="H31" s="43" t="str">
        <f>IF($N31&gt;= 80,"g","")</f>
        <v/>
      </c>
      <c r="I31" s="43" t="str">
        <f>IF($N31&gt;= 90,"g","")</f>
        <v/>
      </c>
      <c r="J31" s="43" t="str">
        <f>IF($N31&gt;= 100,"g","")</f>
        <v/>
      </c>
      <c r="K31" s="55" t="s">
        <v>54</v>
      </c>
      <c r="L31" s="56" t="s">
        <v>55</v>
      </c>
      <c r="M31" s="57" t="s">
        <v>12</v>
      </c>
      <c r="N31" s="58">
        <v>0</v>
      </c>
      <c r="O31" s="59">
        <v>44018</v>
      </c>
      <c r="P31" s="59">
        <v>44022</v>
      </c>
      <c r="Q31" s="60" t="str">
        <f t="shared" ca="1" si="10"/>
        <v>g</v>
      </c>
      <c r="R31" s="61" t="str">
        <f t="shared" ca="1" si="11"/>
        <v/>
      </c>
      <c r="S31" s="62" t="str">
        <f t="shared" ca="1" si="12"/>
        <v/>
      </c>
      <c r="T31" s="63" t="str">
        <f t="shared" si="13"/>
        <v/>
      </c>
      <c r="U31" s="65"/>
    </row>
    <row r="32" spans="1:21" ht="15.75" x14ac:dyDescent="0.25">
      <c r="A32" s="40"/>
      <c r="B32" s="41"/>
      <c r="C32" s="41"/>
      <c r="D32" s="42"/>
      <c r="E32" s="42"/>
      <c r="F32" s="42"/>
      <c r="G32" s="42"/>
      <c r="H32" s="43"/>
      <c r="I32" s="43"/>
      <c r="J32" s="43"/>
      <c r="K32" s="55" t="s">
        <v>56</v>
      </c>
      <c r="L32" s="56"/>
      <c r="M32" s="57" t="s">
        <v>12</v>
      </c>
      <c r="N32" s="58">
        <v>0</v>
      </c>
      <c r="O32" s="59">
        <v>44025</v>
      </c>
      <c r="P32" s="59">
        <v>44029</v>
      </c>
      <c r="Q32" s="60" t="str">
        <f t="shared" ca="1" si="10"/>
        <v>g</v>
      </c>
      <c r="R32" s="61" t="str">
        <f t="shared" ca="1" si="11"/>
        <v/>
      </c>
      <c r="S32" s="62" t="str">
        <f t="shared" ca="1" si="12"/>
        <v/>
      </c>
      <c r="T32" s="63" t="str">
        <f t="shared" si="13"/>
        <v/>
      </c>
      <c r="U32" s="65"/>
    </row>
    <row r="33" spans="1:21" ht="15.75" x14ac:dyDescent="0.25">
      <c r="A33" s="40" t="str">
        <f t="shared" ref="A33:A40" si="14">IF($N33&gt;= 10,"g","")</f>
        <v/>
      </c>
      <c r="B33" s="41" t="str">
        <f t="shared" ref="B33:B40" si="15">IF($N33&gt;= 20,"g","")</f>
        <v/>
      </c>
      <c r="C33" s="41" t="str">
        <f t="shared" ref="C33:C40" si="16">IF($N33&gt;= 30,"g","")</f>
        <v/>
      </c>
      <c r="D33" s="42" t="str">
        <f t="shared" ref="D33:D40" si="17">IF($N33&gt;= 40,"g","")</f>
        <v/>
      </c>
      <c r="E33" s="42" t="str">
        <f t="shared" ref="E33:E40" si="18">IF($N33&gt;= 50,"g","")</f>
        <v/>
      </c>
      <c r="F33" s="42" t="str">
        <f t="shared" ref="F33:F40" si="19">IF($N33&gt;= 60,"g","")</f>
        <v/>
      </c>
      <c r="G33" s="42" t="str">
        <f t="shared" ref="G33:G40" si="20">IF($N33&gt;= 70,"g","")</f>
        <v/>
      </c>
      <c r="H33" s="43" t="str">
        <f t="shared" ref="H33:H40" si="21">IF($N33&gt;= 80,"g","")</f>
        <v/>
      </c>
      <c r="I33" s="43" t="str">
        <f t="shared" ref="I33:I40" si="22">IF($N33&gt;= 90,"g","")</f>
        <v/>
      </c>
      <c r="J33" s="43" t="str">
        <f t="shared" ref="J33:J40" si="23">IF($N33&gt;= 100,"g","")</f>
        <v/>
      </c>
      <c r="K33" s="55" t="s">
        <v>57</v>
      </c>
      <c r="L33" s="56" t="s">
        <v>58</v>
      </c>
      <c r="M33" s="57" t="s">
        <v>12</v>
      </c>
      <c r="N33" s="58">
        <v>0</v>
      </c>
      <c r="O33" s="59">
        <v>44033</v>
      </c>
      <c r="P33" s="59">
        <v>44036</v>
      </c>
      <c r="Q33" s="60" t="str">
        <f t="shared" ca="1" si="10"/>
        <v>g</v>
      </c>
      <c r="R33" s="61" t="str">
        <f t="shared" ca="1" si="11"/>
        <v/>
      </c>
      <c r="S33" s="62" t="str">
        <f t="shared" ca="1" si="12"/>
        <v/>
      </c>
      <c r="T33" s="63" t="str">
        <f t="shared" si="13"/>
        <v/>
      </c>
      <c r="U33" s="65"/>
    </row>
    <row r="34" spans="1:21" ht="15.75" x14ac:dyDescent="0.25">
      <c r="A34" s="40" t="str">
        <f t="shared" si="14"/>
        <v/>
      </c>
      <c r="B34" s="41" t="str">
        <f t="shared" si="15"/>
        <v/>
      </c>
      <c r="C34" s="41" t="str">
        <f t="shared" si="16"/>
        <v/>
      </c>
      <c r="D34" s="42" t="str">
        <f t="shared" si="17"/>
        <v/>
      </c>
      <c r="E34" s="42" t="str">
        <f t="shared" si="18"/>
        <v/>
      </c>
      <c r="F34" s="42" t="str">
        <f t="shared" si="19"/>
        <v/>
      </c>
      <c r="G34" s="42" t="str">
        <f t="shared" si="20"/>
        <v/>
      </c>
      <c r="H34" s="43" t="str">
        <f t="shared" si="21"/>
        <v/>
      </c>
      <c r="I34" s="43" t="str">
        <f t="shared" si="22"/>
        <v/>
      </c>
      <c r="J34" s="43" t="str">
        <f t="shared" si="23"/>
        <v/>
      </c>
      <c r="K34" s="55" t="s">
        <v>59</v>
      </c>
      <c r="L34" s="56" t="s">
        <v>60</v>
      </c>
      <c r="M34" s="57" t="s">
        <v>12</v>
      </c>
      <c r="N34" s="58">
        <v>0</v>
      </c>
      <c r="O34" s="59">
        <v>44039</v>
      </c>
      <c r="P34" s="59">
        <v>44043</v>
      </c>
      <c r="Q34" s="60" t="str">
        <f t="shared" ca="1" si="10"/>
        <v>g</v>
      </c>
      <c r="R34" s="61" t="str">
        <f t="shared" ca="1" si="11"/>
        <v/>
      </c>
      <c r="S34" s="62" t="str">
        <f t="shared" ca="1" si="12"/>
        <v/>
      </c>
      <c r="T34" s="63" t="str">
        <f t="shared" si="13"/>
        <v/>
      </c>
      <c r="U34" s="65"/>
    </row>
    <row r="35" spans="1:21" ht="15.75" x14ac:dyDescent="0.25">
      <c r="A35" s="40" t="str">
        <f t="shared" si="14"/>
        <v/>
      </c>
      <c r="B35" s="41" t="str">
        <f t="shared" si="15"/>
        <v/>
      </c>
      <c r="C35" s="41" t="str">
        <f t="shared" si="16"/>
        <v/>
      </c>
      <c r="D35" s="42" t="str">
        <f t="shared" si="17"/>
        <v/>
      </c>
      <c r="E35" s="42" t="str">
        <f t="shared" si="18"/>
        <v/>
      </c>
      <c r="F35" s="42" t="str">
        <f t="shared" si="19"/>
        <v/>
      </c>
      <c r="G35" s="42" t="str">
        <f t="shared" si="20"/>
        <v/>
      </c>
      <c r="H35" s="43" t="str">
        <f t="shared" si="21"/>
        <v/>
      </c>
      <c r="I35" s="43" t="str">
        <f t="shared" si="22"/>
        <v/>
      </c>
      <c r="J35" s="43" t="str">
        <f t="shared" si="23"/>
        <v/>
      </c>
      <c r="K35" s="55" t="s">
        <v>61</v>
      </c>
      <c r="L35" s="56" t="s">
        <v>62</v>
      </c>
      <c r="M35" s="57" t="s">
        <v>12</v>
      </c>
      <c r="N35" s="58">
        <v>0</v>
      </c>
      <c r="O35" s="59">
        <v>44046</v>
      </c>
      <c r="P35" s="59">
        <v>44049</v>
      </c>
      <c r="Q35" s="60" t="str">
        <f t="shared" ca="1" si="10"/>
        <v>g</v>
      </c>
      <c r="R35" s="61" t="str">
        <f t="shared" ca="1" si="11"/>
        <v/>
      </c>
      <c r="S35" s="62" t="str">
        <f t="shared" ca="1" si="12"/>
        <v/>
      </c>
      <c r="T35" s="63" t="str">
        <f t="shared" si="13"/>
        <v/>
      </c>
      <c r="U35" s="65"/>
    </row>
    <row r="36" spans="1:21" ht="15.75" x14ac:dyDescent="0.25">
      <c r="A36" s="40" t="str">
        <f t="shared" si="14"/>
        <v/>
      </c>
      <c r="B36" s="41" t="str">
        <f t="shared" si="15"/>
        <v/>
      </c>
      <c r="C36" s="41" t="str">
        <f t="shared" si="16"/>
        <v/>
      </c>
      <c r="D36" s="42" t="str">
        <f t="shared" si="17"/>
        <v/>
      </c>
      <c r="E36" s="42" t="str">
        <f t="shared" si="18"/>
        <v/>
      </c>
      <c r="F36" s="42" t="str">
        <f t="shared" si="19"/>
        <v/>
      </c>
      <c r="G36" s="42" t="str">
        <f t="shared" si="20"/>
        <v/>
      </c>
      <c r="H36" s="43" t="str">
        <f t="shared" si="21"/>
        <v/>
      </c>
      <c r="I36" s="43" t="str">
        <f t="shared" si="22"/>
        <v/>
      </c>
      <c r="J36" s="43" t="str">
        <f t="shared" si="23"/>
        <v/>
      </c>
      <c r="K36" s="55" t="s">
        <v>63</v>
      </c>
      <c r="L36" s="56" t="s">
        <v>64</v>
      </c>
      <c r="M36" s="57" t="s">
        <v>12</v>
      </c>
      <c r="N36" s="58">
        <v>0</v>
      </c>
      <c r="O36" s="59">
        <v>44053</v>
      </c>
      <c r="P36" s="59">
        <v>44056</v>
      </c>
      <c r="Q36" s="60" t="str">
        <f t="shared" ca="1" si="10"/>
        <v>g</v>
      </c>
      <c r="R36" s="61" t="str">
        <f t="shared" ca="1" si="11"/>
        <v/>
      </c>
      <c r="S36" s="62" t="str">
        <f t="shared" ca="1" si="12"/>
        <v/>
      </c>
      <c r="T36" s="63" t="str">
        <f t="shared" si="13"/>
        <v/>
      </c>
      <c r="U36" s="65"/>
    </row>
    <row r="37" spans="1:21" ht="15.75" x14ac:dyDescent="0.25">
      <c r="A37" s="40" t="str">
        <f t="shared" si="14"/>
        <v/>
      </c>
      <c r="B37" s="41" t="str">
        <f t="shared" si="15"/>
        <v/>
      </c>
      <c r="C37" s="41" t="str">
        <f t="shared" si="16"/>
        <v/>
      </c>
      <c r="D37" s="42" t="str">
        <f t="shared" si="17"/>
        <v/>
      </c>
      <c r="E37" s="42" t="str">
        <f t="shared" si="18"/>
        <v/>
      </c>
      <c r="F37" s="42" t="str">
        <f t="shared" si="19"/>
        <v/>
      </c>
      <c r="G37" s="42" t="str">
        <f t="shared" si="20"/>
        <v/>
      </c>
      <c r="H37" s="43" t="str">
        <f t="shared" si="21"/>
        <v/>
      </c>
      <c r="I37" s="43" t="str">
        <f t="shared" si="22"/>
        <v/>
      </c>
      <c r="J37" s="43" t="str">
        <f t="shared" si="23"/>
        <v/>
      </c>
      <c r="K37" s="55" t="s">
        <v>65</v>
      </c>
      <c r="L37" s="56" t="s">
        <v>66</v>
      </c>
      <c r="M37" s="57" t="s">
        <v>12</v>
      </c>
      <c r="N37" s="58">
        <v>0</v>
      </c>
      <c r="O37" s="59">
        <v>44061</v>
      </c>
      <c r="P37" s="59">
        <v>44064</v>
      </c>
      <c r="Q37" s="60" t="str">
        <f t="shared" ca="1" si="10"/>
        <v>g</v>
      </c>
      <c r="R37" s="61" t="str">
        <f t="shared" ca="1" si="11"/>
        <v/>
      </c>
      <c r="S37" s="62" t="str">
        <f t="shared" ca="1" si="12"/>
        <v/>
      </c>
      <c r="T37" s="63" t="str">
        <f t="shared" si="13"/>
        <v/>
      </c>
      <c r="U37" s="65"/>
    </row>
    <row r="38" spans="1:21" ht="15.75" x14ac:dyDescent="0.25">
      <c r="A38" s="40" t="str">
        <f t="shared" si="14"/>
        <v/>
      </c>
      <c r="B38" s="41" t="str">
        <f t="shared" si="15"/>
        <v/>
      </c>
      <c r="C38" s="41" t="str">
        <f t="shared" si="16"/>
        <v/>
      </c>
      <c r="D38" s="42" t="str">
        <f t="shared" si="17"/>
        <v/>
      </c>
      <c r="E38" s="42" t="str">
        <f t="shared" si="18"/>
        <v/>
      </c>
      <c r="F38" s="42" t="str">
        <f t="shared" si="19"/>
        <v/>
      </c>
      <c r="G38" s="42" t="str">
        <f t="shared" si="20"/>
        <v/>
      </c>
      <c r="H38" s="43" t="str">
        <f t="shared" si="21"/>
        <v/>
      </c>
      <c r="I38" s="43" t="str">
        <f t="shared" si="22"/>
        <v/>
      </c>
      <c r="J38" s="43" t="str">
        <f t="shared" si="23"/>
        <v/>
      </c>
      <c r="K38" s="55" t="s">
        <v>67</v>
      </c>
      <c r="L38" s="56" t="s">
        <v>68</v>
      </c>
      <c r="M38" s="57" t="s">
        <v>12</v>
      </c>
      <c r="N38" s="58">
        <v>0</v>
      </c>
      <c r="O38" s="59">
        <v>44067</v>
      </c>
      <c r="P38" s="59">
        <v>44071</v>
      </c>
      <c r="Q38" s="60" t="str">
        <f t="shared" ca="1" si="10"/>
        <v>g</v>
      </c>
      <c r="R38" s="61" t="str">
        <f t="shared" ca="1" si="11"/>
        <v/>
      </c>
      <c r="S38" s="62" t="str">
        <f t="shared" ca="1" si="12"/>
        <v/>
      </c>
      <c r="T38" s="63" t="str">
        <f t="shared" si="13"/>
        <v/>
      </c>
      <c r="U38" s="65"/>
    </row>
    <row r="39" spans="1:21" ht="15.75" x14ac:dyDescent="0.25">
      <c r="A39" s="40" t="str">
        <f t="shared" si="14"/>
        <v/>
      </c>
      <c r="B39" s="41" t="str">
        <f t="shared" si="15"/>
        <v/>
      </c>
      <c r="C39" s="41" t="str">
        <f t="shared" si="16"/>
        <v/>
      </c>
      <c r="D39" s="42" t="str">
        <f t="shared" si="17"/>
        <v/>
      </c>
      <c r="E39" s="42" t="str">
        <f t="shared" si="18"/>
        <v/>
      </c>
      <c r="F39" s="42" t="str">
        <f t="shared" si="19"/>
        <v/>
      </c>
      <c r="G39" s="42" t="str">
        <f t="shared" si="20"/>
        <v/>
      </c>
      <c r="H39" s="43" t="str">
        <f t="shared" si="21"/>
        <v/>
      </c>
      <c r="I39" s="43" t="str">
        <f t="shared" si="22"/>
        <v/>
      </c>
      <c r="J39" s="43" t="str">
        <f t="shared" si="23"/>
        <v/>
      </c>
      <c r="K39" s="55" t="s">
        <v>69</v>
      </c>
      <c r="L39" s="56" t="s">
        <v>70</v>
      </c>
      <c r="M39" s="57" t="s">
        <v>12</v>
      </c>
      <c r="N39" s="58">
        <v>0</v>
      </c>
      <c r="O39" s="59">
        <v>44074</v>
      </c>
      <c r="P39" s="59">
        <v>44078</v>
      </c>
      <c r="Q39" s="60" t="str">
        <f t="shared" ca="1" si="10"/>
        <v>g</v>
      </c>
      <c r="R39" s="61" t="str">
        <f t="shared" ca="1" si="11"/>
        <v/>
      </c>
      <c r="S39" s="62" t="str">
        <f t="shared" ca="1" si="12"/>
        <v/>
      </c>
      <c r="T39" s="63" t="str">
        <f t="shared" si="13"/>
        <v/>
      </c>
      <c r="U39" s="65"/>
    </row>
    <row r="40" spans="1:21" ht="16.5" thickBot="1" x14ac:dyDescent="0.3">
      <c r="A40" s="40" t="str">
        <f t="shared" si="14"/>
        <v/>
      </c>
      <c r="B40" s="41" t="str">
        <f t="shared" si="15"/>
        <v/>
      </c>
      <c r="C40" s="41" t="str">
        <f t="shared" si="16"/>
        <v/>
      </c>
      <c r="D40" s="42" t="str">
        <f t="shared" si="17"/>
        <v/>
      </c>
      <c r="E40" s="42" t="str">
        <f t="shared" si="18"/>
        <v/>
      </c>
      <c r="F40" s="42" t="str">
        <f t="shared" si="19"/>
        <v/>
      </c>
      <c r="G40" s="42" t="str">
        <f t="shared" si="20"/>
        <v/>
      </c>
      <c r="H40" s="43" t="str">
        <f t="shared" si="21"/>
        <v/>
      </c>
      <c r="I40" s="43" t="str">
        <f t="shared" si="22"/>
        <v/>
      </c>
      <c r="J40" s="43" t="str">
        <f t="shared" si="23"/>
        <v/>
      </c>
      <c r="K40" s="66" t="s">
        <v>71</v>
      </c>
      <c r="L40" s="67" t="s">
        <v>72</v>
      </c>
      <c r="M40" s="68" t="s">
        <v>12</v>
      </c>
      <c r="N40" s="69">
        <v>0</v>
      </c>
      <c r="O40" s="70">
        <v>44081</v>
      </c>
      <c r="P40" s="70">
        <v>44085</v>
      </c>
      <c r="Q40" s="71" t="str">
        <f t="shared" ca="1" si="10"/>
        <v>g</v>
      </c>
      <c r="R40" s="72" t="str">
        <f t="shared" ca="1" si="11"/>
        <v/>
      </c>
      <c r="S40" s="73" t="str">
        <f t="shared" ca="1" si="12"/>
        <v/>
      </c>
      <c r="T40" s="74" t="str">
        <f t="shared" si="13"/>
        <v/>
      </c>
      <c r="U40" s="75"/>
    </row>
    <row r="41" spans="1:21" x14ac:dyDescent="0.2">
      <c r="M41" s="76"/>
    </row>
  </sheetData>
  <mergeCells count="6">
    <mergeCell ref="A1:P3"/>
    <mergeCell ref="N4:O4"/>
    <mergeCell ref="A5:J5"/>
    <mergeCell ref="K5:L5"/>
    <mergeCell ref="Q5:S5"/>
    <mergeCell ref="U7:U40"/>
  </mergeCells>
  <pageMargins left="0.70866141732283472" right="0.70866141732283472" top="0.55118110236220474" bottom="0.55118110236220474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E7EEA658CBDD47B0A26CB1CC233798" ma:contentTypeVersion="1" ma:contentTypeDescription="Crear nuevo documento." ma:contentTypeScope="" ma:versionID="0c86cdee610126004ada3ccb840a0cd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NV5X2DCNMZXR-381736310-15</_dlc_DocId>
    <_dlc_DocIdUrl xmlns="0948c079-19c9-4a36-bb7d-d65ca794eba7">
      <Url>https://www.supersociedades.gov.co/nuestra_entidad/Planeacion/_layouts/15/DocIdRedir.aspx?ID=NV5X2DCNMZXR-381736310-15</Url>
      <Description>NV5X2DCNMZXR-381736310-15</Description>
    </_dlc_DocIdUrl>
  </documentManagement>
</p:properties>
</file>

<file path=customXml/itemProps1.xml><?xml version="1.0" encoding="utf-8"?>
<ds:datastoreItem xmlns:ds="http://schemas.openxmlformats.org/officeDocument/2006/customXml" ds:itemID="{664EFB78-A9AC-4D76-9D68-1323F09A37FB}"/>
</file>

<file path=customXml/itemProps2.xml><?xml version="1.0" encoding="utf-8"?>
<ds:datastoreItem xmlns:ds="http://schemas.openxmlformats.org/officeDocument/2006/customXml" ds:itemID="{6C5D95C5-2F41-4EDE-B186-74C6B09C6C85}"/>
</file>

<file path=customXml/itemProps3.xml><?xml version="1.0" encoding="utf-8"?>
<ds:datastoreItem xmlns:ds="http://schemas.openxmlformats.org/officeDocument/2006/customXml" ds:itemID="{FC090090-11E2-41A6-B948-8C17FAC80A76}"/>
</file>

<file path=customXml/itemProps4.xml><?xml version="1.0" encoding="utf-8"?>
<ds:datastoreItem xmlns:ds="http://schemas.openxmlformats.org/officeDocument/2006/customXml" ds:itemID="{1230D78A-840E-4403-A200-03E58A9CD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analisis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Hoslander Adlai Saenz Barrera</dc:creator>
  <cp:lastModifiedBy>Hoslander Adlai Saenz Barrera</cp:lastModifiedBy>
  <dcterms:created xsi:type="dcterms:W3CDTF">2020-01-31T13:14:39Z</dcterms:created>
  <dcterms:modified xsi:type="dcterms:W3CDTF">2020-01-31T13:50:13Z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dea3c55f-2b8d-49e4-b582-a28dfeb837e9</vt:lpwstr>
  </property>
  <property fmtid="{D5CDD505-2E9C-101B-9397-08002B2CF9AE}" pid="3" name="ContentTypeId">
    <vt:lpwstr>0x010100ADE7EEA658CBDD47B0A26CB1CC233798</vt:lpwstr>
  </property>
</Properties>
</file>