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http://intranet/RepGContratos/Documentos compartidos/2025/REPORTE PUBLICACIONES CONTRACTUALES/3. INFORME EJECUCION DE CONTRATOS/"/>
    </mc:Choice>
  </mc:AlternateContent>
  <xr:revisionPtr revIDLastSave="440" documentId="14_{F4991875-90C4-4B4D-95B9-100F0410D303}" xr6:coauthVersionLast="47" xr6:coauthVersionMax="47" xr10:uidLastSave="{1C3396C7-94F5-4CD9-A581-ADBC724E22B3}"/>
  <bookViews>
    <workbookView xWindow="28680" yWindow="-120" windowWidth="29040" windowHeight="15720" xr2:uid="{9BAF2930-7A4C-4454-9F5F-1770501E5FF2}"/>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2" i="1" l="1"/>
  <c r="H133" i="1"/>
  <c r="H136" i="1"/>
  <c r="H31" i="1"/>
  <c r="H35" i="1"/>
  <c r="H41" i="1"/>
  <c r="H34" i="1"/>
  <c r="H325" i="1"/>
  <c r="Q309" i="1"/>
  <c r="O309" i="1"/>
  <c r="O310" i="1"/>
  <c r="M309" i="1"/>
  <c r="M310" i="1"/>
  <c r="H309" i="1"/>
  <c r="O349" i="1"/>
  <c r="O350" i="1"/>
  <c r="O351" i="1"/>
  <c r="O352" i="1"/>
  <c r="O353" i="1"/>
  <c r="O354" i="1"/>
  <c r="O355" i="1"/>
  <c r="O356" i="1"/>
  <c r="O357" i="1"/>
  <c r="O358" i="1"/>
  <c r="O359" i="1"/>
  <c r="O360" i="1"/>
  <c r="O361" i="1"/>
  <c r="O362" i="1"/>
  <c r="O363" i="1"/>
  <c r="O364" i="1"/>
  <c r="O365" i="1"/>
  <c r="O366" i="1"/>
  <c r="O367" i="1"/>
  <c r="O368" i="1"/>
  <c r="O369" i="1"/>
  <c r="O370" i="1"/>
  <c r="O371" i="1"/>
  <c r="O372" i="1"/>
  <c r="M349" i="1"/>
  <c r="M350" i="1"/>
  <c r="M351" i="1"/>
  <c r="M352" i="1"/>
  <c r="M353" i="1"/>
  <c r="M354" i="1"/>
  <c r="M355" i="1"/>
  <c r="M356" i="1"/>
  <c r="M357" i="1"/>
  <c r="M358" i="1"/>
  <c r="M359" i="1"/>
  <c r="M360" i="1"/>
  <c r="M361" i="1"/>
  <c r="M362" i="1"/>
  <c r="M363" i="1"/>
  <c r="M364" i="1"/>
  <c r="M365" i="1"/>
  <c r="M366" i="1"/>
  <c r="M367" i="1"/>
  <c r="M368" i="1"/>
  <c r="M369" i="1"/>
  <c r="M370" i="1"/>
  <c r="M371" i="1"/>
  <c r="M372" i="1"/>
  <c r="O334" i="1"/>
  <c r="O335" i="1"/>
  <c r="O336" i="1"/>
  <c r="O337" i="1"/>
  <c r="O338" i="1"/>
  <c r="O339" i="1"/>
  <c r="O340" i="1"/>
  <c r="O341" i="1"/>
  <c r="O342" i="1"/>
  <c r="O343" i="1"/>
  <c r="O344" i="1"/>
  <c r="O345" i="1"/>
  <c r="O346" i="1"/>
  <c r="O347" i="1"/>
  <c r="O348" i="1"/>
  <c r="M334" i="1"/>
  <c r="M335" i="1"/>
  <c r="M336" i="1"/>
  <c r="M337" i="1"/>
  <c r="M338" i="1"/>
  <c r="M339" i="1"/>
  <c r="M340" i="1"/>
  <c r="M341" i="1"/>
  <c r="M342" i="1"/>
  <c r="M343" i="1"/>
  <c r="M344" i="1"/>
  <c r="M345" i="1"/>
  <c r="M346" i="1"/>
  <c r="M347" i="1"/>
  <c r="M348"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35" i="1"/>
  <c r="H336" i="1"/>
  <c r="H337" i="1"/>
  <c r="H338" i="1"/>
  <c r="H339" i="1"/>
  <c r="H340" i="1"/>
  <c r="H341" i="1"/>
  <c r="H342" i="1"/>
  <c r="H343" i="1"/>
  <c r="H344" i="1"/>
  <c r="H345" i="1"/>
  <c r="H346" i="1"/>
  <c r="H347" i="1"/>
  <c r="O254" i="1"/>
  <c r="M254" i="1"/>
  <c r="H254" i="1"/>
  <c r="G157" i="1"/>
  <c r="Q372" i="1" l="1"/>
  <c r="Q371" i="1"/>
  <c r="Q370" i="1"/>
  <c r="Q369" i="1"/>
  <c r="Q368" i="1"/>
  <c r="Q367" i="1"/>
  <c r="Q366" i="1"/>
  <c r="Q365" i="1"/>
  <c r="Q364" i="1"/>
  <c r="Q363" i="1"/>
  <c r="Q362" i="1"/>
  <c r="Q361" i="1"/>
  <c r="Q360" i="1"/>
  <c r="Q359" i="1"/>
  <c r="Q358" i="1"/>
  <c r="Q357" i="1"/>
  <c r="Q356" i="1"/>
  <c r="Q355" i="1"/>
  <c r="Q354" i="1"/>
  <c r="Q353" i="1"/>
  <c r="Q352" i="1"/>
  <c r="Q351" i="1"/>
  <c r="Q350" i="1"/>
  <c r="Q349" i="1"/>
  <c r="Q254" i="1"/>
  <c r="Q348" i="1"/>
  <c r="Q347" i="1"/>
  <c r="Q346" i="1"/>
  <c r="Q345" i="1"/>
  <c r="Q344" i="1"/>
  <c r="Q343" i="1"/>
  <c r="Q342" i="1"/>
  <c r="Q341" i="1"/>
  <c r="Q340" i="1"/>
  <c r="Q339" i="1"/>
  <c r="Q338" i="1"/>
  <c r="Q337" i="1"/>
  <c r="Q336" i="1"/>
  <c r="Q335" i="1"/>
  <c r="Q334" i="1"/>
  <c r="O319" i="1"/>
  <c r="O320" i="1"/>
  <c r="O321" i="1"/>
  <c r="O322" i="1"/>
  <c r="O323" i="1"/>
  <c r="O324" i="1"/>
  <c r="O325" i="1"/>
  <c r="O326" i="1"/>
  <c r="O327" i="1"/>
  <c r="O328" i="1"/>
  <c r="O329" i="1"/>
  <c r="O330" i="1"/>
  <c r="O331" i="1"/>
  <c r="O332" i="1"/>
  <c r="O333" i="1"/>
  <c r="M319" i="1"/>
  <c r="M320" i="1"/>
  <c r="Q320" i="1" s="1"/>
  <c r="M321" i="1"/>
  <c r="M322" i="1"/>
  <c r="M323" i="1"/>
  <c r="M324" i="1"/>
  <c r="M325" i="1"/>
  <c r="M326" i="1"/>
  <c r="M327" i="1"/>
  <c r="M328" i="1"/>
  <c r="M329" i="1"/>
  <c r="M330" i="1"/>
  <c r="M331" i="1"/>
  <c r="M332" i="1"/>
  <c r="M333" i="1"/>
  <c r="H319" i="1"/>
  <c r="H320" i="1"/>
  <c r="H321" i="1"/>
  <c r="H322" i="1"/>
  <c r="H323" i="1"/>
  <c r="H324" i="1"/>
  <c r="H326" i="1"/>
  <c r="H327" i="1"/>
  <c r="H328" i="1"/>
  <c r="H329" i="1"/>
  <c r="H330" i="1"/>
  <c r="H331" i="1"/>
  <c r="H332" i="1"/>
  <c r="H333" i="1"/>
  <c r="H334" i="1"/>
  <c r="O316" i="1"/>
  <c r="M316" i="1"/>
  <c r="M317" i="1"/>
  <c r="H316" i="1"/>
  <c r="Q333" i="1" l="1"/>
  <c r="Q332" i="1"/>
  <c r="Q331" i="1"/>
  <c r="Q330" i="1"/>
  <c r="Q329" i="1"/>
  <c r="Q328" i="1"/>
  <c r="Q327" i="1"/>
  <c r="Q326" i="1"/>
  <c r="Q325" i="1"/>
  <c r="Q324" i="1"/>
  <c r="Q323" i="1"/>
  <c r="Q322" i="1"/>
  <c r="Q319" i="1"/>
  <c r="Q321" i="1"/>
  <c r="Q316" i="1"/>
  <c r="H260" i="1"/>
  <c r="O252" i="1"/>
  <c r="M252" i="1"/>
  <c r="H252" i="1"/>
  <c r="Q252" i="1" l="1"/>
  <c r="H127" i="1"/>
  <c r="O318" i="1" l="1"/>
  <c r="O317" i="1"/>
  <c r="O315" i="1"/>
  <c r="O314" i="1"/>
  <c r="O313" i="1"/>
  <c r="O312" i="1"/>
  <c r="O311" i="1"/>
  <c r="O308" i="1"/>
  <c r="O307" i="1"/>
  <c r="O306" i="1"/>
  <c r="O305" i="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8" i="1"/>
  <c r="O277" i="1"/>
  <c r="O276" i="1"/>
  <c r="O275" i="1"/>
  <c r="O274" i="1"/>
  <c r="O273" i="1"/>
  <c r="O272" i="1"/>
  <c r="O271" i="1"/>
  <c r="O270" i="1"/>
  <c r="O269" i="1"/>
  <c r="O268" i="1"/>
  <c r="O267" i="1"/>
  <c r="O266" i="1"/>
  <c r="O265" i="1"/>
  <c r="O264" i="1"/>
  <c r="O263" i="1"/>
  <c r="O262" i="1"/>
  <c r="O261" i="1"/>
  <c r="O259" i="1"/>
  <c r="O258" i="1"/>
  <c r="O257" i="1"/>
  <c r="M318" i="1"/>
  <c r="M315" i="1"/>
  <c r="M314" i="1"/>
  <c r="M313" i="1"/>
  <c r="M312" i="1"/>
  <c r="M311"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59" i="1"/>
  <c r="M258" i="1"/>
  <c r="M257" i="1"/>
  <c r="H297" i="1"/>
  <c r="H298" i="1"/>
  <c r="H299" i="1"/>
  <c r="H300" i="1"/>
  <c r="H301" i="1"/>
  <c r="H302" i="1"/>
  <c r="H303" i="1"/>
  <c r="H304" i="1"/>
  <c r="H305" i="1"/>
  <c r="H306" i="1"/>
  <c r="H307" i="1"/>
  <c r="H308" i="1"/>
  <c r="H310" i="1"/>
  <c r="H311" i="1"/>
  <c r="H312" i="1"/>
  <c r="H313" i="1"/>
  <c r="H314" i="1"/>
  <c r="H315" i="1"/>
  <c r="H317" i="1"/>
  <c r="H318" i="1"/>
  <c r="H257" i="1"/>
  <c r="H258" i="1"/>
  <c r="H259"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O4"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3" i="1"/>
  <c r="O255" i="1"/>
  <c r="O256" i="1"/>
  <c r="O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3" i="1"/>
  <c r="M255" i="1"/>
  <c r="M256" i="1"/>
  <c r="M3"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2" i="1"/>
  <c r="H33" i="1"/>
  <c r="H36" i="1"/>
  <c r="H37" i="1"/>
  <c r="H38" i="1"/>
  <c r="H39" i="1"/>
  <c r="H40"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8" i="1"/>
  <c r="H129" i="1"/>
  <c r="H130" i="1"/>
  <c r="H131" i="1"/>
  <c r="H134" i="1"/>
  <c r="H135"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3" i="1"/>
  <c r="H255" i="1"/>
  <c r="H256" i="1"/>
  <c r="Q177" i="1" l="1"/>
  <c r="Q118" i="1"/>
  <c r="Q117" i="1"/>
  <c r="Q58" i="1"/>
  <c r="Q57" i="1"/>
  <c r="Q262" i="1"/>
  <c r="Q263" i="1"/>
  <c r="Q269" i="1"/>
  <c r="Q278" i="1"/>
  <c r="Q282" i="1"/>
  <c r="Q283" i="1"/>
  <c r="Q289" i="1"/>
  <c r="Q298" i="1"/>
  <c r="Q264" i="1"/>
  <c r="Q284" i="1"/>
  <c r="Q59" i="1"/>
  <c r="Q265" i="1"/>
  <c r="Q285" i="1"/>
  <c r="Q261" i="1"/>
  <c r="Q281" i="1"/>
  <c r="Q267" i="1"/>
  <c r="Q287" i="1"/>
  <c r="Q308" i="1"/>
  <c r="Q258" i="1"/>
  <c r="Q280" i="1"/>
  <c r="Q266" i="1"/>
  <c r="Q286" i="1"/>
  <c r="Q313" i="1"/>
  <c r="Q270" i="1"/>
  <c r="Q290" i="1"/>
  <c r="Q271" i="1"/>
  <c r="Q291" i="1"/>
  <c r="Q300" i="1"/>
  <c r="Q301" i="1"/>
  <c r="Q302" i="1"/>
  <c r="Q303" i="1"/>
  <c r="Q304" i="1"/>
  <c r="Q305" i="1"/>
  <c r="Q306" i="1"/>
  <c r="Q307" i="1"/>
  <c r="Q310" i="1"/>
  <c r="Q311" i="1"/>
  <c r="Q312" i="1"/>
  <c r="Q273" i="1"/>
  <c r="Q293" i="1"/>
  <c r="Q314" i="1"/>
  <c r="Q274" i="1"/>
  <c r="Q294" i="1"/>
  <c r="Q315" i="1"/>
  <c r="Q292" i="1"/>
  <c r="Q317" i="1"/>
  <c r="Q318" i="1"/>
  <c r="Q257" i="1"/>
  <c r="Q277" i="1"/>
  <c r="Q297" i="1"/>
  <c r="Q268" i="1"/>
  <c r="Q275" i="1"/>
  <c r="Q296" i="1"/>
  <c r="Q288" i="1"/>
  <c r="Q272" i="1"/>
  <c r="Q295" i="1"/>
  <c r="Q276" i="1"/>
  <c r="Q259" i="1"/>
  <c r="Q279" i="1"/>
  <c r="Q299" i="1"/>
  <c r="Q162" i="1"/>
  <c r="Q163" i="1"/>
  <c r="Q240" i="1"/>
  <c r="Q220" i="1"/>
  <c r="Q200" i="1"/>
  <c r="Q180" i="1"/>
  <c r="Q160" i="1"/>
  <c r="Q140" i="1"/>
  <c r="Q120" i="1"/>
  <c r="Q100" i="1"/>
  <c r="Q80" i="1"/>
  <c r="Q60" i="1"/>
  <c r="Q40" i="1"/>
  <c r="Q20" i="1"/>
  <c r="Q83" i="1"/>
  <c r="Q62" i="1"/>
  <c r="Q63" i="1"/>
  <c r="Q82" i="1"/>
  <c r="Q243" i="1"/>
  <c r="Q242" i="1"/>
  <c r="Q241" i="1"/>
  <c r="Q221" i="1"/>
  <c r="Q201" i="1"/>
  <c r="Q181" i="1"/>
  <c r="Q161" i="1"/>
  <c r="Q141" i="1"/>
  <c r="Q121" i="1"/>
  <c r="Q101" i="1"/>
  <c r="Q81" i="1"/>
  <c r="Q61" i="1"/>
  <c r="Q41" i="1"/>
  <c r="Q21" i="1"/>
  <c r="Q236" i="1"/>
  <c r="Q216" i="1"/>
  <c r="Q196" i="1"/>
  <c r="Q176" i="1"/>
  <c r="Q156" i="1"/>
  <c r="Q136" i="1"/>
  <c r="Q116" i="1"/>
  <c r="Q96" i="1"/>
  <c r="Q76" i="1"/>
  <c r="Q56" i="1"/>
  <c r="Q36" i="1"/>
  <c r="Q16" i="1"/>
  <c r="Q248" i="1"/>
  <c r="Q228" i="1"/>
  <c r="Q208" i="1"/>
  <c r="Q188" i="1"/>
  <c r="Q168" i="1"/>
  <c r="Q148" i="1"/>
  <c r="Q128" i="1"/>
  <c r="Q108" i="1"/>
  <c r="Q88" i="1"/>
  <c r="Q68" i="1"/>
  <c r="Q48" i="1"/>
  <c r="Q28" i="1"/>
  <c r="Q8" i="1"/>
  <c r="Q3" i="1"/>
  <c r="Q195" i="1"/>
  <c r="Q55" i="1"/>
  <c r="Q247" i="1"/>
  <c r="Q147" i="1"/>
  <c r="Q87" i="1"/>
  <c r="Q47" i="1"/>
  <c r="Q194" i="1"/>
  <c r="Q74" i="1"/>
  <c r="Q246" i="1"/>
  <c r="Q166" i="1"/>
  <c r="Q66" i="1"/>
  <c r="Q255" i="1"/>
  <c r="Q233" i="1"/>
  <c r="Q213" i="1"/>
  <c r="Q193" i="1"/>
  <c r="Q173" i="1"/>
  <c r="Q153" i="1"/>
  <c r="Q133" i="1"/>
  <c r="Q113" i="1"/>
  <c r="Q93" i="1"/>
  <c r="Q73" i="1"/>
  <c r="Q53" i="1"/>
  <c r="Q33" i="1"/>
  <c r="Q13" i="1"/>
  <c r="Q245" i="1"/>
  <c r="Q225" i="1"/>
  <c r="Q205" i="1"/>
  <c r="Q185" i="1"/>
  <c r="Q165" i="1"/>
  <c r="Q145" i="1"/>
  <c r="Q125" i="1"/>
  <c r="Q105" i="1"/>
  <c r="Q85" i="1"/>
  <c r="Q65" i="1"/>
  <c r="Q45" i="1"/>
  <c r="Q25" i="1"/>
  <c r="Q5" i="1"/>
  <c r="Q235" i="1"/>
  <c r="Q155" i="1"/>
  <c r="Q75" i="1"/>
  <c r="Q227" i="1"/>
  <c r="Q187" i="1"/>
  <c r="Q107" i="1"/>
  <c r="Q27" i="1"/>
  <c r="Q234" i="1"/>
  <c r="Q154" i="1"/>
  <c r="Q134" i="1"/>
  <c r="Q54" i="1"/>
  <c r="Q206" i="1"/>
  <c r="Q126" i="1"/>
  <c r="Q6" i="1"/>
  <c r="Q253" i="1"/>
  <c r="Q232" i="1"/>
  <c r="Q212" i="1"/>
  <c r="Q192" i="1"/>
  <c r="Q172" i="1"/>
  <c r="Q152" i="1"/>
  <c r="Q132" i="1"/>
  <c r="Q112" i="1"/>
  <c r="Q92" i="1"/>
  <c r="Q72" i="1"/>
  <c r="Q52" i="1"/>
  <c r="Q32" i="1"/>
  <c r="Q12" i="1"/>
  <c r="Q244" i="1"/>
  <c r="Q224" i="1"/>
  <c r="Q204" i="1"/>
  <c r="Q184" i="1"/>
  <c r="Q164" i="1"/>
  <c r="Q144" i="1"/>
  <c r="Q124" i="1"/>
  <c r="Q104" i="1"/>
  <c r="Q84" i="1"/>
  <c r="Q64" i="1"/>
  <c r="Q44" i="1"/>
  <c r="Q24" i="1"/>
  <c r="Q4" i="1"/>
  <c r="Q215" i="1"/>
  <c r="Q135" i="1"/>
  <c r="Q95" i="1"/>
  <c r="Q15" i="1"/>
  <c r="Q167" i="1"/>
  <c r="Q67" i="1"/>
  <c r="Q214" i="1"/>
  <c r="Q174" i="1"/>
  <c r="Q94" i="1"/>
  <c r="Q14" i="1"/>
  <c r="Q186" i="1"/>
  <c r="Q106" i="1"/>
  <c r="Q26" i="1"/>
  <c r="Q223" i="1"/>
  <c r="Q203" i="1"/>
  <c r="Q183" i="1"/>
  <c r="Q143" i="1"/>
  <c r="Q123" i="1"/>
  <c r="Q103" i="1"/>
  <c r="Q43" i="1"/>
  <c r="Q23" i="1"/>
  <c r="Q175" i="1"/>
  <c r="Q115" i="1"/>
  <c r="Q35" i="1"/>
  <c r="Q207" i="1"/>
  <c r="Q127" i="1"/>
  <c r="Q7" i="1"/>
  <c r="Q256" i="1"/>
  <c r="Q114" i="1"/>
  <c r="Q34" i="1"/>
  <c r="Q226" i="1"/>
  <c r="Q146" i="1"/>
  <c r="Q86" i="1"/>
  <c r="Q46" i="1"/>
  <c r="Q222" i="1"/>
  <c r="Q202" i="1"/>
  <c r="Q182" i="1"/>
  <c r="Q142" i="1"/>
  <c r="Q122" i="1"/>
  <c r="Q102" i="1"/>
  <c r="Q42" i="1"/>
  <c r="Q22" i="1"/>
  <c r="Q239" i="1"/>
  <c r="Q219" i="1"/>
  <c r="Q199" i="1"/>
  <c r="Q179" i="1"/>
  <c r="Q159" i="1"/>
  <c r="Q139" i="1"/>
  <c r="Q119" i="1"/>
  <c r="Q99" i="1"/>
  <c r="Q79" i="1"/>
  <c r="Q39" i="1"/>
  <c r="Q19" i="1"/>
  <c r="Q251" i="1"/>
  <c r="Q231" i="1"/>
  <c r="Q211" i="1"/>
  <c r="Q191" i="1"/>
  <c r="Q171" i="1"/>
  <c r="Q151" i="1"/>
  <c r="Q131" i="1"/>
  <c r="Q111" i="1"/>
  <c r="Q91" i="1"/>
  <c r="Q71" i="1"/>
  <c r="Q51" i="1"/>
  <c r="Q31" i="1"/>
  <c r="Q11" i="1"/>
  <c r="Q238" i="1"/>
  <c r="Q218" i="1"/>
  <c r="Q198" i="1"/>
  <c r="Q178" i="1"/>
  <c r="Q158" i="1"/>
  <c r="Q138" i="1"/>
  <c r="Q98" i="1"/>
  <c r="Q78" i="1"/>
  <c r="Q38" i="1"/>
  <c r="Q18" i="1"/>
  <c r="Q250" i="1"/>
  <c r="Q230" i="1"/>
  <c r="Q210" i="1"/>
  <c r="Q190" i="1"/>
  <c r="Q170" i="1"/>
  <c r="Q150" i="1"/>
  <c r="Q130" i="1"/>
  <c r="Q110" i="1"/>
  <c r="Q90" i="1"/>
  <c r="Q70" i="1"/>
  <c r="Q50" i="1"/>
  <c r="Q30" i="1"/>
  <c r="Q10" i="1"/>
  <c r="Q237" i="1"/>
  <c r="Q217" i="1"/>
  <c r="Q197" i="1"/>
  <c r="Q157" i="1"/>
  <c r="Q137" i="1"/>
  <c r="Q97" i="1"/>
  <c r="Q77" i="1"/>
  <c r="Q37" i="1"/>
  <c r="Q17" i="1"/>
  <c r="Q249" i="1"/>
  <c r="Q229" i="1"/>
  <c r="Q209" i="1"/>
  <c r="Q189" i="1"/>
  <c r="Q169" i="1"/>
  <c r="Q149" i="1"/>
  <c r="Q129" i="1"/>
  <c r="Q109" i="1"/>
  <c r="Q89" i="1"/>
  <c r="Q69" i="1"/>
  <c r="Q49" i="1"/>
  <c r="Q29" i="1"/>
  <c r="Q9" i="1"/>
</calcChain>
</file>

<file path=xl/sharedStrings.xml><?xml version="1.0" encoding="utf-8"?>
<sst xmlns="http://schemas.openxmlformats.org/spreadsheetml/2006/main" count="98" uniqueCount="61">
  <si>
    <t>ESTADO DE EJECUCION CONTRATOS AÑO 2025</t>
  </si>
  <si>
    <t>Nº contrato</t>
  </si>
  <si>
    <t>Fecha contrato</t>
  </si>
  <si>
    <t>Fecha contrato inicio</t>
  </si>
  <si>
    <t>Fecha contrato terminacion</t>
  </si>
  <si>
    <t>Valor Total</t>
  </si>
  <si>
    <t>Porcentaje de ejecucion</t>
  </si>
  <si>
    <t>Recursos totales desembolsados o pagados</t>
  </si>
  <si>
    <t>Recursos pendientes de ejecutar</t>
  </si>
  <si>
    <t xml:space="preserve">Modificatorios </t>
  </si>
  <si>
    <r>
      <rPr>
        <b/>
        <sz val="8"/>
        <color rgb="FF000000"/>
        <rFont val="Aptos Narrow"/>
        <scheme val="minor"/>
      </rPr>
      <t xml:space="preserve">Modificatorio 1:
</t>
    </r>
    <r>
      <rPr>
        <sz val="8"/>
        <color rgb="FF000000"/>
        <rFont val="Aptos Narrow"/>
        <scheme val="minor"/>
      </rPr>
      <t>ADICIONAR el valor del Contrato  la suma de $2.453.333 moneda corriente, incluidos los
impuestos, deducciones y erogaciones a que haya lugar.
Valor del contrato: el valor del contrato es hasta por la suma de $108.253.333 incluidos los
impuestos, deducciones y erogaciones a que haya lugar
PRORROGAR el plazo de ejecución del contrato en (9)
dias, esto es desde el 23 de diciembre hasta el 31 de diciembre de 2025, ambas fechas
inclusive.</t>
    </r>
  </si>
  <si>
    <r>
      <rPr>
        <b/>
        <sz val="8"/>
        <color theme="1"/>
        <rFont val="Aptos Narrow"/>
        <family val="2"/>
        <scheme val="minor"/>
      </rPr>
      <t>Modificatorio 1:</t>
    </r>
    <r>
      <rPr>
        <sz val="8"/>
        <color theme="1"/>
        <rFont val="Aptos Narrow"/>
        <family val="2"/>
        <scheme val="minor"/>
      </rPr>
      <t xml:space="preserve">
ADICIONAR el valor del Contrato  la suma de $860.000 moneda corriente, incluidos los
impuestos, deducciones y erogaciones a que haya lugar.
Valor del contrato: el valor del contrato es hasta por la suma de $99.760.000 incluidos los
impuestos, deducciones y erogaciones a que haya lugar
PRORROGAR el plazo de ejecución del contrato en (4)
dias, esto es desde el 28 de diciembre hasta el 31 de diciembre de 2025, ambas fechas
inclusive.</t>
    </r>
  </si>
  <si>
    <r>
      <rPr>
        <b/>
        <sz val="8"/>
        <color theme="1"/>
        <rFont val="Aptos Narrow"/>
        <family val="2"/>
        <scheme val="minor"/>
      </rPr>
      <t>Modificatorio 1:</t>
    </r>
    <r>
      <rPr>
        <sz val="8"/>
        <color theme="1"/>
        <rFont val="Aptos Narrow"/>
        <family val="2"/>
        <scheme val="minor"/>
      </rPr>
      <t xml:space="preserve">
ADICIONAR el valor del Contrato  la suma de $1.066.667 moneda corriente, incluidos los
impuestos, deducciones y erogaciones a que haya lugar.
Valor del contrato: el valor del contrato es hasta por la suma de $47.066.667 incluidos los
impuestos, deducciones y erogaciones a que haya lugar
PRORROGAR el plazo de ejecución del contrato en (9)
dias, esto es desde el 23 de diciembre hasta el 31 de diciembre de 2025, ambas fechas
inclusive.</t>
    </r>
  </si>
  <si>
    <r>
      <rPr>
        <b/>
        <sz val="8"/>
        <color theme="1"/>
        <rFont val="Aptos Narrow"/>
        <family val="2"/>
        <scheme val="minor"/>
      </rPr>
      <t>Modificatorio 1:</t>
    </r>
    <r>
      <rPr>
        <sz val="8"/>
        <color theme="1"/>
        <rFont val="Aptos Narrow"/>
        <family val="2"/>
        <scheme val="minor"/>
      </rPr>
      <t xml:space="preserve">
ADICIONAR el valor del Contrato  la suma de $2.533.333 moneda corriente, incluidos los
impuestos, deducciones y erogaciones a que haya lugar.
Valor del contrato: el valor del contrato es hasta por la suma de $111.783.333  incluidos los
impuestos, deducciones y erogaciones a que haya lugar
PRORROGAR el plazo de ejecución del contrato en (9)
dias, esto es desde el 23 de diciembre hasta el 31 de diciembre de 2025, ambas fechas
inclusive.</t>
    </r>
  </si>
  <si>
    <t>"Modificatorio 1:
ADICIONAR el valor del Contrato de Prestación de Servicios Profesionales 005 de 2025, en la suma de $14.743.500 moneda corriente, incluidos los
impuestos, deducciones y erogaciones a que haya lugar.
VALOR DEL CONTRATO: El valor del contrato es hasta por la suma de $176.922.000, moneda corriente, incluidos los impuestos, deducciones y erogaciones a que haya lugar
PRORROGAR el plazo de ejecución del contrato en un (1)
mes, esto es desde el 01 de diciembre hasta el 31 de diciembre de 2025, ambas fechas
inclusive."</t>
  </si>
  <si>
    <t xml:space="preserve">Modificatorio 1:
ADICIONAR el valor del Contrato de Prestación de Servicios Profesionales 008 de 2025, en la suma de $3.816.000 moneda corriente, incluidos los  impuestos, deducciones y demás erogaciones a que haya lugar. 
VALOR DEL CONTRATO: El valor del contrato es hasta 
por la suma de $73.776.000, incluidos todos los impuestos, deducciones y erogaciones a que haya lugar”. 
PRORROGAR el plazo de ejecución del contrato en dieciocho (18) días, esto es desde el 14 de diciembre hasta el 31 de diciembre de 2025, ambas fechas inclusive. </t>
  </si>
  <si>
    <r>
      <t xml:space="preserve">Modificatorio 1:
</t>
    </r>
    <r>
      <rPr>
        <sz val="8"/>
        <color theme="1"/>
        <rFont val="Aptos Narrow"/>
        <scheme val="minor"/>
      </rPr>
      <t xml:space="preserve"> ADICIONAR al valor inicial del contrato, la suma de $28.200.000 moneda corriente, incluidos los impuestos, deducciones y erogaciones a que haya lugar. 
PRORROGAR el plazo de ejecución del contrato, hasta el 19 de diciembre de 2025.</t>
    </r>
  </si>
  <si>
    <r>
      <t xml:space="preserve">Modificatorio 1:
</t>
    </r>
    <r>
      <rPr>
        <sz val="8"/>
        <color theme="1"/>
        <rFont val="Aptos Narrow"/>
        <family val="2"/>
        <scheme val="minor"/>
      </rPr>
      <t xml:space="preserve"> ADICIONAR al valor inicial del contrato, la suma de $31.500.000 moneda corriente, incluidos los impuestos, deducciones y erogaciones a que haya lugar. 
VALOR DEL CONTRATO, la cual quedará de la siguiente manera:  El valor del contrato es hasta por la suma de CIENTO TRES MILLONES QUINIENTOS MIL 
PESOS $103.500.000 incluidos los impuestos, tasas, deducciones y erogaciones a que 
haya lugar.
PRORROGAR el plazo de ejecución del contrato, hasta el 30 de diciembre de 2025.</t>
    </r>
  </si>
  <si>
    <r>
      <t xml:space="preserve">Modificatorio 1:
</t>
    </r>
    <r>
      <rPr>
        <sz val="8"/>
        <color theme="1"/>
        <rFont val="Aptos Narrow"/>
        <family val="2"/>
        <scheme val="minor"/>
      </rPr>
      <t xml:space="preserve"> ADICIONAR al valor inicial del contrato, la suma de $14.197.211 moneda corriente, incluidos los impuestos, deducciones y erogaciones a que haya lugar. 
PRORROGAR el plazo de ejecución del contrato, hasta el 19  de diciembre de 2025.</t>
    </r>
  </si>
  <si>
    <r>
      <t xml:space="preserve">Modificatorio 1:
</t>
    </r>
    <r>
      <rPr>
        <sz val="8"/>
        <color theme="1"/>
        <rFont val="Aptos Narrow"/>
        <family val="2"/>
        <scheme val="minor"/>
      </rPr>
      <t xml:space="preserve"> ADICIONAR al valor inicial del contrato, la suma de $14.034.025  moneda corriente, incluidos los impuestos, deducciones y erogaciones a que haya lugar. 
PRORROGAR el plazo de ejecución del contrato, hasta el 19  de diciembre de 2025.</t>
    </r>
  </si>
  <si>
    <r>
      <rPr>
        <b/>
        <sz val="8"/>
        <color rgb="FF000000"/>
        <rFont val="Aptos Narrow"/>
        <scheme val="minor"/>
      </rPr>
      <t xml:space="preserve">Modificatorio 1:
</t>
    </r>
    <r>
      <rPr>
        <sz val="8"/>
        <color rgb="FF000000"/>
        <rFont val="Aptos Narrow"/>
        <scheme val="minor"/>
      </rPr>
      <t xml:space="preserve"> ADICIONAR al valor inicial del contrato, la suma de $14.197.211 moneda corriente, incluidos los impuestos, deducciones y erogaciones a que haya lugar. 
PRORROGAR el plazo de ejecución del contrato, hasta el 19  de diciembre de 2025.</t>
    </r>
  </si>
  <si>
    <r>
      <t xml:space="preserve">Modificatorio 1:
</t>
    </r>
    <r>
      <rPr>
        <sz val="8"/>
        <color theme="1"/>
        <rFont val="Aptos Narrow"/>
        <family val="2"/>
        <scheme val="minor"/>
      </rPr>
      <t xml:space="preserve"> ADICIONAR al valor inicial del contrato, la suma de $14.523.584 moneda corriente, incluidos los impuestos, deducciones y erogaciones a que haya lugar. 
PRORROGAR el plazo de ejecución del contrato, hasta el 19  de diciembre de 2025.</t>
    </r>
  </si>
  <si>
    <r>
      <t xml:space="preserve">Modificatorio 1:
</t>
    </r>
    <r>
      <rPr>
        <sz val="8"/>
        <color theme="1"/>
        <rFont val="Aptos Narrow"/>
        <family val="2"/>
        <scheme val="minor"/>
      </rPr>
      <t xml:space="preserve"> ADICIONAR al valor inicial del contrato, la suma de $20.020.422  moneda corriente, incluidos los impuestos, deducciones y erogaciones a que haya lugar. 
PRORROGAR el plazo de ejecución del contrato, hasta el 19  de diciembre de 2025.</t>
    </r>
  </si>
  <si>
    <r>
      <rPr>
        <b/>
        <sz val="8"/>
        <color theme="1"/>
        <rFont val="Aptos Narrow"/>
        <family val="2"/>
        <scheme val="minor"/>
      </rPr>
      <t>Modificatorio 1:</t>
    </r>
    <r>
      <rPr>
        <sz val="8"/>
        <color theme="1"/>
        <rFont val="Aptos Narrow"/>
        <family val="2"/>
        <scheme val="minor"/>
      </rPr>
      <t xml:space="preserve">
ADICIONAR al valor del Contrato de Prestación de Servicios Profesionales No. 051 de 2025, la suma de $2.480.400 moneda corriente, incluidos los 
impuestos, deducciones y erogaciones a que haya lugar. 
 VALOR DEL CONTRATO: El valor total del contrato es 
hasta por la suma de $93.428.400 moneda corriente. incluidos impuestos, deducciones y erogaciones a que haya lugar”.  
 PRORROGAR el plazo de ejecución del contrato en once (11) días, esto es desde el 20 de diciembre hasta el 30 de diciembre de 2025, ambas fechas 
inclusive. </t>
    </r>
  </si>
  <si>
    <r>
      <rPr>
        <b/>
        <sz val="8"/>
        <color theme="1"/>
        <rFont val="Aptos Narrow"/>
        <family val="2"/>
        <scheme val="minor"/>
      </rPr>
      <t>Modificatorio1:</t>
    </r>
    <r>
      <rPr>
        <sz val="8"/>
        <color theme="1"/>
        <rFont val="Aptos Narrow"/>
        <family val="2"/>
        <scheme val="minor"/>
      </rPr>
      <t xml:space="preserve">
ADICIONAR al valor del Contrato de Prestación de Servicios Profesionales No. 052 de 2025, la suma de $3.307.200 moneda corriente, incluidos los 
impuestos, deducciones y erogaciones a que haya lugar. 
VALOR DEL CONTRATO: El valor total del contrato es 
hasta por la suma de $124.571.200 moneda corriente. incluidos impuestos, 
deducciones y erogaciones a que haya lugar”.  
 PRORROGAR el plazo de ejecución del contrato en once (11) días, esto es desde el 20 de diciembre hasta el 30 de diciembre de 2025, ambas fechas 
inclusive. </t>
    </r>
  </si>
  <si>
    <r>
      <rPr>
        <b/>
        <sz val="8"/>
        <color theme="1"/>
        <rFont val="Aptos Narrow"/>
        <family val="2"/>
        <scheme val="minor"/>
      </rPr>
      <t>Modificatorio 1:</t>
    </r>
    <r>
      <rPr>
        <sz val="8"/>
        <color theme="1"/>
        <rFont val="Aptos Narrow"/>
        <family val="2"/>
        <scheme val="minor"/>
      </rPr>
      <t xml:space="preserve">
ADICIONAR al valor del Contrato de Prestación de Servicios Profesionales No. 078 de 2025, la suma de $$1.102.400 moneda corriente, incluidos los 
impuestos, deducciones y erogaciones a que haya lugar. 
VALOR DEL CONTRATO: El valor total del contrato es 
hasta por la suma de $92.050.400 moneda corriente. incluidos impuestos, deducciones y erogaciones a que haya lugar”.   
PRORROGAR el plazo de ejecución del contrato en once (11) días, esto es desde el 20 de diciembre hasta el 30 de diciembre de 2025, ambas fechas 
inclusive.</t>
    </r>
  </si>
  <si>
    <r>
      <t xml:space="preserve">Modificatorio 1:
</t>
    </r>
    <r>
      <rPr>
        <sz val="8"/>
        <color theme="1"/>
        <rFont val="Aptos Narrow"/>
        <family val="2"/>
        <scheme val="minor"/>
      </rPr>
      <t xml:space="preserve"> ADICIONAR al valor inicial del contrato, la suma de $17.772.182  moneda corriente, incluidos los impuestos, deducciones y erogaciones a que haya lugar. 
PRORROGAR el plazo de ejecución del contrato, hasta el 15  de diciembre de 2025.</t>
    </r>
  </si>
  <si>
    <r>
      <t xml:space="preserve">Modificatorio 1:
</t>
    </r>
    <r>
      <rPr>
        <sz val="8"/>
        <color theme="1"/>
        <rFont val="Aptos Narrow"/>
        <family val="2"/>
        <scheme val="minor"/>
      </rPr>
      <t xml:space="preserve"> ADICIONAR al valor inicial del contrato, la suma de $26.860.032  moneda corriente, incluidos los impuestos, deducciones y erogaciones a que haya lugar. 
PRORROGAR el plazo de ejecución del contrato, hasta el 15  de diciembre de 2025.</t>
    </r>
  </si>
  <si>
    <r>
      <t xml:space="preserve">Modificatorio 1:
</t>
    </r>
    <r>
      <rPr>
        <sz val="11"/>
        <color theme="1"/>
        <rFont val="Aptos Narrow"/>
        <family val="2"/>
        <scheme val="minor"/>
      </rPr>
      <t xml:space="preserve"> ADICIONAR al valor inicial del contrato, la suma de $12.427.800  moneda corriente, incluidos los impuestos, deducciones y erogaciones a que haya lugar. 
PRORROGAR el plazo de ejecución del contrato, hasta el 19 de diciembre de 2025.</t>
    </r>
  </si>
  <si>
    <r>
      <t xml:space="preserve">Modificatorio 1:
</t>
    </r>
    <r>
      <rPr>
        <sz val="8"/>
        <color theme="1"/>
        <rFont val="Aptos Narrow"/>
        <family val="2"/>
        <scheme val="minor"/>
      </rPr>
      <t xml:space="preserve"> ADICIONAR al valor inicial del contrato, la suma de $12.427.800  moneda corriente, incluidos los impuestos, deducciones y erogaciones a que haya lugar. 
PRORROGAR el plazo de ejecución del contrato, hasta el 19 de diciembre de 2025.</t>
    </r>
  </si>
  <si>
    <r>
      <t xml:space="preserve">Modificatorio 1:
</t>
    </r>
    <r>
      <rPr>
        <sz val="8"/>
        <color theme="1"/>
        <rFont val="Aptos Narrow"/>
        <family val="2"/>
        <scheme val="minor"/>
      </rPr>
      <t xml:space="preserve"> ADICIONAR al valor inicial del contrato, la suma de $8.400.000  moneda corriente, incluidos los impuestos, deducciones y erogaciones a que haya lugar. 
PRORROGAR el plazo de ejecución del contrato, hasta el 19 diciembre de 2025.</t>
    </r>
  </si>
  <si>
    <t>Modificatorio 1:
 ADICIONAR al valor inicial del contrato, la suma de $41.773.250  moneda corriente, incluidos los impuestos, deducciones y erogaciones a que haya lugar. 
PRORROGAR el plazo de ejecución del contrato, hasta el 30 diciembre de 2025.</t>
  </si>
  <si>
    <r>
      <t xml:space="preserve">Modificatorio 1:
</t>
    </r>
    <r>
      <rPr>
        <sz val="8"/>
        <color theme="1"/>
        <rFont val="Aptos Narrow"/>
        <family val="2"/>
        <scheme val="minor"/>
      </rPr>
      <t xml:space="preserve"> ADICIONAR al valor inicial del contrato, la suma de $6.180.667 moneda corriente, incluidos los impuestos, deducciones y erogaciones a que haya lugar. 
 VALOR DEL CONTRATO: El valor del contrato es hasta 
por la suma de $26.500.667, incluidos todos los impuestos, deducciones y erogaciones a que haya lugar”. 
PRORROGAR el plazo de ejecución del contrato, hasta el 19 de diciembre de 2025.</t>
    </r>
  </si>
  <si>
    <r>
      <t xml:space="preserve">Modificatorio 1:
</t>
    </r>
    <r>
      <rPr>
        <sz val="8"/>
        <color theme="1"/>
        <rFont val="Aptos Narrow"/>
        <family val="2"/>
        <scheme val="minor"/>
      </rPr>
      <t xml:space="preserve"> ADICIONAR al valor inicial del contrato, la suma de $6.265.333  moneda corriente, incluidos los impuestos, deducciones y erogaciones a que haya lugar. 
 VALOR DEL CONTRATO: El valor del contrato es hasta 
por la suma de $26.585.333, incluidos todos los impuestos, deducciones y erogaciones a que haya lugar”. 
PRORROGAR el plazo de ejecución del contrato, hasta el 19 de diciembre de 2025.</t>
    </r>
  </si>
  <si>
    <r>
      <rPr>
        <b/>
        <sz val="8"/>
        <color rgb="FF000000"/>
        <rFont val="Aptos Narrow"/>
        <scheme val="minor"/>
      </rPr>
      <t xml:space="preserve">Modificatorio 1:
</t>
    </r>
    <r>
      <rPr>
        <sz val="8"/>
        <color rgb="FF000000"/>
        <rFont val="Aptos Narrow"/>
        <scheme val="minor"/>
      </rPr>
      <t xml:space="preserve"> ADICIONAR al valor inicial del contrato, la suma de $6.180.667 moneda corriente, incluidos los impuestos, deducciones y erogaciones a que haya lugar. 
 VALOR DEL CONTRATO: El valor del contrato es hasta 
por la suma de $26.500.667, incluidos todos los impuestos, deducciones y erogaciones a que haya lugar”. 
PRORROGAR el plazo de ejecución del contrato, hasta el 19 de diciembre de 2025.</t>
    </r>
  </si>
  <si>
    <t xml:space="preserve">Modificatorio 1:
ADICIONAR el valor del Contrato de Prestación de Servicios No. 171 de 2025, en la suma de $6.180.667 moneda corriente, incluidos los impuestos, 
deducciones y demás erogaciones a que haya lugar.  
 VALOR DEL CONTRATO: El valor del contrato es hasta 
por la suma de $26.500.667, incluidos todos los impuestos, deducciones y erogaciones a que haya lugar”. 
 PRORROGAR el plazo de ejecución del contrato en dos (2) 
meses y trece (13) días, esto es desde el 07 de octubre hasta el 19 de diciembre de 2025, 
ambas fechas inclusive. </t>
  </si>
  <si>
    <r>
      <rPr>
        <b/>
        <sz val="8"/>
        <color theme="1"/>
        <rFont val="Aptos Narrow"/>
        <family val="2"/>
        <scheme val="minor"/>
      </rPr>
      <t>Modificatorio 1:</t>
    </r>
    <r>
      <rPr>
        <sz val="8"/>
        <color theme="1"/>
        <rFont val="Aptos Narrow"/>
        <family val="2"/>
        <scheme val="minor"/>
      </rPr>
      <t xml:space="preserve">
ADICIONAR el valor del Contrato de Prestación de Servicios 172 de 2025, en la suma de $5.080.000 moneda corriente, incluidos los impuestos, deducciones 
y demás erogaciones a que haya lugar. 
VALOR DEL CONTRATO: El valor del contrato es hasta 
por la suma de $25.400.000, incluidos todos los impuestos, deducciones y erogaciones a que haya lugar”. 
 PRORROGAR el plazo de ejecución del contrato en dos (2) 
meses, esto es desde el 20 de octubre hasta el 19 de diciembre de 2025, ambas fechas inclusive. 
</t>
    </r>
    <r>
      <rPr>
        <b/>
        <sz val="8"/>
        <color theme="1"/>
        <rFont val="Aptos Narrow"/>
        <family val="2"/>
        <scheme val="minor"/>
      </rPr>
      <t xml:space="preserve">TERMINACION: 
</t>
    </r>
    <r>
      <rPr>
        <sz val="8"/>
        <color theme="1"/>
        <rFont val="Aptos Narrow"/>
        <family val="2"/>
        <scheme val="minor"/>
      </rPr>
      <t xml:space="preserve">TERMINAR anticipadamente de mutuo acuerdo entre las partes el Contrato de Prestación de Servicios 172 de 2025, a partir del 02 de diciembre de 2025, por lo que la contratista prestará sus servicios hasta el 01 de diciembre de 2025. </t>
    </r>
  </si>
  <si>
    <r>
      <rPr>
        <b/>
        <sz val="8"/>
        <color rgb="FF000000"/>
        <rFont val="Aptos Narrow"/>
        <scheme val="minor"/>
      </rPr>
      <t xml:space="preserve">Modificatorio 1 
</t>
    </r>
    <r>
      <rPr>
        <sz val="8"/>
        <color rgb="FF000000"/>
        <rFont val="Aptos Narrow"/>
        <scheme val="minor"/>
      </rPr>
      <t xml:space="preserve">ADICIONAR al valor inicial del contrato, la suma de $267.592.969  moneda corriente, incluidos los impuestos, deducciones y erogaciones a que haya lugar. 
 PRORROGAR el plazo de ejecución del contrato, hasta el 30 de noviembre de 2025.
</t>
    </r>
    <r>
      <rPr>
        <b/>
        <sz val="8"/>
        <color rgb="FF000000"/>
        <rFont val="Aptos Narrow"/>
        <scheme val="minor"/>
      </rPr>
      <t xml:space="preserve">Modificatorio 2:
</t>
    </r>
    <r>
      <rPr>
        <sz val="8"/>
        <color rgb="FF000000"/>
        <rFont val="Aptos Narrow"/>
        <scheme val="minor"/>
      </rPr>
      <t>Se modifica la Orden de compra 141748 del 2025, en el sentido de prorrogar el plazo de ejecución contado a partir del 1 de diciembre de 2025 y hasta el 21 de diciembre de 2025 (21 días) y con una reducción de operarios de 28 a 19 personas</t>
    </r>
  </si>
  <si>
    <r>
      <t xml:space="preserve">Modificatorio 1:
</t>
    </r>
    <r>
      <rPr>
        <sz val="8"/>
        <color theme="1"/>
        <rFont val="Aptos Narrow"/>
        <family val="2"/>
        <scheme val="minor"/>
      </rPr>
      <t xml:space="preserve"> ADICIONAR al valor inicial del contrato, la suma de $9.450.000 moneda corriente, incluidos los impuestos, deducciones y erogaciones a que haya lugar. 
VALOR DEL CONTRATO: El valor del contrato es hasta por la suma de  $45.450.000 moneda corriente, incluidos todos los impuestos, deducciones y  erogaciones a que haya lugar
PRORROGAR el plazo de ejecución del contrato, hasta el 19 de diciembre de 2025.</t>
    </r>
  </si>
  <si>
    <t>"ADICIONAR el valor del Contrato de Prestación de Servicios No. 179 de 2025, en la suma de $5.672.667 moneda corriente, incluidos los impuestos, 
deducciones y demás erogaciones a que haya lugar.
PRORROGAR el plazo de ejecución del contrato en dos (2) meses y siete (07) días, esto es desde el 13 de octubre hasta el 19 de diciembre de 2025, 
ambas fechas inclusive"</t>
  </si>
  <si>
    <r>
      <t xml:space="preserve">Modificatorio 1:
</t>
    </r>
    <r>
      <rPr>
        <sz val="8"/>
        <color theme="1"/>
        <rFont val="Aptos Narrow"/>
        <family val="2"/>
        <scheme val="minor"/>
      </rPr>
      <t xml:space="preserve"> ADICIONAR al valor inicial del contrato, la suma de $23.100.000 moneda corriente, incluidos los impuestos, deducciones y erogaciones a que haya lugar. 
VALOR DEL CONTRATO  El valor del contrato es hasta por la suma de  $95.100.000 moneda corriente, y los impuestos, tasas, deducciones y erogaciones 
a que haya lugar. 
PRORROGAR el plazo de ejecución del contrato, hasta el 30 de diciembre de 2025.</t>
    </r>
  </si>
  <si>
    <r>
      <t xml:space="preserve">Modificatorio 1:
</t>
    </r>
    <r>
      <rPr>
        <sz val="8"/>
        <color theme="1"/>
        <rFont val="Aptos Narrow"/>
        <family val="2"/>
        <scheme val="minor"/>
      </rPr>
      <t xml:space="preserve"> ADICIONAR al valor inicial del contrato, la suma de $10.000.000 moneda corriente, incluidos los impuestos, deducciones y erogaciones a que haya lugar. 
PRORROGAR el plazo de ejecución del contrato, hasta el 17 de noviembre de 2025.</t>
    </r>
  </si>
  <si>
    <t>Modificatorio 1 (02/05/2025): Adicionar el valor del contrato en $ 4.128.150,00 y prorrogar el plazo de ejecución hasta el 02/06/2025.</t>
  </si>
  <si>
    <t>Modificatorio 1 (02/05/2025): Adicionar el valor del contrato en $ 5.694.000,00 y prorrogar el plazo de ejecución hasta el 02/06/2025.</t>
  </si>
  <si>
    <t>Modificatorio 1 (02/05/2025): Adicionar el valor del contrato en $ 6.975.150,00 y prorrogar el plazo de ejecución hasta el 02/06/2025.</t>
  </si>
  <si>
    <t>Modificatorio 1 (02/05/2025): Adicionar el valor del contrato en $ 3.274.050,00 y prorrogar el plazo de ejecución hasta el 02/06/2025.</t>
  </si>
  <si>
    <t>62.80%</t>
  </si>
  <si>
    <r>
      <rPr>
        <b/>
        <sz val="8"/>
        <color theme="1"/>
        <rFont val="Aptos Narrow"/>
        <scheme val="minor"/>
      </rPr>
      <t xml:space="preserve">Modificatorio 1 </t>
    </r>
    <r>
      <rPr>
        <sz val="8"/>
        <color theme="1"/>
        <rFont val="Aptos Narrow"/>
        <scheme val="minor"/>
      </rPr>
      <t xml:space="preserve">
ADICIONAR al valor inicial del contrato, la suma de $212.722.247,44 moneda corriente, incluidos los impuestos, deducciones y erogaciones a que haya lugar. 
 PRORROGAR el plazo de ejecución del contrato, hasta el 15  de septiembre de 2025.</t>
    </r>
  </si>
  <si>
    <r>
      <t xml:space="preserve">Modificatorio 1:
</t>
    </r>
    <r>
      <rPr>
        <sz val="8"/>
        <color theme="1"/>
        <rFont val="Aptos Narrow"/>
        <family val="2"/>
        <scheme val="minor"/>
      </rPr>
      <t xml:space="preserve"> ADICIONAR al valor inicial del contrato, la suma de $17.560.000 moneda corriente, incluidos los impuestos, deducciones y erogaciones a que haya lugar. 
PRORROGAR el plazo de ejecución del contrato, hasta el 6 de noviembre de 2025.</t>
    </r>
  </si>
  <si>
    <r>
      <rPr>
        <b/>
        <sz val="8"/>
        <color theme="1"/>
        <rFont val="Aptos Narrow"/>
        <family val="2"/>
        <scheme val="minor"/>
      </rPr>
      <t>Modificatorio 1:</t>
    </r>
    <r>
      <rPr>
        <sz val="8"/>
        <color theme="1"/>
        <rFont val="Aptos Narrow"/>
        <family val="2"/>
        <scheme val="minor"/>
      </rPr>
      <t xml:space="preserve">
ADICIONAR el valor del contrato de Prestación de Servicios No. 239 de 2025, en la suma de $4.500.000 M/CTE, incluidos los impuestos, deducciones y demás erogaciones a que haya lugar. 
VALOR DEL CONTRATO: El valor del contrato es 
hasta por la suma de $13.500.000 moneda corriente, incluidos todos los impuestos, deducciones y erogaciones a que haya lugar</t>
    </r>
  </si>
  <si>
    <r>
      <t xml:space="preserve">Modificatorio 1:
</t>
    </r>
    <r>
      <rPr>
        <sz val="8"/>
        <color theme="1"/>
        <rFont val="Aptos Narrow"/>
        <family val="2"/>
        <scheme val="minor"/>
      </rPr>
      <t xml:space="preserve">ADICIONAR al valor del Contrato de Prestación de Servicios  No.248 de 2025, la suma de $8.651.636 moneda corriente, incluidos los impuestos, 
deducciones y erogaciones a que haya lugar.    
VALOR DEL CONTRATO: El valor total del contrato es 
hasta por la suma de $40.651.635 moneda corriente. incluidos impuestos, deducciones y erogaciones a que haya lugar”.  
PRORROGAR el plazo de ejecución del contrato en once (11) días, esto es desde el 20 de diciembre hasta el 30 de diciembre de 2025, ambas fechas inclusive. </t>
    </r>
  </si>
  <si>
    <r>
      <rPr>
        <b/>
        <sz val="8"/>
        <color theme="1"/>
        <rFont val="Aptos Narrow"/>
        <family val="2"/>
        <scheme val="minor"/>
      </rPr>
      <t>Modificatorio 1:</t>
    </r>
    <r>
      <rPr>
        <sz val="8"/>
        <color theme="1"/>
        <rFont val="Aptos Narrow"/>
        <family val="2"/>
        <scheme val="minor"/>
      </rPr>
      <t xml:space="preserve">
ADICIONAR el valor del Contrato de Suministro No. 251 de 
2025, en la suma de $ 12.000.000 moneda corriente, incluidos los impuestos, deducciones y demás erogaciones a que haya lugar. 
VALOR DEL CONTRATO: El valor del contrato es 
hasta por la suma de $212.000.000 moneda corriente, incluidos todos los impuestos, deducciones y erogaciones a que haya lugar</t>
    </r>
  </si>
  <si>
    <t>ANULADO</t>
  </si>
  <si>
    <r>
      <rPr>
        <b/>
        <sz val="8"/>
        <color rgb="FF000000"/>
        <rFont val="Aptos Narrow"/>
        <scheme val="minor"/>
      </rPr>
      <t xml:space="preserve">Modificatorio 1:
</t>
    </r>
    <r>
      <rPr>
        <sz val="8"/>
        <color rgb="FF000000"/>
        <rFont val="Aptos Narrow"/>
        <scheme val="minor"/>
      </rPr>
      <t xml:space="preserve">ADICIONAR el valor del Contrato de Prestación de Servicios  Profesionales 264 de 2025, en la suma de $2.582.400 M/CTE, incluidos los impuestos, 
deducciones y demás erogaciones a que haya lugar. 
 PRORROGAR el plazo de ejecución del contrato en dieciséis (16) días, esto es desde el 4 de diciembre de 2025 hasta el 19 de diciembre de 2025. </t>
    </r>
  </si>
  <si>
    <r>
      <t xml:space="preserve">Modificatorio 1:
</t>
    </r>
    <r>
      <rPr>
        <sz val="8"/>
        <color theme="1"/>
        <rFont val="Aptos Narrow"/>
        <family val="2"/>
        <scheme val="minor"/>
      </rPr>
      <t xml:space="preserve"> ADICIONAR al valor del Contrato de Prestación de Servicios Profesionales No. 280 de 2025, la suma de $2.915.000,00 moneda corriente, incluidos los 
impuestos, deducciones y erogaciones a que haya lugar.  
 VALOR DEL CONTRATO: El valor total del contrato es 
hasta por la suma de $51.675.000 moneda corriente. incluidos impuestos, deducciones y erogaciones a que haya lugar”.   
 PRORROGAR el plazo de ejecución del contrato en once (11) días, esto es desde el 20 de diciembre hasta el 30 de diciembre de 2025, ambas fechas 
inclusive. </t>
    </r>
  </si>
  <si>
    <r>
      <rPr>
        <b/>
        <sz val="8"/>
        <color theme="1"/>
        <rFont val="Aptos Narrow"/>
        <family val="2"/>
        <scheme val="minor"/>
      </rPr>
      <t>Modificatorio 1:</t>
    </r>
    <r>
      <rPr>
        <sz val="8"/>
        <color theme="1"/>
        <rFont val="Aptos Narrow"/>
        <family val="2"/>
        <scheme val="minor"/>
      </rPr>
      <t xml:space="preserve">
ADICIONAR al valor del Contrato de Prestación de Servicios Profesionales No. 282 de 2025, la suma de $4.042.133.33 moneda corriente, incluidos los 
impuestos, deducciones y erogaciones a que haya lugar.   
VALOR DEL CONTRATO: El valor total del contrato es 
hasta por la suma de $71.656.000 moneda corriente. incluidos impuestos, deducciones y erogaciones a que haya lugar”.   
PRORROGAR el plazo de ejecución del contrato en once (11) días, esto es desde el 20 de diciembre hasta el 30 de diciembre de 2025, ambas fechas inclusive.</t>
    </r>
  </si>
  <si>
    <t xml:space="preserve">"Modificatorio 1: 
 PRORROGAR el plazo de ejecución del Contrato de Obra 329 de 2025 en once (11) días, esto es desde el 20 de diciembre hasta el 30 de diciembre de 2025, 
ambas fechas inclusive.
Modificatorio 2:
PRORROGAR el plazo de ejecución del Contrato de Obra 329 de 2025 hasta el 28 de febrero de 2026. 
PLAZO DE EJECUCIÓN: El plazo del contrato será 
hasta el 28 de febrero 2026, previo cumplimiento de los requisitos de perfeccionamiento y ejecución. 
CLÁUSULA TERCERA. ADICIONAR el valor del contrato en la suma de $174.582.133,87.  
  VALOR DEL CONTRATO: El valor del contrato de 
acuerdo con la oferta presentada a través de SECOP II, corresponde a la suma de $597.129.063,33. moneda corriente, incluido IVA, AIU, </t>
  </si>
  <si>
    <t>66.35%</t>
  </si>
  <si>
    <t>52.27%</t>
  </si>
  <si>
    <t>86.21%</t>
  </si>
  <si>
    <t>68.97%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</si>
</sst>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164" formatCode="_-&quot;$&quot;\ * #,##0_-;\-&quot;$&quot;\ * #,##0_-;_-&quot;$&quot;\ * &quot;-&quot;_-;_-@_-"/>
    <numFmt numFmtId="165" formatCode="000"/>
    <numFmt numFmtId="166" formatCode="dd\-mmm\-yyyy"/>
    <numFmt numFmtId="167" formatCode="_(&quot;$&quot;\ * #,##0_);_(&quot;$&quot;\ * \(#,##0\);_(&quot;$&quot;\ * &quot;-&quot;??_);_(@_)"/>
    <numFmt numFmtId="168" formatCode="[$-240A]d&quot; de &quot;mmmm&quot; de &quot;yyyy;@"/>
    <numFmt numFmtId="169" formatCode="_(&quot;$&quot;\ * #,##0.00_);_(&quot;$&quot;\ * \(#,##0.00\);_(&quot;$&quot;\ * &quot;-&quot;??_);_(@_)"/>
    <numFmt numFmtId="170" formatCode="[$-580A]d&quot; de &quot;mmmm&quot; de &quot;yyyy;@"/>
    <numFmt numFmtId="171" formatCode="_-&quot;$&quot;\ * #,##0.00_-;\-&quot;$&quot;\ * #,##0.00_-;_-&quot;$&quot;\ * &quot;-&quot;_-;_-@_-"/>
    <numFmt numFmtId="172" formatCode="_-&quot;$&quot;\ * #,##0.0_-;\-&quot;$&quot;\ * #,##0.0_-;_-&quot;$&quot;\ * &quot;-&quot;_-;_-@_-"/>
  </numFmts>
  <fonts count="17">
    <font>
      <sz val="11"/>
      <color theme="1"/>
      <name val="Aptos Narrow"/>
      <family val="2"/>
      <scheme val="minor"/>
    </font>
    <font>
      <sz val="11"/>
      <color theme="1"/>
      <name val="Aptos Narrow"/>
      <family val="2"/>
      <scheme val="minor"/>
    </font>
    <font>
      <sz val="10"/>
      <name val="Arial"/>
      <family val="2"/>
    </font>
    <font>
      <b/>
      <sz val="10"/>
      <name val="Aptos Narrow"/>
      <scheme val="minor"/>
    </font>
    <font>
      <sz val="10"/>
      <name val="Aptos Narrow"/>
      <scheme val="minor"/>
    </font>
    <font>
      <sz val="10"/>
      <color theme="1"/>
      <name val="Aptos Narrow"/>
      <scheme val="minor"/>
    </font>
    <font>
      <b/>
      <sz val="8"/>
      <color theme="1"/>
      <name val="Aptos Narrow"/>
      <scheme val="minor"/>
    </font>
    <font>
      <sz val="8"/>
      <color theme="1"/>
      <name val="Aptos Narrow"/>
      <scheme val="minor"/>
    </font>
    <font>
      <b/>
      <sz val="10"/>
      <color theme="1"/>
      <name val="Aptos Narrow"/>
      <scheme val="minor"/>
    </font>
    <font>
      <sz val="8"/>
      <color rgb="FF000000"/>
      <name val="Aptos Narrow"/>
      <scheme val="minor"/>
    </font>
    <font>
      <b/>
      <sz val="8"/>
      <color rgb="FF000000"/>
      <name val="Aptos Narrow"/>
      <scheme val="minor"/>
    </font>
    <font>
      <b/>
      <sz val="10"/>
      <color theme="0"/>
      <name val="Aptos Narrow"/>
      <scheme val="minor"/>
    </font>
    <font>
      <b/>
      <sz val="8"/>
      <color theme="1"/>
      <name val="Aptos Narrow"/>
      <family val="2"/>
      <scheme val="minor"/>
    </font>
    <font>
      <sz val="8"/>
      <color theme="1"/>
      <name val="Aptos Narrow"/>
      <family val="2"/>
      <scheme val="minor"/>
    </font>
    <font>
      <b/>
      <sz val="8"/>
      <color theme="0"/>
      <name val="Aptos Narrow"/>
      <scheme val="minor"/>
    </font>
    <font>
      <b/>
      <sz val="11"/>
      <color theme="1"/>
      <name val="Aptos Narrow"/>
      <family val="2"/>
      <scheme val="minor"/>
    </font>
    <font>
      <sz val="10"/>
      <color theme="0"/>
      <name val="Aptos Narrow"/>
      <scheme val="minor"/>
    </font>
  </fonts>
  <fills count="4">
    <fill>
      <patternFill patternType="none"/>
    </fill>
    <fill>
      <patternFill patternType="gray125"/>
    </fill>
    <fill>
      <patternFill patternType="solid">
        <fgColor rgb="FF962D46"/>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6">
    <xf numFmtId="0" fontId="0" fillId="0" borderId="0"/>
    <xf numFmtId="41" fontId="1" fillId="0" borderId="0" applyFont="0" applyFill="0" applyBorder="0" applyAlignment="0" applyProtection="0"/>
    <xf numFmtId="9" fontId="1" fillId="0" borderId="0" applyFont="0" applyFill="0" applyBorder="0" applyAlignment="0" applyProtection="0"/>
    <xf numFmtId="0" fontId="2" fillId="0" borderId="0"/>
    <xf numFmtId="169" fontId="2" fillId="0" borderId="0" applyFont="0" applyFill="0" applyBorder="0" applyAlignment="0" applyProtection="0"/>
    <xf numFmtId="164" fontId="1" fillId="0" borderId="0" applyFont="0" applyFill="0" applyBorder="0" applyAlignment="0" applyProtection="0"/>
  </cellStyleXfs>
  <cellXfs count="78">
    <xf numFmtId="0" fontId="0" fillId="0" borderId="0" xfId="0"/>
    <xf numFmtId="14" fontId="0" fillId="0" borderId="0" xfId="0" applyNumberFormat="1"/>
    <xf numFmtId="10" fontId="0" fillId="0" borderId="0" xfId="2" applyNumberFormat="1" applyFont="1"/>
    <xf numFmtId="10" fontId="0" fillId="0" borderId="0" xfId="2" applyNumberFormat="1" applyFont="1" applyFill="1"/>
    <xf numFmtId="165" fontId="3" fillId="0" borderId="3" xfId="0" applyNumberFormat="1" applyFont="1" applyBorder="1" applyAlignment="1">
      <alignment horizontal="center" vertical="center" wrapText="1"/>
    </xf>
    <xf numFmtId="168" fontId="4" fillId="0" borderId="4" xfId="0" applyNumberFormat="1" applyFont="1" applyBorder="1" applyAlignment="1">
      <alignment horizontal="center" vertical="center" wrapText="1"/>
    </xf>
    <xf numFmtId="168" fontId="4" fillId="0" borderId="4" xfId="0" applyNumberFormat="1" applyFont="1" applyBorder="1" applyAlignment="1">
      <alignment horizontal="center" vertical="center"/>
    </xf>
    <xf numFmtId="10" fontId="5" fillId="0" borderId="4" xfId="2" applyNumberFormat="1" applyFont="1" applyBorder="1" applyAlignment="1">
      <alignment horizontal="center" vertical="center"/>
    </xf>
    <xf numFmtId="165" fontId="3" fillId="0" borderId="2" xfId="0" applyNumberFormat="1" applyFont="1" applyBorder="1" applyAlignment="1">
      <alignment horizontal="center" vertical="center" wrapText="1"/>
    </xf>
    <xf numFmtId="168" fontId="4" fillId="0" borderId="1" xfId="0" applyNumberFormat="1" applyFont="1" applyBorder="1" applyAlignment="1">
      <alignment horizontal="center" vertical="center" wrapText="1"/>
    </xf>
    <xf numFmtId="168" fontId="4" fillId="0" borderId="1" xfId="0" applyNumberFormat="1" applyFont="1" applyBorder="1" applyAlignment="1">
      <alignment horizontal="center" vertical="center"/>
    </xf>
    <xf numFmtId="10" fontId="5" fillId="0" borderId="1" xfId="2" applyNumberFormat="1" applyFont="1" applyBorder="1" applyAlignment="1">
      <alignment horizontal="center" vertical="center"/>
    </xf>
    <xf numFmtId="0" fontId="6" fillId="0" borderId="1" xfId="0" applyFont="1" applyBorder="1" applyAlignment="1">
      <alignment horizontal="left" vertical="center" wrapText="1"/>
    </xf>
    <xf numFmtId="168" fontId="3"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168" fontId="5" fillId="0" borderId="1" xfId="0" applyNumberFormat="1" applyFont="1" applyBorder="1" applyAlignment="1">
      <alignment horizontal="center" vertical="center"/>
    </xf>
    <xf numFmtId="165" fontId="3" fillId="0" borderId="7" xfId="0" applyNumberFormat="1" applyFont="1" applyBorder="1" applyAlignment="1">
      <alignment horizontal="center" vertical="center" wrapText="1"/>
    </xf>
    <xf numFmtId="168" fontId="4" fillId="0" borderId="8" xfId="0" applyNumberFormat="1" applyFont="1" applyBorder="1" applyAlignment="1">
      <alignment horizontal="center" vertical="center" wrapText="1"/>
    </xf>
    <xf numFmtId="168" fontId="5" fillId="0" borderId="8" xfId="0" applyNumberFormat="1" applyFont="1" applyBorder="1" applyAlignment="1">
      <alignment horizontal="center" vertical="center"/>
    </xf>
    <xf numFmtId="10" fontId="5" fillId="0" borderId="8" xfId="2" applyNumberFormat="1" applyFont="1" applyBorder="1" applyAlignment="1">
      <alignment horizontal="center" vertical="center"/>
    </xf>
    <xf numFmtId="171" fontId="8" fillId="0" borderId="1" xfId="5" applyNumberFormat="1" applyFont="1" applyFill="1" applyBorder="1" applyAlignment="1">
      <alignment horizontal="center" vertical="center"/>
    </xf>
    <xf numFmtId="165" fontId="3" fillId="0" borderId="0" xfId="0" applyNumberFormat="1" applyFont="1" applyAlignment="1">
      <alignment horizontal="center" vertical="center" wrapText="1"/>
    </xf>
    <xf numFmtId="168" fontId="4" fillId="0" borderId="0" xfId="0" applyNumberFormat="1" applyFont="1" applyAlignment="1">
      <alignment horizontal="center" vertical="center" wrapText="1"/>
    </xf>
    <xf numFmtId="168" fontId="5" fillId="0" borderId="0" xfId="0" applyNumberFormat="1" applyFont="1" applyAlignment="1">
      <alignment horizontal="center" vertical="center"/>
    </xf>
    <xf numFmtId="10" fontId="5" fillId="0" borderId="0" xfId="2" applyNumberFormat="1" applyFont="1" applyBorder="1" applyAlignment="1">
      <alignment horizontal="center" vertical="center"/>
    </xf>
    <xf numFmtId="0" fontId="9" fillId="3" borderId="1" xfId="0" applyFont="1" applyFill="1" applyBorder="1" applyAlignment="1">
      <alignment horizontal="center" vertical="center" wrapText="1"/>
    </xf>
    <xf numFmtId="165" fontId="11" fillId="2" borderId="2" xfId="3" applyNumberFormat="1" applyFont="1" applyFill="1" applyBorder="1" applyAlignment="1">
      <alignment horizontal="center" vertical="center" wrapText="1"/>
    </xf>
    <xf numFmtId="166" fontId="11" fillId="2" borderId="1" xfId="3" applyNumberFormat="1" applyFont="1" applyFill="1" applyBorder="1" applyAlignment="1">
      <alignment horizontal="center" vertical="center" wrapText="1"/>
    </xf>
    <xf numFmtId="167" fontId="11" fillId="2" borderId="1" xfId="3" applyNumberFormat="1" applyFont="1" applyFill="1" applyBorder="1" applyAlignment="1">
      <alignment horizontal="center" vertical="center" wrapText="1"/>
    </xf>
    <xf numFmtId="10" fontId="11" fillId="2" borderId="1" xfId="2" applyNumberFormat="1" applyFont="1" applyFill="1" applyBorder="1" applyAlignment="1">
      <alignment horizontal="center" vertical="center" wrapText="1"/>
    </xf>
    <xf numFmtId="164" fontId="8" fillId="0" borderId="1" xfId="5" applyFont="1" applyFill="1" applyBorder="1" applyAlignment="1">
      <alignment horizontal="center" vertical="center"/>
    </xf>
    <xf numFmtId="0" fontId="8" fillId="3" borderId="1" xfId="0" applyFont="1" applyFill="1" applyBorder="1" applyAlignment="1">
      <alignment horizontal="center" vertical="center"/>
    </xf>
    <xf numFmtId="170" fontId="5" fillId="3" borderId="1" xfId="0" applyNumberFormat="1" applyFont="1" applyFill="1" applyBorder="1" applyAlignment="1">
      <alignment horizontal="center" vertical="center"/>
    </xf>
    <xf numFmtId="172" fontId="8" fillId="3" borderId="1" xfId="5" applyNumberFormat="1" applyFont="1" applyFill="1" applyBorder="1" applyAlignment="1">
      <alignment horizontal="center" vertical="center"/>
    </xf>
    <xf numFmtId="0" fontId="8" fillId="0" borderId="1" xfId="0" applyFont="1" applyBorder="1" applyAlignment="1">
      <alignment horizontal="center" vertical="center"/>
    </xf>
    <xf numFmtId="170" fontId="5" fillId="0" borderId="1" xfId="0" applyNumberFormat="1" applyFont="1" applyBorder="1" applyAlignment="1">
      <alignment horizontal="center" vertical="center"/>
    </xf>
    <xf numFmtId="171" fontId="8" fillId="3" borderId="1" xfId="5" applyNumberFormat="1" applyFont="1" applyFill="1" applyBorder="1" applyAlignment="1">
      <alignment horizontal="center" vertical="center"/>
    </xf>
    <xf numFmtId="0" fontId="8" fillId="3" borderId="1" xfId="0" applyFont="1" applyFill="1" applyBorder="1" applyAlignment="1">
      <alignment horizontal="center" vertical="center" wrapText="1"/>
    </xf>
    <xf numFmtId="10" fontId="5" fillId="0" borderId="0" xfId="2" applyNumberFormat="1" applyFont="1" applyAlignment="1">
      <alignment horizontal="center" vertical="center"/>
    </xf>
    <xf numFmtId="0" fontId="12" fillId="3" borderId="1" xfId="0" applyFont="1" applyFill="1" applyBorder="1" applyAlignment="1">
      <alignment horizontal="center" vertical="center" wrapText="1"/>
    </xf>
    <xf numFmtId="0" fontId="7" fillId="0" borderId="1" xfId="0" applyFont="1" applyBorder="1" applyAlignment="1">
      <alignment vertical="center" wrapText="1"/>
    </xf>
    <xf numFmtId="0" fontId="12" fillId="3" borderId="1" xfId="0" applyFont="1" applyFill="1" applyBorder="1" applyAlignment="1">
      <alignment vertical="center" wrapText="1"/>
    </xf>
    <xf numFmtId="0" fontId="13" fillId="3" borderId="1" xfId="0" applyFont="1" applyFill="1" applyBorder="1" applyAlignment="1">
      <alignment vertical="center" wrapText="1"/>
    </xf>
    <xf numFmtId="164" fontId="5" fillId="0" borderId="1" xfId="1" applyNumberFormat="1" applyFont="1" applyBorder="1" applyAlignment="1">
      <alignment horizontal="center" vertical="center" wrapText="1"/>
    </xf>
    <xf numFmtId="167" fontId="3" fillId="0" borderId="4" xfId="4" applyNumberFormat="1" applyFont="1" applyBorder="1" applyAlignment="1">
      <alignment horizontal="center" vertical="center" wrapText="1"/>
    </xf>
    <xf numFmtId="167" fontId="3" fillId="0" borderId="1" xfId="4" applyNumberFormat="1" applyFont="1" applyBorder="1" applyAlignment="1">
      <alignment horizontal="center" vertical="center" wrapText="1"/>
    </xf>
    <xf numFmtId="167" fontId="3" fillId="0" borderId="1" xfId="4" applyNumberFormat="1" applyFont="1" applyFill="1" applyBorder="1" applyAlignment="1">
      <alignment horizontal="center" vertical="center" wrapText="1"/>
    </xf>
    <xf numFmtId="164" fontId="5" fillId="0" borderId="1" xfId="1" applyNumberFormat="1" applyFont="1" applyFill="1" applyBorder="1" applyAlignment="1">
      <alignment horizontal="center" vertical="center" wrapText="1"/>
    </xf>
    <xf numFmtId="167" fontId="3" fillId="0" borderId="8" xfId="4" applyNumberFormat="1" applyFont="1" applyBorder="1" applyAlignment="1">
      <alignment horizontal="center" vertical="center" wrapText="1"/>
    </xf>
    <xf numFmtId="164" fontId="5" fillId="0" borderId="8" xfId="1" applyNumberFormat="1" applyFont="1" applyBorder="1" applyAlignment="1">
      <alignment horizontal="center" vertical="center" wrapText="1"/>
    </xf>
    <xf numFmtId="167" fontId="3" fillId="0" borderId="0" xfId="4" applyNumberFormat="1" applyFont="1" applyBorder="1" applyAlignment="1">
      <alignment horizontal="center" vertical="center" wrapText="1"/>
    </xf>
    <xf numFmtId="164" fontId="5" fillId="0" borderId="0" xfId="1" applyNumberFormat="1" applyFont="1" applyBorder="1" applyAlignment="1">
      <alignment horizontal="center" vertical="center" wrapText="1"/>
    </xf>
    <xf numFmtId="0" fontId="5" fillId="0" borderId="0" xfId="0" applyFont="1" applyAlignment="1">
      <alignment horizontal="center" vertical="center"/>
    </xf>
    <xf numFmtId="167" fontId="14" fillId="2" borderId="4" xfId="3" applyNumberFormat="1" applyFont="1" applyFill="1" applyBorder="1" applyAlignment="1">
      <alignment horizontal="center" vertical="center" wrapText="1"/>
    </xf>
    <xf numFmtId="0" fontId="7" fillId="0" borderId="1" xfId="0" applyFont="1" applyBorder="1"/>
    <xf numFmtId="0" fontId="7" fillId="0" borderId="8" xfId="0" applyFont="1" applyBorder="1"/>
    <xf numFmtId="0" fontId="7" fillId="0" borderId="0" xfId="0" applyFont="1"/>
    <xf numFmtId="0" fontId="10" fillId="3" borderId="1" xfId="0" applyFont="1" applyFill="1" applyBorder="1" applyAlignment="1">
      <alignment horizontal="center" vertical="top" wrapText="1"/>
    </xf>
    <xf numFmtId="0" fontId="15"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10" fontId="5" fillId="0" borderId="4" xfId="2" applyNumberFormat="1" applyFont="1" applyFill="1" applyBorder="1" applyAlignment="1">
      <alignment horizontal="center" vertical="center"/>
    </xf>
    <xf numFmtId="0" fontId="7" fillId="0" borderId="1" xfId="0" applyFont="1" applyBorder="1" applyAlignment="1">
      <alignment wrapText="1"/>
    </xf>
    <xf numFmtId="0" fontId="12"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7" fillId="0" borderId="8" xfId="0" applyFont="1" applyBorder="1" applyAlignment="1">
      <alignment wrapText="1"/>
    </xf>
    <xf numFmtId="0" fontId="8" fillId="0" borderId="1" xfId="0" applyFont="1" applyBorder="1" applyAlignment="1">
      <alignment horizontal="center" vertical="center" wrapText="1"/>
    </xf>
    <xf numFmtId="167" fontId="16" fillId="2" borderId="1" xfId="3" applyNumberFormat="1" applyFont="1" applyFill="1" applyBorder="1" applyAlignment="1">
      <alignment vertical="center" wrapText="1"/>
    </xf>
    <xf numFmtId="167" fontId="4" fillId="0" borderId="4" xfId="4" applyNumberFormat="1" applyFont="1" applyBorder="1" applyAlignment="1">
      <alignment vertical="center" wrapText="1"/>
    </xf>
    <xf numFmtId="167" fontId="4" fillId="0" borderId="1" xfId="4" applyNumberFormat="1" applyFont="1" applyBorder="1" applyAlignment="1">
      <alignment vertical="center" wrapText="1"/>
    </xf>
    <xf numFmtId="164" fontId="5" fillId="0" borderId="5" xfId="1" applyNumberFormat="1" applyFont="1" applyBorder="1" applyAlignment="1">
      <alignment vertical="center" wrapText="1"/>
    </xf>
    <xf numFmtId="164" fontId="5" fillId="0" borderId="5" xfId="1" applyNumberFormat="1" applyFont="1" applyFill="1" applyBorder="1" applyAlignment="1">
      <alignment vertical="center" wrapText="1"/>
    </xf>
    <xf numFmtId="164" fontId="5" fillId="0" borderId="6" xfId="1" applyNumberFormat="1" applyFont="1" applyBorder="1" applyAlignment="1">
      <alignment vertical="center" wrapText="1"/>
    </xf>
    <xf numFmtId="168" fontId="4" fillId="0" borderId="1" xfId="0" applyNumberFormat="1" applyFont="1" applyBorder="1" applyAlignment="1">
      <alignment vertical="center" wrapText="1"/>
    </xf>
    <xf numFmtId="164" fontId="5" fillId="0" borderId="9" xfId="1" applyNumberFormat="1" applyFont="1" applyBorder="1" applyAlignment="1">
      <alignment vertical="center" wrapText="1"/>
    </xf>
    <xf numFmtId="171" fontId="5" fillId="3" borderId="1" xfId="5" applyNumberFormat="1" applyFont="1" applyFill="1" applyBorder="1" applyAlignment="1">
      <alignment vertical="center"/>
    </xf>
    <xf numFmtId="164" fontId="5" fillId="0" borderId="0" xfId="1" applyNumberFormat="1" applyFont="1" applyBorder="1" applyAlignment="1">
      <alignment vertical="center" wrapText="1"/>
    </xf>
    <xf numFmtId="0" fontId="5" fillId="0" borderId="0" xfId="0" applyFont="1" applyAlignment="1">
      <alignment vertical="center"/>
    </xf>
    <xf numFmtId="0" fontId="11" fillId="2" borderId="0" xfId="0" applyFont="1" applyFill="1" applyAlignment="1">
      <alignment horizontal="center"/>
    </xf>
  </cellXfs>
  <cellStyles count="6">
    <cellStyle name="Millares [0]" xfId="1" builtinId="6"/>
    <cellStyle name="Moneda [0]" xfId="5" builtinId="7"/>
    <cellStyle name="Moneda 2" xfId="4" xr:uid="{B199B70C-A372-469E-8998-6E7F8EDDDCAD}"/>
    <cellStyle name="Normal" xfId="0" builtinId="0"/>
    <cellStyle name="Normal 4 4" xfId="3" xr:uid="{806B00BB-201F-412E-8452-2D92C3D06F87}"/>
    <cellStyle name="Porcentaje" xfId="2" builtinId="5"/>
  </cellStyles>
  <dxfs count="14">
    <dxf>
      <font>
        <sz val="8"/>
        <name val="Aptos Narrow"/>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ptos Narrow"/>
        <scheme val="minor"/>
      </font>
      <numFmt numFmtId="164" formatCode="_-&quot;$&quot;\ * #,##0_-;\-&quot;$&quot;\ * #,##0_-;_-&quot;$&quot;\ * &quot;-&quot;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ptos Narrow"/>
        <scheme val="minor"/>
      </font>
      <numFmt numFmtId="164" formatCode="_-&quot;$&quot;\ * #,##0_-;\-&quot;$&quot;\ * #,##0_-;_-&quot;$&quot;\ * &quot;-&quot;_-;_-@_-"/>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theme="1"/>
        <name val="Aptos Narrow"/>
        <scheme val="minor"/>
      </font>
      <numFmt numFmtId="14"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ptos Narrow"/>
        <scheme val="minor"/>
      </font>
      <numFmt numFmtId="167" formatCode="_(&quot;$&quot;\ * #,##0_);_(&quot;$&quot;\ * \(#,##0\);_(&quot;$&quot;\ * &quot;-&quot;??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Narrow"/>
        <scheme val="minor"/>
      </font>
      <numFmt numFmtId="168" formatCode="[$-240A]d&quot; de &quot;mmmm&quot; de &quot;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Narrow"/>
        <scheme val="minor"/>
      </font>
      <numFmt numFmtId="168" formatCode="[$-240A]d&quot; de &quot;mmmm&quot; de &quot;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ptos Narrow"/>
        <scheme val="minor"/>
      </font>
      <numFmt numFmtId="168" formatCode="[$-240A]d&quot; de &quot;mmmm&quot; de &quot;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Aptos Narrow"/>
        <scheme val="minor"/>
      </font>
      <numFmt numFmtId="165" formatCode="000"/>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top style="thin">
          <color indexed="64"/>
        </top>
      </border>
    </dxf>
    <dxf>
      <font>
        <sz val="10"/>
        <name val="Aptos Narrow"/>
        <scheme val="minor"/>
      </font>
      <numFmt numFmtId="173" formatCode="_(&quot;$&quot;\ * #.##0_);_(&quot;$&quot;\ * \(#.##0\);_(&quot;$&quot;\ * &quot;-&quot;??_);_(@_)"/>
    </dxf>
    <dxf>
      <font>
        <b/>
        <i val="0"/>
        <strike val="0"/>
        <condense val="0"/>
        <extend val="0"/>
        <outline val="0"/>
        <shadow val="0"/>
        <u val="none"/>
        <vertAlign val="baseline"/>
        <sz val="10"/>
        <color theme="0"/>
        <name val="Aptos Narrow"/>
        <scheme val="minor"/>
      </font>
      <numFmt numFmtId="167" formatCode="_(&quot;$&quot;\ * #,##0_);_(&quot;$&quot;\ * \(#,##0\);_(&quot;$&quot;\ * &quot;-&quot;??_);_(@_)"/>
      <fill>
        <patternFill patternType="solid">
          <fgColor indexed="64"/>
          <bgColor rgb="FF962D46"/>
        </patternFill>
      </fill>
      <alignment horizontal="center" vertical="center" textRotation="0" wrapText="1" indent="0" justifyLastLine="0" shrinkToFit="0" readingOrder="0"/>
      <border diagonalUp="0" diagonalDown="0">
        <left style="thin">
          <color indexed="64"/>
        </left>
        <right style="thin">
          <color indexed="64"/>
        </right>
        <top/>
        <bottom/>
      </border>
    </dxf>
    <dxf>
      <fill>
        <patternFill>
          <bgColor rgb="FFFF0000"/>
        </patternFill>
      </fill>
    </dxf>
  </dxfs>
  <tableStyles count="0" defaultTableStyle="TableStyleMedium2"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A2CCD1E-CF1F-411F-8673-61F7046BBA45}" name="Tabla1" displayName="Tabla1" ref="A2:I373" totalsRowShown="0" headerRowDxfId="12" dataDxfId="11" headerRowBorderDxfId="9" tableBorderDxfId="10" headerRowCellStyle="Normal 4 4">
  <autoFilter ref="A2:I373" xr:uid="{5A2CCD1E-CF1F-411F-8673-61F7046BBA45}"/>
  <tableColumns count="9">
    <tableColumn id="1" xr3:uid="{1622A27E-4698-455F-AC04-5B1B0C4CEBA3}" name="Nº contrato" dataDxfId="8"/>
    <tableColumn id="2" xr3:uid="{D460A179-C9FA-48E1-A117-336DDC1B978B}" name="Fecha contrato" dataDxfId="7"/>
    <tableColumn id="3" xr3:uid="{019A2BE4-7BEE-431E-886A-0DDA72830B90}" name="Fecha contrato inicio" dataDxfId="6"/>
    <tableColumn id="4" xr3:uid="{D56FF779-8CDF-4DF2-AD93-CEE031FF6270}" name="Fecha contrato terminacion" dataDxfId="5"/>
    <tableColumn id="5" xr3:uid="{B1EB98E5-0709-48DB-9F0F-330E8E5A278E}" name="Valor Total" dataDxfId="4" dataCellStyle="Moneda 2"/>
    <tableColumn id="6" xr3:uid="{B373AF9E-6801-4ACE-B1A4-72186A718B5A}" name="Porcentaje de ejecucion" dataDxfId="3" dataCellStyle="Porcentaje"/>
    <tableColumn id="7" xr3:uid="{FA2C17BE-8C58-4FA9-A703-F710466518BC}" name="Recursos totales desembolsados o pagados" dataDxfId="2" dataCellStyle="Millares [0]"/>
    <tableColumn id="8" xr3:uid="{F1A0C483-7B38-4F07-A25E-3828F2A57B5B}" name="Recursos pendientes de ejecutar" dataDxfId="1" dataCellStyle="Millares [0]">
      <calculatedColumnFormula>Tabla1[[#This Row],[Valor Total]]-Tabla1[[#This Row],[Recursos totales desembolsados o pagados]]</calculatedColumnFormula>
    </tableColumn>
    <tableColumn id="9" xr3:uid="{07FA1468-1638-4363-8069-AB87517FCFD0}" name="Modificatorios " dataDxfId="0"/>
  </tableColumns>
  <tableStyleInfo name="TableStyleLight1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983BE-8733-41B1-A1F9-7524C34A5A78}">
  <dimension ref="A1:Q384"/>
  <sheetViews>
    <sheetView tabSelected="1" workbookViewId="0">
      <selection activeCell="R4" sqref="R4"/>
    </sheetView>
  </sheetViews>
  <sheetFormatPr defaultColWidth="11.42578125" defaultRowHeight="15"/>
  <cols>
    <col min="1" max="1" width="11.42578125" style="52"/>
    <col min="2" max="2" width="23.7109375" style="52" customWidth="1"/>
    <col min="3" max="3" width="25.28515625" style="52" customWidth="1"/>
    <col min="4" max="4" width="23" style="52" customWidth="1"/>
    <col min="5" max="5" width="16.5703125" style="52" bestFit="1" customWidth="1"/>
    <col min="6" max="6" width="11.28515625" style="38" customWidth="1"/>
    <col min="7" max="7" width="23.140625" style="76" customWidth="1"/>
    <col min="8" max="8" width="25.28515625" style="52" customWidth="1"/>
    <col min="9" max="9" width="34.7109375" style="56" customWidth="1"/>
    <col min="10" max="10" width="11" customWidth="1"/>
    <col min="11" max="11" width="11.140625" hidden="1" customWidth="1"/>
    <col min="12" max="16" width="11.42578125" hidden="1" customWidth="1"/>
    <col min="17" max="17" width="13.7109375" style="2" hidden="1" customWidth="1"/>
  </cols>
  <sheetData>
    <row r="1" spans="1:17" ht="24.75" customHeight="1">
      <c r="A1" s="77" t="s">
        <v>0</v>
      </c>
      <c r="B1" s="77"/>
      <c r="C1" s="77"/>
      <c r="D1" s="77"/>
      <c r="E1" s="77"/>
      <c r="F1" s="77"/>
      <c r="G1" s="77"/>
      <c r="H1" s="77"/>
      <c r="I1" s="77"/>
    </row>
    <row r="2" spans="1:17" ht="25.5">
      <c r="A2" s="26" t="s">
        <v>1</v>
      </c>
      <c r="B2" s="27" t="s">
        <v>2</v>
      </c>
      <c r="C2" s="27" t="s">
        <v>3</v>
      </c>
      <c r="D2" s="27" t="s">
        <v>4</v>
      </c>
      <c r="E2" s="28" t="s">
        <v>5</v>
      </c>
      <c r="F2" s="29" t="s">
        <v>6</v>
      </c>
      <c r="G2" s="66" t="s">
        <v>7</v>
      </c>
      <c r="H2" s="28" t="s">
        <v>8</v>
      </c>
      <c r="I2" s="53" t="s">
        <v>9</v>
      </c>
    </row>
    <row r="3" spans="1:17" ht="89.25" customHeight="1">
      <c r="A3" s="4">
        <v>1</v>
      </c>
      <c r="B3" s="5">
        <v>45665</v>
      </c>
      <c r="C3" s="6">
        <v>45665</v>
      </c>
      <c r="D3" s="6">
        <v>46022</v>
      </c>
      <c r="E3" s="44">
        <v>108253333</v>
      </c>
      <c r="F3" s="7">
        <v>1</v>
      </c>
      <c r="G3" s="67">
        <v>108253333</v>
      </c>
      <c r="H3" s="43">
        <f>Tabla1[[#This Row],[Valor Total]]-Tabla1[[#This Row],[Recursos totales desembolsados o pagados]]</f>
        <v>0</v>
      </c>
      <c r="I3" s="25" t="s">
        <v>10</v>
      </c>
      <c r="K3" s="1">
        <v>46140</v>
      </c>
      <c r="M3">
        <f>_xlfn.DAYS(D3,C3)</f>
        <v>357</v>
      </c>
      <c r="O3">
        <f>_xlfn.DAYS(K3,C3)</f>
        <v>475</v>
      </c>
      <c r="Q3" s="2">
        <f>((O3*100)/M3)/100</f>
        <v>1.330532212885154</v>
      </c>
    </row>
    <row r="4" spans="1:17" ht="141">
      <c r="A4" s="8">
        <v>2</v>
      </c>
      <c r="B4" s="9">
        <v>45667</v>
      </c>
      <c r="C4" s="10">
        <v>45670</v>
      </c>
      <c r="D4" s="6">
        <v>46022</v>
      </c>
      <c r="E4" s="45">
        <v>99760000</v>
      </c>
      <c r="F4" s="7">
        <v>1</v>
      </c>
      <c r="G4" s="68">
        <v>99760000</v>
      </c>
      <c r="H4" s="43">
        <f>Tabla1[[#This Row],[Valor Total]]-Tabla1[[#This Row],[Recursos totales desembolsados o pagados]]</f>
        <v>0</v>
      </c>
      <c r="I4" s="63" t="s">
        <v>11</v>
      </c>
      <c r="K4" s="1">
        <v>46140</v>
      </c>
      <c r="M4">
        <f t="shared" ref="M4:M67" si="0">_xlfn.DAYS(D4,C4)</f>
        <v>352</v>
      </c>
      <c r="O4">
        <f t="shared" ref="O4:O67" si="1">_xlfn.DAYS(K4,C4)</f>
        <v>470</v>
      </c>
      <c r="Q4" s="2">
        <f t="shared" ref="Q4:Q67" si="2">((O4*100)/M4)/100</f>
        <v>1.3352272727272727</v>
      </c>
    </row>
    <row r="5" spans="1:17" ht="141">
      <c r="A5" s="8">
        <v>3</v>
      </c>
      <c r="B5" s="9">
        <v>45665</v>
      </c>
      <c r="C5" s="10">
        <v>45665</v>
      </c>
      <c r="D5" s="6">
        <v>46022</v>
      </c>
      <c r="E5" s="45">
        <v>47066667</v>
      </c>
      <c r="F5" s="7">
        <v>1</v>
      </c>
      <c r="G5" s="68">
        <v>47066667</v>
      </c>
      <c r="H5" s="43">
        <f>Tabla1[[#This Row],[Valor Total]]-Tabla1[[#This Row],[Recursos totales desembolsados o pagados]]</f>
        <v>0</v>
      </c>
      <c r="I5" s="63" t="s">
        <v>12</v>
      </c>
      <c r="K5" s="1">
        <v>46140</v>
      </c>
      <c r="M5">
        <f t="shared" si="0"/>
        <v>357</v>
      </c>
      <c r="O5">
        <f t="shared" si="1"/>
        <v>475</v>
      </c>
      <c r="Q5" s="2">
        <f t="shared" si="2"/>
        <v>1.330532212885154</v>
      </c>
    </row>
    <row r="6" spans="1:17" ht="141">
      <c r="A6" s="8">
        <v>4</v>
      </c>
      <c r="B6" s="9">
        <v>45665</v>
      </c>
      <c r="C6" s="10">
        <v>45665</v>
      </c>
      <c r="D6" s="6">
        <v>46022</v>
      </c>
      <c r="E6" s="45">
        <v>111783333</v>
      </c>
      <c r="F6" s="7">
        <v>1</v>
      </c>
      <c r="G6" s="68">
        <v>111783333</v>
      </c>
      <c r="H6" s="43">
        <f>Tabla1[[#This Row],[Valor Total]]-Tabla1[[#This Row],[Recursos totales desembolsados o pagados]]</f>
        <v>0</v>
      </c>
      <c r="I6" s="63" t="s">
        <v>13</v>
      </c>
      <c r="K6" s="1">
        <v>46140</v>
      </c>
      <c r="M6">
        <f t="shared" si="0"/>
        <v>357</v>
      </c>
      <c r="O6">
        <f t="shared" si="1"/>
        <v>475</v>
      </c>
      <c r="Q6" s="2">
        <f t="shared" si="2"/>
        <v>1.330532212885154</v>
      </c>
    </row>
    <row r="7" spans="1:17" ht="161.25">
      <c r="A7" s="8">
        <v>5</v>
      </c>
      <c r="B7" s="9">
        <v>45666</v>
      </c>
      <c r="C7" s="10">
        <v>45667</v>
      </c>
      <c r="D7" s="10">
        <v>46022</v>
      </c>
      <c r="E7" s="45">
        <v>176922000</v>
      </c>
      <c r="F7" s="7">
        <v>1</v>
      </c>
      <c r="G7" s="68">
        <v>176922000</v>
      </c>
      <c r="H7" s="43">
        <f>Tabla1[[#This Row],[Valor Total]]-Tabla1[[#This Row],[Recursos totales desembolsados o pagados]]</f>
        <v>0</v>
      </c>
      <c r="I7" s="61" t="s">
        <v>14</v>
      </c>
      <c r="K7" s="1">
        <v>46140</v>
      </c>
      <c r="M7">
        <f t="shared" si="0"/>
        <v>355</v>
      </c>
      <c r="O7">
        <f t="shared" si="1"/>
        <v>473</v>
      </c>
      <c r="Q7" s="2">
        <f t="shared" si="2"/>
        <v>1.3323943661971831</v>
      </c>
    </row>
    <row r="8" spans="1:17">
      <c r="A8" s="8">
        <v>6</v>
      </c>
      <c r="B8" s="9">
        <v>45667</v>
      </c>
      <c r="C8" s="10">
        <v>45672</v>
      </c>
      <c r="D8" s="10">
        <v>45914</v>
      </c>
      <c r="E8" s="45">
        <v>39164728</v>
      </c>
      <c r="F8" s="7">
        <v>1</v>
      </c>
      <c r="G8" s="68">
        <v>39164728</v>
      </c>
      <c r="H8" s="43">
        <f>Tabla1[[#This Row],[Valor Total]]-Tabla1[[#This Row],[Recursos totales desembolsados o pagados]]</f>
        <v>0</v>
      </c>
      <c r="I8" s="54"/>
      <c r="K8" s="1">
        <v>46140</v>
      </c>
      <c r="M8">
        <f t="shared" si="0"/>
        <v>242</v>
      </c>
      <c r="O8">
        <f t="shared" si="1"/>
        <v>468</v>
      </c>
      <c r="Q8" s="2">
        <f t="shared" si="2"/>
        <v>1.9338842975206612</v>
      </c>
    </row>
    <row r="9" spans="1:17">
      <c r="A9" s="8">
        <v>7</v>
      </c>
      <c r="B9" s="9">
        <v>45670</v>
      </c>
      <c r="C9" s="10">
        <v>45671</v>
      </c>
      <c r="D9" s="10">
        <v>46004</v>
      </c>
      <c r="E9" s="45">
        <v>52965000</v>
      </c>
      <c r="F9" s="7">
        <v>1</v>
      </c>
      <c r="G9" s="68">
        <v>52965000</v>
      </c>
      <c r="H9" s="43">
        <f>Tabla1[[#This Row],[Valor Total]]-Tabla1[[#This Row],[Recursos totales desembolsados o pagados]]</f>
        <v>0</v>
      </c>
      <c r="I9" s="54"/>
      <c r="K9" s="1">
        <v>46140</v>
      </c>
      <c r="M9">
        <f t="shared" si="0"/>
        <v>333</v>
      </c>
      <c r="O9">
        <f t="shared" si="1"/>
        <v>469</v>
      </c>
      <c r="Q9" s="2">
        <f t="shared" si="2"/>
        <v>1.4084084084084085</v>
      </c>
    </row>
    <row r="10" spans="1:17" ht="150.75">
      <c r="A10" s="8">
        <v>8</v>
      </c>
      <c r="B10" s="9">
        <v>45670</v>
      </c>
      <c r="C10" s="10">
        <v>45671</v>
      </c>
      <c r="D10" s="10">
        <v>46022</v>
      </c>
      <c r="E10" s="45">
        <v>73776000</v>
      </c>
      <c r="F10" s="7">
        <v>1</v>
      </c>
      <c r="G10" s="68">
        <v>69960000</v>
      </c>
      <c r="H10" s="43">
        <f>Tabla1[[#This Row],[Valor Total]]-Tabla1[[#This Row],[Recursos totales desembolsados o pagados]]</f>
        <v>3816000</v>
      </c>
      <c r="I10" s="63" t="s">
        <v>15</v>
      </c>
      <c r="K10" s="1">
        <v>46140</v>
      </c>
      <c r="M10">
        <f t="shared" si="0"/>
        <v>351</v>
      </c>
      <c r="O10">
        <f t="shared" si="1"/>
        <v>469</v>
      </c>
      <c r="Q10" s="2">
        <f t="shared" si="2"/>
        <v>1.3361823361823364</v>
      </c>
    </row>
    <row r="11" spans="1:17">
      <c r="A11" s="8">
        <v>9</v>
      </c>
      <c r="B11" s="9">
        <v>45671</v>
      </c>
      <c r="C11" s="10">
        <v>45672</v>
      </c>
      <c r="D11" s="10">
        <v>46003</v>
      </c>
      <c r="E11" s="45">
        <v>93280000</v>
      </c>
      <c r="F11" s="7">
        <v>1</v>
      </c>
      <c r="G11" s="68">
        <v>93280000</v>
      </c>
      <c r="H11" s="43">
        <f>Tabla1[[#This Row],[Valor Total]]-Tabla1[[#This Row],[Recursos totales desembolsados o pagados]]</f>
        <v>0</v>
      </c>
      <c r="I11" s="54"/>
      <c r="K11" s="1">
        <v>46140</v>
      </c>
      <c r="M11">
        <f t="shared" si="0"/>
        <v>331</v>
      </c>
      <c r="O11">
        <f t="shared" si="1"/>
        <v>468</v>
      </c>
      <c r="Q11" s="2">
        <f t="shared" si="2"/>
        <v>1.4138972809667676</v>
      </c>
    </row>
    <row r="12" spans="1:17" ht="75.75">
      <c r="A12" s="8">
        <v>10</v>
      </c>
      <c r="B12" s="9">
        <v>45671</v>
      </c>
      <c r="C12" s="10">
        <v>45673</v>
      </c>
      <c r="D12" s="10">
        <v>45914</v>
      </c>
      <c r="E12" s="45">
        <v>100200000</v>
      </c>
      <c r="F12" s="7">
        <v>1</v>
      </c>
      <c r="G12" s="68">
        <v>100200000</v>
      </c>
      <c r="H12" s="43">
        <f>Tabla1[[#This Row],[Valor Total]]-Tabla1[[#This Row],[Recursos totales desembolsados o pagados]]</f>
        <v>0</v>
      </c>
      <c r="I12" s="12" t="s">
        <v>16</v>
      </c>
      <c r="K12" s="1">
        <v>46140</v>
      </c>
      <c r="M12">
        <f t="shared" si="0"/>
        <v>241</v>
      </c>
      <c r="O12">
        <f t="shared" si="1"/>
        <v>467</v>
      </c>
      <c r="Q12" s="2">
        <f t="shared" si="2"/>
        <v>1.9377593360995851</v>
      </c>
    </row>
    <row r="13" spans="1:17">
      <c r="A13" s="8">
        <v>11</v>
      </c>
      <c r="B13" s="9">
        <v>45674</v>
      </c>
      <c r="C13" s="10">
        <v>45674</v>
      </c>
      <c r="D13" s="10">
        <v>45827</v>
      </c>
      <c r="E13" s="45">
        <v>55120000</v>
      </c>
      <c r="F13" s="7">
        <v>1</v>
      </c>
      <c r="G13" s="69">
        <v>54752533.329999998</v>
      </c>
      <c r="H13" s="43">
        <f>Tabla1[[#This Row],[Valor Total]]-Tabla1[[#This Row],[Recursos totales desembolsados o pagados]]</f>
        <v>367466.67000000179</v>
      </c>
      <c r="I13" s="54"/>
      <c r="K13" s="1">
        <v>46140</v>
      </c>
      <c r="M13">
        <f t="shared" si="0"/>
        <v>153</v>
      </c>
      <c r="O13">
        <f t="shared" si="1"/>
        <v>466</v>
      </c>
      <c r="Q13" s="2">
        <f t="shared" si="2"/>
        <v>3.0457516339869284</v>
      </c>
    </row>
    <row r="14" spans="1:17">
      <c r="A14" s="8">
        <v>12</v>
      </c>
      <c r="B14" s="9">
        <v>45674</v>
      </c>
      <c r="C14" s="10">
        <v>45679</v>
      </c>
      <c r="D14" s="10">
        <v>45827</v>
      </c>
      <c r="E14" s="45">
        <v>42400000</v>
      </c>
      <c r="F14" s="7">
        <v>1</v>
      </c>
      <c r="G14" s="69">
        <v>40704000</v>
      </c>
      <c r="H14" s="43">
        <f>Tabla1[[#This Row],[Valor Total]]-Tabla1[[#This Row],[Recursos totales desembolsados o pagados]]</f>
        <v>1696000</v>
      </c>
      <c r="I14" s="54"/>
      <c r="K14" s="1">
        <v>46140</v>
      </c>
      <c r="M14">
        <f t="shared" si="0"/>
        <v>148</v>
      </c>
      <c r="O14">
        <f t="shared" si="1"/>
        <v>461</v>
      </c>
      <c r="Q14" s="2">
        <f t="shared" si="2"/>
        <v>3.1148648648648649</v>
      </c>
    </row>
    <row r="15" spans="1:17">
      <c r="A15" s="8">
        <v>13</v>
      </c>
      <c r="B15" s="9">
        <v>45674</v>
      </c>
      <c r="C15" s="10">
        <v>45678</v>
      </c>
      <c r="D15" s="10">
        <v>45827</v>
      </c>
      <c r="E15" s="45">
        <v>39750000</v>
      </c>
      <c r="F15" s="7">
        <v>1</v>
      </c>
      <c r="G15" s="69">
        <v>38425000</v>
      </c>
      <c r="H15" s="43">
        <f>Tabla1[[#This Row],[Valor Total]]-Tabla1[[#This Row],[Recursos totales desembolsados o pagados]]</f>
        <v>1325000</v>
      </c>
      <c r="I15" s="54"/>
      <c r="K15" s="1">
        <v>46140</v>
      </c>
      <c r="M15">
        <f t="shared" si="0"/>
        <v>149</v>
      </c>
      <c r="O15">
        <f t="shared" si="1"/>
        <v>462</v>
      </c>
      <c r="Q15" s="2">
        <f t="shared" si="2"/>
        <v>3.1006711409395975</v>
      </c>
    </row>
    <row r="16" spans="1:17">
      <c r="A16" s="8">
        <v>14</v>
      </c>
      <c r="B16" s="9">
        <v>45674</v>
      </c>
      <c r="C16" s="10">
        <v>45677</v>
      </c>
      <c r="D16" s="10">
        <v>45827</v>
      </c>
      <c r="E16" s="45">
        <v>55120000</v>
      </c>
      <c r="F16" s="7">
        <v>1</v>
      </c>
      <c r="G16" s="69">
        <v>53650133.329999998</v>
      </c>
      <c r="H16" s="43">
        <f>Tabla1[[#This Row],[Valor Total]]-Tabla1[[#This Row],[Recursos totales desembolsados o pagados]]</f>
        <v>1469866.6700000018</v>
      </c>
      <c r="I16" s="54"/>
      <c r="K16" s="1">
        <v>46140</v>
      </c>
      <c r="M16">
        <f t="shared" si="0"/>
        <v>150</v>
      </c>
      <c r="O16">
        <f t="shared" si="1"/>
        <v>463</v>
      </c>
      <c r="Q16" s="2">
        <f t="shared" si="2"/>
        <v>3.0866666666666669</v>
      </c>
    </row>
    <row r="17" spans="1:17">
      <c r="A17" s="8">
        <v>15</v>
      </c>
      <c r="B17" s="9">
        <v>45674</v>
      </c>
      <c r="C17" s="10">
        <v>45678</v>
      </c>
      <c r="D17" s="10">
        <v>45827</v>
      </c>
      <c r="E17" s="45">
        <v>55120000</v>
      </c>
      <c r="F17" s="7">
        <v>1</v>
      </c>
      <c r="G17" s="69">
        <v>53282667.659999996</v>
      </c>
      <c r="H17" s="43">
        <f>Tabla1[[#This Row],[Valor Total]]-Tabla1[[#This Row],[Recursos totales desembolsados o pagados]]</f>
        <v>1837332.3400000036</v>
      </c>
      <c r="I17" s="54"/>
      <c r="K17" s="1">
        <v>46140</v>
      </c>
      <c r="M17">
        <f t="shared" si="0"/>
        <v>149</v>
      </c>
      <c r="O17">
        <f t="shared" si="1"/>
        <v>462</v>
      </c>
      <c r="Q17" s="2">
        <f t="shared" si="2"/>
        <v>3.1006711409395975</v>
      </c>
    </row>
    <row r="18" spans="1:17">
      <c r="A18" s="8">
        <v>16</v>
      </c>
      <c r="B18" s="9">
        <v>45674</v>
      </c>
      <c r="C18" s="10">
        <v>45678</v>
      </c>
      <c r="D18" s="10">
        <v>45827</v>
      </c>
      <c r="E18" s="45">
        <v>55120000</v>
      </c>
      <c r="F18" s="7">
        <v>1</v>
      </c>
      <c r="G18" s="69">
        <v>53282666.659999996</v>
      </c>
      <c r="H18" s="43">
        <f>Tabla1[[#This Row],[Valor Total]]-Tabla1[[#This Row],[Recursos totales desembolsados o pagados]]</f>
        <v>1837333.3400000036</v>
      </c>
      <c r="I18" s="54"/>
      <c r="K18" s="1">
        <v>46140</v>
      </c>
      <c r="M18">
        <f t="shared" si="0"/>
        <v>149</v>
      </c>
      <c r="O18">
        <f t="shared" si="1"/>
        <v>462</v>
      </c>
      <c r="Q18" s="2">
        <f t="shared" si="2"/>
        <v>3.1006711409395975</v>
      </c>
    </row>
    <row r="19" spans="1:17" ht="141">
      <c r="A19" s="8">
        <v>17</v>
      </c>
      <c r="B19" s="9">
        <v>45672</v>
      </c>
      <c r="C19" s="10">
        <v>45673</v>
      </c>
      <c r="D19" s="10">
        <v>46021</v>
      </c>
      <c r="E19" s="45">
        <v>103500000</v>
      </c>
      <c r="F19" s="7">
        <v>1</v>
      </c>
      <c r="G19" s="68">
        <v>103500000</v>
      </c>
      <c r="H19" s="43">
        <f>Tabla1[[#This Row],[Valor Total]]-Tabla1[[#This Row],[Recursos totales desembolsados o pagados]]</f>
        <v>0</v>
      </c>
      <c r="I19" s="39" t="s">
        <v>17</v>
      </c>
      <c r="K19" s="1">
        <v>46140</v>
      </c>
      <c r="M19">
        <f t="shared" si="0"/>
        <v>348</v>
      </c>
      <c r="O19">
        <f t="shared" si="1"/>
        <v>467</v>
      </c>
      <c r="Q19" s="2">
        <f t="shared" si="2"/>
        <v>1.3419540229885059</v>
      </c>
    </row>
    <row r="20" spans="1:17">
      <c r="A20" s="8">
        <v>18</v>
      </c>
      <c r="B20" s="9">
        <v>45674</v>
      </c>
      <c r="C20" s="10">
        <v>45677</v>
      </c>
      <c r="D20" s="10">
        <v>46010</v>
      </c>
      <c r="E20" s="45">
        <v>121264000</v>
      </c>
      <c r="F20" s="7">
        <v>1</v>
      </c>
      <c r="G20" s="69">
        <v>77168000</v>
      </c>
      <c r="H20" s="43">
        <f>Tabla1[[#This Row],[Valor Total]]-Tabla1[[#This Row],[Recursos totales desembolsados o pagados]]</f>
        <v>44096000</v>
      </c>
      <c r="I20" s="54"/>
      <c r="K20" s="1">
        <v>46140</v>
      </c>
      <c r="M20">
        <f t="shared" si="0"/>
        <v>333</v>
      </c>
      <c r="O20">
        <f t="shared" si="1"/>
        <v>463</v>
      </c>
      <c r="Q20" s="2">
        <f t="shared" si="2"/>
        <v>1.3903903903903905</v>
      </c>
    </row>
    <row r="21" spans="1:17">
      <c r="A21" s="8">
        <v>19</v>
      </c>
      <c r="B21" s="9">
        <v>45677</v>
      </c>
      <c r="C21" s="10">
        <v>45679</v>
      </c>
      <c r="D21" s="10">
        <v>45828</v>
      </c>
      <c r="E21" s="45">
        <v>33761000</v>
      </c>
      <c r="F21" s="7">
        <v>1</v>
      </c>
      <c r="G21" s="69">
        <v>32635633.329999998</v>
      </c>
      <c r="H21" s="43">
        <f>Tabla1[[#This Row],[Valor Total]]-Tabla1[[#This Row],[Recursos totales desembolsados o pagados]]</f>
        <v>1125366.6700000018</v>
      </c>
      <c r="I21" s="54"/>
      <c r="K21" s="1">
        <v>46140</v>
      </c>
      <c r="M21">
        <f t="shared" si="0"/>
        <v>149</v>
      </c>
      <c r="O21">
        <f t="shared" si="1"/>
        <v>461</v>
      </c>
      <c r="Q21" s="2">
        <f t="shared" si="2"/>
        <v>3.0939597315436242</v>
      </c>
    </row>
    <row r="22" spans="1:17">
      <c r="A22" s="8">
        <v>20</v>
      </c>
      <c r="B22" s="9">
        <v>45677</v>
      </c>
      <c r="C22" s="10">
        <v>45679</v>
      </c>
      <c r="D22" s="10">
        <v>45828</v>
      </c>
      <c r="E22" s="45">
        <v>33761000</v>
      </c>
      <c r="F22" s="7">
        <v>1</v>
      </c>
      <c r="G22" s="69">
        <v>32635633.329999998</v>
      </c>
      <c r="H22" s="43">
        <f>Tabla1[[#This Row],[Valor Total]]-Tabla1[[#This Row],[Recursos totales desembolsados o pagados]]</f>
        <v>1125366.6700000018</v>
      </c>
      <c r="I22" s="54"/>
      <c r="K22" s="1">
        <v>46140</v>
      </c>
      <c r="M22">
        <f t="shared" si="0"/>
        <v>149</v>
      </c>
      <c r="O22">
        <f t="shared" si="1"/>
        <v>461</v>
      </c>
      <c r="Q22" s="2">
        <f t="shared" si="2"/>
        <v>3.0939597315436242</v>
      </c>
    </row>
    <row r="23" spans="1:17">
      <c r="A23" s="8">
        <v>21</v>
      </c>
      <c r="B23" s="9">
        <v>45677</v>
      </c>
      <c r="C23" s="10">
        <v>45679</v>
      </c>
      <c r="D23" s="10">
        <v>45828</v>
      </c>
      <c r="E23" s="45">
        <v>33761000</v>
      </c>
      <c r="F23" s="7">
        <v>1</v>
      </c>
      <c r="G23" s="69">
        <v>32635633.329999998</v>
      </c>
      <c r="H23" s="43">
        <f>Tabla1[[#This Row],[Valor Total]]-Tabla1[[#This Row],[Recursos totales desembolsados o pagados]]</f>
        <v>1125366.6700000018</v>
      </c>
      <c r="I23" s="54"/>
      <c r="K23" s="1">
        <v>46140</v>
      </c>
      <c r="M23">
        <f t="shared" si="0"/>
        <v>149</v>
      </c>
      <c r="O23">
        <f t="shared" si="1"/>
        <v>461</v>
      </c>
      <c r="Q23" s="2">
        <f t="shared" si="2"/>
        <v>3.0939597315436242</v>
      </c>
    </row>
    <row r="24" spans="1:17">
      <c r="A24" s="8">
        <v>22</v>
      </c>
      <c r="B24" s="9">
        <v>45677</v>
      </c>
      <c r="C24" s="10">
        <v>45679</v>
      </c>
      <c r="D24" s="10">
        <v>45828</v>
      </c>
      <c r="E24" s="45">
        <v>33761000</v>
      </c>
      <c r="F24" s="7">
        <v>1</v>
      </c>
      <c r="G24" s="69">
        <v>32635633.329999998</v>
      </c>
      <c r="H24" s="43">
        <f>Tabla1[[#This Row],[Valor Total]]-Tabla1[[#This Row],[Recursos totales desembolsados o pagados]]</f>
        <v>1125366.6700000018</v>
      </c>
      <c r="I24" s="54"/>
      <c r="K24" s="1">
        <v>46140</v>
      </c>
      <c r="M24">
        <f t="shared" si="0"/>
        <v>149</v>
      </c>
      <c r="O24">
        <f t="shared" si="1"/>
        <v>461</v>
      </c>
      <c r="Q24" s="2">
        <f t="shared" si="2"/>
        <v>3.0939597315436242</v>
      </c>
    </row>
    <row r="25" spans="1:17">
      <c r="A25" s="8">
        <v>23</v>
      </c>
      <c r="B25" s="9">
        <v>45686</v>
      </c>
      <c r="C25" s="10">
        <v>45687</v>
      </c>
      <c r="D25" s="10">
        <v>45835</v>
      </c>
      <c r="E25" s="45">
        <v>30210000</v>
      </c>
      <c r="F25" s="7">
        <v>1</v>
      </c>
      <c r="G25" s="69">
        <v>0</v>
      </c>
      <c r="H25" s="43">
        <f>Tabla1[[#This Row],[Valor Total]]-Tabla1[[#This Row],[Recursos totales desembolsados o pagados]]</f>
        <v>30210000</v>
      </c>
      <c r="I25" s="54"/>
      <c r="K25" s="1">
        <v>46140</v>
      </c>
      <c r="M25">
        <f t="shared" si="0"/>
        <v>148</v>
      </c>
      <c r="O25">
        <f t="shared" si="1"/>
        <v>453</v>
      </c>
      <c r="Q25" s="2">
        <f t="shared" si="2"/>
        <v>3.060810810810811</v>
      </c>
    </row>
    <row r="26" spans="1:17">
      <c r="A26" s="8">
        <v>24</v>
      </c>
      <c r="B26" s="9">
        <v>45674</v>
      </c>
      <c r="C26" s="10">
        <v>45677</v>
      </c>
      <c r="D26" s="10">
        <v>45824</v>
      </c>
      <c r="E26" s="45">
        <v>9100000</v>
      </c>
      <c r="F26" s="7">
        <v>1</v>
      </c>
      <c r="G26" s="69">
        <v>8918000.3300000001</v>
      </c>
      <c r="H26" s="43">
        <f>Tabla1[[#This Row],[Valor Total]]-Tabla1[[#This Row],[Recursos totales desembolsados o pagados]]</f>
        <v>181999.66999999993</v>
      </c>
      <c r="I26" s="54"/>
      <c r="K26" s="1">
        <v>46140</v>
      </c>
      <c r="M26">
        <f t="shared" si="0"/>
        <v>147</v>
      </c>
      <c r="O26">
        <f t="shared" si="1"/>
        <v>463</v>
      </c>
      <c r="Q26" s="2">
        <f t="shared" si="2"/>
        <v>3.1496598639455784</v>
      </c>
    </row>
    <row r="27" spans="1:17">
      <c r="A27" s="8">
        <v>25</v>
      </c>
      <c r="B27" s="9">
        <v>45679</v>
      </c>
      <c r="C27" s="10">
        <v>45680</v>
      </c>
      <c r="D27" s="10">
        <v>45922</v>
      </c>
      <c r="E27" s="45">
        <v>39164720</v>
      </c>
      <c r="F27" s="7">
        <v>1</v>
      </c>
      <c r="G27" s="69">
        <v>23498832</v>
      </c>
      <c r="H27" s="43">
        <f>Tabla1[[#This Row],[Valor Total]]-Tabla1[[#This Row],[Recursos totales desembolsados o pagados]]</f>
        <v>15665888</v>
      </c>
      <c r="I27" s="54"/>
      <c r="K27" s="1">
        <v>46140</v>
      </c>
      <c r="M27">
        <f t="shared" si="0"/>
        <v>242</v>
      </c>
      <c r="O27">
        <f t="shared" si="1"/>
        <v>460</v>
      </c>
      <c r="Q27" s="2">
        <f t="shared" si="2"/>
        <v>1.9008264462809916</v>
      </c>
    </row>
    <row r="28" spans="1:17" ht="75.75">
      <c r="A28" s="8">
        <v>26</v>
      </c>
      <c r="B28" s="9">
        <v>45679</v>
      </c>
      <c r="C28" s="10">
        <v>45680</v>
      </c>
      <c r="D28" s="10">
        <v>46010</v>
      </c>
      <c r="E28" s="45">
        <v>53361931</v>
      </c>
      <c r="F28" s="7">
        <v>1</v>
      </c>
      <c r="G28" s="69">
        <v>39164720</v>
      </c>
      <c r="H28" s="43">
        <f>Tabla1[[#This Row],[Valor Total]]-Tabla1[[#This Row],[Recursos totales desembolsados o pagados]]</f>
        <v>14197211</v>
      </c>
      <c r="I28" s="39" t="s">
        <v>18</v>
      </c>
      <c r="K28" s="1">
        <v>46140</v>
      </c>
      <c r="M28">
        <f t="shared" si="0"/>
        <v>330</v>
      </c>
      <c r="O28">
        <f t="shared" si="1"/>
        <v>460</v>
      </c>
      <c r="Q28" s="2">
        <f t="shared" si="2"/>
        <v>1.393939393939394</v>
      </c>
    </row>
    <row r="29" spans="1:17" ht="75.75">
      <c r="A29" s="8">
        <v>27</v>
      </c>
      <c r="B29" s="9">
        <v>45679</v>
      </c>
      <c r="C29" s="10">
        <v>45680</v>
      </c>
      <c r="D29" s="10">
        <v>46010</v>
      </c>
      <c r="E29" s="45">
        <v>53361931</v>
      </c>
      <c r="F29" s="7">
        <v>1</v>
      </c>
      <c r="G29" s="69">
        <v>39164720</v>
      </c>
      <c r="H29" s="43">
        <f>Tabla1[[#This Row],[Valor Total]]-Tabla1[[#This Row],[Recursos totales desembolsados o pagados]]</f>
        <v>14197211</v>
      </c>
      <c r="I29" s="39" t="s">
        <v>18</v>
      </c>
      <c r="K29" s="1">
        <v>46140</v>
      </c>
      <c r="M29">
        <f t="shared" si="0"/>
        <v>330</v>
      </c>
      <c r="O29">
        <f t="shared" si="1"/>
        <v>460</v>
      </c>
      <c r="Q29" s="2">
        <f t="shared" si="2"/>
        <v>1.393939393939394</v>
      </c>
    </row>
    <row r="30" spans="1:17" ht="75.75">
      <c r="A30" s="8">
        <v>28</v>
      </c>
      <c r="B30" s="9">
        <v>45679</v>
      </c>
      <c r="C30" s="10">
        <v>45681</v>
      </c>
      <c r="D30" s="10">
        <v>46010</v>
      </c>
      <c r="E30" s="45">
        <v>53198745</v>
      </c>
      <c r="F30" s="7">
        <v>1</v>
      </c>
      <c r="G30" s="69">
        <v>48303155</v>
      </c>
      <c r="H30" s="43">
        <f>Tabla1[[#This Row],[Valor Total]]-Tabla1[[#This Row],[Recursos totales desembolsados o pagados]]</f>
        <v>4895590</v>
      </c>
      <c r="I30" s="39" t="s">
        <v>19</v>
      </c>
      <c r="K30" s="1">
        <v>46140</v>
      </c>
      <c r="M30">
        <f t="shared" si="0"/>
        <v>329</v>
      </c>
      <c r="O30">
        <f t="shared" si="1"/>
        <v>459</v>
      </c>
      <c r="Q30" s="2">
        <f t="shared" si="2"/>
        <v>1.3951367781155013</v>
      </c>
    </row>
    <row r="31" spans="1:17" ht="75.75">
      <c r="A31" s="8">
        <v>29</v>
      </c>
      <c r="B31" s="9">
        <v>45679</v>
      </c>
      <c r="C31" s="10">
        <v>45680</v>
      </c>
      <c r="D31" s="10">
        <v>46010</v>
      </c>
      <c r="E31" s="45">
        <v>53361931</v>
      </c>
      <c r="F31" s="7">
        <v>1</v>
      </c>
      <c r="G31" s="69">
        <v>39164720</v>
      </c>
      <c r="H31" s="43">
        <f>Tabla1[[#This Row],[Valor Total]]-Tabla1[[#This Row],[Recursos totales desembolsados o pagados]]</f>
        <v>14197211</v>
      </c>
      <c r="I31" s="39" t="s">
        <v>19</v>
      </c>
      <c r="K31" s="1">
        <v>46140</v>
      </c>
      <c r="M31">
        <f t="shared" si="0"/>
        <v>330</v>
      </c>
      <c r="O31">
        <f t="shared" si="1"/>
        <v>460</v>
      </c>
      <c r="Q31" s="2">
        <f t="shared" si="2"/>
        <v>1.393939393939394</v>
      </c>
    </row>
    <row r="32" spans="1:17" ht="75.75">
      <c r="A32" s="8">
        <v>30</v>
      </c>
      <c r="B32" s="9">
        <v>45680</v>
      </c>
      <c r="C32" s="10">
        <v>45680</v>
      </c>
      <c r="D32" s="10">
        <v>46010</v>
      </c>
      <c r="E32" s="45">
        <v>53361931</v>
      </c>
      <c r="F32" s="7">
        <v>1</v>
      </c>
      <c r="G32" s="69">
        <v>39164720</v>
      </c>
      <c r="H32" s="43">
        <f>Tabla1[[#This Row],[Valor Total]]-Tabla1[[#This Row],[Recursos totales desembolsados o pagados]]</f>
        <v>14197211</v>
      </c>
      <c r="I32" s="39" t="s">
        <v>18</v>
      </c>
      <c r="K32" s="1">
        <v>46140</v>
      </c>
      <c r="M32">
        <f t="shared" si="0"/>
        <v>330</v>
      </c>
      <c r="O32">
        <f t="shared" si="1"/>
        <v>460</v>
      </c>
      <c r="Q32" s="2">
        <f t="shared" si="2"/>
        <v>1.393939393939394</v>
      </c>
    </row>
    <row r="33" spans="1:17" ht="75.75">
      <c r="A33" s="8">
        <v>31</v>
      </c>
      <c r="B33" s="9">
        <v>45680</v>
      </c>
      <c r="C33" s="10">
        <v>45681</v>
      </c>
      <c r="D33" s="10">
        <v>46010</v>
      </c>
      <c r="E33" s="45">
        <v>53198745</v>
      </c>
      <c r="F33" s="7">
        <v>1</v>
      </c>
      <c r="G33" s="69">
        <v>39164720</v>
      </c>
      <c r="H33" s="43">
        <f>Tabla1[[#This Row],[Valor Total]]-Tabla1[[#This Row],[Recursos totales desembolsados o pagados]]</f>
        <v>14034025</v>
      </c>
      <c r="I33" s="39" t="s">
        <v>19</v>
      </c>
      <c r="K33" s="1">
        <v>46140</v>
      </c>
      <c r="M33">
        <f t="shared" si="0"/>
        <v>329</v>
      </c>
      <c r="O33">
        <f t="shared" si="1"/>
        <v>459</v>
      </c>
      <c r="Q33" s="2">
        <f t="shared" si="2"/>
        <v>1.3951367781155013</v>
      </c>
    </row>
    <row r="34" spans="1:17" ht="75.75">
      <c r="A34" s="8">
        <v>32</v>
      </c>
      <c r="B34" s="9">
        <v>45679</v>
      </c>
      <c r="C34" s="10">
        <v>45681</v>
      </c>
      <c r="D34" s="10">
        <v>46010</v>
      </c>
      <c r="E34" s="45">
        <v>53198745</v>
      </c>
      <c r="F34" s="7">
        <v>1</v>
      </c>
      <c r="G34" s="69">
        <v>39164720</v>
      </c>
      <c r="H34" s="43">
        <f>Tabla1[[#This Row],[Valor Total]]-Tabla1[[#This Row],[Recursos totales desembolsados o pagados]]</f>
        <v>14034025</v>
      </c>
      <c r="I34" s="39" t="s">
        <v>19</v>
      </c>
      <c r="K34" s="1">
        <v>46140</v>
      </c>
      <c r="M34">
        <f t="shared" si="0"/>
        <v>329</v>
      </c>
      <c r="O34">
        <f t="shared" si="1"/>
        <v>459</v>
      </c>
      <c r="Q34" s="2">
        <f t="shared" si="2"/>
        <v>1.3951367781155013</v>
      </c>
    </row>
    <row r="35" spans="1:17" ht="75.75">
      <c r="A35" s="8">
        <v>33</v>
      </c>
      <c r="B35" s="9">
        <v>45680</v>
      </c>
      <c r="C35" s="10">
        <v>45681</v>
      </c>
      <c r="D35" s="10">
        <v>46010</v>
      </c>
      <c r="E35" s="45">
        <v>53198745</v>
      </c>
      <c r="F35" s="7">
        <v>1</v>
      </c>
      <c r="G35" s="69">
        <v>39164720</v>
      </c>
      <c r="H35" s="43">
        <f>Tabla1[[#This Row],[Valor Total]]-Tabla1[[#This Row],[Recursos totales desembolsados o pagados]]</f>
        <v>14034025</v>
      </c>
      <c r="I35" s="39" t="s">
        <v>19</v>
      </c>
      <c r="K35" s="1">
        <v>46140</v>
      </c>
      <c r="M35">
        <f t="shared" si="0"/>
        <v>329</v>
      </c>
      <c r="O35">
        <f t="shared" si="1"/>
        <v>459</v>
      </c>
      <c r="Q35" s="2">
        <f t="shared" si="2"/>
        <v>1.3951367781155013</v>
      </c>
    </row>
    <row r="36" spans="1:17" ht="75.75">
      <c r="A36" s="8">
        <v>34</v>
      </c>
      <c r="B36" s="9">
        <v>45680</v>
      </c>
      <c r="C36" s="10">
        <v>45680</v>
      </c>
      <c r="D36" s="10">
        <v>46010</v>
      </c>
      <c r="E36" s="45">
        <v>53361931</v>
      </c>
      <c r="F36" s="7">
        <v>1</v>
      </c>
      <c r="G36" s="69">
        <v>39164720</v>
      </c>
      <c r="H36" s="43">
        <f>Tabla1[[#This Row],[Valor Total]]-Tabla1[[#This Row],[Recursos totales desembolsados o pagados]]</f>
        <v>14197211</v>
      </c>
      <c r="I36" s="57" t="s">
        <v>20</v>
      </c>
      <c r="K36" s="1">
        <v>46140</v>
      </c>
      <c r="M36">
        <f t="shared" si="0"/>
        <v>330</v>
      </c>
      <c r="O36">
        <f t="shared" si="1"/>
        <v>460</v>
      </c>
      <c r="Q36" s="2">
        <f t="shared" si="2"/>
        <v>1.393939393939394</v>
      </c>
    </row>
    <row r="37" spans="1:17" ht="75.75">
      <c r="A37" s="8">
        <v>35</v>
      </c>
      <c r="B37" s="9">
        <v>45680</v>
      </c>
      <c r="C37" s="10">
        <v>45680</v>
      </c>
      <c r="D37" s="10">
        <v>46010</v>
      </c>
      <c r="E37" s="45">
        <v>53361931</v>
      </c>
      <c r="F37" s="7">
        <v>1</v>
      </c>
      <c r="G37" s="69">
        <v>39164720</v>
      </c>
      <c r="H37" s="43">
        <f>Tabla1[[#This Row],[Valor Total]]-Tabla1[[#This Row],[Recursos totales desembolsados o pagados]]</f>
        <v>14197211</v>
      </c>
      <c r="I37" s="39" t="s">
        <v>18</v>
      </c>
      <c r="K37" s="1">
        <v>46140</v>
      </c>
      <c r="M37">
        <f t="shared" si="0"/>
        <v>330</v>
      </c>
      <c r="O37">
        <f t="shared" si="1"/>
        <v>460</v>
      </c>
      <c r="Q37" s="2">
        <f t="shared" si="2"/>
        <v>1.393939393939394</v>
      </c>
    </row>
    <row r="38" spans="1:17" ht="75.75">
      <c r="A38" s="8">
        <v>36</v>
      </c>
      <c r="B38" s="9">
        <v>45678</v>
      </c>
      <c r="C38" s="10">
        <v>45678</v>
      </c>
      <c r="D38" s="10">
        <v>46010</v>
      </c>
      <c r="E38" s="45">
        <v>53688311</v>
      </c>
      <c r="F38" s="7">
        <v>1</v>
      </c>
      <c r="G38" s="69">
        <v>39164727</v>
      </c>
      <c r="H38" s="43">
        <f>Tabla1[[#This Row],[Valor Total]]-Tabla1[[#This Row],[Recursos totales desembolsados o pagados]]</f>
        <v>14523584</v>
      </c>
      <c r="I38" s="39" t="s">
        <v>21</v>
      </c>
      <c r="K38" s="1">
        <v>46140</v>
      </c>
      <c r="M38">
        <f t="shared" si="0"/>
        <v>332</v>
      </c>
      <c r="O38">
        <f t="shared" si="1"/>
        <v>462</v>
      </c>
      <c r="Q38" s="2">
        <f t="shared" si="2"/>
        <v>1.3915662650602407</v>
      </c>
    </row>
    <row r="39" spans="1:17">
      <c r="A39" s="8">
        <v>37</v>
      </c>
      <c r="B39" s="9">
        <v>45673</v>
      </c>
      <c r="C39" s="10">
        <v>45674</v>
      </c>
      <c r="D39" s="10">
        <v>46006</v>
      </c>
      <c r="E39" s="45">
        <v>99000000</v>
      </c>
      <c r="F39" s="7">
        <v>1</v>
      </c>
      <c r="G39" s="69">
        <v>67200000</v>
      </c>
      <c r="H39" s="43">
        <f>Tabla1[[#This Row],[Valor Total]]-Tabla1[[#This Row],[Recursos totales desembolsados o pagados]]</f>
        <v>31800000</v>
      </c>
      <c r="I39" s="54"/>
      <c r="K39" s="1">
        <v>46140</v>
      </c>
      <c r="M39">
        <f t="shared" si="0"/>
        <v>332</v>
      </c>
      <c r="O39">
        <f t="shared" si="1"/>
        <v>466</v>
      </c>
      <c r="Q39" s="2">
        <f t="shared" si="2"/>
        <v>1.4036144578313252</v>
      </c>
    </row>
    <row r="40" spans="1:17">
      <c r="A40" s="8">
        <v>38</v>
      </c>
      <c r="B40" s="9">
        <v>45677</v>
      </c>
      <c r="C40" s="10">
        <v>45677</v>
      </c>
      <c r="D40" s="10">
        <v>45824</v>
      </c>
      <c r="E40" s="45">
        <v>18434320</v>
      </c>
      <c r="F40" s="7">
        <v>1</v>
      </c>
      <c r="G40" s="69">
        <v>18065633.5</v>
      </c>
      <c r="H40" s="43">
        <f>Tabla1[[#This Row],[Valor Total]]-Tabla1[[#This Row],[Recursos totales desembolsados o pagados]]</f>
        <v>368686.5</v>
      </c>
      <c r="I40" s="54"/>
      <c r="K40" s="1">
        <v>46140</v>
      </c>
      <c r="M40">
        <f t="shared" si="0"/>
        <v>147</v>
      </c>
      <c r="O40">
        <f t="shared" si="1"/>
        <v>463</v>
      </c>
      <c r="Q40" s="2">
        <f t="shared" si="2"/>
        <v>3.1496598639455784</v>
      </c>
    </row>
    <row r="41" spans="1:17" ht="75.75">
      <c r="A41" s="8">
        <v>39</v>
      </c>
      <c r="B41" s="9">
        <v>45678</v>
      </c>
      <c r="C41" s="10">
        <v>45679</v>
      </c>
      <c r="D41" s="10">
        <v>46010</v>
      </c>
      <c r="E41" s="45">
        <v>74621633</v>
      </c>
      <c r="F41" s="7">
        <v>1</v>
      </c>
      <c r="G41" s="69">
        <v>54601211</v>
      </c>
      <c r="H41" s="43">
        <f>Tabla1[[#This Row],[Valor Total]]-Tabla1[[#This Row],[Recursos totales desembolsados o pagados]]</f>
        <v>20020422</v>
      </c>
      <c r="I41" s="39" t="s">
        <v>22</v>
      </c>
      <c r="K41" s="1">
        <v>46140</v>
      </c>
      <c r="M41">
        <f t="shared" si="0"/>
        <v>331</v>
      </c>
      <c r="O41">
        <f t="shared" si="1"/>
        <v>461</v>
      </c>
      <c r="Q41" s="2">
        <f t="shared" si="2"/>
        <v>1.392749244712991</v>
      </c>
    </row>
    <row r="42" spans="1:17" ht="75.75">
      <c r="A42" s="8">
        <v>40</v>
      </c>
      <c r="B42" s="9">
        <v>45679</v>
      </c>
      <c r="C42" s="10">
        <v>45679</v>
      </c>
      <c r="D42" s="10">
        <v>46010</v>
      </c>
      <c r="E42" s="45">
        <v>74621633</v>
      </c>
      <c r="F42" s="7">
        <v>1</v>
      </c>
      <c r="G42" s="69">
        <v>54828699</v>
      </c>
      <c r="H42" s="43">
        <f>Tabla1[[#This Row],[Valor Total]]-Tabla1[[#This Row],[Recursos totales desembolsados o pagados]]</f>
        <v>19792934</v>
      </c>
      <c r="I42" s="39" t="s">
        <v>22</v>
      </c>
      <c r="K42" s="1">
        <v>46140</v>
      </c>
      <c r="M42">
        <f t="shared" si="0"/>
        <v>331</v>
      </c>
      <c r="O42">
        <f t="shared" si="1"/>
        <v>461</v>
      </c>
      <c r="Q42" s="2">
        <f t="shared" si="2"/>
        <v>1.392749244712991</v>
      </c>
    </row>
    <row r="43" spans="1:17" ht="75.75">
      <c r="A43" s="8">
        <v>41</v>
      </c>
      <c r="B43" s="9">
        <v>45678</v>
      </c>
      <c r="C43" s="10">
        <v>45679</v>
      </c>
      <c r="D43" s="10">
        <v>46010</v>
      </c>
      <c r="E43" s="45">
        <v>74621633</v>
      </c>
      <c r="F43" s="7">
        <v>1</v>
      </c>
      <c r="G43" s="69">
        <v>54601211</v>
      </c>
      <c r="H43" s="43">
        <f>Tabla1[[#This Row],[Valor Total]]-Tabla1[[#This Row],[Recursos totales desembolsados o pagados]]</f>
        <v>20020422</v>
      </c>
      <c r="I43" s="39" t="s">
        <v>22</v>
      </c>
      <c r="K43" s="1">
        <v>46140</v>
      </c>
      <c r="M43">
        <f t="shared" si="0"/>
        <v>331</v>
      </c>
      <c r="O43">
        <f t="shared" si="1"/>
        <v>461</v>
      </c>
      <c r="Q43" s="2">
        <f t="shared" si="2"/>
        <v>1.392749244712991</v>
      </c>
    </row>
    <row r="44" spans="1:17">
      <c r="A44" s="8">
        <v>42</v>
      </c>
      <c r="B44" s="9">
        <v>45678</v>
      </c>
      <c r="C44" s="10">
        <v>45680</v>
      </c>
      <c r="D44" s="10">
        <v>46010</v>
      </c>
      <c r="E44" s="45">
        <v>100000000</v>
      </c>
      <c r="F44" s="7">
        <v>1</v>
      </c>
      <c r="G44" s="69">
        <v>30000000</v>
      </c>
      <c r="H44" s="43">
        <f>Tabla1[[#This Row],[Valor Total]]-Tabla1[[#This Row],[Recursos totales desembolsados o pagados]]</f>
        <v>70000000</v>
      </c>
      <c r="I44" s="54"/>
      <c r="K44" s="1">
        <v>46140</v>
      </c>
      <c r="M44">
        <f t="shared" si="0"/>
        <v>330</v>
      </c>
      <c r="O44">
        <f t="shared" si="1"/>
        <v>460</v>
      </c>
      <c r="Q44" s="2">
        <f t="shared" si="2"/>
        <v>1.393939393939394</v>
      </c>
    </row>
    <row r="45" spans="1:17">
      <c r="A45" s="8">
        <v>43</v>
      </c>
      <c r="B45" s="9">
        <v>45680</v>
      </c>
      <c r="C45" s="10">
        <v>45681</v>
      </c>
      <c r="D45" s="10">
        <v>46010</v>
      </c>
      <c r="E45" s="45">
        <v>90948000</v>
      </c>
      <c r="F45" s="7">
        <v>1</v>
      </c>
      <c r="G45" s="69">
        <v>59805200</v>
      </c>
      <c r="H45" s="43">
        <f>Tabla1[[#This Row],[Valor Total]]-Tabla1[[#This Row],[Recursos totales desembolsados o pagados]]</f>
        <v>31142800</v>
      </c>
      <c r="I45" s="54"/>
      <c r="K45" s="1">
        <v>46140</v>
      </c>
      <c r="M45">
        <f t="shared" si="0"/>
        <v>329</v>
      </c>
      <c r="O45">
        <f t="shared" si="1"/>
        <v>459</v>
      </c>
      <c r="Q45" s="2">
        <f t="shared" si="2"/>
        <v>1.3951367781155013</v>
      </c>
    </row>
    <row r="46" spans="1:17">
      <c r="A46" s="8">
        <v>44</v>
      </c>
      <c r="B46" s="9">
        <v>45680</v>
      </c>
      <c r="C46" s="10">
        <v>45681</v>
      </c>
      <c r="D46" s="10">
        <v>46010</v>
      </c>
      <c r="E46" s="45">
        <v>90948000</v>
      </c>
      <c r="F46" s="7">
        <v>1</v>
      </c>
      <c r="G46" s="69">
        <v>59805200</v>
      </c>
      <c r="H46" s="43">
        <f>Tabla1[[#This Row],[Valor Total]]-Tabla1[[#This Row],[Recursos totales desembolsados o pagados]]</f>
        <v>31142800</v>
      </c>
      <c r="I46" s="54"/>
      <c r="K46" s="1">
        <v>46140</v>
      </c>
      <c r="M46">
        <f t="shared" si="0"/>
        <v>329</v>
      </c>
      <c r="O46">
        <f t="shared" si="1"/>
        <v>459</v>
      </c>
      <c r="Q46" s="2">
        <f t="shared" si="2"/>
        <v>1.3951367781155013</v>
      </c>
    </row>
    <row r="47" spans="1:17">
      <c r="A47" s="8">
        <v>45</v>
      </c>
      <c r="B47" s="9">
        <v>45680</v>
      </c>
      <c r="C47" s="10">
        <v>45681</v>
      </c>
      <c r="D47" s="10">
        <v>46010</v>
      </c>
      <c r="E47" s="45">
        <v>90948000</v>
      </c>
      <c r="F47" s="7">
        <v>1</v>
      </c>
      <c r="G47" s="69">
        <v>59805200</v>
      </c>
      <c r="H47" s="43">
        <f>Tabla1[[#This Row],[Valor Total]]-Tabla1[[#This Row],[Recursos totales desembolsados o pagados]]</f>
        <v>31142800</v>
      </c>
      <c r="I47" s="54"/>
      <c r="K47" s="1">
        <v>46140</v>
      </c>
      <c r="M47">
        <f t="shared" si="0"/>
        <v>329</v>
      </c>
      <c r="O47">
        <f t="shared" si="1"/>
        <v>459</v>
      </c>
      <c r="Q47" s="2">
        <f t="shared" si="2"/>
        <v>1.3951367781155013</v>
      </c>
    </row>
    <row r="48" spans="1:17">
      <c r="A48" s="8">
        <v>46</v>
      </c>
      <c r="B48" s="9">
        <v>45680</v>
      </c>
      <c r="C48" s="10">
        <v>45681</v>
      </c>
      <c r="D48" s="10">
        <v>46010</v>
      </c>
      <c r="E48" s="45">
        <v>90948000</v>
      </c>
      <c r="F48" s="7">
        <v>1</v>
      </c>
      <c r="G48" s="69">
        <v>59805200</v>
      </c>
      <c r="H48" s="43">
        <f>Tabla1[[#This Row],[Valor Total]]-Tabla1[[#This Row],[Recursos totales desembolsados o pagados]]</f>
        <v>31142800</v>
      </c>
      <c r="I48" s="54"/>
      <c r="K48" s="1">
        <v>46140</v>
      </c>
      <c r="M48">
        <f t="shared" si="0"/>
        <v>329</v>
      </c>
      <c r="O48">
        <f t="shared" si="1"/>
        <v>459</v>
      </c>
      <c r="Q48" s="2">
        <f t="shared" si="2"/>
        <v>1.3951367781155013</v>
      </c>
    </row>
    <row r="49" spans="1:17">
      <c r="A49" s="8">
        <v>47</v>
      </c>
      <c r="B49" s="9">
        <v>45680</v>
      </c>
      <c r="C49" s="10">
        <v>45681</v>
      </c>
      <c r="D49" s="10">
        <v>46010</v>
      </c>
      <c r="E49" s="45">
        <v>90948000</v>
      </c>
      <c r="F49" s="7">
        <v>1</v>
      </c>
      <c r="G49" s="69">
        <v>89845600</v>
      </c>
      <c r="H49" s="43">
        <f>Tabla1[[#This Row],[Valor Total]]-Tabla1[[#This Row],[Recursos totales desembolsados o pagados]]</f>
        <v>1102400</v>
      </c>
      <c r="I49" s="54"/>
      <c r="K49" s="1">
        <v>46140</v>
      </c>
      <c r="M49">
        <f t="shared" si="0"/>
        <v>329</v>
      </c>
      <c r="O49">
        <f t="shared" si="1"/>
        <v>459</v>
      </c>
      <c r="Q49" s="2">
        <f t="shared" si="2"/>
        <v>1.3951367781155013</v>
      </c>
    </row>
    <row r="50" spans="1:17">
      <c r="A50" s="8">
        <v>48</v>
      </c>
      <c r="B50" s="9">
        <v>45680</v>
      </c>
      <c r="C50" s="10">
        <v>45681</v>
      </c>
      <c r="D50" s="10">
        <v>46010</v>
      </c>
      <c r="E50" s="45">
        <v>90948000</v>
      </c>
      <c r="F50" s="7">
        <v>1</v>
      </c>
      <c r="G50" s="69">
        <v>59805200</v>
      </c>
      <c r="H50" s="43">
        <f>Tabla1[[#This Row],[Valor Total]]-Tabla1[[#This Row],[Recursos totales desembolsados o pagados]]</f>
        <v>31142800</v>
      </c>
      <c r="I50" s="54"/>
      <c r="K50" s="1">
        <v>46140</v>
      </c>
      <c r="M50">
        <f t="shared" si="0"/>
        <v>329</v>
      </c>
      <c r="O50">
        <f t="shared" si="1"/>
        <v>459</v>
      </c>
      <c r="Q50" s="2">
        <f t="shared" si="2"/>
        <v>1.3951367781155013</v>
      </c>
    </row>
    <row r="51" spans="1:17">
      <c r="A51" s="8">
        <v>49</v>
      </c>
      <c r="B51" s="9">
        <v>45680</v>
      </c>
      <c r="C51" s="10">
        <v>45681</v>
      </c>
      <c r="D51" s="10">
        <v>46010</v>
      </c>
      <c r="E51" s="45">
        <v>90948000</v>
      </c>
      <c r="F51" s="7">
        <v>1</v>
      </c>
      <c r="G51" s="69">
        <v>89845600</v>
      </c>
      <c r="H51" s="43">
        <f>Tabla1[[#This Row],[Valor Total]]-Tabla1[[#This Row],[Recursos totales desembolsados o pagados]]</f>
        <v>1102400</v>
      </c>
      <c r="I51" s="54"/>
      <c r="K51" s="1">
        <v>46140</v>
      </c>
      <c r="M51">
        <f t="shared" si="0"/>
        <v>329</v>
      </c>
      <c r="O51">
        <f t="shared" si="1"/>
        <v>459</v>
      </c>
      <c r="Q51" s="2">
        <f t="shared" si="2"/>
        <v>1.3951367781155013</v>
      </c>
    </row>
    <row r="52" spans="1:17">
      <c r="A52" s="8">
        <v>50</v>
      </c>
      <c r="B52" s="9">
        <v>45678</v>
      </c>
      <c r="C52" s="10">
        <v>45679</v>
      </c>
      <c r="D52" s="10">
        <v>46010</v>
      </c>
      <c r="E52" s="45">
        <v>150202000</v>
      </c>
      <c r="F52" s="7">
        <v>1</v>
      </c>
      <c r="G52" s="69">
        <v>100134664.67</v>
      </c>
      <c r="H52" s="43">
        <f>Tabla1[[#This Row],[Valor Total]]-Tabla1[[#This Row],[Recursos totales desembolsados o pagados]]</f>
        <v>50067335.329999998</v>
      </c>
      <c r="I52" s="54"/>
      <c r="K52" s="1">
        <v>46140</v>
      </c>
      <c r="M52">
        <f t="shared" si="0"/>
        <v>331</v>
      </c>
      <c r="O52">
        <f t="shared" si="1"/>
        <v>461</v>
      </c>
      <c r="Q52" s="2">
        <f t="shared" si="2"/>
        <v>1.392749244712991</v>
      </c>
    </row>
    <row r="53" spans="1:17" ht="150.75">
      <c r="A53" s="8">
        <v>51</v>
      </c>
      <c r="B53" s="9">
        <v>45678</v>
      </c>
      <c r="C53" s="10">
        <v>45679</v>
      </c>
      <c r="D53" s="10">
        <v>46010</v>
      </c>
      <c r="E53" s="45">
        <v>93428400</v>
      </c>
      <c r="F53" s="7">
        <v>1</v>
      </c>
      <c r="G53" s="69">
        <v>90948000</v>
      </c>
      <c r="H53" s="43">
        <f>Tabla1[[#This Row],[Valor Total]]-Tabla1[[#This Row],[Recursos totales desembolsados o pagados]]</f>
        <v>2480400</v>
      </c>
      <c r="I53" s="63" t="s">
        <v>23</v>
      </c>
      <c r="K53" s="1">
        <v>46140</v>
      </c>
      <c r="M53">
        <f t="shared" si="0"/>
        <v>331</v>
      </c>
      <c r="O53">
        <f t="shared" si="1"/>
        <v>461</v>
      </c>
      <c r="Q53" s="2">
        <f t="shared" si="2"/>
        <v>1.392749244712991</v>
      </c>
    </row>
    <row r="54" spans="1:17" ht="150.75">
      <c r="A54" s="8">
        <v>52</v>
      </c>
      <c r="B54" s="9">
        <v>45678</v>
      </c>
      <c r="C54" s="10">
        <v>45679</v>
      </c>
      <c r="D54" s="10">
        <v>46010</v>
      </c>
      <c r="E54" s="45">
        <v>124571200</v>
      </c>
      <c r="F54" s="7">
        <v>1</v>
      </c>
      <c r="G54" s="69">
        <v>121264000</v>
      </c>
      <c r="H54" s="43">
        <f>Tabla1[[#This Row],[Valor Total]]-Tabla1[[#This Row],[Recursos totales desembolsados o pagados]]</f>
        <v>3307200</v>
      </c>
      <c r="I54" s="63" t="s">
        <v>24</v>
      </c>
      <c r="K54" s="1">
        <v>46140</v>
      </c>
      <c r="M54">
        <f t="shared" si="0"/>
        <v>331</v>
      </c>
      <c r="O54">
        <f t="shared" si="1"/>
        <v>461</v>
      </c>
      <c r="Q54" s="2">
        <f t="shared" si="2"/>
        <v>1.392749244712991</v>
      </c>
    </row>
    <row r="55" spans="1:17">
      <c r="A55" s="8">
        <v>53</v>
      </c>
      <c r="B55" s="9">
        <v>45677</v>
      </c>
      <c r="C55" s="10">
        <v>45679</v>
      </c>
      <c r="D55" s="10">
        <v>46010</v>
      </c>
      <c r="E55" s="45">
        <v>135300000</v>
      </c>
      <c r="F55" s="7">
        <v>1</v>
      </c>
      <c r="G55" s="69">
        <v>89790000</v>
      </c>
      <c r="H55" s="43">
        <f>Tabla1[[#This Row],[Valor Total]]-Tabla1[[#This Row],[Recursos totales desembolsados o pagados]]</f>
        <v>45510000</v>
      </c>
      <c r="I55" s="54"/>
      <c r="K55" s="1">
        <v>46140</v>
      </c>
      <c r="M55">
        <f t="shared" si="0"/>
        <v>331</v>
      </c>
      <c r="O55">
        <f t="shared" si="1"/>
        <v>461</v>
      </c>
      <c r="Q55" s="2">
        <f t="shared" si="2"/>
        <v>1.392749244712991</v>
      </c>
    </row>
    <row r="56" spans="1:17">
      <c r="A56" s="8">
        <v>54</v>
      </c>
      <c r="B56" s="9">
        <v>45677</v>
      </c>
      <c r="C56" s="10">
        <v>45679</v>
      </c>
      <c r="D56" s="10">
        <v>46010</v>
      </c>
      <c r="E56" s="45">
        <v>135300000</v>
      </c>
      <c r="F56" s="7">
        <v>1</v>
      </c>
      <c r="G56" s="69">
        <v>102090000</v>
      </c>
      <c r="H56" s="43">
        <f>Tabla1[[#This Row],[Valor Total]]-Tabla1[[#This Row],[Recursos totales desembolsados o pagados]]</f>
        <v>33210000</v>
      </c>
      <c r="I56" s="54"/>
      <c r="K56" s="1">
        <v>46140</v>
      </c>
      <c r="M56">
        <f t="shared" si="0"/>
        <v>331</v>
      </c>
      <c r="O56">
        <f t="shared" si="1"/>
        <v>461</v>
      </c>
      <c r="Q56" s="2">
        <f t="shared" si="2"/>
        <v>1.392749244712991</v>
      </c>
    </row>
    <row r="57" spans="1:17">
      <c r="A57" s="8">
        <v>55</v>
      </c>
      <c r="B57" s="9">
        <v>45679</v>
      </c>
      <c r="C57" s="10">
        <v>45684</v>
      </c>
      <c r="D57" s="10">
        <v>46001</v>
      </c>
      <c r="E57" s="45">
        <v>53262000</v>
      </c>
      <c r="F57" s="7">
        <v>1</v>
      </c>
      <c r="G57" s="69">
        <v>39381600</v>
      </c>
      <c r="H57" s="43">
        <f>Tabla1[[#This Row],[Valor Total]]-Tabla1[[#This Row],[Recursos totales desembolsados o pagados]]</f>
        <v>13880400</v>
      </c>
      <c r="I57" s="54"/>
      <c r="K57" s="1">
        <v>46140</v>
      </c>
      <c r="M57">
        <f t="shared" si="0"/>
        <v>317</v>
      </c>
      <c r="O57">
        <f t="shared" si="1"/>
        <v>456</v>
      </c>
      <c r="Q57" s="2">
        <f t="shared" si="2"/>
        <v>1.4384858044164037</v>
      </c>
    </row>
    <row r="58" spans="1:17">
      <c r="A58" s="8">
        <v>56</v>
      </c>
      <c r="B58" s="9">
        <v>45680</v>
      </c>
      <c r="C58" s="10">
        <v>45684</v>
      </c>
      <c r="D58" s="10">
        <v>46001</v>
      </c>
      <c r="E58" s="45">
        <v>53262000</v>
      </c>
      <c r="F58" s="7">
        <v>1</v>
      </c>
      <c r="G58" s="69">
        <v>34539600</v>
      </c>
      <c r="H58" s="43">
        <f>Tabla1[[#This Row],[Valor Total]]-Tabla1[[#This Row],[Recursos totales desembolsados o pagados]]</f>
        <v>18722400</v>
      </c>
      <c r="I58" s="54"/>
      <c r="K58" s="1">
        <v>46140</v>
      </c>
      <c r="M58">
        <f t="shared" si="0"/>
        <v>317</v>
      </c>
      <c r="O58">
        <f t="shared" si="1"/>
        <v>456</v>
      </c>
      <c r="Q58" s="2">
        <f t="shared" si="2"/>
        <v>1.4384858044164037</v>
      </c>
    </row>
    <row r="59" spans="1:17">
      <c r="A59" s="8">
        <v>57</v>
      </c>
      <c r="B59" s="9">
        <v>45680</v>
      </c>
      <c r="C59" s="10">
        <v>45684</v>
      </c>
      <c r="D59" s="10">
        <v>46001</v>
      </c>
      <c r="E59" s="45">
        <v>53262000</v>
      </c>
      <c r="F59" s="7">
        <v>1</v>
      </c>
      <c r="G59" s="69">
        <v>34539600</v>
      </c>
      <c r="H59" s="43">
        <f>Tabla1[[#This Row],[Valor Total]]-Tabla1[[#This Row],[Recursos totales desembolsados o pagados]]</f>
        <v>18722400</v>
      </c>
      <c r="I59" s="54"/>
      <c r="K59" s="1">
        <v>46140</v>
      </c>
      <c r="M59">
        <f t="shared" si="0"/>
        <v>317</v>
      </c>
      <c r="O59">
        <f t="shared" si="1"/>
        <v>456</v>
      </c>
      <c r="Q59" s="2">
        <f t="shared" si="2"/>
        <v>1.4384858044164037</v>
      </c>
    </row>
    <row r="60" spans="1:17">
      <c r="A60" s="8">
        <v>58</v>
      </c>
      <c r="B60" s="9">
        <v>45680</v>
      </c>
      <c r="C60" s="10">
        <v>45684</v>
      </c>
      <c r="D60" s="10">
        <v>46001</v>
      </c>
      <c r="E60" s="45">
        <v>53262000</v>
      </c>
      <c r="F60" s="7">
        <v>1</v>
      </c>
      <c r="G60" s="69">
        <v>34539600</v>
      </c>
      <c r="H60" s="43">
        <f>Tabla1[[#This Row],[Valor Total]]-Tabla1[[#This Row],[Recursos totales desembolsados o pagados]]</f>
        <v>18722400</v>
      </c>
      <c r="I60" s="54"/>
      <c r="K60" s="1">
        <v>46140</v>
      </c>
      <c r="M60">
        <f t="shared" si="0"/>
        <v>317</v>
      </c>
      <c r="O60">
        <f t="shared" si="1"/>
        <v>456</v>
      </c>
      <c r="Q60" s="2">
        <f t="shared" si="2"/>
        <v>1.4384858044164037</v>
      </c>
    </row>
    <row r="61" spans="1:17">
      <c r="A61" s="8">
        <v>59</v>
      </c>
      <c r="B61" s="9">
        <v>45680</v>
      </c>
      <c r="C61" s="10">
        <v>45684</v>
      </c>
      <c r="D61" s="10">
        <v>46001</v>
      </c>
      <c r="E61" s="45">
        <v>53262000</v>
      </c>
      <c r="F61" s="7">
        <v>1</v>
      </c>
      <c r="G61" s="69">
        <v>53262000</v>
      </c>
      <c r="H61" s="43">
        <f>Tabla1[[#This Row],[Valor Total]]-Tabla1[[#This Row],[Recursos totales desembolsados o pagados]]</f>
        <v>0</v>
      </c>
      <c r="I61" s="54"/>
      <c r="K61" s="1">
        <v>46140</v>
      </c>
      <c r="M61">
        <f t="shared" si="0"/>
        <v>317</v>
      </c>
      <c r="O61">
        <f t="shared" si="1"/>
        <v>456</v>
      </c>
      <c r="Q61" s="2">
        <f t="shared" si="2"/>
        <v>1.4384858044164037</v>
      </c>
    </row>
    <row r="62" spans="1:17">
      <c r="A62" s="8">
        <v>60</v>
      </c>
      <c r="B62" s="9">
        <v>45684</v>
      </c>
      <c r="C62" s="10">
        <v>45685</v>
      </c>
      <c r="D62" s="10">
        <v>46001</v>
      </c>
      <c r="E62" s="45">
        <v>53262000</v>
      </c>
      <c r="F62" s="7">
        <v>1</v>
      </c>
      <c r="G62" s="69">
        <v>39220200</v>
      </c>
      <c r="H62" s="43">
        <f>Tabla1[[#This Row],[Valor Total]]-Tabla1[[#This Row],[Recursos totales desembolsados o pagados]]</f>
        <v>14041800</v>
      </c>
      <c r="I62" s="54"/>
      <c r="K62" s="1">
        <v>46140</v>
      </c>
      <c r="M62">
        <f t="shared" si="0"/>
        <v>316</v>
      </c>
      <c r="O62">
        <f t="shared" si="1"/>
        <v>455</v>
      </c>
      <c r="Q62" s="2">
        <f t="shared" si="2"/>
        <v>1.4398734177215189</v>
      </c>
    </row>
    <row r="63" spans="1:17">
      <c r="A63" s="8">
        <v>61</v>
      </c>
      <c r="B63" s="9">
        <v>45681</v>
      </c>
      <c r="C63" s="10">
        <v>45685</v>
      </c>
      <c r="D63" s="10">
        <v>45831</v>
      </c>
      <c r="E63" s="45">
        <v>18434320</v>
      </c>
      <c r="F63" s="7">
        <v>1</v>
      </c>
      <c r="G63" s="69">
        <v>17942738.399999999</v>
      </c>
      <c r="H63" s="43">
        <f>Tabla1[[#This Row],[Valor Total]]-Tabla1[[#This Row],[Recursos totales desembolsados o pagados]]</f>
        <v>491581.60000000149</v>
      </c>
      <c r="I63" s="54"/>
      <c r="K63" s="1">
        <v>46140</v>
      </c>
      <c r="M63">
        <f t="shared" si="0"/>
        <v>146</v>
      </c>
      <c r="O63">
        <f t="shared" si="1"/>
        <v>455</v>
      </c>
      <c r="Q63" s="2">
        <f t="shared" si="2"/>
        <v>3.1164383561643838</v>
      </c>
    </row>
    <row r="64" spans="1:17">
      <c r="A64" s="8">
        <v>62</v>
      </c>
      <c r="B64" s="9">
        <v>45681</v>
      </c>
      <c r="C64" s="10">
        <v>45684</v>
      </c>
      <c r="D64" s="10">
        <v>45831</v>
      </c>
      <c r="E64" s="45">
        <v>18434320</v>
      </c>
      <c r="F64" s="7">
        <v>1</v>
      </c>
      <c r="G64" s="69">
        <v>18064913.859999999</v>
      </c>
      <c r="H64" s="43">
        <f>Tabla1[[#This Row],[Valor Total]]-Tabla1[[#This Row],[Recursos totales desembolsados o pagados]]</f>
        <v>369406.1400000006</v>
      </c>
      <c r="I64" s="54"/>
      <c r="K64" s="1">
        <v>46140</v>
      </c>
      <c r="M64">
        <f t="shared" si="0"/>
        <v>147</v>
      </c>
      <c r="O64">
        <f t="shared" si="1"/>
        <v>456</v>
      </c>
      <c r="Q64" s="2">
        <f t="shared" si="2"/>
        <v>3.1020408163265305</v>
      </c>
    </row>
    <row r="65" spans="1:17">
      <c r="A65" s="8">
        <v>63</v>
      </c>
      <c r="B65" s="9">
        <v>45681</v>
      </c>
      <c r="C65" s="10">
        <v>45684</v>
      </c>
      <c r="D65" s="10">
        <v>45831</v>
      </c>
      <c r="E65" s="45">
        <v>18434320</v>
      </c>
      <c r="F65" s="7">
        <v>1</v>
      </c>
      <c r="G65" s="69">
        <v>18065093.859999999</v>
      </c>
      <c r="H65" s="43">
        <f>Tabla1[[#This Row],[Valor Total]]-Tabla1[[#This Row],[Recursos totales desembolsados o pagados]]</f>
        <v>369226.1400000006</v>
      </c>
      <c r="I65" s="54"/>
      <c r="K65" s="1">
        <v>46140</v>
      </c>
      <c r="M65">
        <f t="shared" si="0"/>
        <v>147</v>
      </c>
      <c r="O65">
        <f t="shared" si="1"/>
        <v>456</v>
      </c>
      <c r="Q65" s="2">
        <f t="shared" si="2"/>
        <v>3.1020408163265305</v>
      </c>
    </row>
    <row r="66" spans="1:17">
      <c r="A66" s="8">
        <v>64</v>
      </c>
      <c r="B66" s="9">
        <v>45681</v>
      </c>
      <c r="C66" s="10">
        <v>45684</v>
      </c>
      <c r="D66" s="10">
        <v>45831</v>
      </c>
      <c r="E66" s="45">
        <v>18434320</v>
      </c>
      <c r="F66" s="7">
        <v>1</v>
      </c>
      <c r="G66" s="69">
        <v>18064889.859999999</v>
      </c>
      <c r="H66" s="43">
        <f>Tabla1[[#This Row],[Valor Total]]-Tabla1[[#This Row],[Recursos totales desembolsados o pagados]]</f>
        <v>369430.1400000006</v>
      </c>
      <c r="I66" s="54"/>
      <c r="K66" s="1">
        <v>46140</v>
      </c>
      <c r="M66">
        <f t="shared" si="0"/>
        <v>147</v>
      </c>
      <c r="O66">
        <f t="shared" si="1"/>
        <v>456</v>
      </c>
      <c r="Q66" s="2">
        <f t="shared" si="2"/>
        <v>3.1020408163265305</v>
      </c>
    </row>
    <row r="67" spans="1:17">
      <c r="A67" s="8">
        <v>65</v>
      </c>
      <c r="B67" s="9">
        <v>45681</v>
      </c>
      <c r="C67" s="10">
        <v>45685</v>
      </c>
      <c r="D67" s="10">
        <v>45831</v>
      </c>
      <c r="E67" s="45">
        <v>18434320</v>
      </c>
      <c r="F67" s="7">
        <v>1</v>
      </c>
      <c r="G67" s="69">
        <v>17942738.399999999</v>
      </c>
      <c r="H67" s="43">
        <f>Tabla1[[#This Row],[Valor Total]]-Tabla1[[#This Row],[Recursos totales desembolsados o pagados]]</f>
        <v>491581.60000000149</v>
      </c>
      <c r="I67" s="54"/>
      <c r="K67" s="1">
        <v>46140</v>
      </c>
      <c r="M67">
        <f t="shared" si="0"/>
        <v>146</v>
      </c>
      <c r="O67">
        <f t="shared" si="1"/>
        <v>455</v>
      </c>
      <c r="Q67" s="2">
        <f t="shared" si="2"/>
        <v>3.1164383561643838</v>
      </c>
    </row>
    <row r="68" spans="1:17">
      <c r="A68" s="8">
        <v>66</v>
      </c>
      <c r="B68" s="9">
        <v>45681</v>
      </c>
      <c r="C68" s="10">
        <v>45684</v>
      </c>
      <c r="D68" s="10">
        <v>45831</v>
      </c>
      <c r="E68" s="45">
        <v>18434320</v>
      </c>
      <c r="F68" s="7">
        <v>1</v>
      </c>
      <c r="G68" s="69">
        <v>18065634</v>
      </c>
      <c r="H68" s="43">
        <f>Tabla1[[#This Row],[Valor Total]]-Tabla1[[#This Row],[Recursos totales desembolsados o pagados]]</f>
        <v>368686</v>
      </c>
      <c r="I68" s="54"/>
      <c r="K68" s="1">
        <v>46140</v>
      </c>
      <c r="M68">
        <f t="shared" ref="M68:M131" si="3">_xlfn.DAYS(D68,C68)</f>
        <v>147</v>
      </c>
      <c r="O68">
        <f t="shared" ref="O68:O131" si="4">_xlfn.DAYS(K68,C68)</f>
        <v>456</v>
      </c>
      <c r="Q68" s="2">
        <f t="shared" ref="Q68:Q131" si="5">((O68*100)/M68)/100</f>
        <v>3.1020408163265305</v>
      </c>
    </row>
    <row r="69" spans="1:17">
      <c r="A69" s="8">
        <v>67</v>
      </c>
      <c r="B69" s="9">
        <v>45684</v>
      </c>
      <c r="C69" s="10">
        <v>45684</v>
      </c>
      <c r="D69" s="10">
        <v>45831</v>
      </c>
      <c r="E69" s="45">
        <v>18434320</v>
      </c>
      <c r="F69" s="7">
        <v>1</v>
      </c>
      <c r="G69" s="69">
        <v>18065633.859999999</v>
      </c>
      <c r="H69" s="43">
        <f>Tabla1[[#This Row],[Valor Total]]-Tabla1[[#This Row],[Recursos totales desembolsados o pagados]]</f>
        <v>368686.1400000006</v>
      </c>
      <c r="I69" s="54"/>
      <c r="K69" s="1">
        <v>46140</v>
      </c>
      <c r="M69">
        <f t="shared" si="3"/>
        <v>147</v>
      </c>
      <c r="O69">
        <f t="shared" si="4"/>
        <v>456</v>
      </c>
      <c r="Q69" s="2">
        <f t="shared" si="5"/>
        <v>3.1020408163265305</v>
      </c>
    </row>
    <row r="70" spans="1:17">
      <c r="A70" s="8">
        <v>68</v>
      </c>
      <c r="B70" s="9">
        <v>45681</v>
      </c>
      <c r="C70" s="10">
        <v>45684</v>
      </c>
      <c r="D70" s="10">
        <v>45831</v>
      </c>
      <c r="E70" s="45">
        <v>18434320</v>
      </c>
      <c r="F70" s="7">
        <v>1</v>
      </c>
      <c r="G70" s="69">
        <v>18065633.859999999</v>
      </c>
      <c r="H70" s="43">
        <f>Tabla1[[#This Row],[Valor Total]]-Tabla1[[#This Row],[Recursos totales desembolsados o pagados]]</f>
        <v>368686.1400000006</v>
      </c>
      <c r="I70" s="54"/>
      <c r="K70" s="1">
        <v>46140</v>
      </c>
      <c r="M70">
        <f t="shared" si="3"/>
        <v>147</v>
      </c>
      <c r="O70">
        <f t="shared" si="4"/>
        <v>456</v>
      </c>
      <c r="Q70" s="2">
        <f t="shared" si="5"/>
        <v>3.1020408163265305</v>
      </c>
    </row>
    <row r="71" spans="1:17">
      <c r="A71" s="8">
        <v>69</v>
      </c>
      <c r="B71" s="9">
        <v>45681</v>
      </c>
      <c r="C71" s="10">
        <v>45681</v>
      </c>
      <c r="D71" s="10">
        <v>46010</v>
      </c>
      <c r="E71" s="45">
        <v>50653372</v>
      </c>
      <c r="F71" s="7">
        <v>1</v>
      </c>
      <c r="G71" s="69">
        <v>33308429</v>
      </c>
      <c r="H71" s="43">
        <f>Tabla1[[#This Row],[Valor Total]]-Tabla1[[#This Row],[Recursos totales desembolsados o pagados]]</f>
        <v>17344943</v>
      </c>
      <c r="I71" s="54"/>
      <c r="K71" s="1">
        <v>46140</v>
      </c>
      <c r="M71">
        <f t="shared" si="3"/>
        <v>329</v>
      </c>
      <c r="O71">
        <f t="shared" si="4"/>
        <v>459</v>
      </c>
      <c r="Q71" s="2">
        <f t="shared" si="5"/>
        <v>1.3951367781155013</v>
      </c>
    </row>
    <row r="72" spans="1:17">
      <c r="A72" s="8">
        <v>70</v>
      </c>
      <c r="B72" s="9">
        <v>45681</v>
      </c>
      <c r="C72" s="10">
        <v>45681</v>
      </c>
      <c r="D72" s="10">
        <v>46010</v>
      </c>
      <c r="E72" s="45">
        <v>50653372</v>
      </c>
      <c r="F72" s="7">
        <v>1</v>
      </c>
      <c r="G72" s="69">
        <v>33308429</v>
      </c>
      <c r="H72" s="43">
        <f>Tabla1[[#This Row],[Valor Total]]-Tabla1[[#This Row],[Recursos totales desembolsados o pagados]]</f>
        <v>17344943</v>
      </c>
      <c r="I72" s="54"/>
      <c r="K72" s="1">
        <v>46140</v>
      </c>
      <c r="M72">
        <f t="shared" si="3"/>
        <v>329</v>
      </c>
      <c r="O72">
        <f t="shared" si="4"/>
        <v>459</v>
      </c>
      <c r="Q72" s="2">
        <f t="shared" si="5"/>
        <v>1.3951367781155013</v>
      </c>
    </row>
    <row r="73" spans="1:17">
      <c r="A73" s="8">
        <v>71</v>
      </c>
      <c r="B73" s="9">
        <v>45692</v>
      </c>
      <c r="C73" s="10">
        <v>45694</v>
      </c>
      <c r="D73" s="10">
        <v>46010</v>
      </c>
      <c r="E73" s="45">
        <v>95700000</v>
      </c>
      <c r="F73" s="7">
        <v>1</v>
      </c>
      <c r="G73" s="69">
        <v>69900000</v>
      </c>
      <c r="H73" s="43">
        <f>Tabla1[[#This Row],[Valor Total]]-Tabla1[[#This Row],[Recursos totales desembolsados o pagados]]</f>
        <v>25800000</v>
      </c>
      <c r="I73" s="54"/>
      <c r="K73" s="1">
        <v>46140</v>
      </c>
      <c r="M73">
        <f t="shared" si="3"/>
        <v>316</v>
      </c>
      <c r="O73">
        <f t="shared" si="4"/>
        <v>446</v>
      </c>
      <c r="Q73" s="2">
        <f t="shared" si="5"/>
        <v>1.4113924050632911</v>
      </c>
    </row>
    <row r="74" spans="1:17">
      <c r="A74" s="8">
        <v>72</v>
      </c>
      <c r="B74" s="9">
        <v>45681</v>
      </c>
      <c r="C74" s="10">
        <v>45684</v>
      </c>
      <c r="D74" s="10">
        <v>46010</v>
      </c>
      <c r="E74" s="45">
        <v>90948000</v>
      </c>
      <c r="F74" s="7">
        <v>1</v>
      </c>
      <c r="G74" s="69">
        <v>73034000</v>
      </c>
      <c r="H74" s="43">
        <f>Tabla1[[#This Row],[Valor Total]]-Tabla1[[#This Row],[Recursos totales desembolsados o pagados]]</f>
        <v>17914000</v>
      </c>
      <c r="I74" s="54"/>
      <c r="K74" s="1">
        <v>46140</v>
      </c>
      <c r="M74">
        <f t="shared" si="3"/>
        <v>326</v>
      </c>
      <c r="O74">
        <f t="shared" si="4"/>
        <v>456</v>
      </c>
      <c r="Q74" s="2">
        <f t="shared" si="5"/>
        <v>1.3987730061349695</v>
      </c>
    </row>
    <row r="75" spans="1:17">
      <c r="A75" s="8">
        <v>73</v>
      </c>
      <c r="B75" s="9">
        <v>45681</v>
      </c>
      <c r="C75" s="10">
        <v>45685</v>
      </c>
      <c r="D75" s="10">
        <v>46010</v>
      </c>
      <c r="E75" s="45">
        <v>90948000</v>
      </c>
      <c r="F75" s="7">
        <v>1</v>
      </c>
      <c r="G75" s="69">
        <v>60907600</v>
      </c>
      <c r="H75" s="43">
        <f>Tabla1[[#This Row],[Valor Total]]-Tabla1[[#This Row],[Recursos totales desembolsados o pagados]]</f>
        <v>30040400</v>
      </c>
      <c r="I75" s="54"/>
      <c r="K75" s="1">
        <v>46140</v>
      </c>
      <c r="M75">
        <f t="shared" si="3"/>
        <v>325</v>
      </c>
      <c r="O75">
        <f t="shared" si="4"/>
        <v>455</v>
      </c>
      <c r="Q75" s="2">
        <f t="shared" si="5"/>
        <v>1.4</v>
      </c>
    </row>
    <row r="76" spans="1:17">
      <c r="A76" s="8">
        <v>74</v>
      </c>
      <c r="B76" s="9">
        <v>45681</v>
      </c>
      <c r="C76" s="10">
        <v>45685</v>
      </c>
      <c r="D76" s="10">
        <v>46010</v>
      </c>
      <c r="E76" s="45">
        <v>90948000</v>
      </c>
      <c r="F76" s="7">
        <v>1</v>
      </c>
      <c r="G76" s="69">
        <v>58702800</v>
      </c>
      <c r="H76" s="43">
        <f>Tabla1[[#This Row],[Valor Total]]-Tabla1[[#This Row],[Recursos totales desembolsados o pagados]]</f>
        <v>32245200</v>
      </c>
      <c r="I76" s="54"/>
      <c r="K76" s="1">
        <v>46140</v>
      </c>
      <c r="M76">
        <f t="shared" si="3"/>
        <v>325</v>
      </c>
      <c r="O76">
        <f t="shared" si="4"/>
        <v>455</v>
      </c>
      <c r="Q76" s="2">
        <f t="shared" si="5"/>
        <v>1.4</v>
      </c>
    </row>
    <row r="77" spans="1:17">
      <c r="A77" s="8">
        <v>75</v>
      </c>
      <c r="B77" s="9">
        <v>45686</v>
      </c>
      <c r="C77" s="10">
        <v>45687</v>
      </c>
      <c r="D77" s="10">
        <v>45929</v>
      </c>
      <c r="E77" s="45">
        <v>72000000</v>
      </c>
      <c r="F77" s="7">
        <v>1</v>
      </c>
      <c r="G77" s="69">
        <v>54000000</v>
      </c>
      <c r="H77" s="43">
        <f>Tabla1[[#This Row],[Valor Total]]-Tabla1[[#This Row],[Recursos totales desembolsados o pagados]]</f>
        <v>18000000</v>
      </c>
      <c r="I77" s="54"/>
      <c r="K77" s="1">
        <v>46140</v>
      </c>
      <c r="M77">
        <f t="shared" si="3"/>
        <v>242</v>
      </c>
      <c r="O77">
        <f t="shared" si="4"/>
        <v>453</v>
      </c>
      <c r="Q77" s="2">
        <f t="shared" si="5"/>
        <v>1.8719008264462809</v>
      </c>
    </row>
    <row r="78" spans="1:17">
      <c r="A78" s="8">
        <v>76</v>
      </c>
      <c r="B78" s="9">
        <v>45680</v>
      </c>
      <c r="C78" s="10">
        <v>45684</v>
      </c>
      <c r="D78" s="10">
        <v>46010</v>
      </c>
      <c r="E78" s="45">
        <v>90948000</v>
      </c>
      <c r="F78" s="7">
        <v>1</v>
      </c>
      <c r="G78" s="69">
        <v>58978400</v>
      </c>
      <c r="H78" s="43">
        <f>Tabla1[[#This Row],[Valor Total]]-Tabla1[[#This Row],[Recursos totales desembolsados o pagados]]</f>
        <v>31969600</v>
      </c>
      <c r="I78" s="54"/>
      <c r="K78" s="1">
        <v>46140</v>
      </c>
      <c r="M78">
        <f t="shared" si="3"/>
        <v>326</v>
      </c>
      <c r="O78">
        <f t="shared" si="4"/>
        <v>456</v>
      </c>
      <c r="Q78" s="2">
        <f t="shared" si="5"/>
        <v>1.3987730061349695</v>
      </c>
    </row>
    <row r="79" spans="1:17">
      <c r="A79" s="8">
        <v>77</v>
      </c>
      <c r="B79" s="9">
        <v>45680</v>
      </c>
      <c r="C79" s="10">
        <v>45684</v>
      </c>
      <c r="D79" s="10">
        <v>46010</v>
      </c>
      <c r="E79" s="45">
        <v>90948000</v>
      </c>
      <c r="F79" s="7">
        <v>1</v>
      </c>
      <c r="G79" s="69">
        <v>89845600</v>
      </c>
      <c r="H79" s="43">
        <f>Tabla1[[#This Row],[Valor Total]]-Tabla1[[#This Row],[Recursos totales desembolsados o pagados]]</f>
        <v>1102400</v>
      </c>
      <c r="I79" s="54"/>
      <c r="K79" s="1">
        <v>46140</v>
      </c>
      <c r="M79">
        <f t="shared" si="3"/>
        <v>326</v>
      </c>
      <c r="O79">
        <f t="shared" si="4"/>
        <v>456</v>
      </c>
      <c r="Q79" s="2">
        <f t="shared" si="5"/>
        <v>1.3987730061349695</v>
      </c>
    </row>
    <row r="80" spans="1:17" ht="150.75">
      <c r="A80" s="8">
        <v>78</v>
      </c>
      <c r="B80" s="9">
        <v>45680</v>
      </c>
      <c r="C80" s="10">
        <v>45684</v>
      </c>
      <c r="D80" s="10">
        <v>46010</v>
      </c>
      <c r="E80" s="45">
        <v>92050400</v>
      </c>
      <c r="F80" s="7">
        <v>1</v>
      </c>
      <c r="G80" s="69">
        <v>90948000</v>
      </c>
      <c r="H80" s="43">
        <f>Tabla1[[#This Row],[Valor Total]]-Tabla1[[#This Row],[Recursos totales desembolsados o pagados]]</f>
        <v>1102400</v>
      </c>
      <c r="I80" s="63" t="s">
        <v>25</v>
      </c>
      <c r="K80" s="1">
        <v>46140</v>
      </c>
      <c r="M80">
        <f t="shared" si="3"/>
        <v>326</v>
      </c>
      <c r="O80">
        <f t="shared" si="4"/>
        <v>456</v>
      </c>
      <c r="Q80" s="2">
        <f t="shared" si="5"/>
        <v>1.3987730061349695</v>
      </c>
    </row>
    <row r="81" spans="1:17">
      <c r="A81" s="8">
        <v>79</v>
      </c>
      <c r="B81" s="9">
        <v>45680</v>
      </c>
      <c r="C81" s="10">
        <v>45684</v>
      </c>
      <c r="D81" s="10">
        <v>46010</v>
      </c>
      <c r="E81" s="45">
        <v>90948000</v>
      </c>
      <c r="F81" s="7">
        <v>1</v>
      </c>
      <c r="G81" s="69">
        <v>58978400</v>
      </c>
      <c r="H81" s="43">
        <f>Tabla1[[#This Row],[Valor Total]]-Tabla1[[#This Row],[Recursos totales desembolsados o pagados]]</f>
        <v>31969600</v>
      </c>
      <c r="I81" s="54"/>
      <c r="K81" s="1">
        <v>46140</v>
      </c>
      <c r="M81">
        <f t="shared" si="3"/>
        <v>326</v>
      </c>
      <c r="O81">
        <f t="shared" si="4"/>
        <v>456</v>
      </c>
      <c r="Q81" s="2">
        <f t="shared" si="5"/>
        <v>1.3987730061349695</v>
      </c>
    </row>
    <row r="82" spans="1:17">
      <c r="A82" s="8">
        <v>80</v>
      </c>
      <c r="B82" s="9">
        <v>45681</v>
      </c>
      <c r="C82" s="10">
        <v>45687</v>
      </c>
      <c r="D82" s="10">
        <v>46022</v>
      </c>
      <c r="E82" s="45">
        <v>24000000</v>
      </c>
      <c r="F82" s="7">
        <v>1</v>
      </c>
      <c r="G82" s="69">
        <v>0</v>
      </c>
      <c r="H82" s="43">
        <f>Tabla1[[#This Row],[Valor Total]]-Tabla1[[#This Row],[Recursos totales desembolsados o pagados]]</f>
        <v>24000000</v>
      </c>
      <c r="I82" s="54"/>
      <c r="K82" s="1">
        <v>46140</v>
      </c>
      <c r="M82">
        <f t="shared" si="3"/>
        <v>335</v>
      </c>
      <c r="O82">
        <f t="shared" si="4"/>
        <v>453</v>
      </c>
      <c r="Q82" s="2">
        <f t="shared" si="5"/>
        <v>1.3522388059701493</v>
      </c>
    </row>
    <row r="83" spans="1:17">
      <c r="A83" s="8">
        <v>81</v>
      </c>
      <c r="B83" s="9">
        <v>45681</v>
      </c>
      <c r="C83" s="10">
        <v>45686</v>
      </c>
      <c r="D83" s="10">
        <v>46010</v>
      </c>
      <c r="E83" s="45">
        <v>6497400</v>
      </c>
      <c r="F83" s="7">
        <v>1</v>
      </c>
      <c r="G83" s="69">
        <v>6497400</v>
      </c>
      <c r="H83" s="43">
        <f>Tabla1[[#This Row],[Valor Total]]-Tabla1[[#This Row],[Recursos totales desembolsados o pagados]]</f>
        <v>0</v>
      </c>
      <c r="I83" s="54"/>
      <c r="K83" s="1">
        <v>46140</v>
      </c>
      <c r="M83">
        <f t="shared" si="3"/>
        <v>324</v>
      </c>
      <c r="O83">
        <f t="shared" si="4"/>
        <v>454</v>
      </c>
      <c r="Q83" s="2">
        <f t="shared" si="5"/>
        <v>1.4012345679012348</v>
      </c>
    </row>
    <row r="84" spans="1:17">
      <c r="A84" s="8">
        <v>82</v>
      </c>
      <c r="B84" s="9">
        <v>45680</v>
      </c>
      <c r="C84" s="10">
        <v>45684</v>
      </c>
      <c r="D84" s="10">
        <v>46001</v>
      </c>
      <c r="E84" s="45">
        <v>53262000</v>
      </c>
      <c r="F84" s="7">
        <v>1</v>
      </c>
      <c r="G84" s="69">
        <v>53262000</v>
      </c>
      <c r="H84" s="43">
        <f>Tabla1[[#This Row],[Valor Total]]-Tabla1[[#This Row],[Recursos totales desembolsados o pagados]]</f>
        <v>0</v>
      </c>
      <c r="I84" s="54"/>
      <c r="K84" s="1">
        <v>46140</v>
      </c>
      <c r="M84">
        <f t="shared" si="3"/>
        <v>317</v>
      </c>
      <c r="O84">
        <f t="shared" si="4"/>
        <v>456</v>
      </c>
      <c r="Q84" s="2">
        <f t="shared" si="5"/>
        <v>1.4384858044164037</v>
      </c>
    </row>
    <row r="85" spans="1:17">
      <c r="A85" s="8">
        <v>83</v>
      </c>
      <c r="B85" s="9">
        <v>45681</v>
      </c>
      <c r="C85" s="10">
        <v>45684</v>
      </c>
      <c r="D85" s="10">
        <v>46001</v>
      </c>
      <c r="E85" s="45">
        <v>53262000</v>
      </c>
      <c r="F85" s="7">
        <v>1</v>
      </c>
      <c r="G85" s="69">
        <v>34539600</v>
      </c>
      <c r="H85" s="43">
        <f>Tabla1[[#This Row],[Valor Total]]-Tabla1[[#This Row],[Recursos totales desembolsados o pagados]]</f>
        <v>18722400</v>
      </c>
      <c r="I85" s="54"/>
      <c r="K85" s="1">
        <v>46140</v>
      </c>
      <c r="M85">
        <f t="shared" si="3"/>
        <v>317</v>
      </c>
      <c r="O85">
        <f t="shared" si="4"/>
        <v>456</v>
      </c>
      <c r="Q85" s="2">
        <f t="shared" si="5"/>
        <v>1.4384858044164037</v>
      </c>
    </row>
    <row r="86" spans="1:17">
      <c r="A86" s="8">
        <v>84</v>
      </c>
      <c r="B86" s="9">
        <v>45681</v>
      </c>
      <c r="C86" s="10">
        <v>45684</v>
      </c>
      <c r="D86" s="10">
        <v>46001</v>
      </c>
      <c r="E86" s="45">
        <v>53262000</v>
      </c>
      <c r="F86" s="7">
        <v>1</v>
      </c>
      <c r="G86" s="69">
        <v>39381600</v>
      </c>
      <c r="H86" s="43">
        <f>Tabla1[[#This Row],[Valor Total]]-Tabla1[[#This Row],[Recursos totales desembolsados o pagados]]</f>
        <v>13880400</v>
      </c>
      <c r="I86" s="54"/>
      <c r="K86" s="1">
        <v>46140</v>
      </c>
      <c r="M86">
        <f t="shared" si="3"/>
        <v>317</v>
      </c>
      <c r="O86">
        <f t="shared" si="4"/>
        <v>456</v>
      </c>
      <c r="Q86" s="2">
        <f t="shared" si="5"/>
        <v>1.4384858044164037</v>
      </c>
    </row>
    <row r="87" spans="1:17">
      <c r="A87" s="8">
        <v>85</v>
      </c>
      <c r="B87" s="9">
        <v>45681</v>
      </c>
      <c r="C87" s="10">
        <v>45684</v>
      </c>
      <c r="D87" s="10">
        <v>46001</v>
      </c>
      <c r="E87" s="45">
        <v>53262000</v>
      </c>
      <c r="F87" s="7">
        <v>1</v>
      </c>
      <c r="G87" s="69">
        <v>34539600</v>
      </c>
      <c r="H87" s="43">
        <f>Tabla1[[#This Row],[Valor Total]]-Tabla1[[#This Row],[Recursos totales desembolsados o pagados]]</f>
        <v>18722400</v>
      </c>
      <c r="I87" s="54"/>
      <c r="K87" s="1">
        <v>46140</v>
      </c>
      <c r="M87">
        <f t="shared" si="3"/>
        <v>317</v>
      </c>
      <c r="O87">
        <f t="shared" si="4"/>
        <v>456</v>
      </c>
      <c r="Q87" s="2">
        <f t="shared" si="5"/>
        <v>1.4384858044164037</v>
      </c>
    </row>
    <row r="88" spans="1:17">
      <c r="A88" s="8">
        <v>86</v>
      </c>
      <c r="B88" s="9">
        <v>45680</v>
      </c>
      <c r="C88" s="10">
        <v>45681</v>
      </c>
      <c r="D88" s="10">
        <v>46021</v>
      </c>
      <c r="E88" s="45">
        <v>54625000</v>
      </c>
      <c r="F88" s="7">
        <v>1</v>
      </c>
      <c r="G88" s="69">
        <v>39108333</v>
      </c>
      <c r="H88" s="43">
        <f>Tabla1[[#This Row],[Valor Total]]-Tabla1[[#This Row],[Recursos totales desembolsados o pagados]]</f>
        <v>15516667</v>
      </c>
      <c r="I88" s="54"/>
      <c r="K88" s="1">
        <v>46140</v>
      </c>
      <c r="M88">
        <f t="shared" si="3"/>
        <v>340</v>
      </c>
      <c r="O88">
        <f t="shared" si="4"/>
        <v>459</v>
      </c>
      <c r="Q88" s="2">
        <f t="shared" si="5"/>
        <v>1.35</v>
      </c>
    </row>
    <row r="89" spans="1:17">
      <c r="A89" s="8">
        <v>87</v>
      </c>
      <c r="B89" s="9">
        <v>45681</v>
      </c>
      <c r="C89" s="10">
        <v>45685</v>
      </c>
      <c r="D89" s="10">
        <v>46001</v>
      </c>
      <c r="E89" s="45">
        <v>53262000</v>
      </c>
      <c r="F89" s="7">
        <v>1</v>
      </c>
      <c r="G89" s="69">
        <v>39220200</v>
      </c>
      <c r="H89" s="43">
        <f>Tabla1[[#This Row],[Valor Total]]-Tabla1[[#This Row],[Recursos totales desembolsados o pagados]]</f>
        <v>14041800</v>
      </c>
      <c r="I89" s="54"/>
      <c r="K89" s="1">
        <v>46140</v>
      </c>
      <c r="M89">
        <f t="shared" si="3"/>
        <v>316</v>
      </c>
      <c r="O89">
        <f t="shared" si="4"/>
        <v>455</v>
      </c>
      <c r="Q89" s="2">
        <f t="shared" si="5"/>
        <v>1.4398734177215189</v>
      </c>
    </row>
    <row r="90" spans="1:17">
      <c r="A90" s="8">
        <v>88</v>
      </c>
      <c r="B90" s="9">
        <v>45684</v>
      </c>
      <c r="C90" s="10">
        <v>45685</v>
      </c>
      <c r="D90" s="10">
        <v>46001</v>
      </c>
      <c r="E90" s="45">
        <v>53262000</v>
      </c>
      <c r="F90" s="7">
        <v>1</v>
      </c>
      <c r="G90" s="69">
        <v>39220200</v>
      </c>
      <c r="H90" s="43">
        <f>Tabla1[[#This Row],[Valor Total]]-Tabla1[[#This Row],[Recursos totales desembolsados o pagados]]</f>
        <v>14041800</v>
      </c>
      <c r="I90" s="54"/>
      <c r="K90" s="1">
        <v>46140</v>
      </c>
      <c r="M90">
        <f t="shared" si="3"/>
        <v>316</v>
      </c>
      <c r="O90">
        <f t="shared" si="4"/>
        <v>455</v>
      </c>
      <c r="Q90" s="2">
        <f t="shared" si="5"/>
        <v>1.4398734177215189</v>
      </c>
    </row>
    <row r="91" spans="1:17">
      <c r="A91" s="8">
        <v>89</v>
      </c>
      <c r="B91" s="9">
        <v>45681</v>
      </c>
      <c r="C91" s="10">
        <v>45685</v>
      </c>
      <c r="D91" s="10">
        <v>46001</v>
      </c>
      <c r="E91" s="45">
        <v>53262000</v>
      </c>
      <c r="F91" s="7">
        <v>1</v>
      </c>
      <c r="G91" s="69">
        <v>39220200</v>
      </c>
      <c r="H91" s="43">
        <f>Tabla1[[#This Row],[Valor Total]]-Tabla1[[#This Row],[Recursos totales desembolsados o pagados]]</f>
        <v>14041800</v>
      </c>
      <c r="I91" s="54"/>
      <c r="K91" s="1">
        <v>46140</v>
      </c>
      <c r="M91">
        <f t="shared" si="3"/>
        <v>316</v>
      </c>
      <c r="O91">
        <f t="shared" si="4"/>
        <v>455</v>
      </c>
      <c r="Q91" s="2">
        <f t="shared" si="5"/>
        <v>1.4398734177215189</v>
      </c>
    </row>
    <row r="92" spans="1:17">
      <c r="A92" s="8">
        <v>90</v>
      </c>
      <c r="B92" s="9">
        <v>45681</v>
      </c>
      <c r="C92" s="10">
        <v>45685</v>
      </c>
      <c r="D92" s="10">
        <v>46001</v>
      </c>
      <c r="E92" s="45">
        <v>53262000</v>
      </c>
      <c r="F92" s="7">
        <v>1</v>
      </c>
      <c r="G92" s="69">
        <v>39220200</v>
      </c>
      <c r="H92" s="43">
        <f>Tabla1[[#This Row],[Valor Total]]-Tabla1[[#This Row],[Recursos totales desembolsados o pagados]]</f>
        <v>14041800</v>
      </c>
      <c r="I92" s="54"/>
      <c r="K92" s="1">
        <v>46140</v>
      </c>
      <c r="M92">
        <f t="shared" si="3"/>
        <v>316</v>
      </c>
      <c r="O92">
        <f t="shared" si="4"/>
        <v>455</v>
      </c>
      <c r="Q92" s="2">
        <f t="shared" si="5"/>
        <v>1.4398734177215189</v>
      </c>
    </row>
    <row r="93" spans="1:17">
      <c r="A93" s="8">
        <v>91</v>
      </c>
      <c r="B93" s="9">
        <v>45684</v>
      </c>
      <c r="C93" s="10">
        <v>45684</v>
      </c>
      <c r="D93" s="10">
        <v>45741</v>
      </c>
      <c r="E93" s="46">
        <v>105298000</v>
      </c>
      <c r="F93" s="7">
        <v>1</v>
      </c>
      <c r="G93" s="70">
        <v>73170915</v>
      </c>
      <c r="H93" s="47">
        <f>Tabla1[[#This Row],[Valor Total]]-Tabla1[[#This Row],[Recursos totales desembolsados o pagados]]</f>
        <v>32127085</v>
      </c>
      <c r="I93" s="54"/>
      <c r="K93" s="1">
        <v>46140</v>
      </c>
      <c r="M93">
        <f t="shared" si="3"/>
        <v>57</v>
      </c>
      <c r="O93">
        <f t="shared" si="4"/>
        <v>456</v>
      </c>
      <c r="Q93" s="2">
        <f t="shared" si="5"/>
        <v>8</v>
      </c>
    </row>
    <row r="94" spans="1:17">
      <c r="A94" s="8">
        <v>92</v>
      </c>
      <c r="B94" s="9">
        <v>45684</v>
      </c>
      <c r="C94" s="10">
        <v>45685</v>
      </c>
      <c r="D94" s="10">
        <v>46010</v>
      </c>
      <c r="E94" s="45">
        <v>105298000</v>
      </c>
      <c r="F94" s="7">
        <v>1</v>
      </c>
      <c r="G94" s="69">
        <v>78489000</v>
      </c>
      <c r="H94" s="43">
        <f>Tabla1[[#This Row],[Valor Total]]-Tabla1[[#This Row],[Recursos totales desembolsados o pagados]]</f>
        <v>26809000</v>
      </c>
      <c r="I94" s="54"/>
      <c r="K94" s="1">
        <v>46140</v>
      </c>
      <c r="M94">
        <f t="shared" si="3"/>
        <v>325</v>
      </c>
      <c r="O94">
        <f t="shared" si="4"/>
        <v>455</v>
      </c>
      <c r="Q94" s="2">
        <f t="shared" si="5"/>
        <v>1.4</v>
      </c>
    </row>
    <row r="95" spans="1:17">
      <c r="A95" s="8">
        <v>93</v>
      </c>
      <c r="B95" s="9">
        <v>45681</v>
      </c>
      <c r="C95" s="10">
        <v>45684</v>
      </c>
      <c r="D95" s="10">
        <v>45991</v>
      </c>
      <c r="E95" s="45">
        <v>159640000</v>
      </c>
      <c r="F95" s="7">
        <v>1</v>
      </c>
      <c r="G95" s="69">
        <v>153400000</v>
      </c>
      <c r="H95" s="43">
        <f>Tabla1[[#This Row],[Valor Total]]-Tabla1[[#This Row],[Recursos totales desembolsados o pagados]]</f>
        <v>6240000</v>
      </c>
      <c r="I95" s="54"/>
      <c r="K95" s="1">
        <v>46140</v>
      </c>
      <c r="M95">
        <f t="shared" si="3"/>
        <v>307</v>
      </c>
      <c r="O95">
        <f t="shared" si="4"/>
        <v>456</v>
      </c>
      <c r="Q95" s="2">
        <f t="shared" si="5"/>
        <v>1.4853420195439739</v>
      </c>
    </row>
    <row r="96" spans="1:17">
      <c r="A96" s="8">
        <v>95</v>
      </c>
      <c r="B96" s="9">
        <v>45684</v>
      </c>
      <c r="C96" s="10">
        <v>45684</v>
      </c>
      <c r="D96" s="10">
        <v>46010</v>
      </c>
      <c r="E96" s="45">
        <v>54333334</v>
      </c>
      <c r="F96" s="7">
        <v>1</v>
      </c>
      <c r="G96" s="69">
        <v>40666666</v>
      </c>
      <c r="H96" s="43">
        <f>Tabla1[[#This Row],[Valor Total]]-Tabla1[[#This Row],[Recursos totales desembolsados o pagados]]</f>
        <v>13666668</v>
      </c>
      <c r="I96" s="54"/>
      <c r="K96" s="1">
        <v>46140</v>
      </c>
      <c r="M96">
        <f t="shared" si="3"/>
        <v>326</v>
      </c>
      <c r="O96">
        <f t="shared" si="4"/>
        <v>456</v>
      </c>
      <c r="Q96" s="2">
        <f t="shared" si="5"/>
        <v>1.3987730061349695</v>
      </c>
    </row>
    <row r="97" spans="1:17">
      <c r="A97" s="8">
        <v>96</v>
      </c>
      <c r="B97" s="9">
        <v>45685</v>
      </c>
      <c r="C97" s="10">
        <v>45685</v>
      </c>
      <c r="D97" s="10">
        <v>46010</v>
      </c>
      <c r="E97" s="45">
        <v>48900000</v>
      </c>
      <c r="F97" s="7">
        <v>1</v>
      </c>
      <c r="G97" s="69">
        <v>31950000</v>
      </c>
      <c r="H97" s="43">
        <f>Tabla1[[#This Row],[Valor Total]]-Tabla1[[#This Row],[Recursos totales desembolsados o pagados]]</f>
        <v>16950000</v>
      </c>
      <c r="I97" s="54"/>
      <c r="K97" s="1">
        <v>46140</v>
      </c>
      <c r="M97">
        <f t="shared" si="3"/>
        <v>325</v>
      </c>
      <c r="O97">
        <f t="shared" si="4"/>
        <v>455</v>
      </c>
      <c r="Q97" s="2">
        <f t="shared" si="5"/>
        <v>1.4</v>
      </c>
    </row>
    <row r="98" spans="1:17">
      <c r="A98" s="8">
        <v>97</v>
      </c>
      <c r="B98" s="9">
        <v>45681</v>
      </c>
      <c r="C98" s="10">
        <v>45688</v>
      </c>
      <c r="D98" s="10">
        <v>46010</v>
      </c>
      <c r="E98" s="45">
        <v>15669500</v>
      </c>
      <c r="F98" s="7">
        <v>1</v>
      </c>
      <c r="G98" s="69">
        <v>6005285</v>
      </c>
      <c r="H98" s="43">
        <f>Tabla1[[#This Row],[Valor Total]]-Tabla1[[#This Row],[Recursos totales desembolsados o pagados]]</f>
        <v>9664215</v>
      </c>
      <c r="I98" s="54"/>
      <c r="K98" s="1">
        <v>46140</v>
      </c>
      <c r="M98">
        <f t="shared" si="3"/>
        <v>322</v>
      </c>
      <c r="O98">
        <f t="shared" si="4"/>
        <v>452</v>
      </c>
      <c r="Q98" s="2">
        <f t="shared" si="5"/>
        <v>1.4037267080745339</v>
      </c>
    </row>
    <row r="99" spans="1:17">
      <c r="A99" s="8">
        <v>98</v>
      </c>
      <c r="B99" s="9">
        <v>45684</v>
      </c>
      <c r="C99" s="10">
        <v>45685</v>
      </c>
      <c r="D99" s="10">
        <v>46010</v>
      </c>
      <c r="E99" s="45">
        <v>50499877.899999999</v>
      </c>
      <c r="F99" s="7">
        <v>1</v>
      </c>
      <c r="G99" s="69">
        <v>37299309.299999997</v>
      </c>
      <c r="H99" s="43">
        <f>Tabla1[[#This Row],[Valor Total]]-Tabla1[[#This Row],[Recursos totales desembolsados o pagados]]</f>
        <v>13200568.600000001</v>
      </c>
      <c r="I99" s="54"/>
      <c r="K99" s="1">
        <v>46140</v>
      </c>
      <c r="M99">
        <f t="shared" si="3"/>
        <v>325</v>
      </c>
      <c r="O99">
        <f t="shared" si="4"/>
        <v>455</v>
      </c>
      <c r="Q99" s="2">
        <f t="shared" si="5"/>
        <v>1.4</v>
      </c>
    </row>
    <row r="100" spans="1:17">
      <c r="A100" s="8">
        <v>99</v>
      </c>
      <c r="B100" s="9">
        <v>45684</v>
      </c>
      <c r="C100" s="10">
        <v>45685</v>
      </c>
      <c r="D100" s="10">
        <v>46010</v>
      </c>
      <c r="E100" s="45">
        <v>50499877.899999999</v>
      </c>
      <c r="F100" s="7">
        <v>1</v>
      </c>
      <c r="G100" s="69">
        <v>37299309.299999997</v>
      </c>
      <c r="H100" s="43">
        <f>Tabla1[[#This Row],[Valor Total]]-Tabla1[[#This Row],[Recursos totales desembolsados o pagados]]</f>
        <v>13200568.600000001</v>
      </c>
      <c r="I100" s="54"/>
      <c r="K100" s="1">
        <v>46140</v>
      </c>
      <c r="M100">
        <f t="shared" si="3"/>
        <v>325</v>
      </c>
      <c r="O100">
        <f t="shared" si="4"/>
        <v>455</v>
      </c>
      <c r="Q100" s="2">
        <f t="shared" si="5"/>
        <v>1.4</v>
      </c>
    </row>
    <row r="101" spans="1:17" ht="75.75">
      <c r="A101" s="8">
        <v>100</v>
      </c>
      <c r="B101" s="9">
        <v>45684</v>
      </c>
      <c r="C101" s="10">
        <v>45691</v>
      </c>
      <c r="D101" s="10">
        <v>45927</v>
      </c>
      <c r="E101" s="45">
        <v>76201273</v>
      </c>
      <c r="F101" s="7">
        <v>1</v>
      </c>
      <c r="G101" s="69">
        <v>58429090.960000001</v>
      </c>
      <c r="H101" s="43">
        <f>Tabla1[[#This Row],[Valor Total]]-Tabla1[[#This Row],[Recursos totales desembolsados o pagados]]</f>
        <v>17772182.039999999</v>
      </c>
      <c r="I101" s="39" t="s">
        <v>26</v>
      </c>
      <c r="K101" s="1">
        <v>46140</v>
      </c>
      <c r="M101">
        <f t="shared" si="3"/>
        <v>236</v>
      </c>
      <c r="O101">
        <f t="shared" si="4"/>
        <v>449</v>
      </c>
      <c r="Q101" s="2">
        <f t="shared" si="5"/>
        <v>1.9025423728813557</v>
      </c>
    </row>
    <row r="102" spans="1:17" ht="75.75">
      <c r="A102" s="8">
        <v>101</v>
      </c>
      <c r="B102" s="9">
        <v>45685</v>
      </c>
      <c r="C102" s="10">
        <v>45686</v>
      </c>
      <c r="D102" s="10">
        <v>46006</v>
      </c>
      <c r="E102" s="45">
        <v>106445312</v>
      </c>
      <c r="F102" s="7">
        <v>1</v>
      </c>
      <c r="G102" s="69">
        <v>79585280</v>
      </c>
      <c r="H102" s="43">
        <f>Tabla1[[#This Row],[Valor Total]]-Tabla1[[#This Row],[Recursos totales desembolsados o pagados]]</f>
        <v>26860032</v>
      </c>
      <c r="I102" s="39" t="s">
        <v>27</v>
      </c>
      <c r="K102" s="1">
        <v>46140</v>
      </c>
      <c r="M102">
        <f t="shared" si="3"/>
        <v>320</v>
      </c>
      <c r="O102">
        <f t="shared" si="4"/>
        <v>454</v>
      </c>
      <c r="Q102" s="2">
        <f t="shared" si="5"/>
        <v>1.41875</v>
      </c>
    </row>
    <row r="103" spans="1:17">
      <c r="A103" s="8">
        <v>102</v>
      </c>
      <c r="B103" s="9">
        <v>45684</v>
      </c>
      <c r="C103" s="10">
        <v>45685</v>
      </c>
      <c r="D103" s="10">
        <v>46001</v>
      </c>
      <c r="E103" s="45">
        <v>53262000</v>
      </c>
      <c r="F103" s="7">
        <v>1</v>
      </c>
      <c r="G103" s="69">
        <v>34378200</v>
      </c>
      <c r="H103" s="43">
        <f>Tabla1[[#This Row],[Valor Total]]-Tabla1[[#This Row],[Recursos totales desembolsados o pagados]]</f>
        <v>18883800</v>
      </c>
      <c r="I103" s="54"/>
      <c r="K103" s="1">
        <v>46140</v>
      </c>
      <c r="M103">
        <f t="shared" si="3"/>
        <v>316</v>
      </c>
      <c r="O103">
        <f t="shared" si="4"/>
        <v>455</v>
      </c>
      <c r="Q103" s="2">
        <f t="shared" si="5"/>
        <v>1.4398734177215189</v>
      </c>
    </row>
    <row r="104" spans="1:17">
      <c r="A104" s="8">
        <v>103</v>
      </c>
      <c r="B104" s="9">
        <v>45684</v>
      </c>
      <c r="C104" s="10">
        <v>45685</v>
      </c>
      <c r="D104" s="10">
        <v>46001</v>
      </c>
      <c r="E104" s="45">
        <v>53262000</v>
      </c>
      <c r="F104" s="7">
        <v>1</v>
      </c>
      <c r="G104" s="69">
        <v>34378200</v>
      </c>
      <c r="H104" s="43">
        <f>Tabla1[[#This Row],[Valor Total]]-Tabla1[[#This Row],[Recursos totales desembolsados o pagados]]</f>
        <v>18883800</v>
      </c>
      <c r="I104" s="54"/>
      <c r="K104" s="1">
        <v>46140</v>
      </c>
      <c r="M104">
        <f t="shared" si="3"/>
        <v>316</v>
      </c>
      <c r="O104">
        <f t="shared" si="4"/>
        <v>455</v>
      </c>
      <c r="Q104" s="2">
        <f t="shared" si="5"/>
        <v>1.4398734177215189</v>
      </c>
    </row>
    <row r="105" spans="1:17">
      <c r="A105" s="8">
        <v>104</v>
      </c>
      <c r="B105" s="9">
        <v>45684</v>
      </c>
      <c r="C105" s="10">
        <v>45687</v>
      </c>
      <c r="D105" s="10">
        <v>46001</v>
      </c>
      <c r="E105" s="45">
        <v>53262000</v>
      </c>
      <c r="F105" s="7">
        <v>1</v>
      </c>
      <c r="G105" s="69">
        <v>34055400</v>
      </c>
      <c r="H105" s="43">
        <f>Tabla1[[#This Row],[Valor Total]]-Tabla1[[#This Row],[Recursos totales desembolsados o pagados]]</f>
        <v>19206600</v>
      </c>
      <c r="I105" s="54"/>
      <c r="K105" s="1">
        <v>46140</v>
      </c>
      <c r="M105">
        <f t="shared" si="3"/>
        <v>314</v>
      </c>
      <c r="O105">
        <f t="shared" si="4"/>
        <v>453</v>
      </c>
      <c r="Q105" s="2">
        <f t="shared" si="5"/>
        <v>1.4426751592356688</v>
      </c>
    </row>
    <row r="106" spans="1:17">
      <c r="A106" s="8">
        <v>105</v>
      </c>
      <c r="B106" s="9">
        <v>45684</v>
      </c>
      <c r="C106" s="10">
        <v>45686</v>
      </c>
      <c r="D106" s="10">
        <v>46001</v>
      </c>
      <c r="E106" s="45">
        <v>53262000</v>
      </c>
      <c r="F106" s="7">
        <v>1</v>
      </c>
      <c r="G106" s="69">
        <v>39058800</v>
      </c>
      <c r="H106" s="43">
        <f>Tabla1[[#This Row],[Valor Total]]-Tabla1[[#This Row],[Recursos totales desembolsados o pagados]]</f>
        <v>14203200</v>
      </c>
      <c r="I106" s="54"/>
      <c r="K106" s="1">
        <v>46140</v>
      </c>
      <c r="M106">
        <f t="shared" si="3"/>
        <v>315</v>
      </c>
      <c r="O106">
        <f t="shared" si="4"/>
        <v>454</v>
      </c>
      <c r="Q106" s="2">
        <f t="shared" si="5"/>
        <v>1.4412698412698413</v>
      </c>
    </row>
    <row r="107" spans="1:17">
      <c r="A107" s="8">
        <v>106</v>
      </c>
      <c r="B107" s="9">
        <v>45684</v>
      </c>
      <c r="C107" s="10">
        <v>45686</v>
      </c>
      <c r="D107" s="10">
        <v>46001</v>
      </c>
      <c r="E107" s="45">
        <v>53262000</v>
      </c>
      <c r="F107" s="7">
        <v>1</v>
      </c>
      <c r="G107" s="69">
        <v>39058800</v>
      </c>
      <c r="H107" s="43">
        <f>Tabla1[[#This Row],[Valor Total]]-Tabla1[[#This Row],[Recursos totales desembolsados o pagados]]</f>
        <v>14203200</v>
      </c>
      <c r="I107" s="54"/>
      <c r="K107" s="1">
        <v>46140</v>
      </c>
      <c r="M107">
        <f t="shared" si="3"/>
        <v>315</v>
      </c>
      <c r="O107">
        <f t="shared" si="4"/>
        <v>454</v>
      </c>
      <c r="Q107" s="2">
        <f t="shared" si="5"/>
        <v>1.4412698412698413</v>
      </c>
    </row>
    <row r="108" spans="1:17">
      <c r="A108" s="8">
        <v>107</v>
      </c>
      <c r="B108" s="9">
        <v>45685</v>
      </c>
      <c r="C108" s="10">
        <v>45687</v>
      </c>
      <c r="D108" s="10">
        <v>46010</v>
      </c>
      <c r="E108" s="45">
        <v>53100600</v>
      </c>
      <c r="F108" s="7">
        <v>1</v>
      </c>
      <c r="G108" s="69">
        <v>38897400</v>
      </c>
      <c r="H108" s="43">
        <f>Tabla1[[#This Row],[Valor Total]]-Tabla1[[#This Row],[Recursos totales desembolsados o pagados]]</f>
        <v>14203200</v>
      </c>
      <c r="I108" s="54"/>
      <c r="K108" s="1">
        <v>46140</v>
      </c>
      <c r="M108">
        <f t="shared" si="3"/>
        <v>323</v>
      </c>
      <c r="O108">
        <f t="shared" si="4"/>
        <v>453</v>
      </c>
      <c r="Q108" s="2">
        <f t="shared" si="5"/>
        <v>1.4024767801857585</v>
      </c>
    </row>
    <row r="109" spans="1:17">
      <c r="A109" s="8">
        <v>108</v>
      </c>
      <c r="B109" s="9">
        <v>45685</v>
      </c>
      <c r="C109" s="10">
        <v>45686</v>
      </c>
      <c r="D109" s="10">
        <v>46010</v>
      </c>
      <c r="E109" s="45">
        <v>53100600</v>
      </c>
      <c r="F109" s="7">
        <v>1</v>
      </c>
      <c r="G109" s="69">
        <v>39058800</v>
      </c>
      <c r="H109" s="43">
        <f>Tabla1[[#This Row],[Valor Total]]-Tabla1[[#This Row],[Recursos totales desembolsados o pagados]]</f>
        <v>14041800</v>
      </c>
      <c r="I109" s="54"/>
      <c r="K109" s="1">
        <v>46140</v>
      </c>
      <c r="M109">
        <f t="shared" si="3"/>
        <v>324</v>
      </c>
      <c r="O109">
        <f t="shared" si="4"/>
        <v>454</v>
      </c>
      <c r="Q109" s="2">
        <f t="shared" si="5"/>
        <v>1.4012345679012348</v>
      </c>
    </row>
    <row r="110" spans="1:17">
      <c r="A110" s="8">
        <v>109</v>
      </c>
      <c r="B110" s="9">
        <v>45685</v>
      </c>
      <c r="C110" s="10">
        <v>45686</v>
      </c>
      <c r="D110" s="10">
        <v>46010</v>
      </c>
      <c r="E110" s="45">
        <v>53100600</v>
      </c>
      <c r="F110" s="7">
        <v>1</v>
      </c>
      <c r="G110" s="69">
        <v>29374800</v>
      </c>
      <c r="H110" s="43">
        <f>Tabla1[[#This Row],[Valor Total]]-Tabla1[[#This Row],[Recursos totales desembolsados o pagados]]</f>
        <v>23725800</v>
      </c>
      <c r="I110" s="54"/>
      <c r="K110" s="1">
        <v>46140</v>
      </c>
      <c r="M110">
        <f t="shared" si="3"/>
        <v>324</v>
      </c>
      <c r="O110">
        <f t="shared" si="4"/>
        <v>454</v>
      </c>
      <c r="Q110" s="2">
        <f t="shared" si="5"/>
        <v>1.4012345679012348</v>
      </c>
    </row>
    <row r="111" spans="1:17">
      <c r="A111" s="8">
        <v>110</v>
      </c>
      <c r="B111" s="9">
        <v>45685</v>
      </c>
      <c r="C111" s="10">
        <v>45686</v>
      </c>
      <c r="D111" s="10">
        <v>46010</v>
      </c>
      <c r="E111" s="45">
        <v>53100600</v>
      </c>
      <c r="F111" s="7">
        <v>1</v>
      </c>
      <c r="G111" s="69">
        <v>34216800</v>
      </c>
      <c r="H111" s="43">
        <f>Tabla1[[#This Row],[Valor Total]]-Tabla1[[#This Row],[Recursos totales desembolsados o pagados]]</f>
        <v>18883800</v>
      </c>
      <c r="I111" s="54"/>
      <c r="K111" s="1">
        <v>46140</v>
      </c>
      <c r="M111">
        <f t="shared" si="3"/>
        <v>324</v>
      </c>
      <c r="O111">
        <f t="shared" si="4"/>
        <v>454</v>
      </c>
      <c r="Q111" s="2">
        <f t="shared" si="5"/>
        <v>1.4012345679012348</v>
      </c>
    </row>
    <row r="112" spans="1:17">
      <c r="A112" s="8">
        <v>111</v>
      </c>
      <c r="B112" s="9">
        <v>45686</v>
      </c>
      <c r="C112" s="10">
        <v>45687</v>
      </c>
      <c r="D112" s="10">
        <v>46010</v>
      </c>
      <c r="E112" s="45">
        <v>53100600</v>
      </c>
      <c r="F112" s="7">
        <v>1</v>
      </c>
      <c r="G112" s="69">
        <v>53100600</v>
      </c>
      <c r="H112" s="43">
        <f>Tabla1[[#This Row],[Valor Total]]-Tabla1[[#This Row],[Recursos totales desembolsados o pagados]]</f>
        <v>0</v>
      </c>
      <c r="I112" s="54"/>
      <c r="K112" s="1">
        <v>46140</v>
      </c>
      <c r="M112">
        <f t="shared" si="3"/>
        <v>323</v>
      </c>
      <c r="O112">
        <f t="shared" si="4"/>
        <v>453</v>
      </c>
      <c r="Q112" s="2">
        <f t="shared" si="5"/>
        <v>1.4024767801857585</v>
      </c>
    </row>
    <row r="113" spans="1:17">
      <c r="A113" s="8">
        <v>112</v>
      </c>
      <c r="B113" s="9">
        <v>45685</v>
      </c>
      <c r="C113" s="10">
        <v>45687</v>
      </c>
      <c r="D113" s="10">
        <v>46010</v>
      </c>
      <c r="E113" s="45">
        <v>53100600</v>
      </c>
      <c r="F113" s="7">
        <v>1</v>
      </c>
      <c r="G113" s="69">
        <v>34055400</v>
      </c>
      <c r="H113" s="43">
        <f>Tabla1[[#This Row],[Valor Total]]-Tabla1[[#This Row],[Recursos totales desembolsados o pagados]]</f>
        <v>19045200</v>
      </c>
      <c r="I113" s="54"/>
      <c r="K113" s="1">
        <v>46140</v>
      </c>
      <c r="M113">
        <f t="shared" si="3"/>
        <v>323</v>
      </c>
      <c r="O113">
        <f t="shared" si="4"/>
        <v>453</v>
      </c>
      <c r="Q113" s="2">
        <f t="shared" si="5"/>
        <v>1.4024767801857585</v>
      </c>
    </row>
    <row r="114" spans="1:17">
      <c r="A114" s="8">
        <v>113</v>
      </c>
      <c r="B114" s="9">
        <v>45685</v>
      </c>
      <c r="C114" s="10">
        <v>45686</v>
      </c>
      <c r="D114" s="10">
        <v>46010</v>
      </c>
      <c r="E114" s="45">
        <v>53100600</v>
      </c>
      <c r="F114" s="7">
        <v>1</v>
      </c>
      <c r="G114" s="69">
        <v>53100600</v>
      </c>
      <c r="H114" s="43">
        <f>Tabla1[[#This Row],[Valor Total]]-Tabla1[[#This Row],[Recursos totales desembolsados o pagados]]</f>
        <v>0</v>
      </c>
      <c r="I114" s="54"/>
      <c r="K114" s="1">
        <v>46140</v>
      </c>
      <c r="M114">
        <f t="shared" si="3"/>
        <v>324</v>
      </c>
      <c r="O114">
        <f t="shared" si="4"/>
        <v>454</v>
      </c>
      <c r="Q114" s="2">
        <f t="shared" si="5"/>
        <v>1.4012345679012348</v>
      </c>
    </row>
    <row r="115" spans="1:17">
      <c r="A115" s="8">
        <v>114</v>
      </c>
      <c r="B115" s="9">
        <v>45685</v>
      </c>
      <c r="C115" s="10">
        <v>45686</v>
      </c>
      <c r="D115" s="10">
        <v>46010</v>
      </c>
      <c r="E115" s="45">
        <v>53100600</v>
      </c>
      <c r="F115" s="7">
        <v>1</v>
      </c>
      <c r="G115" s="69">
        <v>39058800</v>
      </c>
      <c r="H115" s="43">
        <f>Tabla1[[#This Row],[Valor Total]]-Tabla1[[#This Row],[Recursos totales desembolsados o pagados]]</f>
        <v>14041800</v>
      </c>
      <c r="I115" s="54"/>
      <c r="K115" s="1">
        <v>46140</v>
      </c>
      <c r="M115">
        <f t="shared" si="3"/>
        <v>324</v>
      </c>
      <c r="O115">
        <f t="shared" si="4"/>
        <v>454</v>
      </c>
      <c r="Q115" s="2">
        <f t="shared" si="5"/>
        <v>1.4012345679012348</v>
      </c>
    </row>
    <row r="116" spans="1:17">
      <c r="A116" s="8">
        <v>115</v>
      </c>
      <c r="B116" s="9">
        <v>45685</v>
      </c>
      <c r="C116" s="10">
        <v>45686</v>
      </c>
      <c r="D116" s="10">
        <v>46010</v>
      </c>
      <c r="E116" s="45">
        <v>53100600</v>
      </c>
      <c r="F116" s="7">
        <v>1</v>
      </c>
      <c r="G116" s="69">
        <v>34216800</v>
      </c>
      <c r="H116" s="43">
        <f>Tabla1[[#This Row],[Valor Total]]-Tabla1[[#This Row],[Recursos totales desembolsados o pagados]]</f>
        <v>18883800</v>
      </c>
      <c r="I116" s="54"/>
      <c r="K116" s="1">
        <v>46140</v>
      </c>
      <c r="M116">
        <f t="shared" si="3"/>
        <v>324</v>
      </c>
      <c r="O116">
        <f t="shared" si="4"/>
        <v>454</v>
      </c>
      <c r="Q116" s="2">
        <f t="shared" si="5"/>
        <v>1.4012345679012348</v>
      </c>
    </row>
    <row r="117" spans="1:17">
      <c r="A117" s="8">
        <v>116</v>
      </c>
      <c r="B117" s="9">
        <v>45686</v>
      </c>
      <c r="C117" s="10">
        <v>45686</v>
      </c>
      <c r="D117" s="10">
        <v>46010</v>
      </c>
      <c r="E117" s="45">
        <v>53100600</v>
      </c>
      <c r="F117" s="7">
        <v>1</v>
      </c>
      <c r="G117" s="69">
        <v>53100000</v>
      </c>
      <c r="H117" s="43">
        <f>Tabla1[[#This Row],[Valor Total]]-Tabla1[[#This Row],[Recursos totales desembolsados o pagados]]</f>
        <v>600</v>
      </c>
      <c r="I117" s="54"/>
      <c r="K117" s="1">
        <v>46140</v>
      </c>
      <c r="M117">
        <f t="shared" si="3"/>
        <v>324</v>
      </c>
      <c r="O117">
        <f t="shared" si="4"/>
        <v>454</v>
      </c>
      <c r="Q117" s="2">
        <f t="shared" si="5"/>
        <v>1.4012345679012348</v>
      </c>
    </row>
    <row r="118" spans="1:17">
      <c r="A118" s="8">
        <v>117</v>
      </c>
      <c r="B118" s="9">
        <v>45686</v>
      </c>
      <c r="C118" s="10">
        <v>45691</v>
      </c>
      <c r="D118" s="10">
        <v>46010</v>
      </c>
      <c r="E118" s="45">
        <v>53100600</v>
      </c>
      <c r="F118" s="7">
        <v>1</v>
      </c>
      <c r="G118" s="69">
        <v>38736000</v>
      </c>
      <c r="H118" s="43">
        <f>Tabla1[[#This Row],[Valor Total]]-Tabla1[[#This Row],[Recursos totales desembolsados o pagados]]</f>
        <v>14364600</v>
      </c>
      <c r="I118" s="54"/>
      <c r="K118" s="1">
        <v>46140</v>
      </c>
      <c r="M118">
        <f t="shared" si="3"/>
        <v>319</v>
      </c>
      <c r="O118">
        <f t="shared" si="4"/>
        <v>449</v>
      </c>
      <c r="Q118" s="2">
        <f t="shared" si="5"/>
        <v>1.407523510971787</v>
      </c>
    </row>
    <row r="119" spans="1:17">
      <c r="A119" s="8">
        <v>118</v>
      </c>
      <c r="B119" s="9">
        <v>45686</v>
      </c>
      <c r="C119" s="10">
        <v>45686</v>
      </c>
      <c r="D119" s="10">
        <v>46010</v>
      </c>
      <c r="E119" s="45">
        <v>53100600</v>
      </c>
      <c r="F119" s="7">
        <v>1</v>
      </c>
      <c r="G119" s="69">
        <v>39058800</v>
      </c>
      <c r="H119" s="43">
        <f>Tabla1[[#This Row],[Valor Total]]-Tabla1[[#This Row],[Recursos totales desembolsados o pagados]]</f>
        <v>14041800</v>
      </c>
      <c r="I119" s="54"/>
      <c r="K119" s="1">
        <v>46140</v>
      </c>
      <c r="M119">
        <f t="shared" si="3"/>
        <v>324</v>
      </c>
      <c r="O119">
        <f t="shared" si="4"/>
        <v>454</v>
      </c>
      <c r="Q119" s="2">
        <f t="shared" si="5"/>
        <v>1.4012345679012348</v>
      </c>
    </row>
    <row r="120" spans="1:17">
      <c r="A120" s="8">
        <v>119</v>
      </c>
      <c r="B120" s="9">
        <v>45687</v>
      </c>
      <c r="C120" s="10">
        <v>45691</v>
      </c>
      <c r="D120" s="10">
        <v>46010</v>
      </c>
      <c r="E120" s="45">
        <v>53100600</v>
      </c>
      <c r="F120" s="7">
        <v>1</v>
      </c>
      <c r="G120" s="69">
        <v>33894000</v>
      </c>
      <c r="H120" s="43">
        <f>Tabla1[[#This Row],[Valor Total]]-Tabla1[[#This Row],[Recursos totales desembolsados o pagados]]</f>
        <v>19206600</v>
      </c>
      <c r="I120" s="54"/>
      <c r="K120" s="1">
        <v>46140</v>
      </c>
      <c r="M120">
        <f t="shared" si="3"/>
        <v>319</v>
      </c>
      <c r="O120">
        <f t="shared" si="4"/>
        <v>449</v>
      </c>
      <c r="Q120" s="2">
        <f t="shared" si="5"/>
        <v>1.407523510971787</v>
      </c>
    </row>
    <row r="121" spans="1:17">
      <c r="A121" s="8">
        <v>120</v>
      </c>
      <c r="B121" s="9">
        <v>45686</v>
      </c>
      <c r="C121" s="10">
        <v>45688</v>
      </c>
      <c r="D121" s="10">
        <v>46017</v>
      </c>
      <c r="E121" s="45">
        <v>79801040</v>
      </c>
      <c r="F121" s="7">
        <v>1</v>
      </c>
      <c r="G121" s="69">
        <v>51024301</v>
      </c>
      <c r="H121" s="43">
        <f>Tabla1[[#This Row],[Valor Total]]-Tabla1[[#This Row],[Recursos totales desembolsados o pagados]]</f>
        <v>28776739</v>
      </c>
      <c r="I121" s="54"/>
      <c r="K121" s="1">
        <v>46140</v>
      </c>
      <c r="M121">
        <f t="shared" si="3"/>
        <v>329</v>
      </c>
      <c r="O121">
        <f t="shared" si="4"/>
        <v>452</v>
      </c>
      <c r="Q121" s="2">
        <f t="shared" si="5"/>
        <v>1.3738601823708205</v>
      </c>
    </row>
    <row r="122" spans="1:17">
      <c r="A122" s="8">
        <v>121</v>
      </c>
      <c r="B122" s="9">
        <v>45687</v>
      </c>
      <c r="C122" s="10">
        <v>45688</v>
      </c>
      <c r="D122" s="10">
        <v>46017</v>
      </c>
      <c r="E122" s="45">
        <v>79801040</v>
      </c>
      <c r="F122" s="7">
        <v>1</v>
      </c>
      <c r="G122" s="69">
        <v>58278941</v>
      </c>
      <c r="H122" s="43">
        <f>Tabla1[[#This Row],[Valor Total]]-Tabla1[[#This Row],[Recursos totales desembolsados o pagados]]</f>
        <v>21522099</v>
      </c>
      <c r="I122" s="54"/>
      <c r="K122" s="1">
        <v>46140</v>
      </c>
      <c r="M122">
        <f t="shared" si="3"/>
        <v>329</v>
      </c>
      <c r="O122">
        <f t="shared" si="4"/>
        <v>452</v>
      </c>
      <c r="Q122" s="2">
        <f t="shared" si="5"/>
        <v>1.3738601823708205</v>
      </c>
    </row>
    <row r="123" spans="1:17">
      <c r="A123" s="8">
        <v>122</v>
      </c>
      <c r="B123" s="9">
        <v>45688</v>
      </c>
      <c r="C123" s="10">
        <v>45691</v>
      </c>
      <c r="D123" s="10">
        <v>46017</v>
      </c>
      <c r="E123" s="45">
        <v>46640000</v>
      </c>
      <c r="F123" s="7">
        <v>1</v>
      </c>
      <c r="G123" s="69">
        <v>33920000</v>
      </c>
      <c r="H123" s="43">
        <f>Tabla1[[#This Row],[Valor Total]]-Tabla1[[#This Row],[Recursos totales desembolsados o pagados]]</f>
        <v>12720000</v>
      </c>
      <c r="I123" s="54"/>
      <c r="K123" s="1">
        <v>46140</v>
      </c>
      <c r="M123">
        <f t="shared" si="3"/>
        <v>326</v>
      </c>
      <c r="O123">
        <f t="shared" si="4"/>
        <v>449</v>
      </c>
      <c r="Q123" s="2">
        <f t="shared" si="5"/>
        <v>1.3773006134969323</v>
      </c>
    </row>
    <row r="124" spans="1:17">
      <c r="A124" s="8">
        <v>123</v>
      </c>
      <c r="B124" s="9">
        <v>45685</v>
      </c>
      <c r="C124" s="10">
        <v>45686</v>
      </c>
      <c r="D124" s="10">
        <v>46013</v>
      </c>
      <c r="E124" s="45">
        <v>93280000</v>
      </c>
      <c r="F124" s="7">
        <v>1</v>
      </c>
      <c r="G124" s="69">
        <v>68405333.329999998</v>
      </c>
      <c r="H124" s="43">
        <f>Tabla1[[#This Row],[Valor Total]]-Tabla1[[#This Row],[Recursos totales desembolsados o pagados]]</f>
        <v>24874666.670000002</v>
      </c>
      <c r="I124" s="54"/>
      <c r="K124" s="1">
        <v>46140</v>
      </c>
      <c r="M124">
        <f t="shared" si="3"/>
        <v>327</v>
      </c>
      <c r="O124">
        <f t="shared" si="4"/>
        <v>454</v>
      </c>
      <c r="Q124" s="2">
        <f t="shared" si="5"/>
        <v>1.3883792048929664</v>
      </c>
    </row>
    <row r="125" spans="1:17">
      <c r="A125" s="8">
        <v>124</v>
      </c>
      <c r="B125" s="9">
        <v>45688</v>
      </c>
      <c r="C125" s="10">
        <v>45691</v>
      </c>
      <c r="D125" s="10">
        <v>46017</v>
      </c>
      <c r="E125" s="45">
        <v>83739998</v>
      </c>
      <c r="F125" s="7">
        <v>1</v>
      </c>
      <c r="G125" s="69">
        <v>53289089</v>
      </c>
      <c r="H125" s="43">
        <f>Tabla1[[#This Row],[Valor Total]]-Tabla1[[#This Row],[Recursos totales desembolsados o pagados]]</f>
        <v>30450909</v>
      </c>
      <c r="I125" s="54"/>
      <c r="K125" s="1">
        <v>46140</v>
      </c>
      <c r="M125">
        <f t="shared" si="3"/>
        <v>326</v>
      </c>
      <c r="O125">
        <f t="shared" si="4"/>
        <v>449</v>
      </c>
      <c r="Q125" s="2">
        <f t="shared" si="5"/>
        <v>1.3773006134969323</v>
      </c>
    </row>
    <row r="126" spans="1:17">
      <c r="A126" s="8">
        <v>125</v>
      </c>
      <c r="B126" s="9">
        <v>45687</v>
      </c>
      <c r="C126" s="10">
        <v>45691</v>
      </c>
      <c r="D126" s="10">
        <v>46017</v>
      </c>
      <c r="E126" s="45">
        <v>79801040</v>
      </c>
      <c r="F126" s="7">
        <v>1</v>
      </c>
      <c r="G126" s="69">
        <v>58037120</v>
      </c>
      <c r="H126" s="43">
        <f>Tabla1[[#This Row],[Valor Total]]-Tabla1[[#This Row],[Recursos totales desembolsados o pagados]]</f>
        <v>21763920</v>
      </c>
      <c r="I126" s="54"/>
      <c r="K126" s="1">
        <v>46140</v>
      </c>
      <c r="M126">
        <f t="shared" si="3"/>
        <v>326</v>
      </c>
      <c r="O126">
        <f t="shared" si="4"/>
        <v>449</v>
      </c>
      <c r="Q126" s="2">
        <f t="shared" si="5"/>
        <v>1.3773006134969323</v>
      </c>
    </row>
    <row r="127" spans="1:17">
      <c r="A127" s="8">
        <v>126</v>
      </c>
      <c r="B127" s="9">
        <v>45695</v>
      </c>
      <c r="C127" s="10">
        <v>45699</v>
      </c>
      <c r="D127" s="10">
        <v>46010</v>
      </c>
      <c r="E127" s="45">
        <v>53550000</v>
      </c>
      <c r="F127" s="7">
        <v>1</v>
      </c>
      <c r="G127" s="69">
        <v>42840000</v>
      </c>
      <c r="H127" s="43">
        <f>Tabla1[[#This Row],[Valor Total]]-Tabla1[[#This Row],[Recursos totales desembolsados o pagados]]</f>
        <v>10710000</v>
      </c>
      <c r="I127" s="54"/>
      <c r="K127" s="1">
        <v>46140</v>
      </c>
      <c r="M127">
        <f t="shared" si="3"/>
        <v>311</v>
      </c>
      <c r="O127">
        <f t="shared" si="4"/>
        <v>441</v>
      </c>
      <c r="Q127" s="2">
        <f t="shared" si="5"/>
        <v>1.4180064308681672</v>
      </c>
    </row>
    <row r="128" spans="1:17">
      <c r="A128" s="8">
        <v>127</v>
      </c>
      <c r="B128" s="9">
        <v>45693</v>
      </c>
      <c r="C128" s="10">
        <v>45699</v>
      </c>
      <c r="D128" s="10">
        <v>46017</v>
      </c>
      <c r="E128" s="45">
        <v>75289330</v>
      </c>
      <c r="F128" s="7">
        <v>1</v>
      </c>
      <c r="G128" s="69">
        <v>48350946</v>
      </c>
      <c r="H128" s="43">
        <f>Tabla1[[#This Row],[Valor Total]]-Tabla1[[#This Row],[Recursos totales desembolsados o pagados]]</f>
        <v>26938384</v>
      </c>
      <c r="I128" s="54"/>
      <c r="K128" s="1">
        <v>46140</v>
      </c>
      <c r="M128">
        <f t="shared" si="3"/>
        <v>318</v>
      </c>
      <c r="O128">
        <f t="shared" si="4"/>
        <v>441</v>
      </c>
      <c r="Q128" s="2">
        <f t="shared" si="5"/>
        <v>1.3867924528301887</v>
      </c>
    </row>
    <row r="129" spans="1:17">
      <c r="A129" s="8">
        <v>128</v>
      </c>
      <c r="B129" s="9">
        <v>45691</v>
      </c>
      <c r="C129" s="10">
        <v>45698</v>
      </c>
      <c r="D129" s="10">
        <v>46017</v>
      </c>
      <c r="E129" s="45">
        <v>75289330</v>
      </c>
      <c r="F129" s="7">
        <v>1</v>
      </c>
      <c r="G129" s="69">
        <v>39371484.600000001</v>
      </c>
      <c r="H129" s="43">
        <f>Tabla1[[#This Row],[Valor Total]]-Tabla1[[#This Row],[Recursos totales desembolsados o pagados]]</f>
        <v>35917845.399999999</v>
      </c>
      <c r="I129" s="54"/>
      <c r="K129" s="1">
        <v>46140</v>
      </c>
      <c r="M129">
        <f t="shared" si="3"/>
        <v>319</v>
      </c>
      <c r="O129">
        <f t="shared" si="4"/>
        <v>442</v>
      </c>
      <c r="Q129" s="2">
        <f t="shared" si="5"/>
        <v>1.3855799373040754</v>
      </c>
    </row>
    <row r="130" spans="1:17" ht="130.5">
      <c r="A130" s="8">
        <v>129</v>
      </c>
      <c r="B130" s="9">
        <v>45686</v>
      </c>
      <c r="C130" s="10">
        <v>45691</v>
      </c>
      <c r="D130" s="10">
        <v>46010</v>
      </c>
      <c r="E130" s="45">
        <v>51163800</v>
      </c>
      <c r="F130" s="7">
        <v>1</v>
      </c>
      <c r="G130" s="69">
        <v>38736000</v>
      </c>
      <c r="H130" s="43">
        <f>Tabla1[[#This Row],[Valor Total]]-Tabla1[[#This Row],[Recursos totales desembolsados o pagados]]</f>
        <v>12427800</v>
      </c>
      <c r="I130" s="58" t="s">
        <v>28</v>
      </c>
      <c r="K130" s="1">
        <v>46140</v>
      </c>
      <c r="M130">
        <f t="shared" si="3"/>
        <v>319</v>
      </c>
      <c r="O130">
        <f t="shared" si="4"/>
        <v>449</v>
      </c>
      <c r="Q130" s="2">
        <f t="shared" si="5"/>
        <v>1.407523510971787</v>
      </c>
    </row>
    <row r="131" spans="1:17">
      <c r="A131" s="8">
        <v>130</v>
      </c>
      <c r="B131" s="9">
        <v>45686</v>
      </c>
      <c r="C131" s="10">
        <v>45691</v>
      </c>
      <c r="D131" s="10">
        <v>45932</v>
      </c>
      <c r="E131" s="45">
        <v>38736000</v>
      </c>
      <c r="F131" s="7">
        <v>1</v>
      </c>
      <c r="G131" s="69">
        <v>33894000</v>
      </c>
      <c r="H131" s="43">
        <f>Tabla1[[#This Row],[Valor Total]]-Tabla1[[#This Row],[Recursos totales desembolsados o pagados]]</f>
        <v>4842000</v>
      </c>
      <c r="I131" s="54"/>
      <c r="K131" s="1">
        <v>46140</v>
      </c>
      <c r="M131">
        <f t="shared" si="3"/>
        <v>241</v>
      </c>
      <c r="O131">
        <f t="shared" si="4"/>
        <v>449</v>
      </c>
      <c r="Q131" s="2">
        <f t="shared" si="5"/>
        <v>1.8630705394190872</v>
      </c>
    </row>
    <row r="132" spans="1:17" ht="75.75">
      <c r="A132" s="8">
        <v>131</v>
      </c>
      <c r="B132" s="9">
        <v>45687</v>
      </c>
      <c r="C132" s="10">
        <v>45691</v>
      </c>
      <c r="D132" s="10">
        <v>46010</v>
      </c>
      <c r="E132" s="45">
        <v>51163800</v>
      </c>
      <c r="F132" s="7">
        <v>1</v>
      </c>
      <c r="G132" s="69">
        <v>38736000</v>
      </c>
      <c r="H132" s="43">
        <f>Tabla1[[#This Row],[Valor Total]]-Tabla1[[#This Row],[Recursos totales desembolsados o pagados]]</f>
        <v>12427800</v>
      </c>
      <c r="I132" s="39" t="s">
        <v>29</v>
      </c>
      <c r="K132" s="1">
        <v>46140</v>
      </c>
      <c r="M132">
        <f t="shared" ref="M132:M195" si="6">_xlfn.DAYS(D132,C132)</f>
        <v>319</v>
      </c>
      <c r="O132">
        <f t="shared" ref="O132:O195" si="7">_xlfn.DAYS(K132,C132)</f>
        <v>449</v>
      </c>
      <c r="Q132" s="2">
        <f t="shared" ref="Q132:Q195" si="8">((O132*100)/M132)/100</f>
        <v>1.407523510971787</v>
      </c>
    </row>
    <row r="133" spans="1:17" ht="75.75">
      <c r="A133" s="8">
        <v>132</v>
      </c>
      <c r="B133" s="9">
        <v>45687</v>
      </c>
      <c r="C133" s="10">
        <v>45691</v>
      </c>
      <c r="D133" s="10">
        <v>46010</v>
      </c>
      <c r="E133" s="45">
        <v>51163800</v>
      </c>
      <c r="F133" s="7">
        <v>1</v>
      </c>
      <c r="G133" s="69">
        <v>38736000</v>
      </c>
      <c r="H133" s="43">
        <f>Tabla1[[#This Row],[Valor Total]]-Tabla1[[#This Row],[Recursos totales desembolsados o pagados]]</f>
        <v>12427800</v>
      </c>
      <c r="I133" s="39" t="s">
        <v>29</v>
      </c>
      <c r="K133" s="1">
        <v>46140</v>
      </c>
      <c r="M133">
        <f t="shared" si="6"/>
        <v>319</v>
      </c>
      <c r="O133">
        <f t="shared" si="7"/>
        <v>449</v>
      </c>
      <c r="Q133" s="2">
        <f t="shared" si="8"/>
        <v>1.407523510971787</v>
      </c>
    </row>
    <row r="134" spans="1:17">
      <c r="A134" s="8">
        <v>133</v>
      </c>
      <c r="B134" s="9">
        <v>45687</v>
      </c>
      <c r="C134" s="10">
        <v>45691</v>
      </c>
      <c r="D134" s="10">
        <v>45932</v>
      </c>
      <c r="E134" s="45">
        <v>38736000</v>
      </c>
      <c r="F134" s="7">
        <v>1</v>
      </c>
      <c r="G134" s="69">
        <v>38736000</v>
      </c>
      <c r="H134" s="43">
        <f>Tabla1[[#This Row],[Valor Total]]-Tabla1[[#This Row],[Recursos totales desembolsados o pagados]]</f>
        <v>0</v>
      </c>
      <c r="I134" s="54"/>
      <c r="K134" s="1">
        <v>46140</v>
      </c>
      <c r="M134">
        <f t="shared" si="6"/>
        <v>241</v>
      </c>
      <c r="O134">
        <f t="shared" si="7"/>
        <v>449</v>
      </c>
      <c r="Q134" s="2">
        <f t="shared" si="8"/>
        <v>1.8630705394190872</v>
      </c>
    </row>
    <row r="135" spans="1:17" ht="75.75">
      <c r="A135" s="8">
        <v>134</v>
      </c>
      <c r="B135" s="9">
        <v>45687</v>
      </c>
      <c r="C135" s="10">
        <v>45691</v>
      </c>
      <c r="D135" s="10">
        <v>46010</v>
      </c>
      <c r="E135" s="45">
        <v>51163800</v>
      </c>
      <c r="F135" s="7">
        <v>1</v>
      </c>
      <c r="G135" s="69">
        <v>38736000</v>
      </c>
      <c r="H135" s="43">
        <f>Tabla1[[#This Row],[Valor Total]]-Tabla1[[#This Row],[Recursos totales desembolsados o pagados]]</f>
        <v>12427800</v>
      </c>
      <c r="I135" s="39" t="s">
        <v>29</v>
      </c>
      <c r="K135" s="1">
        <v>46140</v>
      </c>
      <c r="M135">
        <f t="shared" si="6"/>
        <v>319</v>
      </c>
      <c r="O135">
        <f t="shared" si="7"/>
        <v>449</v>
      </c>
      <c r="Q135" s="2">
        <f t="shared" si="8"/>
        <v>1.407523510971787</v>
      </c>
    </row>
    <row r="136" spans="1:17" ht="75.75">
      <c r="A136" s="8">
        <v>135</v>
      </c>
      <c r="B136" s="9">
        <v>45687</v>
      </c>
      <c r="C136" s="10">
        <v>45691</v>
      </c>
      <c r="D136" s="10">
        <v>46010</v>
      </c>
      <c r="E136" s="45">
        <v>51163800</v>
      </c>
      <c r="F136" s="7">
        <v>1</v>
      </c>
      <c r="G136" s="69">
        <v>38736000</v>
      </c>
      <c r="H136" s="43">
        <f>Tabla1[[#This Row],[Valor Total]]-Tabla1[[#This Row],[Recursos totales desembolsados o pagados]]</f>
        <v>12427800</v>
      </c>
      <c r="I136" s="39" t="s">
        <v>29</v>
      </c>
      <c r="K136" s="1">
        <v>46140</v>
      </c>
      <c r="M136">
        <f t="shared" si="6"/>
        <v>319</v>
      </c>
      <c r="O136">
        <f t="shared" si="7"/>
        <v>449</v>
      </c>
      <c r="Q136" s="2">
        <f t="shared" si="8"/>
        <v>1.407523510971787</v>
      </c>
    </row>
    <row r="137" spans="1:17">
      <c r="A137" s="8">
        <v>136</v>
      </c>
      <c r="B137" s="9">
        <v>45691</v>
      </c>
      <c r="C137" s="10">
        <v>45692</v>
      </c>
      <c r="D137" s="10">
        <v>45873</v>
      </c>
      <c r="E137" s="45">
        <v>15480000</v>
      </c>
      <c r="F137" s="7">
        <v>1</v>
      </c>
      <c r="G137" s="69">
        <v>15480000</v>
      </c>
      <c r="H137" s="43">
        <f>Tabla1[[#This Row],[Valor Total]]-Tabla1[[#This Row],[Recursos totales desembolsados o pagados]]</f>
        <v>0</v>
      </c>
      <c r="I137" s="54"/>
      <c r="K137" s="1">
        <v>46140</v>
      </c>
      <c r="M137">
        <f t="shared" si="6"/>
        <v>181</v>
      </c>
      <c r="O137">
        <f t="shared" si="7"/>
        <v>448</v>
      </c>
      <c r="Q137" s="2">
        <f t="shared" si="8"/>
        <v>2.4751381215469612</v>
      </c>
    </row>
    <row r="138" spans="1:17">
      <c r="A138" s="8">
        <v>137</v>
      </c>
      <c r="B138" s="9">
        <v>45695</v>
      </c>
      <c r="C138" s="10">
        <v>45698</v>
      </c>
      <c r="D138" s="10">
        <v>45722</v>
      </c>
      <c r="E138" s="45">
        <v>302461060</v>
      </c>
      <c r="F138" s="7">
        <v>1</v>
      </c>
      <c r="G138" s="69">
        <v>302461060</v>
      </c>
      <c r="H138" s="43">
        <f>Tabla1[[#This Row],[Valor Total]]-Tabla1[[#This Row],[Recursos totales desembolsados o pagados]]</f>
        <v>0</v>
      </c>
      <c r="I138" s="54"/>
      <c r="K138" s="1">
        <v>46140</v>
      </c>
      <c r="M138">
        <f t="shared" si="6"/>
        <v>24</v>
      </c>
      <c r="O138">
        <f t="shared" si="7"/>
        <v>442</v>
      </c>
      <c r="Q138" s="2">
        <f t="shared" si="8"/>
        <v>18.416666666666668</v>
      </c>
    </row>
    <row r="139" spans="1:17">
      <c r="A139" s="8">
        <v>138</v>
      </c>
      <c r="B139" s="9">
        <v>45687</v>
      </c>
      <c r="C139" s="10">
        <v>45691</v>
      </c>
      <c r="D139" s="10">
        <v>46010</v>
      </c>
      <c r="E139" s="45">
        <v>53100600</v>
      </c>
      <c r="F139" s="7">
        <v>1</v>
      </c>
      <c r="G139" s="69">
        <v>33894000</v>
      </c>
      <c r="H139" s="43">
        <f>Tabla1[[#This Row],[Valor Total]]-Tabla1[[#This Row],[Recursos totales desembolsados o pagados]]</f>
        <v>19206600</v>
      </c>
      <c r="I139" s="54"/>
      <c r="K139" s="1">
        <v>46140</v>
      </c>
      <c r="M139">
        <f t="shared" si="6"/>
        <v>319</v>
      </c>
      <c r="O139">
        <f t="shared" si="7"/>
        <v>449</v>
      </c>
      <c r="Q139" s="2">
        <f t="shared" si="8"/>
        <v>1.407523510971787</v>
      </c>
    </row>
    <row r="140" spans="1:17">
      <c r="A140" s="8">
        <v>139</v>
      </c>
      <c r="B140" s="9">
        <v>45688</v>
      </c>
      <c r="C140" s="10">
        <v>45691</v>
      </c>
      <c r="D140" s="10">
        <v>46010</v>
      </c>
      <c r="E140" s="45">
        <v>53100600</v>
      </c>
      <c r="F140" s="7">
        <v>1</v>
      </c>
      <c r="G140" s="69">
        <v>33894000</v>
      </c>
      <c r="H140" s="43">
        <f>Tabla1[[#This Row],[Valor Total]]-Tabla1[[#This Row],[Recursos totales desembolsados o pagados]]</f>
        <v>19206600</v>
      </c>
      <c r="I140" s="54"/>
      <c r="K140" s="1">
        <v>46140</v>
      </c>
      <c r="M140">
        <f t="shared" si="6"/>
        <v>319</v>
      </c>
      <c r="O140">
        <f t="shared" si="7"/>
        <v>449</v>
      </c>
      <c r="Q140" s="2">
        <f t="shared" si="8"/>
        <v>1.407523510971787</v>
      </c>
    </row>
    <row r="141" spans="1:17">
      <c r="A141" s="8">
        <v>140</v>
      </c>
      <c r="B141" s="9">
        <v>45688</v>
      </c>
      <c r="C141" s="10">
        <v>45691</v>
      </c>
      <c r="D141" s="10">
        <v>46010</v>
      </c>
      <c r="E141" s="45">
        <v>53100600</v>
      </c>
      <c r="F141" s="7">
        <v>1</v>
      </c>
      <c r="G141" s="69">
        <v>19368000</v>
      </c>
      <c r="H141" s="43">
        <f>Tabla1[[#This Row],[Valor Total]]-Tabla1[[#This Row],[Recursos totales desembolsados o pagados]]</f>
        <v>33732600</v>
      </c>
      <c r="I141" s="54"/>
      <c r="K141" s="1">
        <v>46140</v>
      </c>
      <c r="M141">
        <f t="shared" si="6"/>
        <v>319</v>
      </c>
      <c r="O141">
        <f t="shared" si="7"/>
        <v>449</v>
      </c>
      <c r="Q141" s="2">
        <f t="shared" si="8"/>
        <v>1.407523510971787</v>
      </c>
    </row>
    <row r="142" spans="1:17">
      <c r="A142" s="8">
        <v>141</v>
      </c>
      <c r="B142" s="9">
        <v>45688</v>
      </c>
      <c r="C142" s="10">
        <v>45691</v>
      </c>
      <c r="D142" s="10">
        <v>46010</v>
      </c>
      <c r="E142" s="45">
        <v>53100600</v>
      </c>
      <c r="F142" s="7">
        <v>1</v>
      </c>
      <c r="G142" s="69">
        <v>38736000</v>
      </c>
      <c r="H142" s="43">
        <f>Tabla1[[#This Row],[Valor Total]]-Tabla1[[#This Row],[Recursos totales desembolsados o pagados]]</f>
        <v>14364600</v>
      </c>
      <c r="I142" s="54"/>
      <c r="K142" s="1">
        <v>46140</v>
      </c>
      <c r="M142">
        <f t="shared" si="6"/>
        <v>319</v>
      </c>
      <c r="O142">
        <f t="shared" si="7"/>
        <v>449</v>
      </c>
      <c r="Q142" s="2">
        <f t="shared" si="8"/>
        <v>1.407523510971787</v>
      </c>
    </row>
    <row r="143" spans="1:17">
      <c r="A143" s="8">
        <v>142</v>
      </c>
      <c r="B143" s="9">
        <v>45688</v>
      </c>
      <c r="C143" s="10">
        <v>45691</v>
      </c>
      <c r="D143" s="10">
        <v>46010</v>
      </c>
      <c r="E143" s="45">
        <v>53100600</v>
      </c>
      <c r="F143" s="7">
        <v>1</v>
      </c>
      <c r="G143" s="69">
        <v>33894000</v>
      </c>
      <c r="H143" s="43">
        <f>Tabla1[[#This Row],[Valor Total]]-Tabla1[[#This Row],[Recursos totales desembolsados o pagados]]</f>
        <v>19206600</v>
      </c>
      <c r="I143" s="54"/>
      <c r="K143" s="1">
        <v>46140</v>
      </c>
      <c r="M143">
        <f t="shared" si="6"/>
        <v>319</v>
      </c>
      <c r="O143">
        <f t="shared" si="7"/>
        <v>449</v>
      </c>
      <c r="Q143" s="2">
        <f t="shared" si="8"/>
        <v>1.407523510971787</v>
      </c>
    </row>
    <row r="144" spans="1:17">
      <c r="A144" s="8">
        <v>143</v>
      </c>
      <c r="B144" s="9">
        <v>45688</v>
      </c>
      <c r="C144" s="10">
        <v>45691</v>
      </c>
      <c r="D144" s="10">
        <v>46010</v>
      </c>
      <c r="E144" s="45">
        <v>53100600</v>
      </c>
      <c r="F144" s="7">
        <v>1</v>
      </c>
      <c r="G144" s="69">
        <v>33894000</v>
      </c>
      <c r="H144" s="43">
        <f>Tabla1[[#This Row],[Valor Total]]-Tabla1[[#This Row],[Recursos totales desembolsados o pagados]]</f>
        <v>19206600</v>
      </c>
      <c r="I144" s="54"/>
      <c r="K144" s="1">
        <v>46140</v>
      </c>
      <c r="M144">
        <f t="shared" si="6"/>
        <v>319</v>
      </c>
      <c r="O144">
        <f t="shared" si="7"/>
        <v>449</v>
      </c>
      <c r="Q144" s="2">
        <f t="shared" si="8"/>
        <v>1.407523510971787</v>
      </c>
    </row>
    <row r="145" spans="1:17">
      <c r="A145" s="8">
        <v>144</v>
      </c>
      <c r="B145" s="9">
        <v>45688</v>
      </c>
      <c r="C145" s="10">
        <v>45691</v>
      </c>
      <c r="D145" s="10">
        <v>46010</v>
      </c>
      <c r="E145" s="45">
        <v>53100600</v>
      </c>
      <c r="F145" s="7">
        <v>1</v>
      </c>
      <c r="G145" s="69">
        <v>38736000</v>
      </c>
      <c r="H145" s="43">
        <f>Tabla1[[#This Row],[Valor Total]]-Tabla1[[#This Row],[Recursos totales desembolsados o pagados]]</f>
        <v>14364600</v>
      </c>
      <c r="I145" s="54"/>
      <c r="K145" s="1">
        <v>46140</v>
      </c>
      <c r="M145">
        <f t="shared" si="6"/>
        <v>319</v>
      </c>
      <c r="O145">
        <f t="shared" si="7"/>
        <v>449</v>
      </c>
      <c r="Q145" s="2">
        <f t="shared" si="8"/>
        <v>1.407523510971787</v>
      </c>
    </row>
    <row r="146" spans="1:17">
      <c r="A146" s="8">
        <v>145</v>
      </c>
      <c r="B146" s="9">
        <v>45688</v>
      </c>
      <c r="C146" s="10">
        <v>45691</v>
      </c>
      <c r="D146" s="10">
        <v>46010</v>
      </c>
      <c r="E146" s="45">
        <v>53100600</v>
      </c>
      <c r="F146" s="7">
        <v>1</v>
      </c>
      <c r="G146" s="69">
        <v>44062200</v>
      </c>
      <c r="H146" s="43">
        <f>Tabla1[[#This Row],[Valor Total]]-Tabla1[[#This Row],[Recursos totales desembolsados o pagados]]</f>
        <v>9038400</v>
      </c>
      <c r="I146" s="54"/>
      <c r="K146" s="1">
        <v>46140</v>
      </c>
      <c r="M146">
        <f t="shared" si="6"/>
        <v>319</v>
      </c>
      <c r="O146">
        <f t="shared" si="7"/>
        <v>449</v>
      </c>
      <c r="Q146" s="2">
        <f t="shared" si="8"/>
        <v>1.407523510971787</v>
      </c>
    </row>
    <row r="147" spans="1:17">
      <c r="A147" s="8">
        <v>146</v>
      </c>
      <c r="B147" s="9">
        <v>45688</v>
      </c>
      <c r="C147" s="10">
        <v>45691</v>
      </c>
      <c r="D147" s="10">
        <v>46010</v>
      </c>
      <c r="E147" s="45">
        <v>53100600</v>
      </c>
      <c r="F147" s="7">
        <v>1</v>
      </c>
      <c r="G147" s="69">
        <v>33894000</v>
      </c>
      <c r="H147" s="43">
        <f>Tabla1[[#This Row],[Valor Total]]-Tabla1[[#This Row],[Recursos totales desembolsados o pagados]]</f>
        <v>19206600</v>
      </c>
      <c r="I147" s="54"/>
      <c r="K147" s="1">
        <v>46140</v>
      </c>
      <c r="M147">
        <f t="shared" si="6"/>
        <v>319</v>
      </c>
      <c r="O147">
        <f t="shared" si="7"/>
        <v>449</v>
      </c>
      <c r="Q147" s="2">
        <f t="shared" si="8"/>
        <v>1.407523510971787</v>
      </c>
    </row>
    <row r="148" spans="1:17">
      <c r="A148" s="8">
        <v>147</v>
      </c>
      <c r="B148" s="9">
        <v>45688</v>
      </c>
      <c r="C148" s="10">
        <v>45691</v>
      </c>
      <c r="D148" s="10">
        <v>46010</v>
      </c>
      <c r="E148" s="45">
        <v>53100600</v>
      </c>
      <c r="F148" s="7">
        <v>1</v>
      </c>
      <c r="G148" s="69">
        <v>33894000</v>
      </c>
      <c r="H148" s="43">
        <f>Tabla1[[#This Row],[Valor Total]]-Tabla1[[#This Row],[Recursos totales desembolsados o pagados]]</f>
        <v>19206600</v>
      </c>
      <c r="I148" s="54"/>
      <c r="K148" s="1">
        <v>46140</v>
      </c>
      <c r="M148">
        <f t="shared" si="6"/>
        <v>319</v>
      </c>
      <c r="O148">
        <f t="shared" si="7"/>
        <v>449</v>
      </c>
      <c r="Q148" s="2">
        <f t="shared" si="8"/>
        <v>1.407523510971787</v>
      </c>
    </row>
    <row r="149" spans="1:17">
      <c r="A149" s="8">
        <v>148</v>
      </c>
      <c r="B149" s="9">
        <v>45688</v>
      </c>
      <c r="C149" s="10">
        <v>45691</v>
      </c>
      <c r="D149" s="10">
        <v>46010</v>
      </c>
      <c r="E149" s="45">
        <v>53100600</v>
      </c>
      <c r="F149" s="7">
        <v>1</v>
      </c>
      <c r="G149" s="69">
        <v>33894000</v>
      </c>
      <c r="H149" s="43">
        <f>Tabla1[[#This Row],[Valor Total]]-Tabla1[[#This Row],[Recursos totales desembolsados o pagados]]</f>
        <v>19206600</v>
      </c>
      <c r="I149" s="54"/>
      <c r="K149" s="1">
        <v>46140</v>
      </c>
      <c r="M149">
        <f t="shared" si="6"/>
        <v>319</v>
      </c>
      <c r="O149">
        <f t="shared" si="7"/>
        <v>449</v>
      </c>
      <c r="Q149" s="2">
        <f t="shared" si="8"/>
        <v>1.407523510971787</v>
      </c>
    </row>
    <row r="150" spans="1:17">
      <c r="A150" s="8">
        <v>149</v>
      </c>
      <c r="B150" s="9">
        <v>45691</v>
      </c>
      <c r="C150" s="10">
        <v>45692</v>
      </c>
      <c r="D150" s="10">
        <v>46010</v>
      </c>
      <c r="E150" s="45">
        <v>89040000</v>
      </c>
      <c r="F150" s="7">
        <v>1</v>
      </c>
      <c r="G150" s="69">
        <v>70666667</v>
      </c>
      <c r="H150" s="43">
        <f>Tabla1[[#This Row],[Valor Total]]-Tabla1[[#This Row],[Recursos totales desembolsados o pagados]]</f>
        <v>18373333</v>
      </c>
      <c r="I150" s="54"/>
      <c r="K150" s="1">
        <v>46140</v>
      </c>
      <c r="M150">
        <f t="shared" si="6"/>
        <v>318</v>
      </c>
      <c r="O150">
        <f t="shared" si="7"/>
        <v>448</v>
      </c>
      <c r="Q150" s="2">
        <f t="shared" si="8"/>
        <v>1.4088050314465408</v>
      </c>
    </row>
    <row r="151" spans="1:17">
      <c r="A151" s="8">
        <v>150</v>
      </c>
      <c r="B151" s="9">
        <v>45691</v>
      </c>
      <c r="C151" s="10">
        <v>45692</v>
      </c>
      <c r="D151" s="10">
        <v>46010</v>
      </c>
      <c r="E151" s="45">
        <v>115752000</v>
      </c>
      <c r="F151" s="7">
        <v>1</v>
      </c>
      <c r="G151" s="69">
        <v>75330667</v>
      </c>
      <c r="H151" s="43">
        <f>Tabla1[[#This Row],[Valor Total]]-Tabla1[[#This Row],[Recursos totales desembolsados o pagados]]</f>
        <v>40421333</v>
      </c>
      <c r="I151" s="54"/>
      <c r="K151" s="1">
        <v>46140</v>
      </c>
      <c r="M151">
        <f t="shared" si="6"/>
        <v>318</v>
      </c>
      <c r="O151">
        <f t="shared" si="7"/>
        <v>448</v>
      </c>
      <c r="Q151" s="2">
        <f t="shared" si="8"/>
        <v>1.4088050314465408</v>
      </c>
    </row>
    <row r="152" spans="1:17">
      <c r="A152" s="8">
        <v>151</v>
      </c>
      <c r="B152" s="9">
        <v>45692</v>
      </c>
      <c r="C152" s="10">
        <v>45693</v>
      </c>
      <c r="D152" s="10">
        <v>46015</v>
      </c>
      <c r="E152" s="46">
        <v>79801040</v>
      </c>
      <c r="F152" s="7">
        <v>1</v>
      </c>
      <c r="G152" s="70">
        <v>51370316</v>
      </c>
      <c r="H152" s="47">
        <f>Tabla1[[#This Row],[Valor Total]]-Tabla1[[#This Row],[Recursos totales desembolsados o pagados]]</f>
        <v>28430724</v>
      </c>
      <c r="I152" s="54"/>
      <c r="K152" s="1">
        <v>46140</v>
      </c>
      <c r="M152">
        <f t="shared" si="6"/>
        <v>322</v>
      </c>
      <c r="O152">
        <f t="shared" si="7"/>
        <v>447</v>
      </c>
      <c r="Q152" s="3">
        <f t="shared" si="8"/>
        <v>1.3881987577639752</v>
      </c>
    </row>
    <row r="153" spans="1:17">
      <c r="A153" s="8">
        <v>152</v>
      </c>
      <c r="B153" s="9">
        <v>45693</v>
      </c>
      <c r="C153" s="10">
        <v>45694</v>
      </c>
      <c r="D153" s="10">
        <v>46015</v>
      </c>
      <c r="E153" s="45">
        <v>79801040</v>
      </c>
      <c r="F153" s="7">
        <v>1</v>
      </c>
      <c r="G153" s="69">
        <v>51120945</v>
      </c>
      <c r="H153" s="43">
        <f>Tabla1[[#This Row],[Valor Total]]-Tabla1[[#This Row],[Recursos totales desembolsados o pagados]]</f>
        <v>28680095</v>
      </c>
      <c r="I153" s="54"/>
      <c r="K153" s="1">
        <v>46140</v>
      </c>
      <c r="M153">
        <f t="shared" si="6"/>
        <v>321</v>
      </c>
      <c r="O153">
        <f t="shared" si="7"/>
        <v>446</v>
      </c>
      <c r="Q153" s="2">
        <f t="shared" si="8"/>
        <v>1.3894080996884737</v>
      </c>
    </row>
    <row r="154" spans="1:17">
      <c r="A154" s="8">
        <v>153</v>
      </c>
      <c r="B154" s="9">
        <v>45692</v>
      </c>
      <c r="C154" s="10">
        <v>45693</v>
      </c>
      <c r="D154" s="10">
        <v>46015</v>
      </c>
      <c r="E154" s="45">
        <v>79801040</v>
      </c>
      <c r="F154" s="7">
        <v>1</v>
      </c>
      <c r="G154" s="69">
        <v>36408088</v>
      </c>
      <c r="H154" s="43">
        <f>Tabla1[[#This Row],[Valor Total]]-Tabla1[[#This Row],[Recursos totales desembolsados o pagados]]</f>
        <v>43392952</v>
      </c>
      <c r="I154" s="54"/>
      <c r="K154" s="1">
        <v>46140</v>
      </c>
      <c r="M154">
        <f t="shared" si="6"/>
        <v>322</v>
      </c>
      <c r="O154">
        <f t="shared" si="7"/>
        <v>447</v>
      </c>
      <c r="Q154" s="2">
        <f t="shared" si="8"/>
        <v>1.3881987577639752</v>
      </c>
    </row>
    <row r="155" spans="1:17">
      <c r="A155" s="8">
        <v>154</v>
      </c>
      <c r="B155" s="9">
        <v>45692</v>
      </c>
      <c r="C155" s="10">
        <v>45693</v>
      </c>
      <c r="D155" s="10">
        <v>46015</v>
      </c>
      <c r="E155" s="45">
        <v>46640000</v>
      </c>
      <c r="F155" s="7">
        <v>1</v>
      </c>
      <c r="G155" s="69">
        <v>29987015</v>
      </c>
      <c r="H155" s="43">
        <f>Tabla1[[#This Row],[Valor Total]]-Tabla1[[#This Row],[Recursos totales desembolsados o pagados]]</f>
        <v>16652985</v>
      </c>
      <c r="I155" s="54"/>
      <c r="K155" s="1">
        <v>46140</v>
      </c>
      <c r="M155">
        <f t="shared" si="6"/>
        <v>322</v>
      </c>
      <c r="O155">
        <f t="shared" si="7"/>
        <v>447</v>
      </c>
      <c r="Q155" s="2">
        <f t="shared" si="8"/>
        <v>1.3881987577639752</v>
      </c>
    </row>
    <row r="156" spans="1:17">
      <c r="A156" s="8">
        <v>155</v>
      </c>
      <c r="B156" s="9">
        <v>45693</v>
      </c>
      <c r="C156" s="10">
        <v>45695</v>
      </c>
      <c r="D156" s="10">
        <v>46015</v>
      </c>
      <c r="E156" s="45">
        <v>58300000</v>
      </c>
      <c r="F156" s="7">
        <v>1</v>
      </c>
      <c r="G156" s="69">
        <v>37119846.799999997</v>
      </c>
      <c r="H156" s="43">
        <f>Tabla1[[#This Row],[Valor Total]]-Tabla1[[#This Row],[Recursos totales desembolsados o pagados]]</f>
        <v>21180153.200000003</v>
      </c>
      <c r="I156" s="54"/>
      <c r="K156" s="1">
        <v>46140</v>
      </c>
      <c r="M156">
        <f t="shared" si="6"/>
        <v>320</v>
      </c>
      <c r="O156">
        <f t="shared" si="7"/>
        <v>445</v>
      </c>
      <c r="Q156" s="2">
        <f t="shared" si="8"/>
        <v>1.390625</v>
      </c>
    </row>
    <row r="157" spans="1:17">
      <c r="A157" s="8">
        <v>156</v>
      </c>
      <c r="B157" s="9">
        <v>45693</v>
      </c>
      <c r="C157" s="10">
        <v>45694</v>
      </c>
      <c r="D157" s="10">
        <v>46015</v>
      </c>
      <c r="E157" s="45">
        <v>52650000</v>
      </c>
      <c r="F157" s="7">
        <v>1</v>
      </c>
      <c r="G157" s="69">
        <f>E157-F157</f>
        <v>52649999</v>
      </c>
      <c r="H157" s="43">
        <f>Tabla1[[#This Row],[Valor Total]]-Tabla1[[#This Row],[Recursos totales desembolsados o pagados]]</f>
        <v>1</v>
      </c>
      <c r="I157" s="54"/>
      <c r="K157" s="1">
        <v>46140</v>
      </c>
      <c r="M157">
        <f t="shared" si="6"/>
        <v>321</v>
      </c>
      <c r="O157">
        <f t="shared" si="7"/>
        <v>446</v>
      </c>
      <c r="Q157" s="2">
        <f t="shared" si="8"/>
        <v>1.3894080996884737</v>
      </c>
    </row>
    <row r="158" spans="1:17">
      <c r="A158" s="8">
        <v>157</v>
      </c>
      <c r="B158" s="9">
        <v>45694</v>
      </c>
      <c r="C158" s="10">
        <v>45700</v>
      </c>
      <c r="D158" s="10">
        <v>45880</v>
      </c>
      <c r="E158" s="45">
        <v>88250400</v>
      </c>
      <c r="F158" s="7">
        <v>1</v>
      </c>
      <c r="G158" s="69">
        <v>88250400</v>
      </c>
      <c r="H158" s="43">
        <f>Tabla1[[#This Row],[Valor Total]]-Tabla1[[#This Row],[Recursos totales desembolsados o pagados]]</f>
        <v>0</v>
      </c>
      <c r="I158" s="54"/>
      <c r="K158" s="1">
        <v>46140</v>
      </c>
      <c r="M158">
        <f t="shared" si="6"/>
        <v>180</v>
      </c>
      <c r="O158">
        <f t="shared" si="7"/>
        <v>440</v>
      </c>
      <c r="Q158" s="2">
        <f t="shared" si="8"/>
        <v>2.4444444444444446</v>
      </c>
    </row>
    <row r="159" spans="1:17" ht="75.75">
      <c r="A159" s="8">
        <v>158</v>
      </c>
      <c r="B159" s="9">
        <v>45702</v>
      </c>
      <c r="C159" s="10">
        <v>45705</v>
      </c>
      <c r="D159" s="10">
        <v>46010</v>
      </c>
      <c r="E159" s="45">
        <v>40400000</v>
      </c>
      <c r="F159" s="7">
        <v>1</v>
      </c>
      <c r="G159" s="69">
        <v>32000000</v>
      </c>
      <c r="H159" s="43">
        <f>Tabla1[[#This Row],[Valor Total]]-Tabla1[[#This Row],[Recursos totales desembolsados o pagados]]</f>
        <v>8400000</v>
      </c>
      <c r="I159" s="39" t="s">
        <v>30</v>
      </c>
      <c r="K159" s="1">
        <v>46140</v>
      </c>
      <c r="M159">
        <f t="shared" si="6"/>
        <v>305</v>
      </c>
      <c r="O159">
        <f t="shared" si="7"/>
        <v>435</v>
      </c>
      <c r="Q159" s="2">
        <f t="shared" si="8"/>
        <v>1.4262295081967213</v>
      </c>
    </row>
    <row r="160" spans="1:17">
      <c r="A160" s="8">
        <v>159</v>
      </c>
      <c r="B160" s="9">
        <v>45695</v>
      </c>
      <c r="C160" s="10">
        <v>45699</v>
      </c>
      <c r="D160" s="10">
        <v>46010</v>
      </c>
      <c r="E160" s="46">
        <v>106333333</v>
      </c>
      <c r="F160" s="7">
        <v>1</v>
      </c>
      <c r="G160" s="70">
        <v>76000000</v>
      </c>
      <c r="H160" s="47">
        <f>Tabla1[[#This Row],[Valor Total]]-Tabla1[[#This Row],[Recursos totales desembolsados o pagados]]</f>
        <v>30333333</v>
      </c>
      <c r="I160" s="54"/>
      <c r="K160" s="1">
        <v>46140</v>
      </c>
      <c r="M160">
        <f t="shared" si="6"/>
        <v>311</v>
      </c>
      <c r="O160">
        <f t="shared" si="7"/>
        <v>441</v>
      </c>
      <c r="Q160" s="2">
        <f t="shared" si="8"/>
        <v>1.4180064308681672</v>
      </c>
    </row>
    <row r="161" spans="1:17">
      <c r="A161" s="8">
        <v>160</v>
      </c>
      <c r="B161" s="9">
        <v>45699</v>
      </c>
      <c r="C161" s="10">
        <v>45700</v>
      </c>
      <c r="D161" s="10">
        <v>46010</v>
      </c>
      <c r="E161" s="45">
        <v>26754666</v>
      </c>
      <c r="F161" s="7">
        <v>1</v>
      </c>
      <c r="G161" s="69">
        <v>16848666</v>
      </c>
      <c r="H161" s="43">
        <f>Tabla1[[#This Row],[Valor Total]]-Tabla1[[#This Row],[Recursos totales desembolsados o pagados]]</f>
        <v>9906000</v>
      </c>
      <c r="I161" s="54"/>
      <c r="K161" s="1">
        <v>46140</v>
      </c>
      <c r="M161">
        <f t="shared" si="6"/>
        <v>310</v>
      </c>
      <c r="O161">
        <f t="shared" si="7"/>
        <v>440</v>
      </c>
      <c r="Q161" s="2">
        <f t="shared" si="8"/>
        <v>1.4193548387096775</v>
      </c>
    </row>
    <row r="162" spans="1:17">
      <c r="A162" s="8">
        <v>161</v>
      </c>
      <c r="B162" s="9">
        <v>45699</v>
      </c>
      <c r="C162" s="10">
        <v>45700</v>
      </c>
      <c r="D162" s="10">
        <v>46010</v>
      </c>
      <c r="E162" s="45">
        <v>26754666</v>
      </c>
      <c r="F162" s="7">
        <v>1</v>
      </c>
      <c r="G162" s="69">
        <v>16848666</v>
      </c>
      <c r="H162" s="43">
        <f>Tabla1[[#This Row],[Valor Total]]-Tabla1[[#This Row],[Recursos totales desembolsados o pagados]]</f>
        <v>9906000</v>
      </c>
      <c r="I162" s="54"/>
      <c r="K162" s="1">
        <v>46140</v>
      </c>
      <c r="M162">
        <f t="shared" si="6"/>
        <v>310</v>
      </c>
      <c r="O162">
        <f t="shared" si="7"/>
        <v>440</v>
      </c>
      <c r="Q162" s="2">
        <f t="shared" si="8"/>
        <v>1.4193548387096775</v>
      </c>
    </row>
    <row r="163" spans="1:17">
      <c r="A163" s="8">
        <v>162</v>
      </c>
      <c r="B163" s="9">
        <v>45693</v>
      </c>
      <c r="C163" s="10">
        <v>45694</v>
      </c>
      <c r="D163" s="10">
        <v>46015</v>
      </c>
      <c r="E163" s="45">
        <v>68445000</v>
      </c>
      <c r="F163" s="7">
        <v>1</v>
      </c>
      <c r="G163" s="69">
        <v>43418438</v>
      </c>
      <c r="H163" s="43">
        <f>Tabla1[[#This Row],[Valor Total]]-Tabla1[[#This Row],[Recursos totales desembolsados o pagados]]</f>
        <v>25026562</v>
      </c>
      <c r="I163" s="54"/>
      <c r="K163" s="1">
        <v>46140</v>
      </c>
      <c r="M163">
        <f t="shared" si="6"/>
        <v>321</v>
      </c>
      <c r="O163">
        <f t="shared" si="7"/>
        <v>446</v>
      </c>
      <c r="Q163" s="2">
        <f t="shared" si="8"/>
        <v>1.3894080996884737</v>
      </c>
    </row>
    <row r="164" spans="1:17">
      <c r="A164" s="8">
        <v>163</v>
      </c>
      <c r="B164" s="9">
        <v>45693</v>
      </c>
      <c r="C164" s="10">
        <v>45695</v>
      </c>
      <c r="D164" s="10">
        <v>46010</v>
      </c>
      <c r="E164" s="46">
        <v>104569666</v>
      </c>
      <c r="F164" s="7">
        <v>1</v>
      </c>
      <c r="G164" s="70">
        <v>66845167</v>
      </c>
      <c r="H164" s="47">
        <f>Tabla1[[#This Row],[Valor Total]]-Tabla1[[#This Row],[Recursos totales desembolsados o pagados]]</f>
        <v>37724499</v>
      </c>
      <c r="I164" s="54"/>
      <c r="K164" s="1">
        <v>46140</v>
      </c>
      <c r="M164">
        <f t="shared" si="6"/>
        <v>315</v>
      </c>
      <c r="O164">
        <f t="shared" si="7"/>
        <v>445</v>
      </c>
      <c r="Q164" s="2">
        <f t="shared" si="8"/>
        <v>1.4126984126984126</v>
      </c>
    </row>
    <row r="165" spans="1:17" ht="75.75">
      <c r="A165" s="8">
        <v>164</v>
      </c>
      <c r="B165" s="9">
        <v>45693</v>
      </c>
      <c r="C165" s="10">
        <v>45694</v>
      </c>
      <c r="D165" s="10">
        <v>45935</v>
      </c>
      <c r="E165" s="45">
        <v>159721250</v>
      </c>
      <c r="F165" s="7">
        <v>1</v>
      </c>
      <c r="G165" s="69">
        <v>117948000</v>
      </c>
      <c r="H165" s="43">
        <f>Tabla1[[#This Row],[Valor Total]]-Tabla1[[#This Row],[Recursos totales desembolsados o pagados]]</f>
        <v>41773250</v>
      </c>
      <c r="I165" s="63" t="s">
        <v>31</v>
      </c>
      <c r="K165" s="1">
        <v>46140</v>
      </c>
      <c r="M165">
        <f t="shared" si="6"/>
        <v>241</v>
      </c>
      <c r="O165">
        <f t="shared" si="7"/>
        <v>446</v>
      </c>
      <c r="Q165" s="2">
        <f t="shared" si="8"/>
        <v>1.850622406639004</v>
      </c>
    </row>
    <row r="166" spans="1:17" ht="129.75">
      <c r="A166" s="8">
        <v>165</v>
      </c>
      <c r="B166" s="9">
        <v>45693</v>
      </c>
      <c r="C166" s="10">
        <v>45695</v>
      </c>
      <c r="D166" s="10">
        <v>46010</v>
      </c>
      <c r="E166" s="45">
        <v>26500667</v>
      </c>
      <c r="F166" s="7">
        <v>1</v>
      </c>
      <c r="G166" s="69">
        <v>20320000</v>
      </c>
      <c r="H166" s="43">
        <f>Tabla1[[#This Row],[Valor Total]]-Tabla1[[#This Row],[Recursos totales desembolsados o pagados]]</f>
        <v>6180667</v>
      </c>
      <c r="I166" s="62" t="s">
        <v>32</v>
      </c>
      <c r="K166" s="1">
        <v>46140</v>
      </c>
      <c r="M166">
        <f t="shared" si="6"/>
        <v>315</v>
      </c>
      <c r="O166">
        <f t="shared" si="7"/>
        <v>445</v>
      </c>
      <c r="Q166" s="2">
        <f t="shared" si="8"/>
        <v>1.4126984126984126</v>
      </c>
    </row>
    <row r="167" spans="1:17" ht="129.75">
      <c r="A167" s="8">
        <v>166</v>
      </c>
      <c r="B167" s="9">
        <v>45693</v>
      </c>
      <c r="C167" s="10">
        <v>45694</v>
      </c>
      <c r="D167" s="10">
        <v>46010</v>
      </c>
      <c r="E167" s="45">
        <v>26583333</v>
      </c>
      <c r="F167" s="7">
        <v>1</v>
      </c>
      <c r="G167" s="69">
        <v>20402666</v>
      </c>
      <c r="H167" s="43">
        <f>Tabla1[[#This Row],[Valor Total]]-Tabla1[[#This Row],[Recursos totales desembolsados o pagados]]</f>
        <v>6180667</v>
      </c>
      <c r="I167" s="39" t="s">
        <v>33</v>
      </c>
      <c r="K167" s="1">
        <v>46140</v>
      </c>
      <c r="M167">
        <f t="shared" si="6"/>
        <v>316</v>
      </c>
      <c r="O167">
        <f t="shared" si="7"/>
        <v>446</v>
      </c>
      <c r="Q167" s="2">
        <f t="shared" si="8"/>
        <v>1.4113924050632911</v>
      </c>
    </row>
    <row r="168" spans="1:17" ht="129.75">
      <c r="A168" s="8">
        <v>167</v>
      </c>
      <c r="B168" s="9">
        <v>45694</v>
      </c>
      <c r="C168" s="10">
        <v>45695</v>
      </c>
      <c r="D168" s="10">
        <v>46010</v>
      </c>
      <c r="E168" s="45">
        <v>26500667</v>
      </c>
      <c r="F168" s="7">
        <v>1</v>
      </c>
      <c r="G168" s="69">
        <v>23960667</v>
      </c>
      <c r="H168" s="43">
        <f>Tabla1[[#This Row],[Valor Total]]-Tabla1[[#This Row],[Recursos totales desembolsados o pagados]]</f>
        <v>2540000</v>
      </c>
      <c r="I168" s="62" t="s">
        <v>32</v>
      </c>
      <c r="K168" s="1">
        <v>46140</v>
      </c>
      <c r="M168">
        <f t="shared" si="6"/>
        <v>315</v>
      </c>
      <c r="O168">
        <f t="shared" si="7"/>
        <v>445</v>
      </c>
      <c r="Q168" s="2">
        <f t="shared" si="8"/>
        <v>1.4126984126984126</v>
      </c>
    </row>
    <row r="169" spans="1:17" ht="129.75">
      <c r="A169" s="8">
        <v>168</v>
      </c>
      <c r="B169" s="9">
        <v>45693</v>
      </c>
      <c r="C169" s="10">
        <v>45694</v>
      </c>
      <c r="D169" s="10">
        <v>46010</v>
      </c>
      <c r="E169" s="45">
        <v>26585333</v>
      </c>
      <c r="F169" s="7">
        <v>1</v>
      </c>
      <c r="G169" s="69">
        <v>20320000</v>
      </c>
      <c r="H169" s="43">
        <f>Tabla1[[#This Row],[Valor Total]]-Tabla1[[#This Row],[Recursos totales desembolsados o pagados]]</f>
        <v>6265333</v>
      </c>
      <c r="I169" s="39" t="s">
        <v>33</v>
      </c>
      <c r="K169" s="1">
        <v>46140</v>
      </c>
      <c r="M169">
        <f t="shared" si="6"/>
        <v>316</v>
      </c>
      <c r="O169">
        <f t="shared" si="7"/>
        <v>446</v>
      </c>
      <c r="Q169" s="2">
        <f t="shared" si="8"/>
        <v>1.4113924050632911</v>
      </c>
    </row>
    <row r="170" spans="1:17" ht="129.75">
      <c r="A170" s="8">
        <v>169</v>
      </c>
      <c r="B170" s="9">
        <v>45693</v>
      </c>
      <c r="C170" s="10">
        <v>45695</v>
      </c>
      <c r="D170" s="10">
        <v>46010</v>
      </c>
      <c r="E170" s="45">
        <v>26500667</v>
      </c>
      <c r="F170" s="7">
        <v>1</v>
      </c>
      <c r="G170" s="69">
        <v>20319333</v>
      </c>
      <c r="H170" s="43">
        <f>Tabla1[[#This Row],[Valor Total]]-Tabla1[[#This Row],[Recursos totales desembolsados o pagados]]</f>
        <v>6181334</v>
      </c>
      <c r="I170" s="62" t="s">
        <v>32</v>
      </c>
      <c r="K170" s="1">
        <v>46140</v>
      </c>
      <c r="M170">
        <f t="shared" si="6"/>
        <v>315</v>
      </c>
      <c r="O170">
        <f t="shared" si="7"/>
        <v>445</v>
      </c>
      <c r="Q170" s="2">
        <f t="shared" si="8"/>
        <v>1.4126984126984126</v>
      </c>
    </row>
    <row r="171" spans="1:17" ht="129.75">
      <c r="A171" s="8">
        <v>170</v>
      </c>
      <c r="B171" s="9">
        <v>45693</v>
      </c>
      <c r="C171" s="10">
        <v>45695</v>
      </c>
      <c r="D171" s="10">
        <v>46010</v>
      </c>
      <c r="E171" s="45">
        <v>26500667</v>
      </c>
      <c r="F171" s="7">
        <v>1</v>
      </c>
      <c r="G171" s="69">
        <v>24130001</v>
      </c>
      <c r="H171" s="43">
        <f>Tabla1[[#This Row],[Valor Total]]-Tabla1[[#This Row],[Recursos totales desembolsados o pagados]]</f>
        <v>2370666</v>
      </c>
      <c r="I171" s="59" t="s">
        <v>34</v>
      </c>
      <c r="K171" s="1">
        <v>46140</v>
      </c>
      <c r="M171">
        <f t="shared" si="6"/>
        <v>315</v>
      </c>
      <c r="O171">
        <f t="shared" si="7"/>
        <v>445</v>
      </c>
      <c r="Q171" s="2">
        <f t="shared" si="8"/>
        <v>1.4126984126984126</v>
      </c>
    </row>
    <row r="172" spans="1:17" ht="150.75">
      <c r="A172" s="8">
        <v>171</v>
      </c>
      <c r="B172" s="9">
        <v>45693</v>
      </c>
      <c r="C172" s="10">
        <v>45695</v>
      </c>
      <c r="D172" s="10">
        <v>46010</v>
      </c>
      <c r="E172" s="45">
        <v>26500667</v>
      </c>
      <c r="F172" s="7">
        <v>1</v>
      </c>
      <c r="G172" s="69">
        <v>20320000</v>
      </c>
      <c r="H172" s="43">
        <f>Tabla1[[#This Row],[Valor Total]]-Tabla1[[#This Row],[Recursos totales desembolsados o pagados]]</f>
        <v>6180667</v>
      </c>
      <c r="I172" s="63" t="s">
        <v>35</v>
      </c>
      <c r="K172" s="1">
        <v>46140</v>
      </c>
      <c r="M172">
        <f t="shared" si="6"/>
        <v>315</v>
      </c>
      <c r="O172">
        <f t="shared" si="7"/>
        <v>445</v>
      </c>
      <c r="Q172" s="2">
        <f t="shared" si="8"/>
        <v>1.4126984126984126</v>
      </c>
    </row>
    <row r="173" spans="1:17" ht="216">
      <c r="A173" s="8">
        <v>172</v>
      </c>
      <c r="B173" s="9">
        <v>45705</v>
      </c>
      <c r="C173" s="10">
        <v>45708</v>
      </c>
      <c r="D173" s="10">
        <v>46010</v>
      </c>
      <c r="E173" s="45">
        <v>25400000</v>
      </c>
      <c r="F173" s="7">
        <v>1</v>
      </c>
      <c r="G173" s="69">
        <v>22944667</v>
      </c>
      <c r="H173" s="43">
        <f>Tabla1[[#This Row],[Valor Total]]-Tabla1[[#This Row],[Recursos totales desembolsados o pagados]]</f>
        <v>2455333</v>
      </c>
      <c r="I173" s="63" t="s">
        <v>36</v>
      </c>
      <c r="K173" s="1">
        <v>46140</v>
      </c>
      <c r="M173">
        <f t="shared" si="6"/>
        <v>302</v>
      </c>
      <c r="O173">
        <f t="shared" si="7"/>
        <v>432</v>
      </c>
      <c r="Q173" s="2">
        <f t="shared" si="8"/>
        <v>1.4304635761589404</v>
      </c>
    </row>
    <row r="174" spans="1:17">
      <c r="A174" s="8">
        <v>173</v>
      </c>
      <c r="B174" s="9">
        <v>45700</v>
      </c>
      <c r="C174" s="10">
        <v>45707</v>
      </c>
      <c r="D174" s="10">
        <v>46010</v>
      </c>
      <c r="E174" s="45">
        <v>43186667</v>
      </c>
      <c r="F174" s="7">
        <v>1</v>
      </c>
      <c r="G174" s="69">
        <v>30340000</v>
      </c>
      <c r="H174" s="43">
        <f>Tabla1[[#This Row],[Valor Total]]-Tabla1[[#This Row],[Recursos totales desembolsados o pagados]]</f>
        <v>12846667</v>
      </c>
      <c r="I174" s="54"/>
      <c r="K174" s="1">
        <v>46140</v>
      </c>
      <c r="M174">
        <f t="shared" si="6"/>
        <v>303</v>
      </c>
      <c r="O174">
        <f t="shared" si="7"/>
        <v>433</v>
      </c>
      <c r="Q174" s="2">
        <f t="shared" si="8"/>
        <v>1.4290429042904291</v>
      </c>
    </row>
    <row r="175" spans="1:17">
      <c r="A175" s="8">
        <v>174</v>
      </c>
      <c r="B175" s="9">
        <v>45700</v>
      </c>
      <c r="C175" s="10">
        <v>45702</v>
      </c>
      <c r="D175" s="10">
        <v>46010</v>
      </c>
      <c r="E175" s="45">
        <v>69346200</v>
      </c>
      <c r="F175" s="7">
        <v>1</v>
      </c>
      <c r="G175" s="69">
        <v>49376250</v>
      </c>
      <c r="H175" s="43">
        <f>Tabla1[[#This Row],[Valor Total]]-Tabla1[[#This Row],[Recursos totales desembolsados o pagados]]</f>
        <v>19969950</v>
      </c>
      <c r="I175" s="54"/>
      <c r="K175" s="1">
        <v>46140</v>
      </c>
      <c r="M175">
        <f t="shared" si="6"/>
        <v>308</v>
      </c>
      <c r="O175">
        <f t="shared" si="7"/>
        <v>438</v>
      </c>
      <c r="Q175" s="2">
        <f t="shared" si="8"/>
        <v>1.4220779220779221</v>
      </c>
    </row>
    <row r="176" spans="1:17" ht="141">
      <c r="A176" s="8">
        <v>141748</v>
      </c>
      <c r="B176" s="9">
        <v>45701</v>
      </c>
      <c r="C176" s="10">
        <v>45709</v>
      </c>
      <c r="D176" s="10">
        <v>45900</v>
      </c>
      <c r="E176" s="45">
        <v>803581928</v>
      </c>
      <c r="F176" s="7">
        <v>1</v>
      </c>
      <c r="G176" s="69">
        <v>544871330</v>
      </c>
      <c r="H176" s="43">
        <f>Tabla1[[#This Row],[Valor Total]]-Tabla1[[#This Row],[Recursos totales desembolsados o pagados]]</f>
        <v>258710598</v>
      </c>
      <c r="I176" s="25" t="s">
        <v>37</v>
      </c>
      <c r="K176" s="1">
        <v>46140</v>
      </c>
      <c r="M176">
        <f t="shared" si="6"/>
        <v>191</v>
      </c>
      <c r="O176">
        <f t="shared" si="7"/>
        <v>431</v>
      </c>
      <c r="Q176" s="2">
        <f t="shared" si="8"/>
        <v>2.256544502617801</v>
      </c>
    </row>
    <row r="177" spans="1:17">
      <c r="A177" s="8">
        <v>175</v>
      </c>
      <c r="B177" s="9">
        <v>45699</v>
      </c>
      <c r="C177" s="10">
        <v>45700</v>
      </c>
      <c r="D177" s="10">
        <v>46010</v>
      </c>
      <c r="E177" s="45">
        <v>77000000</v>
      </c>
      <c r="F177" s="7">
        <v>1</v>
      </c>
      <c r="G177" s="69">
        <v>49750000</v>
      </c>
      <c r="H177" s="43">
        <f>Tabla1[[#This Row],[Valor Total]]-Tabla1[[#This Row],[Recursos totales desembolsados o pagados]]</f>
        <v>27250000</v>
      </c>
      <c r="I177" s="54"/>
      <c r="K177" s="1">
        <v>46140</v>
      </c>
      <c r="M177">
        <f t="shared" si="6"/>
        <v>310</v>
      </c>
      <c r="O177">
        <f t="shared" si="7"/>
        <v>440</v>
      </c>
      <c r="Q177" s="2">
        <f t="shared" si="8"/>
        <v>1.4193548387096775</v>
      </c>
    </row>
    <row r="178" spans="1:17">
      <c r="A178" s="8">
        <v>176</v>
      </c>
      <c r="B178" s="9">
        <v>45701</v>
      </c>
      <c r="C178" s="10">
        <v>45702</v>
      </c>
      <c r="D178" s="10">
        <v>46010</v>
      </c>
      <c r="E178" s="45">
        <v>165110000</v>
      </c>
      <c r="F178" s="7">
        <v>1</v>
      </c>
      <c r="G178" s="69">
        <v>102932500</v>
      </c>
      <c r="H178" s="43">
        <f>Tabla1[[#This Row],[Valor Total]]-Tabla1[[#This Row],[Recursos totales desembolsados o pagados]]</f>
        <v>62177500</v>
      </c>
      <c r="I178" s="54"/>
      <c r="K178" s="1">
        <v>46140</v>
      </c>
      <c r="M178">
        <f t="shared" si="6"/>
        <v>308</v>
      </c>
      <c r="O178">
        <f t="shared" si="7"/>
        <v>438</v>
      </c>
      <c r="Q178" s="2">
        <f t="shared" si="8"/>
        <v>1.4220779220779221</v>
      </c>
    </row>
    <row r="179" spans="1:17" ht="119.25">
      <c r="A179" s="8">
        <v>177</v>
      </c>
      <c r="B179" s="9">
        <v>45702</v>
      </c>
      <c r="C179" s="10">
        <v>45705</v>
      </c>
      <c r="D179" s="10">
        <v>45946</v>
      </c>
      <c r="E179" s="45">
        <v>45450000</v>
      </c>
      <c r="F179" s="7">
        <v>1</v>
      </c>
      <c r="G179" s="69">
        <v>36000000</v>
      </c>
      <c r="H179" s="43">
        <f>Tabla1[[#This Row],[Valor Total]]-Tabla1[[#This Row],[Recursos totales desembolsados o pagados]]</f>
        <v>9450000</v>
      </c>
      <c r="I179" s="39" t="s">
        <v>38</v>
      </c>
      <c r="K179" s="1">
        <v>46140</v>
      </c>
      <c r="M179">
        <f t="shared" si="6"/>
        <v>241</v>
      </c>
      <c r="O179">
        <f t="shared" si="7"/>
        <v>435</v>
      </c>
      <c r="Q179" s="2">
        <f t="shared" si="8"/>
        <v>1.8049792531120332</v>
      </c>
    </row>
    <row r="180" spans="1:17">
      <c r="A180" s="8">
        <v>178</v>
      </c>
      <c r="B180" s="9">
        <v>45699</v>
      </c>
      <c r="C180" s="10">
        <v>45700</v>
      </c>
      <c r="D180" s="10">
        <v>46002</v>
      </c>
      <c r="E180" s="45">
        <v>101760000</v>
      </c>
      <c r="F180" s="7">
        <v>1</v>
      </c>
      <c r="G180" s="69">
        <v>67500800</v>
      </c>
      <c r="H180" s="43">
        <f>Tabla1[[#This Row],[Valor Total]]-Tabla1[[#This Row],[Recursos totales desembolsados o pagados]]</f>
        <v>34259200</v>
      </c>
      <c r="I180" s="54"/>
      <c r="K180" s="1">
        <v>46140</v>
      </c>
      <c r="M180">
        <f t="shared" si="6"/>
        <v>302</v>
      </c>
      <c r="O180">
        <f t="shared" si="7"/>
        <v>440</v>
      </c>
      <c r="Q180" s="2">
        <f t="shared" si="8"/>
        <v>1.4569536423841061</v>
      </c>
    </row>
    <row r="181" spans="1:17" ht="86.25">
      <c r="A181" s="8">
        <v>179</v>
      </c>
      <c r="B181" s="9">
        <v>45700</v>
      </c>
      <c r="C181" s="10">
        <v>45701</v>
      </c>
      <c r="D181" s="10">
        <v>45942</v>
      </c>
      <c r="E181" s="46">
        <v>25992667</v>
      </c>
      <c r="F181" s="60">
        <v>1</v>
      </c>
      <c r="G181" s="70">
        <v>20320000</v>
      </c>
      <c r="H181" s="47">
        <f>Tabla1[[#This Row],[Valor Total]]-Tabla1[[#This Row],[Recursos totales desembolsados o pagados]]</f>
        <v>5672667</v>
      </c>
      <c r="I181" s="61" t="s">
        <v>39</v>
      </c>
      <c r="K181" s="1">
        <v>46140</v>
      </c>
      <c r="M181">
        <f t="shared" si="6"/>
        <v>241</v>
      </c>
      <c r="O181">
        <f t="shared" si="7"/>
        <v>439</v>
      </c>
      <c r="Q181" s="2">
        <f t="shared" si="8"/>
        <v>1.8215767634854771</v>
      </c>
    </row>
    <row r="182" spans="1:17">
      <c r="A182" s="8">
        <v>180</v>
      </c>
      <c r="B182" s="9">
        <v>45701</v>
      </c>
      <c r="C182" s="10">
        <v>45702</v>
      </c>
      <c r="D182" s="10">
        <v>46010</v>
      </c>
      <c r="E182" s="45">
        <v>58448940</v>
      </c>
      <c r="F182" s="7">
        <v>1</v>
      </c>
      <c r="G182" s="69">
        <v>41617125</v>
      </c>
      <c r="H182" s="43">
        <f>Tabla1[[#This Row],[Valor Total]]-Tabla1[[#This Row],[Recursos totales desembolsados o pagados]]</f>
        <v>16831815</v>
      </c>
      <c r="I182" s="54"/>
      <c r="K182" s="1">
        <v>46140</v>
      </c>
      <c r="M182">
        <f t="shared" si="6"/>
        <v>308</v>
      </c>
      <c r="O182">
        <f t="shared" si="7"/>
        <v>438</v>
      </c>
      <c r="Q182" s="2">
        <f t="shared" si="8"/>
        <v>1.4220779220779221</v>
      </c>
    </row>
    <row r="183" spans="1:17">
      <c r="A183" s="8">
        <v>181</v>
      </c>
      <c r="B183" s="9">
        <v>45701</v>
      </c>
      <c r="C183" s="10">
        <v>45702</v>
      </c>
      <c r="D183" s="10">
        <v>45790</v>
      </c>
      <c r="E183" s="45">
        <v>24804000</v>
      </c>
      <c r="F183" s="7">
        <v>1</v>
      </c>
      <c r="G183" s="69">
        <v>24804000</v>
      </c>
      <c r="H183" s="43">
        <f>Tabla1[[#This Row],[Valor Total]]-Tabla1[[#This Row],[Recursos totales desembolsados o pagados]]</f>
        <v>0</v>
      </c>
      <c r="I183" s="54"/>
      <c r="K183" s="1">
        <v>46140</v>
      </c>
      <c r="M183">
        <f t="shared" si="6"/>
        <v>88</v>
      </c>
      <c r="O183">
        <f t="shared" si="7"/>
        <v>438</v>
      </c>
      <c r="Q183" s="2">
        <f t="shared" si="8"/>
        <v>4.9772727272727275</v>
      </c>
    </row>
    <row r="184" spans="1:17" ht="119.25">
      <c r="A184" s="8">
        <v>182</v>
      </c>
      <c r="B184" s="9">
        <v>45705</v>
      </c>
      <c r="C184" s="10">
        <v>45706</v>
      </c>
      <c r="D184" s="10">
        <v>45943</v>
      </c>
      <c r="E184" s="45">
        <v>95100000</v>
      </c>
      <c r="F184" s="7">
        <v>1</v>
      </c>
      <c r="G184" s="69">
        <v>73200000</v>
      </c>
      <c r="H184" s="43">
        <f>Tabla1[[#This Row],[Valor Total]]-Tabla1[[#This Row],[Recursos totales desembolsados o pagados]]</f>
        <v>21900000</v>
      </c>
      <c r="I184" s="39" t="s">
        <v>40</v>
      </c>
      <c r="K184" s="1">
        <v>46140</v>
      </c>
      <c r="M184">
        <f t="shared" si="6"/>
        <v>237</v>
      </c>
      <c r="O184">
        <f t="shared" si="7"/>
        <v>434</v>
      </c>
      <c r="Q184" s="2">
        <f t="shared" si="8"/>
        <v>1.831223628691983</v>
      </c>
    </row>
    <row r="185" spans="1:17">
      <c r="A185" s="8">
        <v>183</v>
      </c>
      <c r="B185" s="9">
        <v>45705</v>
      </c>
      <c r="C185" s="10">
        <v>45706</v>
      </c>
      <c r="D185" s="10">
        <v>45906</v>
      </c>
      <c r="E185" s="45">
        <v>28000000</v>
      </c>
      <c r="F185" s="7">
        <v>1</v>
      </c>
      <c r="G185" s="69">
        <v>25733333</v>
      </c>
      <c r="H185" s="43">
        <f>Tabla1[[#This Row],[Valor Total]]-Tabla1[[#This Row],[Recursos totales desembolsados o pagados]]</f>
        <v>2266667</v>
      </c>
      <c r="I185" s="54"/>
      <c r="K185" s="1">
        <v>46140</v>
      </c>
      <c r="M185">
        <f t="shared" si="6"/>
        <v>200</v>
      </c>
      <c r="O185">
        <f t="shared" si="7"/>
        <v>434</v>
      </c>
      <c r="Q185" s="2">
        <f t="shared" si="8"/>
        <v>2.17</v>
      </c>
    </row>
    <row r="186" spans="1:17">
      <c r="A186" s="8">
        <v>184</v>
      </c>
      <c r="B186" s="9">
        <v>45702</v>
      </c>
      <c r="C186" s="10">
        <v>45706</v>
      </c>
      <c r="D186" s="10">
        <v>46010</v>
      </c>
      <c r="E186" s="45">
        <v>39780000</v>
      </c>
      <c r="F186" s="7">
        <v>1</v>
      </c>
      <c r="G186" s="69">
        <v>25090000</v>
      </c>
      <c r="H186" s="43">
        <f>Tabla1[[#This Row],[Valor Total]]-Tabla1[[#This Row],[Recursos totales desembolsados o pagados]]</f>
        <v>14690000</v>
      </c>
      <c r="I186" s="54"/>
      <c r="K186" s="1">
        <v>46140</v>
      </c>
      <c r="M186">
        <f t="shared" si="6"/>
        <v>304</v>
      </c>
      <c r="O186">
        <f t="shared" si="7"/>
        <v>434</v>
      </c>
      <c r="Q186" s="2">
        <f t="shared" si="8"/>
        <v>1.4276315789473686</v>
      </c>
    </row>
    <row r="187" spans="1:17">
      <c r="A187" s="8">
        <v>185</v>
      </c>
      <c r="B187" s="9">
        <v>45706</v>
      </c>
      <c r="C187" s="10">
        <v>45707</v>
      </c>
      <c r="D187" s="10">
        <v>46010</v>
      </c>
      <c r="E187" s="45">
        <v>39780000</v>
      </c>
      <c r="F187" s="7">
        <v>1</v>
      </c>
      <c r="G187" s="69">
        <v>24960000</v>
      </c>
      <c r="H187" s="43">
        <f>Tabla1[[#This Row],[Valor Total]]-Tabla1[[#This Row],[Recursos totales desembolsados o pagados]]</f>
        <v>14820000</v>
      </c>
      <c r="I187" s="54"/>
      <c r="K187" s="1">
        <v>46140</v>
      </c>
      <c r="M187">
        <f t="shared" si="6"/>
        <v>303</v>
      </c>
      <c r="O187">
        <f t="shared" si="7"/>
        <v>433</v>
      </c>
      <c r="Q187" s="2">
        <f t="shared" si="8"/>
        <v>1.4290429042904291</v>
      </c>
    </row>
    <row r="188" spans="1:17">
      <c r="A188" s="8">
        <v>186</v>
      </c>
      <c r="B188" s="9">
        <v>45702</v>
      </c>
      <c r="C188" s="10">
        <v>45705</v>
      </c>
      <c r="D188" s="10">
        <v>46010</v>
      </c>
      <c r="E188" s="45">
        <v>39780000</v>
      </c>
      <c r="F188" s="7">
        <v>1</v>
      </c>
      <c r="G188" s="69">
        <v>39780000</v>
      </c>
      <c r="H188" s="43">
        <f>Tabla1[[#This Row],[Valor Total]]-Tabla1[[#This Row],[Recursos totales desembolsados o pagados]]</f>
        <v>0</v>
      </c>
      <c r="I188" s="54"/>
      <c r="K188" s="1">
        <v>46140</v>
      </c>
      <c r="M188">
        <f t="shared" si="6"/>
        <v>305</v>
      </c>
      <c r="O188">
        <f t="shared" si="7"/>
        <v>435</v>
      </c>
      <c r="Q188" s="2">
        <f t="shared" si="8"/>
        <v>1.4262295081967213</v>
      </c>
    </row>
    <row r="189" spans="1:17">
      <c r="A189" s="8">
        <v>187</v>
      </c>
      <c r="B189" s="9">
        <v>45707</v>
      </c>
      <c r="C189" s="10">
        <v>45709</v>
      </c>
      <c r="D189" s="10">
        <v>46010</v>
      </c>
      <c r="E189" s="45">
        <v>22632805</v>
      </c>
      <c r="F189" s="7">
        <v>1</v>
      </c>
      <c r="G189" s="69">
        <v>16652900</v>
      </c>
      <c r="H189" s="43">
        <f>Tabla1[[#This Row],[Valor Total]]-Tabla1[[#This Row],[Recursos totales desembolsados o pagados]]</f>
        <v>5979905</v>
      </c>
      <c r="I189" s="54"/>
      <c r="K189" s="1">
        <v>46140</v>
      </c>
      <c r="M189">
        <f t="shared" si="6"/>
        <v>301</v>
      </c>
      <c r="O189">
        <f t="shared" si="7"/>
        <v>431</v>
      </c>
      <c r="Q189" s="2">
        <f t="shared" si="8"/>
        <v>1.4318936877076414</v>
      </c>
    </row>
    <row r="190" spans="1:17">
      <c r="A190" s="8">
        <v>188</v>
      </c>
      <c r="B190" s="9">
        <v>45706</v>
      </c>
      <c r="C190" s="10">
        <v>45707</v>
      </c>
      <c r="D190" s="10">
        <v>46010</v>
      </c>
      <c r="E190" s="45">
        <v>89775000</v>
      </c>
      <c r="F190" s="7">
        <v>1</v>
      </c>
      <c r="G190" s="69">
        <v>63270000</v>
      </c>
      <c r="H190" s="43">
        <f>Tabla1[[#This Row],[Valor Total]]-Tabla1[[#This Row],[Recursos totales desembolsados o pagados]]</f>
        <v>26505000</v>
      </c>
      <c r="I190" s="54"/>
      <c r="K190" s="1">
        <v>46140</v>
      </c>
      <c r="M190">
        <f t="shared" si="6"/>
        <v>303</v>
      </c>
      <c r="O190">
        <f t="shared" si="7"/>
        <v>433</v>
      </c>
      <c r="Q190" s="2">
        <f t="shared" si="8"/>
        <v>1.4290429042904291</v>
      </c>
    </row>
    <row r="191" spans="1:17">
      <c r="A191" s="8">
        <v>189</v>
      </c>
      <c r="B191" s="9">
        <v>45715</v>
      </c>
      <c r="C191" s="10">
        <v>45716</v>
      </c>
      <c r="D191" s="10">
        <v>45957</v>
      </c>
      <c r="E191" s="45">
        <v>54545455</v>
      </c>
      <c r="F191" s="7">
        <v>1</v>
      </c>
      <c r="G191" s="69">
        <v>42727150</v>
      </c>
      <c r="H191" s="43">
        <f>Tabla1[[#This Row],[Valor Total]]-Tabla1[[#This Row],[Recursos totales desembolsados o pagados]]</f>
        <v>11818305</v>
      </c>
      <c r="I191" s="54"/>
      <c r="K191" s="1">
        <v>46140</v>
      </c>
      <c r="M191">
        <f t="shared" si="6"/>
        <v>241</v>
      </c>
      <c r="O191">
        <f t="shared" si="7"/>
        <v>424</v>
      </c>
      <c r="Q191" s="2">
        <f t="shared" si="8"/>
        <v>1.7593360995850622</v>
      </c>
    </row>
    <row r="192" spans="1:17" ht="75.75">
      <c r="A192" s="8">
        <v>190</v>
      </c>
      <c r="B192" s="9">
        <v>45708</v>
      </c>
      <c r="C192" s="10">
        <v>45709</v>
      </c>
      <c r="D192" s="10">
        <v>45978</v>
      </c>
      <c r="E192" s="45">
        <v>44833333</v>
      </c>
      <c r="F192" s="7">
        <v>1</v>
      </c>
      <c r="G192" s="69">
        <v>35166667</v>
      </c>
      <c r="H192" s="43">
        <f>Tabla1[[#This Row],[Valor Total]]-Tabla1[[#This Row],[Recursos totales desembolsados o pagados]]</f>
        <v>9666666</v>
      </c>
      <c r="I192" s="39" t="s">
        <v>41</v>
      </c>
      <c r="K192" s="1">
        <v>46140</v>
      </c>
      <c r="M192">
        <f t="shared" si="6"/>
        <v>269</v>
      </c>
      <c r="O192">
        <f t="shared" si="7"/>
        <v>431</v>
      </c>
      <c r="Q192" s="2">
        <f t="shared" si="8"/>
        <v>1.6022304832713754</v>
      </c>
    </row>
    <row r="193" spans="1:17">
      <c r="A193" s="8">
        <v>191</v>
      </c>
      <c r="B193" s="9">
        <v>45709</v>
      </c>
      <c r="C193" s="10">
        <v>45712</v>
      </c>
      <c r="D193" s="10">
        <v>45831</v>
      </c>
      <c r="E193" s="45">
        <v>24000000</v>
      </c>
      <c r="F193" s="7">
        <v>1</v>
      </c>
      <c r="G193" s="69">
        <v>24000000</v>
      </c>
      <c r="H193" s="43">
        <f>Tabla1[[#This Row],[Valor Total]]-Tabla1[[#This Row],[Recursos totales desembolsados o pagados]]</f>
        <v>0</v>
      </c>
      <c r="I193" s="54"/>
      <c r="K193" s="1">
        <v>46140</v>
      </c>
      <c r="M193">
        <f t="shared" si="6"/>
        <v>119</v>
      </c>
      <c r="O193">
        <f t="shared" si="7"/>
        <v>428</v>
      </c>
      <c r="Q193" s="2">
        <f t="shared" si="8"/>
        <v>3.5966386554621845</v>
      </c>
    </row>
    <row r="194" spans="1:17">
      <c r="A194" s="8">
        <v>192</v>
      </c>
      <c r="B194" s="9">
        <v>45708</v>
      </c>
      <c r="C194" s="10">
        <v>45709</v>
      </c>
      <c r="D194" s="10">
        <v>45875</v>
      </c>
      <c r="E194" s="45">
        <v>27500000</v>
      </c>
      <c r="F194" s="7">
        <v>1</v>
      </c>
      <c r="G194" s="69">
        <v>17833333</v>
      </c>
      <c r="H194" s="43">
        <f>Tabla1[[#This Row],[Valor Total]]-Tabla1[[#This Row],[Recursos totales desembolsados o pagados]]</f>
        <v>9666667</v>
      </c>
      <c r="I194" s="54"/>
      <c r="K194" s="1">
        <v>46140</v>
      </c>
      <c r="M194">
        <f t="shared" si="6"/>
        <v>166</v>
      </c>
      <c r="O194">
        <f t="shared" si="7"/>
        <v>431</v>
      </c>
      <c r="Q194" s="2">
        <f t="shared" si="8"/>
        <v>2.5963855421686746</v>
      </c>
    </row>
    <row r="195" spans="1:17">
      <c r="A195" s="8">
        <v>193</v>
      </c>
      <c r="B195" s="9">
        <v>45750</v>
      </c>
      <c r="C195" s="10">
        <v>45762</v>
      </c>
      <c r="D195" s="10">
        <v>46010</v>
      </c>
      <c r="E195" s="45">
        <v>405520789</v>
      </c>
      <c r="F195" s="7">
        <v>1</v>
      </c>
      <c r="G195" s="69">
        <v>81253593</v>
      </c>
      <c r="H195" s="43">
        <f>Tabla1[[#This Row],[Valor Total]]-Tabla1[[#This Row],[Recursos totales desembolsados o pagados]]</f>
        <v>324267196</v>
      </c>
      <c r="I195" s="54"/>
      <c r="K195" s="1">
        <v>46140</v>
      </c>
      <c r="M195">
        <f t="shared" si="6"/>
        <v>248</v>
      </c>
      <c r="O195">
        <f t="shared" si="7"/>
        <v>378</v>
      </c>
      <c r="Q195" s="2">
        <f t="shared" si="8"/>
        <v>1.5241935483870968</v>
      </c>
    </row>
    <row r="196" spans="1:17">
      <c r="A196" s="8">
        <v>194</v>
      </c>
      <c r="B196" s="9">
        <v>45712</v>
      </c>
      <c r="C196" s="10">
        <v>45713</v>
      </c>
      <c r="D196" s="10">
        <v>46015</v>
      </c>
      <c r="E196" s="45">
        <v>48399000</v>
      </c>
      <c r="F196" s="7">
        <v>1</v>
      </c>
      <c r="G196" s="69">
        <v>33879300</v>
      </c>
      <c r="H196" s="43">
        <f>Tabla1[[#This Row],[Valor Total]]-Tabla1[[#This Row],[Recursos totales desembolsados o pagados]]</f>
        <v>14519700</v>
      </c>
      <c r="I196" s="54"/>
      <c r="K196" s="1">
        <v>46140</v>
      </c>
      <c r="M196">
        <f t="shared" ref="M196:M261" si="9">_xlfn.DAYS(D196,C196)</f>
        <v>302</v>
      </c>
      <c r="O196">
        <f t="shared" ref="O196:O261" si="10">_xlfn.DAYS(K196,C196)</f>
        <v>427</v>
      </c>
      <c r="Q196" s="2">
        <f t="shared" ref="Q196:Q261" si="11">((O196*100)/M196)/100</f>
        <v>1.4139072847682117</v>
      </c>
    </row>
    <row r="197" spans="1:17">
      <c r="A197" s="8">
        <v>195</v>
      </c>
      <c r="B197" s="9">
        <v>45712</v>
      </c>
      <c r="C197" s="10">
        <v>45713</v>
      </c>
      <c r="D197" s="10">
        <v>46015</v>
      </c>
      <c r="E197" s="45">
        <v>48399000</v>
      </c>
      <c r="F197" s="7">
        <v>1</v>
      </c>
      <c r="G197" s="69">
        <v>33879300</v>
      </c>
      <c r="H197" s="43">
        <f>Tabla1[[#This Row],[Valor Total]]-Tabla1[[#This Row],[Recursos totales desembolsados o pagados]]</f>
        <v>14519700</v>
      </c>
      <c r="I197" s="54"/>
      <c r="K197" s="1">
        <v>46140</v>
      </c>
      <c r="M197">
        <f t="shared" si="9"/>
        <v>302</v>
      </c>
      <c r="O197">
        <f t="shared" si="10"/>
        <v>427</v>
      </c>
      <c r="Q197" s="2">
        <f t="shared" si="11"/>
        <v>1.4139072847682117</v>
      </c>
    </row>
    <row r="198" spans="1:17">
      <c r="A198" s="8">
        <v>196</v>
      </c>
      <c r="B198" s="9">
        <v>45715</v>
      </c>
      <c r="C198" s="10">
        <v>45716</v>
      </c>
      <c r="D198" s="10">
        <v>46017</v>
      </c>
      <c r="E198" s="45">
        <v>50332432</v>
      </c>
      <c r="F198" s="7">
        <v>1</v>
      </c>
      <c r="G198" s="69">
        <v>25632000</v>
      </c>
      <c r="H198" s="43">
        <f>Tabla1[[#This Row],[Valor Total]]-Tabla1[[#This Row],[Recursos totales desembolsados o pagados]]</f>
        <v>24700432</v>
      </c>
      <c r="I198" s="54"/>
      <c r="K198" s="1">
        <v>46140</v>
      </c>
      <c r="M198">
        <f t="shared" si="9"/>
        <v>301</v>
      </c>
      <c r="O198">
        <f t="shared" si="10"/>
        <v>424</v>
      </c>
      <c r="Q198" s="2">
        <f t="shared" si="11"/>
        <v>1.4086378737541529</v>
      </c>
    </row>
    <row r="199" spans="1:17">
      <c r="A199" s="8">
        <v>197</v>
      </c>
      <c r="B199" s="9">
        <v>45715</v>
      </c>
      <c r="C199" s="10">
        <v>45719</v>
      </c>
      <c r="D199" s="10">
        <v>46010</v>
      </c>
      <c r="E199" s="45">
        <v>46746000</v>
      </c>
      <c r="F199" s="7">
        <v>1</v>
      </c>
      <c r="G199" s="69">
        <v>28620000</v>
      </c>
      <c r="H199" s="43">
        <f>Tabla1[[#This Row],[Valor Total]]-Tabla1[[#This Row],[Recursos totales desembolsados o pagados]]</f>
        <v>18126000</v>
      </c>
      <c r="I199" s="54"/>
      <c r="K199" s="1">
        <v>46140</v>
      </c>
      <c r="M199">
        <f t="shared" si="9"/>
        <v>291</v>
      </c>
      <c r="O199">
        <f t="shared" si="10"/>
        <v>421</v>
      </c>
      <c r="Q199" s="2">
        <f t="shared" si="11"/>
        <v>1.4467353951890036</v>
      </c>
    </row>
    <row r="200" spans="1:17" ht="32.25">
      <c r="A200" s="8">
        <v>198</v>
      </c>
      <c r="B200" s="9">
        <v>45716</v>
      </c>
      <c r="C200" s="10">
        <v>45719</v>
      </c>
      <c r="D200" s="10">
        <v>45779</v>
      </c>
      <c r="E200" s="45">
        <v>12384450</v>
      </c>
      <c r="F200" s="7">
        <v>1</v>
      </c>
      <c r="G200" s="69">
        <v>8256300</v>
      </c>
      <c r="H200" s="43">
        <f>Tabla1[[#This Row],[Valor Total]]-Tabla1[[#This Row],[Recursos totales desembolsados o pagados]]</f>
        <v>4128150</v>
      </c>
      <c r="I200" s="14" t="s">
        <v>42</v>
      </c>
      <c r="K200" s="1">
        <v>46140</v>
      </c>
      <c r="M200">
        <f t="shared" si="9"/>
        <v>60</v>
      </c>
      <c r="O200">
        <f t="shared" si="10"/>
        <v>421</v>
      </c>
      <c r="Q200" s="2">
        <f t="shared" si="11"/>
        <v>7.0166666666666666</v>
      </c>
    </row>
    <row r="201" spans="1:17" ht="32.25">
      <c r="A201" s="8">
        <v>199</v>
      </c>
      <c r="B201" s="9">
        <v>45716</v>
      </c>
      <c r="C201" s="10">
        <v>45719</v>
      </c>
      <c r="D201" s="10">
        <v>45779</v>
      </c>
      <c r="E201" s="45">
        <v>12384450</v>
      </c>
      <c r="F201" s="7">
        <v>1</v>
      </c>
      <c r="G201" s="69">
        <v>8256300</v>
      </c>
      <c r="H201" s="43">
        <f>Tabla1[[#This Row],[Valor Total]]-Tabla1[[#This Row],[Recursos totales desembolsados o pagados]]</f>
        <v>4128150</v>
      </c>
      <c r="I201" s="14" t="s">
        <v>42</v>
      </c>
      <c r="K201" s="1">
        <v>46140</v>
      </c>
      <c r="M201">
        <f t="shared" si="9"/>
        <v>60</v>
      </c>
      <c r="O201">
        <f t="shared" si="10"/>
        <v>421</v>
      </c>
      <c r="Q201" s="2">
        <f t="shared" si="11"/>
        <v>7.0166666666666666</v>
      </c>
    </row>
    <row r="202" spans="1:17" ht="32.25">
      <c r="A202" s="8">
        <v>200</v>
      </c>
      <c r="B202" s="9">
        <v>45716</v>
      </c>
      <c r="C202" s="10">
        <v>45719</v>
      </c>
      <c r="D202" s="10">
        <v>45779</v>
      </c>
      <c r="E202" s="45">
        <v>12384450</v>
      </c>
      <c r="F202" s="7">
        <v>1</v>
      </c>
      <c r="G202" s="69">
        <v>8256300</v>
      </c>
      <c r="H202" s="43">
        <f>Tabla1[[#This Row],[Valor Total]]-Tabla1[[#This Row],[Recursos totales desembolsados o pagados]]</f>
        <v>4128150</v>
      </c>
      <c r="I202" s="14" t="s">
        <v>42</v>
      </c>
      <c r="K202" s="1">
        <v>46140</v>
      </c>
      <c r="M202">
        <f t="shared" si="9"/>
        <v>60</v>
      </c>
      <c r="O202">
        <f t="shared" si="10"/>
        <v>421</v>
      </c>
      <c r="Q202" s="2">
        <f t="shared" si="11"/>
        <v>7.0166666666666666</v>
      </c>
    </row>
    <row r="203" spans="1:17" ht="32.25">
      <c r="A203" s="8">
        <v>201</v>
      </c>
      <c r="B203" s="9">
        <v>45716</v>
      </c>
      <c r="C203" s="10">
        <v>45719</v>
      </c>
      <c r="D203" s="10">
        <v>45779</v>
      </c>
      <c r="E203" s="45">
        <v>13950300</v>
      </c>
      <c r="F203" s="7">
        <v>1</v>
      </c>
      <c r="G203" s="69">
        <v>11388000</v>
      </c>
      <c r="H203" s="43">
        <f>Tabla1[[#This Row],[Valor Total]]-Tabla1[[#This Row],[Recursos totales desembolsados o pagados]]</f>
        <v>2562300</v>
      </c>
      <c r="I203" s="14" t="s">
        <v>43</v>
      </c>
      <c r="K203" s="1">
        <v>46140</v>
      </c>
      <c r="M203">
        <f t="shared" si="9"/>
        <v>60</v>
      </c>
      <c r="O203">
        <f t="shared" si="10"/>
        <v>421</v>
      </c>
      <c r="Q203" s="2">
        <f t="shared" si="11"/>
        <v>7.0166666666666666</v>
      </c>
    </row>
    <row r="204" spans="1:17" ht="32.25">
      <c r="A204" s="8">
        <v>202</v>
      </c>
      <c r="B204" s="9">
        <v>45716</v>
      </c>
      <c r="C204" s="10">
        <v>45719</v>
      </c>
      <c r="D204" s="10">
        <v>45779</v>
      </c>
      <c r="E204" s="45">
        <v>17082000</v>
      </c>
      <c r="F204" s="7">
        <v>1</v>
      </c>
      <c r="G204" s="69">
        <v>11388000</v>
      </c>
      <c r="H204" s="43">
        <f>Tabla1[[#This Row],[Valor Total]]-Tabla1[[#This Row],[Recursos totales desembolsados o pagados]]</f>
        <v>5694000</v>
      </c>
      <c r="I204" s="14" t="s">
        <v>43</v>
      </c>
      <c r="K204" s="1">
        <v>46140</v>
      </c>
      <c r="M204">
        <f t="shared" si="9"/>
        <v>60</v>
      </c>
      <c r="O204">
        <f t="shared" si="10"/>
        <v>421</v>
      </c>
      <c r="Q204" s="2">
        <f t="shared" si="11"/>
        <v>7.0166666666666666</v>
      </c>
    </row>
    <row r="205" spans="1:17" ht="32.25">
      <c r="A205" s="8">
        <v>203</v>
      </c>
      <c r="B205" s="9">
        <v>45716</v>
      </c>
      <c r="C205" s="10">
        <v>45719</v>
      </c>
      <c r="D205" s="10">
        <v>45779</v>
      </c>
      <c r="E205" s="45">
        <v>17082000</v>
      </c>
      <c r="F205" s="7">
        <v>1</v>
      </c>
      <c r="G205" s="69">
        <v>13950300</v>
      </c>
      <c r="H205" s="43">
        <f>Tabla1[[#This Row],[Valor Total]]-Tabla1[[#This Row],[Recursos totales desembolsados o pagados]]</f>
        <v>3131700</v>
      </c>
      <c r="I205" s="14" t="s">
        <v>44</v>
      </c>
      <c r="K205" s="1">
        <v>46140</v>
      </c>
      <c r="M205">
        <f t="shared" si="9"/>
        <v>60</v>
      </c>
      <c r="O205">
        <f t="shared" si="10"/>
        <v>421</v>
      </c>
      <c r="Q205" s="2">
        <f t="shared" si="11"/>
        <v>7.0166666666666666</v>
      </c>
    </row>
    <row r="206" spans="1:17" ht="32.25">
      <c r="A206" s="8">
        <v>204</v>
      </c>
      <c r="B206" s="9">
        <v>45716</v>
      </c>
      <c r="C206" s="10">
        <v>45719</v>
      </c>
      <c r="D206" s="10">
        <v>45779</v>
      </c>
      <c r="E206" s="45">
        <v>17082000</v>
      </c>
      <c r="F206" s="7">
        <v>1</v>
      </c>
      <c r="G206" s="69">
        <v>13950300</v>
      </c>
      <c r="H206" s="43">
        <f>Tabla1[[#This Row],[Valor Total]]-Tabla1[[#This Row],[Recursos totales desembolsados o pagados]]</f>
        <v>3131700</v>
      </c>
      <c r="I206" s="14" t="s">
        <v>44</v>
      </c>
      <c r="K206" s="1">
        <v>46140</v>
      </c>
      <c r="M206">
        <f t="shared" si="9"/>
        <v>60</v>
      </c>
      <c r="O206">
        <f t="shared" si="10"/>
        <v>421</v>
      </c>
      <c r="Q206" s="2">
        <f t="shared" si="11"/>
        <v>7.0166666666666666</v>
      </c>
    </row>
    <row r="207" spans="1:17">
      <c r="A207" s="8">
        <v>205</v>
      </c>
      <c r="B207" s="9">
        <v>45716</v>
      </c>
      <c r="C207" s="10">
        <v>45720</v>
      </c>
      <c r="D207" s="10">
        <v>46021</v>
      </c>
      <c r="E207" s="45">
        <v>63360000</v>
      </c>
      <c r="F207" s="7">
        <v>1</v>
      </c>
      <c r="G207" s="69">
        <v>37760000</v>
      </c>
      <c r="H207" s="43">
        <f>Tabla1[[#This Row],[Valor Total]]-Tabla1[[#This Row],[Recursos totales desembolsados o pagados]]</f>
        <v>25600000</v>
      </c>
      <c r="I207" s="54"/>
      <c r="K207" s="1">
        <v>46140</v>
      </c>
      <c r="M207">
        <f t="shared" si="9"/>
        <v>301</v>
      </c>
      <c r="O207">
        <f t="shared" si="10"/>
        <v>420</v>
      </c>
      <c r="Q207" s="2">
        <f t="shared" si="11"/>
        <v>1.3953488372093021</v>
      </c>
    </row>
    <row r="208" spans="1:17" ht="32.25">
      <c r="A208" s="8">
        <v>206</v>
      </c>
      <c r="B208" s="9">
        <v>45716</v>
      </c>
      <c r="C208" s="10">
        <v>45719</v>
      </c>
      <c r="D208" s="10">
        <v>45779</v>
      </c>
      <c r="E208" s="45">
        <v>9822150</v>
      </c>
      <c r="F208" s="7">
        <v>1</v>
      </c>
      <c r="G208" s="69">
        <v>6548100</v>
      </c>
      <c r="H208" s="43">
        <f>Tabla1[[#This Row],[Valor Total]]-Tabla1[[#This Row],[Recursos totales desembolsados o pagados]]</f>
        <v>3274050</v>
      </c>
      <c r="I208" s="14" t="s">
        <v>45</v>
      </c>
      <c r="K208" s="1">
        <v>46140</v>
      </c>
      <c r="M208">
        <f t="shared" si="9"/>
        <v>60</v>
      </c>
      <c r="O208">
        <f t="shared" si="10"/>
        <v>421</v>
      </c>
      <c r="Q208" s="2">
        <f t="shared" si="11"/>
        <v>7.0166666666666666</v>
      </c>
    </row>
    <row r="209" spans="1:17" ht="32.25">
      <c r="A209" s="8">
        <v>207</v>
      </c>
      <c r="B209" s="9">
        <v>45716</v>
      </c>
      <c r="C209" s="10">
        <v>45719</v>
      </c>
      <c r="D209" s="10">
        <v>45779</v>
      </c>
      <c r="E209" s="45">
        <v>9822150</v>
      </c>
      <c r="F209" s="7">
        <v>1</v>
      </c>
      <c r="G209" s="69">
        <v>6548100</v>
      </c>
      <c r="H209" s="43">
        <f>Tabla1[[#This Row],[Valor Total]]-Tabla1[[#This Row],[Recursos totales desembolsados o pagados]]</f>
        <v>3274050</v>
      </c>
      <c r="I209" s="14" t="s">
        <v>45</v>
      </c>
      <c r="K209" s="1">
        <v>46140</v>
      </c>
      <c r="M209">
        <f t="shared" si="9"/>
        <v>60</v>
      </c>
      <c r="O209">
        <f t="shared" si="10"/>
        <v>421</v>
      </c>
      <c r="Q209" s="2">
        <f t="shared" si="11"/>
        <v>7.0166666666666666</v>
      </c>
    </row>
    <row r="210" spans="1:17" ht="32.25">
      <c r="A210" s="8">
        <v>208</v>
      </c>
      <c r="B210" s="9">
        <v>45716</v>
      </c>
      <c r="C210" s="10">
        <v>45719</v>
      </c>
      <c r="D210" s="10">
        <v>45779</v>
      </c>
      <c r="E210" s="45">
        <v>9822150</v>
      </c>
      <c r="F210" s="7">
        <v>1</v>
      </c>
      <c r="G210" s="69">
        <v>6548100</v>
      </c>
      <c r="H210" s="43">
        <f>Tabla1[[#This Row],[Valor Total]]-Tabla1[[#This Row],[Recursos totales desembolsados o pagados]]</f>
        <v>3274050</v>
      </c>
      <c r="I210" s="14" t="s">
        <v>45</v>
      </c>
      <c r="K210" s="1">
        <v>46140</v>
      </c>
      <c r="M210">
        <f t="shared" si="9"/>
        <v>60</v>
      </c>
      <c r="O210">
        <f t="shared" si="10"/>
        <v>421</v>
      </c>
      <c r="Q210" s="2">
        <f t="shared" si="11"/>
        <v>7.0166666666666666</v>
      </c>
    </row>
    <row r="211" spans="1:17" ht="32.25">
      <c r="A211" s="8">
        <v>209</v>
      </c>
      <c r="B211" s="9">
        <v>45716</v>
      </c>
      <c r="C211" s="10">
        <v>45719</v>
      </c>
      <c r="D211" s="10">
        <v>45779</v>
      </c>
      <c r="E211" s="45">
        <v>9822150</v>
      </c>
      <c r="F211" s="7">
        <v>1</v>
      </c>
      <c r="G211" s="69">
        <v>6548100</v>
      </c>
      <c r="H211" s="43">
        <f>Tabla1[[#This Row],[Valor Total]]-Tabla1[[#This Row],[Recursos totales desembolsados o pagados]]</f>
        <v>3274050</v>
      </c>
      <c r="I211" s="14" t="s">
        <v>45</v>
      </c>
      <c r="K211" s="1">
        <v>46140</v>
      </c>
      <c r="M211">
        <f t="shared" si="9"/>
        <v>60</v>
      </c>
      <c r="O211">
        <f t="shared" si="10"/>
        <v>421</v>
      </c>
      <c r="Q211" s="2">
        <f t="shared" si="11"/>
        <v>7.0166666666666666</v>
      </c>
    </row>
    <row r="212" spans="1:17" ht="32.25">
      <c r="A212" s="8">
        <v>210</v>
      </c>
      <c r="B212" s="9">
        <v>45716</v>
      </c>
      <c r="C212" s="10">
        <v>45719</v>
      </c>
      <c r="D212" s="10">
        <v>45779</v>
      </c>
      <c r="E212" s="45">
        <v>9822150</v>
      </c>
      <c r="F212" s="7">
        <v>1</v>
      </c>
      <c r="G212" s="69">
        <v>6548100</v>
      </c>
      <c r="H212" s="43">
        <f>Tabla1[[#This Row],[Valor Total]]-Tabla1[[#This Row],[Recursos totales desembolsados o pagados]]</f>
        <v>3274050</v>
      </c>
      <c r="I212" s="14" t="s">
        <v>45</v>
      </c>
      <c r="K212" s="1">
        <v>46140</v>
      </c>
      <c r="M212">
        <f t="shared" si="9"/>
        <v>60</v>
      </c>
      <c r="O212">
        <f t="shared" si="10"/>
        <v>421</v>
      </c>
      <c r="Q212" s="2">
        <f t="shared" si="11"/>
        <v>7.0166666666666666</v>
      </c>
    </row>
    <row r="213" spans="1:17" ht="32.25">
      <c r="A213" s="8">
        <v>211</v>
      </c>
      <c r="B213" s="9">
        <v>45716</v>
      </c>
      <c r="C213" s="10">
        <v>45719</v>
      </c>
      <c r="D213" s="10">
        <v>45810</v>
      </c>
      <c r="E213" s="45">
        <v>9822150</v>
      </c>
      <c r="F213" s="7">
        <v>1</v>
      </c>
      <c r="G213" s="69">
        <v>6548100</v>
      </c>
      <c r="H213" s="43">
        <f>Tabla1[[#This Row],[Valor Total]]-Tabla1[[#This Row],[Recursos totales desembolsados o pagados]]</f>
        <v>3274050</v>
      </c>
      <c r="I213" s="14" t="s">
        <v>45</v>
      </c>
      <c r="K213" s="1">
        <v>46140</v>
      </c>
      <c r="M213">
        <f t="shared" si="9"/>
        <v>91</v>
      </c>
      <c r="O213">
        <f t="shared" si="10"/>
        <v>421</v>
      </c>
      <c r="Q213" s="2">
        <f t="shared" si="11"/>
        <v>4.6263736263736259</v>
      </c>
    </row>
    <row r="214" spans="1:17" ht="32.25">
      <c r="A214" s="8">
        <v>212</v>
      </c>
      <c r="B214" s="9">
        <v>45716</v>
      </c>
      <c r="C214" s="10">
        <v>45719</v>
      </c>
      <c r="D214" s="10">
        <v>45810</v>
      </c>
      <c r="E214" s="45">
        <v>9822150</v>
      </c>
      <c r="F214" s="7">
        <v>1</v>
      </c>
      <c r="G214" s="69">
        <v>6548100</v>
      </c>
      <c r="H214" s="43">
        <f>Tabla1[[#This Row],[Valor Total]]-Tabla1[[#This Row],[Recursos totales desembolsados o pagados]]</f>
        <v>3274050</v>
      </c>
      <c r="I214" s="14" t="s">
        <v>45</v>
      </c>
      <c r="K214" s="1">
        <v>46140</v>
      </c>
      <c r="M214">
        <f t="shared" si="9"/>
        <v>91</v>
      </c>
      <c r="O214">
        <f t="shared" si="10"/>
        <v>421</v>
      </c>
      <c r="Q214" s="2">
        <f t="shared" si="11"/>
        <v>4.6263736263736259</v>
      </c>
    </row>
    <row r="215" spans="1:17" ht="32.25">
      <c r="A215" s="8">
        <v>213</v>
      </c>
      <c r="B215" s="9">
        <v>45716</v>
      </c>
      <c r="C215" s="10">
        <v>45719</v>
      </c>
      <c r="D215" s="10">
        <v>45810</v>
      </c>
      <c r="E215" s="45">
        <v>9822150</v>
      </c>
      <c r="F215" s="7">
        <v>1</v>
      </c>
      <c r="G215" s="69">
        <v>6548100</v>
      </c>
      <c r="H215" s="43">
        <f>Tabla1[[#This Row],[Valor Total]]-Tabla1[[#This Row],[Recursos totales desembolsados o pagados]]</f>
        <v>3274050</v>
      </c>
      <c r="I215" s="14" t="s">
        <v>45</v>
      </c>
      <c r="K215" s="1">
        <v>46140</v>
      </c>
      <c r="M215">
        <f t="shared" si="9"/>
        <v>91</v>
      </c>
      <c r="O215">
        <f t="shared" si="10"/>
        <v>421</v>
      </c>
      <c r="Q215" s="2">
        <f t="shared" si="11"/>
        <v>4.6263736263736259</v>
      </c>
    </row>
    <row r="216" spans="1:17">
      <c r="A216" s="8">
        <v>214</v>
      </c>
      <c r="B216" s="9">
        <v>45715</v>
      </c>
      <c r="C216" s="10">
        <v>45716</v>
      </c>
      <c r="D216" s="10">
        <v>46010</v>
      </c>
      <c r="E216" s="45">
        <v>81026400</v>
      </c>
      <c r="F216" s="7">
        <v>1</v>
      </c>
      <c r="G216" s="69">
        <v>66419600</v>
      </c>
      <c r="H216" s="43">
        <f>Tabla1[[#This Row],[Valor Total]]-Tabla1[[#This Row],[Recursos totales desembolsados o pagados]]</f>
        <v>14606800</v>
      </c>
      <c r="I216" s="54"/>
      <c r="K216" s="1">
        <v>46140</v>
      </c>
      <c r="M216">
        <f t="shared" si="9"/>
        <v>294</v>
      </c>
      <c r="O216">
        <f t="shared" si="10"/>
        <v>424</v>
      </c>
      <c r="Q216" s="2">
        <f t="shared" si="11"/>
        <v>1.4421768707482994</v>
      </c>
    </row>
    <row r="217" spans="1:17">
      <c r="A217" s="8">
        <v>215</v>
      </c>
      <c r="B217" s="9">
        <v>45720</v>
      </c>
      <c r="C217" s="10">
        <v>45720</v>
      </c>
      <c r="D217" s="10">
        <v>46008</v>
      </c>
      <c r="E217" s="45">
        <v>57180000</v>
      </c>
      <c r="F217" s="7">
        <v>1</v>
      </c>
      <c r="G217" s="69">
        <v>35511814</v>
      </c>
      <c r="H217" s="43">
        <f>Tabla1[[#This Row],[Valor Total]]-Tabla1[[#This Row],[Recursos totales desembolsados o pagados]]</f>
        <v>21668186</v>
      </c>
      <c r="I217" s="54"/>
      <c r="K217" s="1">
        <v>46140</v>
      </c>
      <c r="M217">
        <f t="shared" si="9"/>
        <v>288</v>
      </c>
      <c r="O217">
        <f t="shared" si="10"/>
        <v>420</v>
      </c>
      <c r="Q217" s="2">
        <f t="shared" si="11"/>
        <v>1.4583333333333335</v>
      </c>
    </row>
    <row r="218" spans="1:17">
      <c r="A218" s="8">
        <v>216</v>
      </c>
      <c r="B218" s="9">
        <v>45716</v>
      </c>
      <c r="C218" s="10">
        <v>45719</v>
      </c>
      <c r="D218" s="10">
        <v>45900</v>
      </c>
      <c r="E218" s="45">
        <v>25200000</v>
      </c>
      <c r="F218" s="7">
        <v>1</v>
      </c>
      <c r="G218" s="69">
        <v>24920000</v>
      </c>
      <c r="H218" s="43">
        <f>Tabla1[[#This Row],[Valor Total]]-Tabla1[[#This Row],[Recursos totales desembolsados o pagados]]</f>
        <v>280000</v>
      </c>
      <c r="I218" s="54"/>
      <c r="K218" s="1">
        <v>46140</v>
      </c>
      <c r="M218">
        <f t="shared" si="9"/>
        <v>181</v>
      </c>
      <c r="O218">
        <f t="shared" si="10"/>
        <v>421</v>
      </c>
      <c r="Q218" s="2">
        <f t="shared" si="11"/>
        <v>2.3259668508287294</v>
      </c>
    </row>
    <row r="219" spans="1:17">
      <c r="A219" s="8">
        <v>217</v>
      </c>
      <c r="B219" s="9">
        <v>45715</v>
      </c>
      <c r="C219" s="10">
        <v>45716</v>
      </c>
      <c r="D219" s="10">
        <v>46010</v>
      </c>
      <c r="E219" s="45">
        <v>49000000</v>
      </c>
      <c r="F219" s="7">
        <v>1</v>
      </c>
      <c r="G219" s="69">
        <v>35500000</v>
      </c>
      <c r="H219" s="43">
        <f>Tabla1[[#This Row],[Valor Total]]-Tabla1[[#This Row],[Recursos totales desembolsados o pagados]]</f>
        <v>13500000</v>
      </c>
      <c r="I219" s="54"/>
      <c r="K219" s="1">
        <v>46140</v>
      </c>
      <c r="M219">
        <f t="shared" si="9"/>
        <v>294</v>
      </c>
      <c r="O219">
        <f t="shared" si="10"/>
        <v>424</v>
      </c>
      <c r="Q219" s="2">
        <f t="shared" si="11"/>
        <v>1.4421768707482994</v>
      </c>
    </row>
    <row r="220" spans="1:17">
      <c r="A220" s="8">
        <v>218</v>
      </c>
      <c r="B220" s="9">
        <v>45716</v>
      </c>
      <c r="C220" s="10">
        <v>45719</v>
      </c>
      <c r="D220" s="10">
        <v>46010</v>
      </c>
      <c r="E220" s="45">
        <v>66728935</v>
      </c>
      <c r="F220" s="7">
        <v>1</v>
      </c>
      <c r="G220" s="69">
        <v>48361040</v>
      </c>
      <c r="H220" s="43">
        <f>Tabla1[[#This Row],[Valor Total]]-Tabla1[[#This Row],[Recursos totales desembolsados o pagados]]</f>
        <v>18367895</v>
      </c>
      <c r="I220" s="54"/>
      <c r="K220" s="1">
        <v>46140</v>
      </c>
      <c r="M220">
        <f t="shared" si="9"/>
        <v>291</v>
      </c>
      <c r="O220">
        <f t="shared" si="10"/>
        <v>421</v>
      </c>
      <c r="Q220" s="2">
        <f t="shared" si="11"/>
        <v>1.4467353951890036</v>
      </c>
    </row>
    <row r="221" spans="1:17">
      <c r="A221" s="8">
        <v>219</v>
      </c>
      <c r="B221" s="9">
        <v>45720</v>
      </c>
      <c r="C221" s="10">
        <v>45722</v>
      </c>
      <c r="D221" s="10">
        <v>46010</v>
      </c>
      <c r="E221" s="45">
        <v>114800000</v>
      </c>
      <c r="F221" s="7">
        <v>1</v>
      </c>
      <c r="G221" s="69">
        <v>70000000</v>
      </c>
      <c r="H221" s="43">
        <f>Tabla1[[#This Row],[Valor Total]]-Tabla1[[#This Row],[Recursos totales desembolsados o pagados]]</f>
        <v>44800000</v>
      </c>
      <c r="I221" s="54"/>
      <c r="K221" s="1">
        <v>46140</v>
      </c>
      <c r="M221">
        <f t="shared" si="9"/>
        <v>288</v>
      </c>
      <c r="O221">
        <f t="shared" si="10"/>
        <v>418</v>
      </c>
      <c r="Q221" s="2">
        <f t="shared" si="11"/>
        <v>1.4513888888888888</v>
      </c>
    </row>
    <row r="222" spans="1:17">
      <c r="A222" s="8">
        <v>220</v>
      </c>
      <c r="B222" s="9">
        <v>45716</v>
      </c>
      <c r="C222" s="10">
        <v>45730</v>
      </c>
      <c r="D222" s="10">
        <v>46010</v>
      </c>
      <c r="E222" s="45">
        <v>60487020</v>
      </c>
      <c r="F222" s="7">
        <v>1</v>
      </c>
      <c r="G222" s="69">
        <v>24651720</v>
      </c>
      <c r="H222" s="43">
        <f>Tabla1[[#This Row],[Valor Total]]-Tabla1[[#This Row],[Recursos totales desembolsados o pagados]]</f>
        <v>35835300</v>
      </c>
      <c r="I222" s="54"/>
      <c r="K222" s="1">
        <v>46140</v>
      </c>
      <c r="M222">
        <f t="shared" si="9"/>
        <v>280</v>
      </c>
      <c r="O222">
        <f t="shared" si="10"/>
        <v>410</v>
      </c>
      <c r="Q222" s="2">
        <f t="shared" si="11"/>
        <v>1.4642857142857142</v>
      </c>
    </row>
    <row r="223" spans="1:17">
      <c r="A223" s="8">
        <v>221</v>
      </c>
      <c r="B223" s="9">
        <v>45722</v>
      </c>
      <c r="C223" s="10">
        <v>45723</v>
      </c>
      <c r="D223" s="10">
        <v>46010</v>
      </c>
      <c r="E223" s="45">
        <v>116030000</v>
      </c>
      <c r="F223" s="7">
        <v>1</v>
      </c>
      <c r="G223" s="69">
        <v>71340000</v>
      </c>
      <c r="H223" s="43">
        <f>Tabla1[[#This Row],[Valor Total]]-Tabla1[[#This Row],[Recursos totales desembolsados o pagados]]</f>
        <v>44690000</v>
      </c>
      <c r="I223" s="54"/>
      <c r="K223" s="1">
        <v>46140</v>
      </c>
      <c r="M223">
        <f t="shared" si="9"/>
        <v>287</v>
      </c>
      <c r="O223">
        <f t="shared" si="10"/>
        <v>417</v>
      </c>
      <c r="Q223" s="2">
        <f t="shared" si="11"/>
        <v>1.4529616724738676</v>
      </c>
    </row>
    <row r="224" spans="1:17">
      <c r="A224" s="8">
        <v>222</v>
      </c>
      <c r="B224" s="9">
        <v>45723</v>
      </c>
      <c r="C224" s="10">
        <v>45723</v>
      </c>
      <c r="D224" s="10">
        <v>46013</v>
      </c>
      <c r="E224" s="45">
        <v>17448000</v>
      </c>
      <c r="F224" s="7">
        <v>1</v>
      </c>
      <c r="G224" s="69">
        <v>10468800</v>
      </c>
      <c r="H224" s="43">
        <f>Tabla1[[#This Row],[Valor Total]]-Tabla1[[#This Row],[Recursos totales desembolsados o pagados]]</f>
        <v>6979200</v>
      </c>
      <c r="I224" s="54"/>
      <c r="K224" s="1">
        <v>46140</v>
      </c>
      <c r="M224">
        <f t="shared" si="9"/>
        <v>290</v>
      </c>
      <c r="O224">
        <f t="shared" si="10"/>
        <v>417</v>
      </c>
      <c r="Q224" s="2">
        <f t="shared" si="11"/>
        <v>1.4379310344827587</v>
      </c>
    </row>
    <row r="225" spans="1:17">
      <c r="A225" s="8">
        <v>223</v>
      </c>
      <c r="B225" s="9">
        <v>45722</v>
      </c>
      <c r="C225" s="10">
        <v>45723</v>
      </c>
      <c r="D225" s="10">
        <v>46021</v>
      </c>
      <c r="E225" s="45">
        <v>53100600</v>
      </c>
      <c r="F225" s="7">
        <v>1</v>
      </c>
      <c r="G225" s="69">
        <v>39000000</v>
      </c>
      <c r="H225" s="43">
        <f>Tabla1[[#This Row],[Valor Total]]-Tabla1[[#This Row],[Recursos totales desembolsados o pagados]]</f>
        <v>14100600</v>
      </c>
      <c r="I225" s="54"/>
      <c r="K225" s="1">
        <v>46140</v>
      </c>
      <c r="M225">
        <f t="shared" si="9"/>
        <v>298</v>
      </c>
      <c r="O225">
        <f t="shared" si="10"/>
        <v>417</v>
      </c>
      <c r="Q225" s="2">
        <f t="shared" si="11"/>
        <v>1.3993288590604027</v>
      </c>
    </row>
    <row r="226" spans="1:17">
      <c r="A226" s="8">
        <v>224</v>
      </c>
      <c r="B226" s="9">
        <v>45722</v>
      </c>
      <c r="C226" s="10">
        <v>45726</v>
      </c>
      <c r="D226" s="10">
        <v>46017</v>
      </c>
      <c r="E226" s="45">
        <v>66000000</v>
      </c>
      <c r="F226" s="7">
        <v>1</v>
      </c>
      <c r="G226" s="69">
        <v>39600000</v>
      </c>
      <c r="H226" s="43">
        <f>Tabla1[[#This Row],[Valor Total]]-Tabla1[[#This Row],[Recursos totales desembolsados o pagados]]</f>
        <v>26400000</v>
      </c>
      <c r="I226" s="54"/>
      <c r="K226" s="1">
        <v>46140</v>
      </c>
      <c r="M226">
        <f t="shared" si="9"/>
        <v>291</v>
      </c>
      <c r="O226">
        <f t="shared" si="10"/>
        <v>414</v>
      </c>
      <c r="Q226" s="2">
        <f t="shared" si="11"/>
        <v>1.4226804123711341</v>
      </c>
    </row>
    <row r="227" spans="1:17">
      <c r="A227" s="8">
        <v>225</v>
      </c>
      <c r="B227" s="9">
        <v>45723</v>
      </c>
      <c r="C227" s="10">
        <v>45728</v>
      </c>
      <c r="D227" s="10">
        <v>45972</v>
      </c>
      <c r="E227" s="45">
        <v>117948000</v>
      </c>
      <c r="F227" s="7">
        <v>1</v>
      </c>
      <c r="G227" s="69">
        <v>44230500</v>
      </c>
      <c r="H227" s="43">
        <f>Tabla1[[#This Row],[Valor Total]]-Tabla1[[#This Row],[Recursos totales desembolsados o pagados]]</f>
        <v>73717500</v>
      </c>
      <c r="I227" s="54"/>
      <c r="K227" s="1">
        <v>46140</v>
      </c>
      <c r="M227">
        <f t="shared" si="9"/>
        <v>244</v>
      </c>
      <c r="O227">
        <f t="shared" si="10"/>
        <v>412</v>
      </c>
      <c r="Q227" s="2">
        <f t="shared" si="11"/>
        <v>1.6885245901639345</v>
      </c>
    </row>
    <row r="228" spans="1:17">
      <c r="A228" s="8">
        <v>226</v>
      </c>
      <c r="B228" s="9">
        <v>45733</v>
      </c>
      <c r="C228" s="10">
        <v>45737</v>
      </c>
      <c r="D228" s="10">
        <v>46010</v>
      </c>
      <c r="E228" s="45">
        <v>74666666</v>
      </c>
      <c r="F228" s="7">
        <v>1</v>
      </c>
      <c r="G228" s="69">
        <v>34666667</v>
      </c>
      <c r="H228" s="43">
        <f>Tabla1[[#This Row],[Valor Total]]-Tabla1[[#This Row],[Recursos totales desembolsados o pagados]]</f>
        <v>39999999</v>
      </c>
      <c r="I228" s="54"/>
      <c r="K228" s="1">
        <v>46140</v>
      </c>
      <c r="M228">
        <f t="shared" si="9"/>
        <v>273</v>
      </c>
      <c r="O228">
        <f t="shared" si="10"/>
        <v>403</v>
      </c>
      <c r="Q228" s="2">
        <f t="shared" si="11"/>
        <v>1.4761904761904763</v>
      </c>
    </row>
    <row r="229" spans="1:17">
      <c r="A229" s="8">
        <v>227</v>
      </c>
      <c r="B229" s="9">
        <v>45730</v>
      </c>
      <c r="C229" s="10">
        <v>45735</v>
      </c>
      <c r="D229" s="10">
        <v>45765</v>
      </c>
      <c r="E229" s="45">
        <v>42000000</v>
      </c>
      <c r="F229" s="7">
        <v>1</v>
      </c>
      <c r="G229" s="69">
        <v>42000000</v>
      </c>
      <c r="H229" s="43">
        <f>Tabla1[[#This Row],[Valor Total]]-Tabla1[[#This Row],[Recursos totales desembolsados o pagados]]</f>
        <v>0</v>
      </c>
      <c r="I229" s="54"/>
      <c r="K229" s="1">
        <v>46140</v>
      </c>
      <c r="M229">
        <f t="shared" si="9"/>
        <v>30</v>
      </c>
      <c r="O229">
        <f t="shared" si="10"/>
        <v>405</v>
      </c>
      <c r="Q229" s="2">
        <f t="shared" si="11"/>
        <v>13.5</v>
      </c>
    </row>
    <row r="230" spans="1:17">
      <c r="A230" s="8">
        <v>228</v>
      </c>
      <c r="B230" s="9">
        <v>45735</v>
      </c>
      <c r="C230" s="10">
        <v>45737</v>
      </c>
      <c r="D230" s="10">
        <v>46021</v>
      </c>
      <c r="E230" s="45">
        <v>93280000</v>
      </c>
      <c r="F230" s="7">
        <v>1</v>
      </c>
      <c r="G230" s="69">
        <v>33078013</v>
      </c>
      <c r="H230" s="43">
        <f>Tabla1[[#This Row],[Valor Total]]-Tabla1[[#This Row],[Recursos totales desembolsados o pagados]]</f>
        <v>60201987</v>
      </c>
      <c r="I230" s="54"/>
      <c r="K230" s="1">
        <v>46140</v>
      </c>
      <c r="M230">
        <f t="shared" si="9"/>
        <v>284</v>
      </c>
      <c r="O230">
        <f t="shared" si="10"/>
        <v>403</v>
      </c>
      <c r="Q230" s="2">
        <f t="shared" si="11"/>
        <v>1.4190140845070423</v>
      </c>
    </row>
    <row r="231" spans="1:17">
      <c r="A231" s="8">
        <v>229</v>
      </c>
      <c r="B231" s="9">
        <v>45735</v>
      </c>
      <c r="C231" s="10">
        <v>45737</v>
      </c>
      <c r="D231" s="10">
        <v>46021</v>
      </c>
      <c r="E231" s="45">
        <v>71020000</v>
      </c>
      <c r="F231" s="7">
        <v>1</v>
      </c>
      <c r="G231" s="69">
        <v>40402488.299999997</v>
      </c>
      <c r="H231" s="43">
        <f>Tabla1[[#This Row],[Valor Total]]-Tabla1[[#This Row],[Recursos totales desembolsados o pagados]]</f>
        <v>30617511.700000003</v>
      </c>
      <c r="I231" s="54"/>
      <c r="K231" s="1">
        <v>46140</v>
      </c>
      <c r="M231">
        <f t="shared" si="9"/>
        <v>284</v>
      </c>
      <c r="O231">
        <f t="shared" si="10"/>
        <v>403</v>
      </c>
      <c r="Q231" s="2">
        <f t="shared" si="11"/>
        <v>1.4190140845070423</v>
      </c>
    </row>
    <row r="232" spans="1:17">
      <c r="A232" s="8">
        <v>230</v>
      </c>
      <c r="B232" s="9">
        <v>45735</v>
      </c>
      <c r="C232" s="10">
        <v>45748</v>
      </c>
      <c r="D232" s="10">
        <v>46021</v>
      </c>
      <c r="E232" s="45">
        <v>71020000</v>
      </c>
      <c r="F232" s="7">
        <v>1</v>
      </c>
      <c r="G232" s="69">
        <v>37877333.299999997</v>
      </c>
      <c r="H232" s="43">
        <f>Tabla1[[#This Row],[Valor Total]]-Tabla1[[#This Row],[Recursos totales desembolsados o pagados]]</f>
        <v>33142666.700000003</v>
      </c>
      <c r="I232" s="54"/>
      <c r="K232" s="1">
        <v>46140</v>
      </c>
      <c r="M232">
        <f t="shared" si="9"/>
        <v>273</v>
      </c>
      <c r="O232">
        <f t="shared" si="10"/>
        <v>392</v>
      </c>
      <c r="Q232" s="2">
        <f t="shared" si="11"/>
        <v>1.4358974358974359</v>
      </c>
    </row>
    <row r="233" spans="1:17">
      <c r="A233" s="8">
        <v>231</v>
      </c>
      <c r="B233" s="9">
        <v>45736</v>
      </c>
      <c r="C233" s="10">
        <v>45744</v>
      </c>
      <c r="D233" s="10">
        <v>46021</v>
      </c>
      <c r="E233" s="45">
        <v>74198900</v>
      </c>
      <c r="F233" s="7">
        <v>1</v>
      </c>
      <c r="G233" s="69">
        <v>32363350</v>
      </c>
      <c r="H233" s="43">
        <f>Tabla1[[#This Row],[Valor Total]]-Tabla1[[#This Row],[Recursos totales desembolsados o pagados]]</f>
        <v>41835550</v>
      </c>
      <c r="I233" s="54"/>
      <c r="K233" s="1">
        <v>46140</v>
      </c>
      <c r="M233">
        <f t="shared" si="9"/>
        <v>277</v>
      </c>
      <c r="O233">
        <f t="shared" si="10"/>
        <v>396</v>
      </c>
      <c r="Q233" s="2">
        <f t="shared" si="11"/>
        <v>1.4296028880866427</v>
      </c>
    </row>
    <row r="234" spans="1:17">
      <c r="A234" s="8">
        <v>232</v>
      </c>
      <c r="B234" s="9">
        <v>45736</v>
      </c>
      <c r="C234" s="10">
        <v>45742</v>
      </c>
      <c r="D234" s="10">
        <v>46021</v>
      </c>
      <c r="E234" s="45">
        <v>74198900</v>
      </c>
      <c r="F234" s="7">
        <v>1</v>
      </c>
      <c r="G234" s="69">
        <v>32889583.329999998</v>
      </c>
      <c r="H234" s="43">
        <f>Tabla1[[#This Row],[Valor Total]]-Tabla1[[#This Row],[Recursos totales desembolsados o pagados]]</f>
        <v>41309316.670000002</v>
      </c>
      <c r="I234" s="54"/>
      <c r="K234" s="1">
        <v>46140</v>
      </c>
      <c r="M234">
        <f t="shared" si="9"/>
        <v>279</v>
      </c>
      <c r="O234">
        <f t="shared" si="10"/>
        <v>398</v>
      </c>
      <c r="Q234" s="2">
        <f t="shared" si="11"/>
        <v>1.4265232974910396</v>
      </c>
    </row>
    <row r="235" spans="1:17">
      <c r="A235" s="8">
        <v>233</v>
      </c>
      <c r="B235" s="9">
        <v>45736</v>
      </c>
      <c r="C235" s="10">
        <v>45737</v>
      </c>
      <c r="D235" s="10">
        <v>46010</v>
      </c>
      <c r="E235" s="45">
        <v>80188227</v>
      </c>
      <c r="F235" s="7">
        <v>1</v>
      </c>
      <c r="G235" s="69">
        <v>40569750</v>
      </c>
      <c r="H235" s="43">
        <f>Tabla1[[#This Row],[Valor Total]]-Tabla1[[#This Row],[Recursos totales desembolsados o pagados]]</f>
        <v>39618477</v>
      </c>
      <c r="I235" s="54"/>
      <c r="K235" s="1">
        <v>46140</v>
      </c>
      <c r="M235">
        <f t="shared" si="9"/>
        <v>273</v>
      </c>
      <c r="O235">
        <f t="shared" si="10"/>
        <v>403</v>
      </c>
      <c r="Q235" s="2">
        <f t="shared" si="11"/>
        <v>1.4761904761904763</v>
      </c>
    </row>
    <row r="236" spans="1:17">
      <c r="A236" s="8">
        <v>234</v>
      </c>
      <c r="B236" s="9">
        <v>45744</v>
      </c>
      <c r="C236" s="10">
        <v>45748</v>
      </c>
      <c r="D236" s="10">
        <v>46010</v>
      </c>
      <c r="E236" s="45">
        <v>70050435</v>
      </c>
      <c r="F236" s="7">
        <v>1</v>
      </c>
      <c r="G236" s="69">
        <v>24341850</v>
      </c>
      <c r="H236" s="43">
        <f>Tabla1[[#This Row],[Valor Total]]-Tabla1[[#This Row],[Recursos totales desembolsados o pagados]]</f>
        <v>45708585</v>
      </c>
      <c r="I236" s="54"/>
      <c r="K236" s="1">
        <v>46140</v>
      </c>
      <c r="M236">
        <f t="shared" si="9"/>
        <v>262</v>
      </c>
      <c r="O236">
        <f t="shared" si="10"/>
        <v>392</v>
      </c>
      <c r="Q236" s="2">
        <f t="shared" si="11"/>
        <v>1.4961832061068703</v>
      </c>
    </row>
    <row r="237" spans="1:17">
      <c r="A237" s="8">
        <v>235</v>
      </c>
      <c r="B237" s="9">
        <v>45743</v>
      </c>
      <c r="C237" s="10">
        <v>45750</v>
      </c>
      <c r="D237" s="10">
        <v>46371</v>
      </c>
      <c r="E237" s="45">
        <v>0</v>
      </c>
      <c r="F237" s="11" t="s">
        <v>46</v>
      </c>
      <c r="G237" s="69"/>
      <c r="H237" s="43">
        <f>Tabla1[[#This Row],[Valor Total]]-Tabla1[[#This Row],[Recursos totales desembolsados o pagados]]</f>
        <v>0</v>
      </c>
      <c r="I237" s="54"/>
      <c r="K237" s="1">
        <v>46140</v>
      </c>
      <c r="M237">
        <f t="shared" si="9"/>
        <v>621</v>
      </c>
      <c r="O237">
        <f t="shared" si="10"/>
        <v>390</v>
      </c>
      <c r="Q237" s="2">
        <f t="shared" si="11"/>
        <v>0.6280193236714976</v>
      </c>
    </row>
    <row r="238" spans="1:17">
      <c r="A238" s="8">
        <v>236</v>
      </c>
      <c r="B238" s="9">
        <v>45744</v>
      </c>
      <c r="C238" s="10">
        <v>45747</v>
      </c>
      <c r="D238" s="10">
        <v>45777</v>
      </c>
      <c r="E238" s="45">
        <v>25823000</v>
      </c>
      <c r="F238" s="11">
        <v>1</v>
      </c>
      <c r="G238" s="69">
        <v>25823000</v>
      </c>
      <c r="H238" s="43">
        <f>Tabla1[[#This Row],[Valor Total]]-Tabla1[[#This Row],[Recursos totales desembolsados o pagados]]</f>
        <v>0</v>
      </c>
      <c r="I238" s="54"/>
      <c r="K238" s="1">
        <v>46140</v>
      </c>
      <c r="M238">
        <f t="shared" si="9"/>
        <v>30</v>
      </c>
      <c r="O238">
        <f t="shared" si="10"/>
        <v>393</v>
      </c>
      <c r="Q238" s="2">
        <f t="shared" si="11"/>
        <v>13.1</v>
      </c>
    </row>
    <row r="239" spans="1:17">
      <c r="A239" s="8">
        <v>237</v>
      </c>
      <c r="B239" s="9">
        <v>45750</v>
      </c>
      <c r="C239" s="10">
        <v>45754</v>
      </c>
      <c r="D239" s="10">
        <v>46020</v>
      </c>
      <c r="E239" s="45">
        <v>61703508</v>
      </c>
      <c r="F239" s="11">
        <v>1</v>
      </c>
      <c r="G239" s="69">
        <v>34875750</v>
      </c>
      <c r="H239" s="43">
        <f>Tabla1[[#This Row],[Valor Total]]-Tabla1[[#This Row],[Recursos totales desembolsados o pagados]]</f>
        <v>26827758</v>
      </c>
      <c r="I239" s="54"/>
      <c r="K239" s="1">
        <v>46140</v>
      </c>
      <c r="M239">
        <f t="shared" si="9"/>
        <v>266</v>
      </c>
      <c r="O239">
        <f t="shared" si="10"/>
        <v>386</v>
      </c>
      <c r="Q239" s="2">
        <f t="shared" si="11"/>
        <v>1.4511278195488722</v>
      </c>
    </row>
    <row r="240" spans="1:17">
      <c r="A240" s="8">
        <v>143775</v>
      </c>
      <c r="B240" s="9">
        <v>45737</v>
      </c>
      <c r="C240" s="10">
        <v>45749</v>
      </c>
      <c r="D240" s="10">
        <v>46022</v>
      </c>
      <c r="E240" s="45">
        <v>56294101</v>
      </c>
      <c r="F240" s="11">
        <v>1</v>
      </c>
      <c r="G240" s="69">
        <v>25213255.380000003</v>
      </c>
      <c r="H240" s="43">
        <f>Tabla1[[#This Row],[Valor Total]]-Tabla1[[#This Row],[Recursos totales desembolsados o pagados]]</f>
        <v>31080845.619999997</v>
      </c>
      <c r="I240" s="54"/>
      <c r="K240" s="1">
        <v>46140</v>
      </c>
      <c r="M240">
        <f t="shared" si="9"/>
        <v>273</v>
      </c>
      <c r="O240">
        <f t="shared" si="10"/>
        <v>391</v>
      </c>
      <c r="Q240" s="2">
        <f t="shared" si="11"/>
        <v>1.432234432234432</v>
      </c>
    </row>
    <row r="241" spans="1:17">
      <c r="A241" s="8">
        <v>143820</v>
      </c>
      <c r="B241" s="9">
        <v>45741</v>
      </c>
      <c r="C241" s="10">
        <v>45750</v>
      </c>
      <c r="D241" s="10">
        <v>45832</v>
      </c>
      <c r="E241" s="45">
        <v>63247808</v>
      </c>
      <c r="F241" s="11">
        <v>1</v>
      </c>
      <c r="G241" s="69">
        <v>63247808.630000003</v>
      </c>
      <c r="H241" s="43">
        <f>Tabla1[[#This Row],[Valor Total]]-Tabla1[[#This Row],[Recursos totales desembolsados o pagados]]</f>
        <v>-0.63000000268220901</v>
      </c>
      <c r="I241" s="54"/>
      <c r="K241" s="1">
        <v>46140</v>
      </c>
      <c r="M241">
        <f t="shared" si="9"/>
        <v>82</v>
      </c>
      <c r="O241">
        <f t="shared" si="10"/>
        <v>390</v>
      </c>
      <c r="Q241" s="2">
        <f t="shared" si="11"/>
        <v>4.7560975609756095</v>
      </c>
    </row>
    <row r="242" spans="1:17" ht="75.75">
      <c r="A242" s="8">
        <v>144055</v>
      </c>
      <c r="B242" s="9">
        <v>45744</v>
      </c>
      <c r="C242" s="10">
        <v>45748</v>
      </c>
      <c r="D242" s="10">
        <v>45884</v>
      </c>
      <c r="E242" s="45">
        <v>1174722245</v>
      </c>
      <c r="F242" s="11">
        <v>1</v>
      </c>
      <c r="G242" s="69">
        <v>1173104544</v>
      </c>
      <c r="H242" s="43">
        <f>Tabla1[[#This Row],[Valor Total]]-Tabla1[[#This Row],[Recursos totales desembolsados o pagados]]</f>
        <v>1617701</v>
      </c>
      <c r="I242" s="40" t="s">
        <v>47</v>
      </c>
      <c r="K242" s="1">
        <v>46140</v>
      </c>
      <c r="M242">
        <f t="shared" si="9"/>
        <v>136</v>
      </c>
      <c r="O242">
        <f t="shared" si="10"/>
        <v>392</v>
      </c>
      <c r="Q242" s="2">
        <f t="shared" si="11"/>
        <v>2.8823529411764706</v>
      </c>
    </row>
    <row r="243" spans="1:17" ht="75.75">
      <c r="A243" s="8">
        <v>238</v>
      </c>
      <c r="B243" s="9">
        <v>45749</v>
      </c>
      <c r="C243" s="10">
        <v>45754</v>
      </c>
      <c r="D243" s="10">
        <v>45967</v>
      </c>
      <c r="E243" s="45">
        <v>61460000</v>
      </c>
      <c r="F243" s="11">
        <v>1</v>
      </c>
      <c r="G243" s="69">
        <v>43900000</v>
      </c>
      <c r="H243" s="43">
        <f>Tabla1[[#This Row],[Valor Total]]-Tabla1[[#This Row],[Recursos totales desembolsados o pagados]]</f>
        <v>17560000</v>
      </c>
      <c r="I243" s="41" t="s">
        <v>48</v>
      </c>
      <c r="K243" s="1">
        <v>46140</v>
      </c>
      <c r="M243">
        <f t="shared" si="9"/>
        <v>213</v>
      </c>
      <c r="O243">
        <f t="shared" si="10"/>
        <v>386</v>
      </c>
      <c r="Q243" s="2">
        <f t="shared" si="11"/>
        <v>1.812206572769953</v>
      </c>
    </row>
    <row r="244" spans="1:17" ht="97.5">
      <c r="A244" s="8">
        <v>239</v>
      </c>
      <c r="B244" s="9">
        <v>45750</v>
      </c>
      <c r="C244" s="10">
        <v>45755</v>
      </c>
      <c r="D244" s="10">
        <v>46010</v>
      </c>
      <c r="E244" s="45">
        <v>9000000</v>
      </c>
      <c r="F244" s="11">
        <v>1</v>
      </c>
      <c r="G244" s="69">
        <v>4501000</v>
      </c>
      <c r="H244" s="43">
        <f>Tabla1[[#This Row],[Valor Total]]-Tabla1[[#This Row],[Recursos totales desembolsados o pagados]]</f>
        <v>4499000</v>
      </c>
      <c r="I244" s="42" t="s">
        <v>49</v>
      </c>
      <c r="K244" s="1">
        <v>46140</v>
      </c>
      <c r="M244">
        <f t="shared" si="9"/>
        <v>255</v>
      </c>
      <c r="O244">
        <f t="shared" si="10"/>
        <v>385</v>
      </c>
      <c r="Q244" s="2">
        <f t="shared" si="11"/>
        <v>1.5098039215686274</v>
      </c>
    </row>
    <row r="245" spans="1:17">
      <c r="A245" s="8">
        <v>240</v>
      </c>
      <c r="B245" s="9">
        <v>45771</v>
      </c>
      <c r="C245" s="10">
        <v>45777</v>
      </c>
      <c r="D245" s="10">
        <v>46011</v>
      </c>
      <c r="E245" s="45">
        <v>85000000</v>
      </c>
      <c r="F245" s="11">
        <v>1</v>
      </c>
      <c r="G245" s="69">
        <v>40000000</v>
      </c>
      <c r="H245" s="43">
        <f>Tabla1[[#This Row],[Valor Total]]-Tabla1[[#This Row],[Recursos totales desembolsados o pagados]]</f>
        <v>45000000</v>
      </c>
      <c r="I245" s="54"/>
      <c r="K245" s="1">
        <v>46140</v>
      </c>
      <c r="M245">
        <f t="shared" si="9"/>
        <v>234</v>
      </c>
      <c r="O245">
        <f t="shared" si="10"/>
        <v>363</v>
      </c>
      <c r="Q245" s="2">
        <f t="shared" si="11"/>
        <v>1.5512820512820513</v>
      </c>
    </row>
    <row r="246" spans="1:17">
      <c r="A246" s="8">
        <v>241</v>
      </c>
      <c r="B246" s="9">
        <v>45754</v>
      </c>
      <c r="C246" s="10">
        <v>45756</v>
      </c>
      <c r="D246" s="10">
        <v>46010</v>
      </c>
      <c r="E246" s="45">
        <v>15000000</v>
      </c>
      <c r="F246" s="11">
        <v>1</v>
      </c>
      <c r="G246" s="69">
        <v>5538658.6500000004</v>
      </c>
      <c r="H246" s="43">
        <f>Tabla1[[#This Row],[Valor Total]]-Tabla1[[#This Row],[Recursos totales desembolsados o pagados]]</f>
        <v>9461341.3499999996</v>
      </c>
      <c r="I246" s="54"/>
      <c r="K246" s="1">
        <v>46140</v>
      </c>
      <c r="M246">
        <f t="shared" si="9"/>
        <v>254</v>
      </c>
      <c r="O246">
        <f t="shared" si="10"/>
        <v>384</v>
      </c>
      <c r="Q246" s="2">
        <f t="shared" si="11"/>
        <v>1.5118110236220472</v>
      </c>
    </row>
    <row r="247" spans="1:17">
      <c r="A247" s="8">
        <v>242</v>
      </c>
      <c r="B247" s="9">
        <v>45755</v>
      </c>
      <c r="C247" s="10">
        <v>45756</v>
      </c>
      <c r="D247" s="10">
        <v>46000</v>
      </c>
      <c r="E247" s="45">
        <v>60000000</v>
      </c>
      <c r="F247" s="11">
        <v>1</v>
      </c>
      <c r="G247" s="69">
        <v>37500000</v>
      </c>
      <c r="H247" s="43">
        <f>Tabla1[[#This Row],[Valor Total]]-Tabla1[[#This Row],[Recursos totales desembolsados o pagados]]</f>
        <v>22500000</v>
      </c>
      <c r="I247" s="54"/>
      <c r="K247" s="1">
        <v>46140</v>
      </c>
      <c r="M247">
        <f t="shared" si="9"/>
        <v>244</v>
      </c>
      <c r="O247">
        <f t="shared" si="10"/>
        <v>384</v>
      </c>
      <c r="Q247" s="2">
        <f t="shared" si="11"/>
        <v>1.5737704918032787</v>
      </c>
    </row>
    <row r="248" spans="1:17">
      <c r="A248" s="8">
        <v>144753</v>
      </c>
      <c r="B248" s="9">
        <v>45757</v>
      </c>
      <c r="C248" s="10">
        <v>45771</v>
      </c>
      <c r="D248" s="10">
        <v>46004</v>
      </c>
      <c r="E248" s="45">
        <v>50000000</v>
      </c>
      <c r="F248" s="11">
        <v>1</v>
      </c>
      <c r="G248" s="69">
        <v>50000000</v>
      </c>
      <c r="H248" s="43">
        <f>Tabla1[[#This Row],[Valor Total]]-Tabla1[[#This Row],[Recursos totales desembolsados o pagados]]</f>
        <v>0</v>
      </c>
      <c r="I248" s="54"/>
      <c r="K248" s="1">
        <v>46140</v>
      </c>
      <c r="M248">
        <f t="shared" si="9"/>
        <v>233</v>
      </c>
      <c r="O248">
        <f t="shared" si="10"/>
        <v>369</v>
      </c>
      <c r="Q248" s="2">
        <f t="shared" si="11"/>
        <v>1.5836909871244635</v>
      </c>
    </row>
    <row r="249" spans="1:17">
      <c r="A249" s="8">
        <v>243</v>
      </c>
      <c r="B249" s="9">
        <v>45757</v>
      </c>
      <c r="C249" s="10">
        <v>45771</v>
      </c>
      <c r="D249" s="10">
        <v>46004</v>
      </c>
      <c r="E249" s="45">
        <v>40744714</v>
      </c>
      <c r="F249" s="11">
        <v>1</v>
      </c>
      <c r="G249" s="69">
        <v>9560000</v>
      </c>
      <c r="H249" s="43">
        <f>Tabla1[[#This Row],[Valor Total]]-Tabla1[[#This Row],[Recursos totales desembolsados o pagados]]</f>
        <v>31184714</v>
      </c>
      <c r="I249" s="54"/>
      <c r="K249" s="1">
        <v>46140</v>
      </c>
      <c r="M249">
        <f t="shared" si="9"/>
        <v>233</v>
      </c>
      <c r="O249">
        <f t="shared" si="10"/>
        <v>369</v>
      </c>
      <c r="Q249" s="2">
        <f t="shared" si="11"/>
        <v>1.5836909871244635</v>
      </c>
    </row>
    <row r="250" spans="1:17">
      <c r="A250" s="8">
        <v>244</v>
      </c>
      <c r="B250" s="9">
        <v>45757</v>
      </c>
      <c r="C250" s="10">
        <v>45771</v>
      </c>
      <c r="D250" s="10">
        <v>46019</v>
      </c>
      <c r="E250" s="45">
        <v>18102238</v>
      </c>
      <c r="F250" s="11">
        <v>1</v>
      </c>
      <c r="G250" s="69">
        <v>3689000</v>
      </c>
      <c r="H250" s="43">
        <f>Tabla1[[#This Row],[Valor Total]]-Tabla1[[#This Row],[Recursos totales desembolsados o pagados]]</f>
        <v>14413238</v>
      </c>
      <c r="I250" s="54"/>
      <c r="K250" s="1">
        <v>46140</v>
      </c>
      <c r="M250">
        <f t="shared" si="9"/>
        <v>248</v>
      </c>
      <c r="O250">
        <f t="shared" si="10"/>
        <v>369</v>
      </c>
      <c r="Q250" s="2">
        <f t="shared" si="11"/>
        <v>1.4879032258064515</v>
      </c>
    </row>
    <row r="251" spans="1:17">
      <c r="A251" s="8">
        <v>245</v>
      </c>
      <c r="B251" s="9">
        <v>45762</v>
      </c>
      <c r="C251" s="10">
        <v>45398</v>
      </c>
      <c r="D251" s="10">
        <v>46010</v>
      </c>
      <c r="E251" s="45">
        <v>426317849</v>
      </c>
      <c r="F251" s="11">
        <v>1</v>
      </c>
      <c r="G251" s="69">
        <v>379839886</v>
      </c>
      <c r="H251" s="43">
        <f>Tabla1[[#This Row],[Valor Total]]-Tabla1[[#This Row],[Recursos totales desembolsados o pagados]]</f>
        <v>46477963</v>
      </c>
      <c r="I251" s="54"/>
      <c r="K251" s="1">
        <v>46140</v>
      </c>
      <c r="M251">
        <f t="shared" si="9"/>
        <v>612</v>
      </c>
      <c r="O251">
        <f t="shared" si="10"/>
        <v>742</v>
      </c>
      <c r="Q251" s="2">
        <f t="shared" si="11"/>
        <v>1.2124183006535949</v>
      </c>
    </row>
    <row r="252" spans="1:17">
      <c r="A252" s="8">
        <v>246</v>
      </c>
      <c r="B252" s="9">
        <v>45779</v>
      </c>
      <c r="C252" s="15">
        <v>45783</v>
      </c>
      <c r="D252" s="15">
        <v>45814</v>
      </c>
      <c r="E252" s="30">
        <v>42000000</v>
      </c>
      <c r="F252" s="11">
        <v>1</v>
      </c>
      <c r="G252" s="71">
        <v>42000000</v>
      </c>
      <c r="H252" s="43">
        <f>Tabla1[[#This Row],[Valor Total]]-Tabla1[[#This Row],[Recursos totales desembolsados o pagados]]</f>
        <v>0</v>
      </c>
      <c r="I252" s="54"/>
      <c r="K252" s="1">
        <v>46140</v>
      </c>
      <c r="M252">
        <f t="shared" ref="M252" si="12">_xlfn.DAYS(D252,C252)</f>
        <v>31</v>
      </c>
      <c r="O252">
        <f t="shared" ref="O252" si="13">_xlfn.DAYS(K252,C252)</f>
        <v>357</v>
      </c>
      <c r="Q252" s="2">
        <f t="shared" si="11"/>
        <v>11.516129032258064</v>
      </c>
    </row>
    <row r="253" spans="1:17">
      <c r="A253" s="8">
        <v>247</v>
      </c>
      <c r="B253" s="9">
        <v>45772</v>
      </c>
      <c r="C253" s="10">
        <v>45777</v>
      </c>
      <c r="D253" s="10">
        <v>45806</v>
      </c>
      <c r="E253" s="45">
        <v>34220000</v>
      </c>
      <c r="F253" s="11">
        <v>1</v>
      </c>
      <c r="G253" s="69">
        <v>28120240</v>
      </c>
      <c r="H253" s="43">
        <f>Tabla1[[#This Row],[Valor Total]]-Tabla1[[#This Row],[Recursos totales desembolsados o pagados]]</f>
        <v>6099760</v>
      </c>
      <c r="I253" s="54"/>
      <c r="K253" s="1">
        <v>46140</v>
      </c>
      <c r="M253">
        <f t="shared" si="9"/>
        <v>29</v>
      </c>
      <c r="O253">
        <f t="shared" si="10"/>
        <v>363</v>
      </c>
      <c r="Q253" s="2">
        <f t="shared" si="11"/>
        <v>12.517241379310343</v>
      </c>
    </row>
    <row r="254" spans="1:17" ht="141">
      <c r="A254" s="8">
        <v>248</v>
      </c>
      <c r="B254" s="9">
        <v>45783</v>
      </c>
      <c r="C254" s="15">
        <v>45798</v>
      </c>
      <c r="D254" s="15">
        <v>46010</v>
      </c>
      <c r="E254" s="45">
        <v>40651635</v>
      </c>
      <c r="F254" s="11">
        <v>1</v>
      </c>
      <c r="G254" s="71">
        <v>31999999</v>
      </c>
      <c r="H254" s="43">
        <f>Tabla1[[#This Row],[Valor Total]]-Tabla1[[#This Row],[Recursos totales desembolsados o pagados]]</f>
        <v>8651636</v>
      </c>
      <c r="I254" s="39" t="s">
        <v>50</v>
      </c>
      <c r="K254" s="1">
        <v>46140</v>
      </c>
      <c r="M254">
        <f t="shared" si="9"/>
        <v>212</v>
      </c>
      <c r="O254">
        <f t="shared" si="10"/>
        <v>342</v>
      </c>
      <c r="Q254" s="2">
        <f t="shared" si="11"/>
        <v>1.6132075471698113</v>
      </c>
    </row>
    <row r="255" spans="1:17">
      <c r="A255" s="8">
        <v>249</v>
      </c>
      <c r="B255" s="9">
        <v>45772</v>
      </c>
      <c r="C255" s="10">
        <v>45776</v>
      </c>
      <c r="D255" s="10">
        <v>46011</v>
      </c>
      <c r="E255" s="45">
        <v>73472980</v>
      </c>
      <c r="F255" s="11">
        <v>1</v>
      </c>
      <c r="G255" s="69">
        <v>30297400</v>
      </c>
      <c r="H255" s="43">
        <f>Tabla1[[#This Row],[Valor Total]]-Tabla1[[#This Row],[Recursos totales desembolsados o pagados]]</f>
        <v>43175580</v>
      </c>
      <c r="I255" s="54"/>
      <c r="K255" s="1">
        <v>46140</v>
      </c>
      <c r="M255">
        <f t="shared" si="9"/>
        <v>235</v>
      </c>
      <c r="O255">
        <f t="shared" si="10"/>
        <v>364</v>
      </c>
      <c r="Q255" s="2">
        <f t="shared" si="11"/>
        <v>1.5489361702127658</v>
      </c>
    </row>
    <row r="256" spans="1:17">
      <c r="A256" s="8">
        <v>250</v>
      </c>
      <c r="B256" s="9">
        <v>45777</v>
      </c>
      <c r="C256" s="10">
        <v>45782</v>
      </c>
      <c r="D256" s="10">
        <v>46021</v>
      </c>
      <c r="E256" s="45">
        <v>30529674</v>
      </c>
      <c r="F256" s="11">
        <v>1</v>
      </c>
      <c r="G256" s="69">
        <v>30529674</v>
      </c>
      <c r="H256" s="43">
        <f>Tabla1[[#This Row],[Valor Total]]-Tabla1[[#This Row],[Recursos totales desembolsados o pagados]]</f>
        <v>0</v>
      </c>
      <c r="I256" s="54"/>
      <c r="K256" s="1">
        <v>46140</v>
      </c>
      <c r="M256">
        <f t="shared" si="9"/>
        <v>239</v>
      </c>
      <c r="O256">
        <f t="shared" si="10"/>
        <v>358</v>
      </c>
      <c r="Q256" s="2">
        <f t="shared" si="11"/>
        <v>1.497907949790795</v>
      </c>
    </row>
    <row r="257" spans="1:17" ht="108">
      <c r="A257" s="8">
        <v>251</v>
      </c>
      <c r="B257" s="9">
        <v>45789</v>
      </c>
      <c r="C257" s="15">
        <v>45820</v>
      </c>
      <c r="D257" s="15">
        <v>46022</v>
      </c>
      <c r="E257" s="45">
        <v>212000000</v>
      </c>
      <c r="F257" s="11">
        <v>1</v>
      </c>
      <c r="G257" s="71">
        <v>195920962</v>
      </c>
      <c r="H257" s="43">
        <f>Tabla1[[#This Row],[Valor Total]]-Tabla1[[#This Row],[Recursos totales desembolsados o pagados]]</f>
        <v>16079038</v>
      </c>
      <c r="I257" s="63" t="s">
        <v>51</v>
      </c>
      <c r="K257" s="1">
        <v>46140</v>
      </c>
      <c r="M257">
        <f t="shared" si="9"/>
        <v>202</v>
      </c>
      <c r="O257">
        <f t="shared" si="10"/>
        <v>320</v>
      </c>
      <c r="Q257" s="2">
        <f t="shared" si="11"/>
        <v>1.5841584158415842</v>
      </c>
    </row>
    <row r="258" spans="1:17">
      <c r="A258" s="8">
        <v>252</v>
      </c>
      <c r="B258" s="9">
        <v>45784</v>
      </c>
      <c r="C258" s="15">
        <v>45786</v>
      </c>
      <c r="D258" s="15">
        <v>46010</v>
      </c>
      <c r="E258" s="45">
        <v>65195000</v>
      </c>
      <c r="F258" s="11">
        <v>1</v>
      </c>
      <c r="G258" s="71">
        <v>33040000</v>
      </c>
      <c r="H258" s="43">
        <f>Tabla1[[#This Row],[Valor Total]]-Tabla1[[#This Row],[Recursos totales desembolsados o pagados]]</f>
        <v>32155000</v>
      </c>
      <c r="I258" s="54"/>
      <c r="K258" s="1">
        <v>46140</v>
      </c>
      <c r="M258">
        <f t="shared" si="9"/>
        <v>224</v>
      </c>
      <c r="O258">
        <f t="shared" si="10"/>
        <v>354</v>
      </c>
      <c r="Q258" s="2">
        <f t="shared" si="11"/>
        <v>1.5803571428571428</v>
      </c>
    </row>
    <row r="259" spans="1:17">
      <c r="A259" s="8">
        <v>253</v>
      </c>
      <c r="B259" s="9">
        <v>45790</v>
      </c>
      <c r="C259" s="15">
        <v>45790</v>
      </c>
      <c r="D259" s="15">
        <v>45974</v>
      </c>
      <c r="E259" s="45">
        <v>30000000</v>
      </c>
      <c r="F259" s="11">
        <v>1</v>
      </c>
      <c r="G259" s="71">
        <v>18000000</v>
      </c>
      <c r="H259" s="43">
        <f>Tabla1[[#This Row],[Valor Total]]-Tabla1[[#This Row],[Recursos totales desembolsados o pagados]]</f>
        <v>12000000</v>
      </c>
      <c r="I259" s="54"/>
      <c r="K259" s="1">
        <v>46140</v>
      </c>
      <c r="M259">
        <f t="shared" si="9"/>
        <v>184</v>
      </c>
      <c r="O259">
        <f t="shared" si="10"/>
        <v>350</v>
      </c>
      <c r="Q259" s="2">
        <f t="shared" si="11"/>
        <v>1.902173913043478</v>
      </c>
    </row>
    <row r="260" spans="1:17">
      <c r="A260" s="8">
        <v>255</v>
      </c>
      <c r="B260" s="13" t="s">
        <v>52</v>
      </c>
      <c r="C260" s="13" t="s">
        <v>52</v>
      </c>
      <c r="D260" s="13" t="s">
        <v>52</v>
      </c>
      <c r="E260" s="13" t="s">
        <v>52</v>
      </c>
      <c r="F260" s="13" t="s">
        <v>52</v>
      </c>
      <c r="G260" s="72" t="s">
        <v>52</v>
      </c>
      <c r="H260" s="43" t="e">
        <f>Tabla1[[#This Row],[Valor Total]]-Tabla1[[#This Row],[Recursos totales desembolsados o pagados]]</f>
        <v>#VALUE!</v>
      </c>
      <c r="I260" s="54"/>
      <c r="K260" s="1">
        <v>46140</v>
      </c>
    </row>
    <row r="261" spans="1:17">
      <c r="A261" s="8">
        <v>254</v>
      </c>
      <c r="B261" s="9">
        <v>45798</v>
      </c>
      <c r="C261" s="15">
        <v>45800</v>
      </c>
      <c r="D261" s="15">
        <v>46010</v>
      </c>
      <c r="E261" s="45">
        <v>40600000</v>
      </c>
      <c r="F261" s="11">
        <v>1</v>
      </c>
      <c r="G261" s="71">
        <v>18946666.670000002</v>
      </c>
      <c r="H261" s="43">
        <f>Tabla1[[#This Row],[Valor Total]]-Tabla1[[#This Row],[Recursos totales desembolsados o pagados]]</f>
        <v>21653333.329999998</v>
      </c>
      <c r="I261" s="54"/>
      <c r="K261" s="1">
        <v>46140</v>
      </c>
      <c r="M261">
        <f t="shared" si="9"/>
        <v>210</v>
      </c>
      <c r="O261">
        <f t="shared" si="10"/>
        <v>340</v>
      </c>
      <c r="Q261" s="2">
        <f t="shared" si="11"/>
        <v>1.6190476190476191</v>
      </c>
    </row>
    <row r="262" spans="1:17">
      <c r="A262" s="8">
        <v>256</v>
      </c>
      <c r="B262" s="9">
        <v>45798</v>
      </c>
      <c r="C262" s="15">
        <v>45800</v>
      </c>
      <c r="D262" s="15">
        <v>46021</v>
      </c>
      <c r="E262" s="45">
        <v>61183200</v>
      </c>
      <c r="F262" s="11">
        <v>1</v>
      </c>
      <c r="G262" s="71">
        <v>27008800</v>
      </c>
      <c r="H262" s="43">
        <f>Tabla1[[#This Row],[Valor Total]]-Tabla1[[#This Row],[Recursos totales desembolsados o pagados]]</f>
        <v>34174400</v>
      </c>
      <c r="I262" s="54"/>
      <c r="K262" s="1">
        <v>46140</v>
      </c>
      <c r="M262">
        <f t="shared" ref="M262:M326" si="14">_xlfn.DAYS(D262,C262)</f>
        <v>221</v>
      </c>
      <c r="O262">
        <f t="shared" ref="O262:O326" si="15">_xlfn.DAYS(K262,C262)</f>
        <v>340</v>
      </c>
      <c r="Q262" s="2">
        <f t="shared" ref="Q262:Q326" si="16">((O262*100)/M262)/100</f>
        <v>1.5384615384615383</v>
      </c>
    </row>
    <row r="263" spans="1:17">
      <c r="A263" s="8">
        <v>257</v>
      </c>
      <c r="B263" s="9">
        <v>45800</v>
      </c>
      <c r="C263" s="15">
        <v>45803</v>
      </c>
      <c r="D263" s="15">
        <v>46021</v>
      </c>
      <c r="E263" s="45">
        <v>61183200</v>
      </c>
      <c r="F263" s="11">
        <v>1</v>
      </c>
      <c r="G263" s="71">
        <v>27008800</v>
      </c>
      <c r="H263" s="43">
        <f>Tabla1[[#This Row],[Valor Total]]-Tabla1[[#This Row],[Recursos totales desembolsados o pagados]]</f>
        <v>34174400</v>
      </c>
      <c r="I263" s="54"/>
      <c r="K263" s="1">
        <v>46140</v>
      </c>
      <c r="M263">
        <f t="shared" si="14"/>
        <v>218</v>
      </c>
      <c r="O263">
        <f t="shared" si="15"/>
        <v>337</v>
      </c>
      <c r="Q263" s="2">
        <f t="shared" si="16"/>
        <v>1.5458715596330277</v>
      </c>
    </row>
    <row r="264" spans="1:17">
      <c r="A264" s="8">
        <v>258</v>
      </c>
      <c r="B264" s="9">
        <v>45798</v>
      </c>
      <c r="C264" s="15">
        <v>45800</v>
      </c>
      <c r="D264" s="15">
        <v>46021</v>
      </c>
      <c r="E264" s="45">
        <v>61183200</v>
      </c>
      <c r="F264" s="11">
        <v>1</v>
      </c>
      <c r="G264" s="71">
        <v>27008800</v>
      </c>
      <c r="H264" s="43">
        <f>Tabla1[[#This Row],[Valor Total]]-Tabla1[[#This Row],[Recursos totales desembolsados o pagados]]</f>
        <v>34174400</v>
      </c>
      <c r="I264" s="54"/>
      <c r="K264" s="1">
        <v>46140</v>
      </c>
      <c r="M264">
        <f t="shared" si="14"/>
        <v>221</v>
      </c>
      <c r="O264">
        <f t="shared" si="15"/>
        <v>340</v>
      </c>
      <c r="Q264" s="2">
        <f t="shared" si="16"/>
        <v>1.5384615384615383</v>
      </c>
    </row>
    <row r="265" spans="1:17">
      <c r="A265" s="8">
        <v>259</v>
      </c>
      <c r="B265" s="9">
        <v>45798</v>
      </c>
      <c r="C265" s="15">
        <v>45800</v>
      </c>
      <c r="D265" s="15">
        <v>46021</v>
      </c>
      <c r="E265" s="45">
        <v>61183200</v>
      </c>
      <c r="F265" s="11">
        <v>1</v>
      </c>
      <c r="G265" s="71">
        <v>27008800</v>
      </c>
      <c r="H265" s="43">
        <f>Tabla1[[#This Row],[Valor Total]]-Tabla1[[#This Row],[Recursos totales desembolsados o pagados]]</f>
        <v>34174400</v>
      </c>
      <c r="I265" s="54"/>
      <c r="K265" s="1">
        <v>46140</v>
      </c>
      <c r="M265">
        <f t="shared" si="14"/>
        <v>221</v>
      </c>
      <c r="O265">
        <f t="shared" si="15"/>
        <v>340</v>
      </c>
      <c r="Q265" s="2">
        <f t="shared" si="16"/>
        <v>1.5384615384615383</v>
      </c>
    </row>
    <row r="266" spans="1:17">
      <c r="A266" s="8">
        <v>260</v>
      </c>
      <c r="B266" s="9">
        <v>45796</v>
      </c>
      <c r="C266" s="15">
        <v>45797</v>
      </c>
      <c r="D266" s="15">
        <v>46011</v>
      </c>
      <c r="E266" s="45">
        <v>63425000</v>
      </c>
      <c r="F266" s="11">
        <v>1</v>
      </c>
      <c r="G266" s="71">
        <v>29795000</v>
      </c>
      <c r="H266" s="43">
        <f>Tabla1[[#This Row],[Valor Total]]-Tabla1[[#This Row],[Recursos totales desembolsados o pagados]]</f>
        <v>33630000</v>
      </c>
      <c r="I266" s="54"/>
      <c r="K266" s="1">
        <v>46140</v>
      </c>
      <c r="M266">
        <f t="shared" si="14"/>
        <v>214</v>
      </c>
      <c r="O266">
        <f t="shared" si="15"/>
        <v>343</v>
      </c>
      <c r="Q266" s="2">
        <f t="shared" si="16"/>
        <v>1.6028037383177571</v>
      </c>
    </row>
    <row r="267" spans="1:17">
      <c r="A267" s="8">
        <v>146962</v>
      </c>
      <c r="B267" s="9">
        <v>45807</v>
      </c>
      <c r="C267" s="15">
        <v>45814</v>
      </c>
      <c r="D267" s="15">
        <v>45838</v>
      </c>
      <c r="E267" s="45">
        <v>395428754</v>
      </c>
      <c r="F267" s="11">
        <v>1</v>
      </c>
      <c r="G267" s="71">
        <v>395428754</v>
      </c>
      <c r="H267" s="43">
        <f>Tabla1[[#This Row],[Valor Total]]-Tabla1[[#This Row],[Recursos totales desembolsados o pagados]]</f>
        <v>0</v>
      </c>
      <c r="I267" s="54"/>
      <c r="K267" s="1">
        <v>46140</v>
      </c>
      <c r="M267">
        <f t="shared" si="14"/>
        <v>24</v>
      </c>
      <c r="O267">
        <f t="shared" si="15"/>
        <v>326</v>
      </c>
      <c r="Q267" s="2">
        <f t="shared" si="16"/>
        <v>13.583333333333332</v>
      </c>
    </row>
    <row r="268" spans="1:17">
      <c r="A268" s="8">
        <v>261</v>
      </c>
      <c r="B268" s="9">
        <v>45805</v>
      </c>
      <c r="C268" s="15">
        <v>45814</v>
      </c>
      <c r="D268" s="15">
        <v>45874</v>
      </c>
      <c r="E268" s="45">
        <v>31560000</v>
      </c>
      <c r="F268" s="11">
        <v>1</v>
      </c>
      <c r="G268" s="71"/>
      <c r="H268" s="43">
        <f>Tabla1[[#This Row],[Valor Total]]-Tabla1[[#This Row],[Recursos totales desembolsados o pagados]]</f>
        <v>31560000</v>
      </c>
      <c r="I268" s="54"/>
      <c r="K268" s="1">
        <v>46140</v>
      </c>
      <c r="M268">
        <f t="shared" si="14"/>
        <v>60</v>
      </c>
      <c r="O268">
        <f t="shared" si="15"/>
        <v>326</v>
      </c>
      <c r="Q268" s="2">
        <f t="shared" si="16"/>
        <v>5.4333333333333336</v>
      </c>
    </row>
    <row r="269" spans="1:17">
      <c r="A269" s="8">
        <v>262</v>
      </c>
      <c r="B269" s="9">
        <v>45799</v>
      </c>
      <c r="C269" s="15">
        <v>45802</v>
      </c>
      <c r="D269" s="15">
        <v>45986</v>
      </c>
      <c r="E269" s="45">
        <v>34789090</v>
      </c>
      <c r="F269" s="11">
        <v>1</v>
      </c>
      <c r="G269" s="71">
        <v>17394543</v>
      </c>
      <c r="H269" s="43">
        <f>Tabla1[[#This Row],[Valor Total]]-Tabla1[[#This Row],[Recursos totales desembolsados o pagados]]</f>
        <v>17394547</v>
      </c>
      <c r="I269" s="54"/>
      <c r="K269" s="1">
        <v>46140</v>
      </c>
      <c r="M269">
        <f t="shared" si="14"/>
        <v>184</v>
      </c>
      <c r="O269">
        <f t="shared" si="15"/>
        <v>338</v>
      </c>
      <c r="Q269" s="2">
        <f t="shared" si="16"/>
        <v>1.8369565217391304</v>
      </c>
    </row>
    <row r="270" spans="1:17">
      <c r="A270" s="8">
        <v>263</v>
      </c>
      <c r="B270" s="9">
        <v>45797</v>
      </c>
      <c r="C270" s="15">
        <v>45800</v>
      </c>
      <c r="D270" s="15">
        <v>46010</v>
      </c>
      <c r="E270" s="45">
        <v>30000000</v>
      </c>
      <c r="F270" s="11">
        <v>1</v>
      </c>
      <c r="G270" s="71"/>
      <c r="H270" s="43">
        <f>Tabla1[[#This Row],[Valor Total]]-Tabla1[[#This Row],[Recursos totales desembolsados o pagados]]</f>
        <v>30000000</v>
      </c>
      <c r="I270" s="54"/>
      <c r="K270" s="1">
        <v>46140</v>
      </c>
      <c r="M270">
        <f t="shared" si="14"/>
        <v>210</v>
      </c>
      <c r="O270">
        <f t="shared" si="15"/>
        <v>340</v>
      </c>
      <c r="Q270" s="2">
        <f t="shared" si="16"/>
        <v>1.6190476190476191</v>
      </c>
    </row>
    <row r="271" spans="1:17" ht="97.5">
      <c r="A271" s="8">
        <v>264</v>
      </c>
      <c r="B271" s="9">
        <v>45806</v>
      </c>
      <c r="C271" s="15">
        <v>45812</v>
      </c>
      <c r="D271" s="15">
        <v>46010</v>
      </c>
      <c r="E271" s="45">
        <v>31364400</v>
      </c>
      <c r="F271" s="11">
        <v>1</v>
      </c>
      <c r="G271" s="71">
        <v>29043400</v>
      </c>
      <c r="H271" s="43">
        <f>Tabla1[[#This Row],[Valor Total]]-Tabla1[[#This Row],[Recursos totales desembolsados o pagados]]</f>
        <v>2321000</v>
      </c>
      <c r="I271" s="59" t="s">
        <v>53</v>
      </c>
      <c r="K271" s="1">
        <v>46140</v>
      </c>
      <c r="M271">
        <f t="shared" si="14"/>
        <v>198</v>
      </c>
      <c r="O271">
        <f t="shared" si="15"/>
        <v>328</v>
      </c>
      <c r="Q271" s="2">
        <f t="shared" si="16"/>
        <v>1.6565656565656566</v>
      </c>
    </row>
    <row r="272" spans="1:17">
      <c r="A272" s="8">
        <v>265</v>
      </c>
      <c r="B272" s="9">
        <v>45812</v>
      </c>
      <c r="C272" s="15">
        <v>45821</v>
      </c>
      <c r="D272" s="15">
        <v>46010</v>
      </c>
      <c r="E272" s="45">
        <v>70147525</v>
      </c>
      <c r="F272" s="11">
        <v>1</v>
      </c>
      <c r="G272" s="71">
        <v>65383598</v>
      </c>
      <c r="H272" s="43">
        <f>Tabla1[[#This Row],[Valor Total]]-Tabla1[[#This Row],[Recursos totales desembolsados o pagados]]</f>
        <v>4763927</v>
      </c>
      <c r="I272" s="54"/>
      <c r="K272" s="1">
        <v>46140</v>
      </c>
      <c r="M272">
        <f t="shared" si="14"/>
        <v>189</v>
      </c>
      <c r="O272">
        <f t="shared" si="15"/>
        <v>319</v>
      </c>
      <c r="Q272" s="2">
        <f t="shared" si="16"/>
        <v>1.6878306878306879</v>
      </c>
    </row>
    <row r="273" spans="1:17">
      <c r="A273" s="8">
        <v>266</v>
      </c>
      <c r="B273" s="9">
        <v>45800</v>
      </c>
      <c r="C273" s="15">
        <v>45807</v>
      </c>
      <c r="D273" s="15">
        <v>46015</v>
      </c>
      <c r="E273" s="45">
        <v>55000000</v>
      </c>
      <c r="F273" s="11">
        <v>1</v>
      </c>
      <c r="G273" s="71"/>
      <c r="H273" s="43">
        <f>Tabla1[[#This Row],[Valor Total]]-Tabla1[[#This Row],[Recursos totales desembolsados o pagados]]</f>
        <v>55000000</v>
      </c>
      <c r="I273" s="54"/>
      <c r="K273" s="1">
        <v>46140</v>
      </c>
      <c r="M273">
        <f t="shared" si="14"/>
        <v>208</v>
      </c>
      <c r="O273">
        <f t="shared" si="15"/>
        <v>333</v>
      </c>
      <c r="Q273" s="2">
        <f t="shared" si="16"/>
        <v>1.6009615384615383</v>
      </c>
    </row>
    <row r="274" spans="1:17">
      <c r="A274" s="8">
        <v>267</v>
      </c>
      <c r="B274" s="9">
        <v>45807</v>
      </c>
      <c r="C274" s="15">
        <v>45806</v>
      </c>
      <c r="D274" s="15">
        <v>45837</v>
      </c>
      <c r="E274" s="45">
        <v>60000000</v>
      </c>
      <c r="F274" s="11">
        <v>1</v>
      </c>
      <c r="G274" s="71">
        <v>60000000</v>
      </c>
      <c r="H274" s="43">
        <f>Tabla1[[#This Row],[Valor Total]]-Tabla1[[#This Row],[Recursos totales desembolsados o pagados]]</f>
        <v>0</v>
      </c>
      <c r="I274" s="54"/>
      <c r="K274" s="1">
        <v>46140</v>
      </c>
      <c r="M274">
        <f t="shared" si="14"/>
        <v>31</v>
      </c>
      <c r="O274">
        <f t="shared" si="15"/>
        <v>334</v>
      </c>
      <c r="Q274" s="2">
        <f t="shared" si="16"/>
        <v>10.774193548387098</v>
      </c>
    </row>
    <row r="275" spans="1:17">
      <c r="A275" s="8">
        <v>268</v>
      </c>
      <c r="B275" s="9">
        <v>45811</v>
      </c>
      <c r="C275" s="15">
        <v>45818</v>
      </c>
      <c r="D275" s="15">
        <v>45933</v>
      </c>
      <c r="E275" s="45">
        <v>50000000</v>
      </c>
      <c r="F275" s="11">
        <v>1</v>
      </c>
      <c r="G275" s="71">
        <v>49992376</v>
      </c>
      <c r="H275" s="43">
        <f>Tabla1[[#This Row],[Valor Total]]-Tabla1[[#This Row],[Recursos totales desembolsados o pagados]]</f>
        <v>7624</v>
      </c>
      <c r="I275" s="54"/>
      <c r="K275" s="1">
        <v>46140</v>
      </c>
      <c r="M275">
        <f t="shared" si="14"/>
        <v>115</v>
      </c>
      <c r="O275">
        <f t="shared" si="15"/>
        <v>322</v>
      </c>
      <c r="Q275" s="2">
        <f t="shared" si="16"/>
        <v>2.8</v>
      </c>
    </row>
    <row r="276" spans="1:17">
      <c r="A276" s="8">
        <v>269</v>
      </c>
      <c r="B276" s="9">
        <v>45812</v>
      </c>
      <c r="C276" s="15">
        <v>45818</v>
      </c>
      <c r="D276" s="15">
        <v>45933</v>
      </c>
      <c r="E276" s="45">
        <v>14000000</v>
      </c>
      <c r="F276" s="11">
        <v>1</v>
      </c>
      <c r="G276" s="71">
        <v>13829704</v>
      </c>
      <c r="H276" s="43">
        <f>Tabla1[[#This Row],[Valor Total]]-Tabla1[[#This Row],[Recursos totales desembolsados o pagados]]</f>
        <v>170296</v>
      </c>
      <c r="I276" s="54"/>
      <c r="K276" s="1">
        <v>46140</v>
      </c>
      <c r="M276">
        <f t="shared" si="14"/>
        <v>115</v>
      </c>
      <c r="O276">
        <f t="shared" si="15"/>
        <v>322</v>
      </c>
      <c r="Q276" s="2">
        <f t="shared" si="16"/>
        <v>2.8</v>
      </c>
    </row>
    <row r="277" spans="1:17">
      <c r="A277" s="8">
        <v>270</v>
      </c>
      <c r="B277" s="9">
        <v>45818</v>
      </c>
      <c r="C277" s="15">
        <v>45820</v>
      </c>
      <c r="D277" s="15">
        <v>46002</v>
      </c>
      <c r="E277" s="45">
        <v>73800000</v>
      </c>
      <c r="F277" s="11">
        <v>1</v>
      </c>
      <c r="G277" s="71">
        <v>73800000</v>
      </c>
      <c r="H277" s="43">
        <f>Tabla1[[#This Row],[Valor Total]]-Tabla1[[#This Row],[Recursos totales desembolsados o pagados]]</f>
        <v>0</v>
      </c>
      <c r="I277" s="54"/>
      <c r="K277" s="1">
        <v>46140</v>
      </c>
      <c r="M277">
        <f t="shared" si="14"/>
        <v>182</v>
      </c>
      <c r="O277">
        <f t="shared" si="15"/>
        <v>320</v>
      </c>
      <c r="Q277" s="2">
        <f t="shared" si="16"/>
        <v>1.7582417582417582</v>
      </c>
    </row>
    <row r="278" spans="1:17">
      <c r="A278" s="8">
        <v>271</v>
      </c>
      <c r="B278" s="9">
        <v>45820</v>
      </c>
      <c r="C278" s="15">
        <v>45824</v>
      </c>
      <c r="D278" s="15">
        <v>46022</v>
      </c>
      <c r="E278" s="45">
        <v>63000000</v>
      </c>
      <c r="F278" s="11">
        <v>1</v>
      </c>
      <c r="G278" s="71">
        <v>58500000</v>
      </c>
      <c r="H278" s="43">
        <f>Tabla1[[#This Row],[Valor Total]]-Tabla1[[#This Row],[Recursos totales desembolsados o pagados]]</f>
        <v>4500000</v>
      </c>
      <c r="I278" s="54"/>
      <c r="K278" s="1">
        <v>46140</v>
      </c>
      <c r="M278">
        <f t="shared" si="14"/>
        <v>198</v>
      </c>
      <c r="O278">
        <f t="shared" si="15"/>
        <v>316</v>
      </c>
      <c r="Q278" s="2">
        <f t="shared" si="16"/>
        <v>1.5959595959595958</v>
      </c>
    </row>
    <row r="279" spans="1:17">
      <c r="A279" s="8">
        <v>272</v>
      </c>
      <c r="B279" s="9">
        <v>45820</v>
      </c>
      <c r="C279" s="15">
        <v>45853</v>
      </c>
      <c r="D279" s="15">
        <v>45897</v>
      </c>
      <c r="E279" s="45">
        <v>22362000</v>
      </c>
      <c r="F279" s="11">
        <v>1</v>
      </c>
      <c r="G279" s="68">
        <v>22362000</v>
      </c>
      <c r="H279" s="43">
        <f>Tabla1[[#This Row],[Valor Total]]-Tabla1[[#This Row],[Recursos totales desembolsados o pagados]]</f>
        <v>0</v>
      </c>
      <c r="I279" s="54"/>
      <c r="K279" s="1">
        <v>46140</v>
      </c>
      <c r="M279">
        <f t="shared" si="14"/>
        <v>44</v>
      </c>
      <c r="O279">
        <f t="shared" si="15"/>
        <v>287</v>
      </c>
      <c r="Q279" s="2">
        <f t="shared" si="16"/>
        <v>6.5227272727272725</v>
      </c>
    </row>
    <row r="280" spans="1:17">
      <c r="A280" s="8">
        <v>147679</v>
      </c>
      <c r="B280" s="9">
        <v>45825</v>
      </c>
      <c r="C280" s="15">
        <v>45825</v>
      </c>
      <c r="D280" s="15">
        <v>45884</v>
      </c>
      <c r="E280" s="45">
        <v>54044956</v>
      </c>
      <c r="F280" s="11">
        <v>1</v>
      </c>
      <c r="G280" s="71">
        <v>54044956</v>
      </c>
      <c r="H280" s="43">
        <f>Tabla1[[#This Row],[Valor Total]]-Tabla1[[#This Row],[Recursos totales desembolsados o pagados]]</f>
        <v>0</v>
      </c>
      <c r="I280" s="54"/>
      <c r="K280" s="1">
        <v>46140</v>
      </c>
      <c r="M280">
        <f t="shared" si="14"/>
        <v>59</v>
      </c>
      <c r="O280">
        <f t="shared" si="15"/>
        <v>315</v>
      </c>
      <c r="Q280" s="2">
        <f t="shared" si="16"/>
        <v>5.3389830508474576</v>
      </c>
    </row>
    <row r="281" spans="1:17">
      <c r="A281" s="8">
        <v>147680</v>
      </c>
      <c r="B281" s="9">
        <v>45825</v>
      </c>
      <c r="C281" s="15">
        <v>45825</v>
      </c>
      <c r="D281" s="15">
        <v>45884</v>
      </c>
      <c r="E281" s="45">
        <v>5142000</v>
      </c>
      <c r="F281" s="11">
        <v>1</v>
      </c>
      <c r="G281" s="71">
        <v>5142000</v>
      </c>
      <c r="H281" s="43">
        <f>Tabla1[[#This Row],[Valor Total]]-Tabla1[[#This Row],[Recursos totales desembolsados o pagados]]</f>
        <v>0</v>
      </c>
      <c r="I281" s="54"/>
      <c r="K281" s="1">
        <v>46140</v>
      </c>
      <c r="M281">
        <f t="shared" si="14"/>
        <v>59</v>
      </c>
      <c r="O281">
        <f t="shared" si="15"/>
        <v>315</v>
      </c>
      <c r="Q281" s="2">
        <f t="shared" si="16"/>
        <v>5.3389830508474576</v>
      </c>
    </row>
    <row r="282" spans="1:17">
      <c r="A282" s="8">
        <v>147629</v>
      </c>
      <c r="B282" s="9">
        <v>45824</v>
      </c>
      <c r="C282" s="15">
        <v>45825</v>
      </c>
      <c r="D282" s="15">
        <v>45899</v>
      </c>
      <c r="E282" s="45">
        <v>296098110</v>
      </c>
      <c r="F282" s="11">
        <v>1</v>
      </c>
      <c r="G282" s="71">
        <v>296098110</v>
      </c>
      <c r="H282" s="43">
        <f>Tabla1[[#This Row],[Valor Total]]-Tabla1[[#This Row],[Recursos totales desembolsados o pagados]]</f>
        <v>0</v>
      </c>
      <c r="I282" s="54"/>
      <c r="K282" s="1">
        <v>46140</v>
      </c>
      <c r="M282">
        <f t="shared" si="14"/>
        <v>74</v>
      </c>
      <c r="O282">
        <f t="shared" si="15"/>
        <v>315</v>
      </c>
      <c r="Q282" s="2">
        <f t="shared" si="16"/>
        <v>4.256756756756757</v>
      </c>
    </row>
    <row r="283" spans="1:17">
      <c r="A283" s="8">
        <v>273</v>
      </c>
      <c r="B283" s="9">
        <v>45827</v>
      </c>
      <c r="C283" s="15">
        <v>45828</v>
      </c>
      <c r="D283" s="15">
        <v>46010</v>
      </c>
      <c r="E283" s="45">
        <v>28200000</v>
      </c>
      <c r="F283" s="11">
        <v>1</v>
      </c>
      <c r="G283" s="71">
        <v>28197000</v>
      </c>
      <c r="H283" s="43">
        <f>Tabla1[[#This Row],[Valor Total]]-Tabla1[[#This Row],[Recursos totales desembolsados o pagados]]</f>
        <v>3000</v>
      </c>
      <c r="I283" s="54"/>
      <c r="K283" s="1">
        <v>46140</v>
      </c>
      <c r="M283">
        <f t="shared" si="14"/>
        <v>182</v>
      </c>
      <c r="O283">
        <f t="shared" si="15"/>
        <v>312</v>
      </c>
      <c r="Q283" s="2">
        <f t="shared" si="16"/>
        <v>1.7142857142857142</v>
      </c>
    </row>
    <row r="284" spans="1:17">
      <c r="A284" s="8">
        <v>274</v>
      </c>
      <c r="B284" s="9">
        <v>45821</v>
      </c>
      <c r="C284" s="15">
        <v>45833</v>
      </c>
      <c r="D284" s="15">
        <v>46006</v>
      </c>
      <c r="E284" s="45">
        <v>15000000</v>
      </c>
      <c r="F284" s="11">
        <v>1</v>
      </c>
      <c r="G284" s="71">
        <v>14999997</v>
      </c>
      <c r="H284" s="43">
        <f>Tabla1[[#This Row],[Valor Total]]-Tabla1[[#This Row],[Recursos totales desembolsados o pagados]]</f>
        <v>3</v>
      </c>
      <c r="I284" s="54"/>
      <c r="K284" s="1">
        <v>46140</v>
      </c>
      <c r="M284">
        <f t="shared" si="14"/>
        <v>173</v>
      </c>
      <c r="O284">
        <f t="shared" si="15"/>
        <v>307</v>
      </c>
      <c r="Q284" s="2">
        <f t="shared" si="16"/>
        <v>1.7745664739884393</v>
      </c>
    </row>
    <row r="285" spans="1:17">
      <c r="A285" s="8">
        <v>275</v>
      </c>
      <c r="B285" s="9">
        <v>45826</v>
      </c>
      <c r="C285" s="15">
        <v>45827</v>
      </c>
      <c r="D285" s="15">
        <v>46010</v>
      </c>
      <c r="E285" s="45">
        <v>22489876</v>
      </c>
      <c r="F285" s="11">
        <v>1</v>
      </c>
      <c r="G285" s="71">
        <v>22489876</v>
      </c>
      <c r="H285" s="43">
        <f>Tabla1[[#This Row],[Valor Total]]-Tabla1[[#This Row],[Recursos totales desembolsados o pagados]]</f>
        <v>0</v>
      </c>
      <c r="I285" s="54"/>
      <c r="K285" s="1">
        <v>46140</v>
      </c>
      <c r="M285">
        <f t="shared" si="14"/>
        <v>183</v>
      </c>
      <c r="O285">
        <f t="shared" si="15"/>
        <v>313</v>
      </c>
      <c r="Q285" s="2">
        <f t="shared" si="16"/>
        <v>1.7103825136612023</v>
      </c>
    </row>
    <row r="286" spans="1:17">
      <c r="A286" s="8">
        <v>276</v>
      </c>
      <c r="B286" s="9">
        <v>45824</v>
      </c>
      <c r="C286" s="15">
        <v>45833</v>
      </c>
      <c r="D286" s="15">
        <v>45977</v>
      </c>
      <c r="E286" s="45">
        <v>20206857</v>
      </c>
      <c r="F286" s="11">
        <v>1</v>
      </c>
      <c r="G286" s="71">
        <v>20206857</v>
      </c>
      <c r="H286" s="43">
        <f>Tabla1[[#This Row],[Valor Total]]-Tabla1[[#This Row],[Recursos totales desembolsados o pagados]]</f>
        <v>0</v>
      </c>
      <c r="I286" s="54"/>
      <c r="K286" s="1">
        <v>46140</v>
      </c>
      <c r="M286">
        <f t="shared" si="14"/>
        <v>144</v>
      </c>
      <c r="O286">
        <f t="shared" si="15"/>
        <v>307</v>
      </c>
      <c r="Q286" s="2">
        <f t="shared" si="16"/>
        <v>2.1319444444444446</v>
      </c>
    </row>
    <row r="287" spans="1:17">
      <c r="A287" s="8">
        <v>277</v>
      </c>
      <c r="B287" s="9">
        <v>45828</v>
      </c>
      <c r="C287" s="15">
        <v>45832</v>
      </c>
      <c r="D287" s="15">
        <v>46010</v>
      </c>
      <c r="E287" s="45">
        <v>67613866</v>
      </c>
      <c r="F287" s="11">
        <v>1</v>
      </c>
      <c r="G287" s="71">
        <v>60632000</v>
      </c>
      <c r="H287" s="43">
        <f>Tabla1[[#This Row],[Valor Total]]-Tabla1[[#This Row],[Recursos totales desembolsados o pagados]]</f>
        <v>6981866</v>
      </c>
      <c r="I287" s="54"/>
      <c r="K287" s="1">
        <v>46140</v>
      </c>
      <c r="M287">
        <f t="shared" si="14"/>
        <v>178</v>
      </c>
      <c r="O287">
        <f t="shared" si="15"/>
        <v>308</v>
      </c>
      <c r="Q287" s="2">
        <f t="shared" si="16"/>
        <v>1.7303370786516854</v>
      </c>
    </row>
    <row r="288" spans="1:17">
      <c r="A288" s="8">
        <v>278</v>
      </c>
      <c r="B288" s="9">
        <v>45828</v>
      </c>
      <c r="C288" s="15">
        <v>45832</v>
      </c>
      <c r="D288" s="15">
        <v>46010</v>
      </c>
      <c r="E288" s="45">
        <v>67613866</v>
      </c>
      <c r="F288" s="11">
        <v>1</v>
      </c>
      <c r="G288" s="71">
        <v>67613866</v>
      </c>
      <c r="H288" s="43">
        <f>Tabla1[[#This Row],[Valor Total]]-Tabla1[[#This Row],[Recursos totales desembolsados o pagados]]</f>
        <v>0</v>
      </c>
      <c r="I288" s="54"/>
      <c r="K288" s="1">
        <v>46140</v>
      </c>
      <c r="M288">
        <f t="shared" si="14"/>
        <v>178</v>
      </c>
      <c r="O288">
        <f t="shared" si="15"/>
        <v>308</v>
      </c>
      <c r="Q288" s="2">
        <f t="shared" si="16"/>
        <v>1.7303370786516854</v>
      </c>
    </row>
    <row r="289" spans="1:17">
      <c r="A289" s="8">
        <v>279</v>
      </c>
      <c r="B289" s="9">
        <v>45828</v>
      </c>
      <c r="C289" s="15">
        <v>45833</v>
      </c>
      <c r="D289" s="15">
        <v>46010</v>
      </c>
      <c r="E289" s="45">
        <v>67613866</v>
      </c>
      <c r="F289" s="11">
        <v>1</v>
      </c>
      <c r="G289" s="71">
        <v>67613866</v>
      </c>
      <c r="H289" s="43">
        <f>Tabla1[[#This Row],[Valor Total]]-Tabla1[[#This Row],[Recursos totales desembolsados o pagados]]</f>
        <v>0</v>
      </c>
      <c r="I289" s="54"/>
      <c r="K289" s="1">
        <v>46140</v>
      </c>
      <c r="M289">
        <f t="shared" si="14"/>
        <v>177</v>
      </c>
      <c r="O289">
        <f t="shared" si="15"/>
        <v>307</v>
      </c>
      <c r="Q289" s="2">
        <f t="shared" si="16"/>
        <v>1.7344632768361581</v>
      </c>
    </row>
    <row r="290" spans="1:17" ht="150.75">
      <c r="A290" s="8">
        <v>280</v>
      </c>
      <c r="B290" s="9">
        <v>45828</v>
      </c>
      <c r="C290" s="15">
        <v>45833</v>
      </c>
      <c r="D290" s="15">
        <v>46010</v>
      </c>
      <c r="E290" s="45">
        <v>51675000</v>
      </c>
      <c r="F290" s="11">
        <v>1</v>
      </c>
      <c r="G290" s="71">
        <v>48760000</v>
      </c>
      <c r="H290" s="43">
        <f>Tabla1[[#This Row],[Valor Total]]-Tabla1[[#This Row],[Recursos totales desembolsados o pagados]]</f>
        <v>2915000</v>
      </c>
      <c r="I290" s="39" t="s">
        <v>54</v>
      </c>
      <c r="K290" s="1">
        <v>46140</v>
      </c>
      <c r="M290">
        <f t="shared" si="14"/>
        <v>177</v>
      </c>
      <c r="O290">
        <f t="shared" si="15"/>
        <v>307</v>
      </c>
      <c r="Q290" s="2">
        <f t="shared" si="16"/>
        <v>1.7344632768361581</v>
      </c>
    </row>
    <row r="291" spans="1:17">
      <c r="A291" s="8">
        <v>281</v>
      </c>
      <c r="B291" s="9">
        <v>45832</v>
      </c>
      <c r="C291" s="15">
        <v>45836</v>
      </c>
      <c r="D291" s="15">
        <v>46010</v>
      </c>
      <c r="E291" s="45">
        <v>52010666</v>
      </c>
      <c r="F291" s="11">
        <v>1</v>
      </c>
      <c r="G291" s="71">
        <v>52010666</v>
      </c>
      <c r="H291" s="43">
        <f>Tabla1[[#This Row],[Valor Total]]-Tabla1[[#This Row],[Recursos totales desembolsados o pagados]]</f>
        <v>0</v>
      </c>
      <c r="I291" s="54"/>
      <c r="K291" s="1">
        <v>46140</v>
      </c>
      <c r="M291">
        <f t="shared" si="14"/>
        <v>174</v>
      </c>
      <c r="O291">
        <f t="shared" si="15"/>
        <v>304</v>
      </c>
      <c r="Q291" s="2">
        <f t="shared" si="16"/>
        <v>1.7471264367816093</v>
      </c>
    </row>
    <row r="292" spans="1:17" ht="141">
      <c r="A292" s="8">
        <v>282</v>
      </c>
      <c r="B292" s="9">
        <v>45832</v>
      </c>
      <c r="C292" s="15">
        <v>45833</v>
      </c>
      <c r="D292" s="15">
        <v>46010</v>
      </c>
      <c r="E292" s="45">
        <v>71656000</v>
      </c>
      <c r="F292" s="11">
        <v>1</v>
      </c>
      <c r="G292" s="71">
        <v>67613866</v>
      </c>
      <c r="H292" s="43">
        <f>Tabla1[[#This Row],[Valor Total]]-Tabla1[[#This Row],[Recursos totales desembolsados o pagados]]</f>
        <v>4042134</v>
      </c>
      <c r="I292" s="63" t="s">
        <v>55</v>
      </c>
      <c r="K292" s="1">
        <v>46140</v>
      </c>
      <c r="M292">
        <f t="shared" si="14"/>
        <v>177</v>
      </c>
      <c r="O292">
        <f t="shared" si="15"/>
        <v>307</v>
      </c>
      <c r="Q292" s="2">
        <f t="shared" si="16"/>
        <v>1.7344632768361581</v>
      </c>
    </row>
    <row r="293" spans="1:17">
      <c r="A293" s="8">
        <v>283</v>
      </c>
      <c r="B293" s="9">
        <v>45834</v>
      </c>
      <c r="C293" s="15">
        <v>45835</v>
      </c>
      <c r="D293" s="15">
        <v>46010</v>
      </c>
      <c r="E293" s="45">
        <v>39612906</v>
      </c>
      <c r="F293" s="11">
        <v>1</v>
      </c>
      <c r="G293" s="71">
        <v>39612906</v>
      </c>
      <c r="H293" s="43">
        <f>Tabla1[[#This Row],[Valor Total]]-Tabla1[[#This Row],[Recursos totales desembolsados o pagados]]</f>
        <v>0</v>
      </c>
      <c r="I293" s="54"/>
      <c r="K293" s="1">
        <v>46140</v>
      </c>
      <c r="M293">
        <f t="shared" si="14"/>
        <v>175</v>
      </c>
      <c r="O293">
        <f t="shared" si="15"/>
        <v>305</v>
      </c>
      <c r="Q293" s="2">
        <f t="shared" si="16"/>
        <v>1.7428571428571429</v>
      </c>
    </row>
    <row r="294" spans="1:17">
      <c r="A294" s="8">
        <v>284</v>
      </c>
      <c r="B294" s="9">
        <v>45834</v>
      </c>
      <c r="C294" s="15">
        <v>45836</v>
      </c>
      <c r="D294" s="15">
        <v>46010</v>
      </c>
      <c r="E294" s="45">
        <v>39612906</v>
      </c>
      <c r="F294" s="11">
        <v>1</v>
      </c>
      <c r="G294" s="71">
        <v>39612906</v>
      </c>
      <c r="H294" s="43">
        <f>Tabla1[[#This Row],[Valor Total]]-Tabla1[[#This Row],[Recursos totales desembolsados o pagados]]</f>
        <v>0</v>
      </c>
      <c r="I294" s="54"/>
      <c r="K294" s="1">
        <v>46140</v>
      </c>
      <c r="M294">
        <f t="shared" si="14"/>
        <v>174</v>
      </c>
      <c r="O294">
        <f t="shared" si="15"/>
        <v>304</v>
      </c>
      <c r="Q294" s="2">
        <f t="shared" si="16"/>
        <v>1.7471264367816093</v>
      </c>
    </row>
    <row r="295" spans="1:17">
      <c r="A295" s="8">
        <v>285</v>
      </c>
      <c r="B295" s="9">
        <v>45834</v>
      </c>
      <c r="C295" s="15">
        <v>45836</v>
      </c>
      <c r="D295" s="15">
        <v>46010</v>
      </c>
      <c r="E295" s="45">
        <v>39612906</v>
      </c>
      <c r="F295" s="11">
        <v>1</v>
      </c>
      <c r="G295" s="71">
        <v>39612906</v>
      </c>
      <c r="H295" s="43">
        <f>Tabla1[[#This Row],[Valor Total]]-Tabla1[[#This Row],[Recursos totales desembolsados o pagados]]</f>
        <v>0</v>
      </c>
      <c r="I295" s="54"/>
      <c r="K295" s="1">
        <v>46140</v>
      </c>
      <c r="M295">
        <f t="shared" si="14"/>
        <v>174</v>
      </c>
      <c r="O295">
        <f t="shared" si="15"/>
        <v>304</v>
      </c>
      <c r="Q295" s="2">
        <f t="shared" si="16"/>
        <v>1.7471264367816093</v>
      </c>
    </row>
    <row r="296" spans="1:17">
      <c r="A296" s="16">
        <v>286</v>
      </c>
      <c r="B296" s="17">
        <v>45834</v>
      </c>
      <c r="C296" s="18">
        <v>45836</v>
      </c>
      <c r="D296" s="18">
        <v>46010</v>
      </c>
      <c r="E296" s="48">
        <v>39612906</v>
      </c>
      <c r="F296" s="11">
        <v>1</v>
      </c>
      <c r="G296" s="73">
        <v>28584313</v>
      </c>
      <c r="H296" s="49">
        <f>Tabla1[[#This Row],[Valor Total]]-Tabla1[[#This Row],[Recursos totales desembolsados o pagados]]</f>
        <v>11028593</v>
      </c>
      <c r="I296" s="55"/>
      <c r="K296" s="1">
        <v>46140</v>
      </c>
      <c r="M296">
        <f t="shared" si="14"/>
        <v>174</v>
      </c>
      <c r="O296">
        <f t="shared" si="15"/>
        <v>304</v>
      </c>
      <c r="Q296" s="2">
        <f t="shared" si="16"/>
        <v>1.7471264367816093</v>
      </c>
    </row>
    <row r="297" spans="1:17">
      <c r="A297" s="8">
        <v>287</v>
      </c>
      <c r="B297" s="9">
        <v>45835</v>
      </c>
      <c r="C297" s="15">
        <v>45840</v>
      </c>
      <c r="D297" s="15">
        <v>46010</v>
      </c>
      <c r="E297" s="45">
        <v>39612906</v>
      </c>
      <c r="F297" s="11">
        <v>1</v>
      </c>
      <c r="G297" s="71">
        <v>33835200</v>
      </c>
      <c r="H297" s="43">
        <f>Tabla1[[#This Row],[Valor Total]]-Tabla1[[#This Row],[Recursos totales desembolsados o pagados]]</f>
        <v>5777706</v>
      </c>
      <c r="I297" s="54"/>
      <c r="K297" s="1">
        <v>46140</v>
      </c>
      <c r="M297">
        <f t="shared" si="14"/>
        <v>170</v>
      </c>
      <c r="O297">
        <f t="shared" si="15"/>
        <v>300</v>
      </c>
      <c r="Q297" s="2">
        <f t="shared" si="16"/>
        <v>1.7647058823529411</v>
      </c>
    </row>
    <row r="298" spans="1:17">
      <c r="A298" s="8">
        <v>288</v>
      </c>
      <c r="B298" s="9">
        <v>45834</v>
      </c>
      <c r="C298" s="15">
        <v>45836</v>
      </c>
      <c r="D298" s="15">
        <v>46010</v>
      </c>
      <c r="E298" s="45">
        <v>39612906</v>
      </c>
      <c r="F298" s="11">
        <v>1</v>
      </c>
      <c r="G298" s="71">
        <v>38099251</v>
      </c>
      <c r="H298" s="43">
        <f>Tabla1[[#This Row],[Valor Total]]-Tabla1[[#This Row],[Recursos totales desembolsados o pagados]]</f>
        <v>1513655</v>
      </c>
      <c r="I298" s="54"/>
      <c r="K298" s="1">
        <v>46140</v>
      </c>
      <c r="M298">
        <f t="shared" si="14"/>
        <v>174</v>
      </c>
      <c r="O298">
        <f t="shared" si="15"/>
        <v>304</v>
      </c>
      <c r="Q298" s="2">
        <f t="shared" si="16"/>
        <v>1.7471264367816093</v>
      </c>
    </row>
    <row r="299" spans="1:17">
      <c r="A299" s="8">
        <v>289</v>
      </c>
      <c r="B299" s="9">
        <v>45827</v>
      </c>
      <c r="C299" s="15">
        <v>45832</v>
      </c>
      <c r="D299" s="15">
        <v>46010</v>
      </c>
      <c r="E299" s="45">
        <v>21629608</v>
      </c>
      <c r="F299" s="11">
        <v>1</v>
      </c>
      <c r="G299" s="71">
        <v>21629608</v>
      </c>
      <c r="H299" s="43">
        <f>Tabla1[[#This Row],[Valor Total]]-Tabla1[[#This Row],[Recursos totales desembolsados o pagados]]</f>
        <v>0</v>
      </c>
      <c r="I299" s="54"/>
      <c r="K299" s="1">
        <v>46140</v>
      </c>
      <c r="M299">
        <f t="shared" si="14"/>
        <v>178</v>
      </c>
      <c r="O299">
        <f t="shared" si="15"/>
        <v>308</v>
      </c>
      <c r="Q299" s="2">
        <f t="shared" si="16"/>
        <v>1.7303370786516854</v>
      </c>
    </row>
    <row r="300" spans="1:17">
      <c r="A300" s="8">
        <v>290</v>
      </c>
      <c r="B300" s="9">
        <v>45827</v>
      </c>
      <c r="C300" s="15">
        <v>45832</v>
      </c>
      <c r="D300" s="15">
        <v>46010</v>
      </c>
      <c r="E300" s="45">
        <v>21629608</v>
      </c>
      <c r="F300" s="11">
        <v>1</v>
      </c>
      <c r="G300" s="71">
        <v>11920863.5</v>
      </c>
      <c r="H300" s="43">
        <f>Tabla1[[#This Row],[Valor Total]]-Tabla1[[#This Row],[Recursos totales desembolsados o pagados]]</f>
        <v>9708744.5</v>
      </c>
      <c r="I300" s="54"/>
      <c r="K300" s="1">
        <v>46140</v>
      </c>
      <c r="M300">
        <f t="shared" si="14"/>
        <v>178</v>
      </c>
      <c r="O300">
        <f t="shared" si="15"/>
        <v>308</v>
      </c>
      <c r="Q300" s="2">
        <f t="shared" si="16"/>
        <v>1.7303370786516854</v>
      </c>
    </row>
    <row r="301" spans="1:17">
      <c r="A301" s="8">
        <v>291</v>
      </c>
      <c r="B301" s="9">
        <v>45827</v>
      </c>
      <c r="C301" s="15">
        <v>45832</v>
      </c>
      <c r="D301" s="15">
        <v>46010</v>
      </c>
      <c r="E301" s="45">
        <v>21629608</v>
      </c>
      <c r="F301" s="11">
        <v>1</v>
      </c>
      <c r="G301" s="71">
        <v>21629608</v>
      </c>
      <c r="H301" s="43">
        <f>Tabla1[[#This Row],[Valor Total]]-Tabla1[[#This Row],[Recursos totales desembolsados o pagados]]</f>
        <v>0</v>
      </c>
      <c r="I301" s="54"/>
      <c r="K301" s="1">
        <v>46140</v>
      </c>
      <c r="M301">
        <f t="shared" si="14"/>
        <v>178</v>
      </c>
      <c r="O301">
        <f t="shared" si="15"/>
        <v>308</v>
      </c>
      <c r="Q301" s="2">
        <f t="shared" si="16"/>
        <v>1.7303370786516854</v>
      </c>
    </row>
    <row r="302" spans="1:17">
      <c r="A302" s="8">
        <v>292</v>
      </c>
      <c r="B302" s="9">
        <v>45827</v>
      </c>
      <c r="C302" s="15">
        <v>45832</v>
      </c>
      <c r="D302" s="15">
        <v>46010</v>
      </c>
      <c r="E302" s="45">
        <v>21629608</v>
      </c>
      <c r="F302" s="11">
        <v>1</v>
      </c>
      <c r="G302" s="71">
        <v>21629608</v>
      </c>
      <c r="H302" s="43">
        <f>Tabla1[[#This Row],[Valor Total]]-Tabla1[[#This Row],[Recursos totales desembolsados o pagados]]</f>
        <v>0</v>
      </c>
      <c r="I302" s="54"/>
      <c r="K302" s="1">
        <v>46140</v>
      </c>
      <c r="M302">
        <f t="shared" si="14"/>
        <v>178</v>
      </c>
      <c r="O302">
        <f t="shared" si="15"/>
        <v>308</v>
      </c>
      <c r="Q302" s="2">
        <f t="shared" si="16"/>
        <v>1.7303370786516854</v>
      </c>
    </row>
    <row r="303" spans="1:17">
      <c r="A303" s="8">
        <v>293</v>
      </c>
      <c r="B303" s="9">
        <v>45827</v>
      </c>
      <c r="C303" s="15">
        <v>45832</v>
      </c>
      <c r="D303" s="15">
        <v>46010</v>
      </c>
      <c r="E303" s="45">
        <v>21629608</v>
      </c>
      <c r="F303" s="11">
        <v>1</v>
      </c>
      <c r="G303" s="71">
        <v>21629608</v>
      </c>
      <c r="H303" s="43">
        <f>Tabla1[[#This Row],[Valor Total]]-Tabla1[[#This Row],[Recursos totales desembolsados o pagados]]</f>
        <v>0</v>
      </c>
      <c r="I303" s="54"/>
      <c r="K303" s="1">
        <v>46140</v>
      </c>
      <c r="M303">
        <f t="shared" si="14"/>
        <v>178</v>
      </c>
      <c r="O303">
        <f t="shared" si="15"/>
        <v>308</v>
      </c>
      <c r="Q303" s="2">
        <f t="shared" si="16"/>
        <v>1.7303370786516854</v>
      </c>
    </row>
    <row r="304" spans="1:17">
      <c r="A304" s="8">
        <v>294</v>
      </c>
      <c r="B304" s="9">
        <v>45827</v>
      </c>
      <c r="C304" s="15">
        <v>45832</v>
      </c>
      <c r="D304" s="15">
        <v>46010</v>
      </c>
      <c r="E304" s="45">
        <v>21629608</v>
      </c>
      <c r="F304" s="11">
        <v>1</v>
      </c>
      <c r="G304" s="71">
        <v>21629608</v>
      </c>
      <c r="H304" s="43">
        <f>Tabla1[[#This Row],[Valor Total]]-Tabla1[[#This Row],[Recursos totales desembolsados o pagados]]</f>
        <v>0</v>
      </c>
      <c r="I304" s="54"/>
      <c r="K304" s="1">
        <v>46140</v>
      </c>
      <c r="M304">
        <f t="shared" si="14"/>
        <v>178</v>
      </c>
      <c r="O304">
        <f t="shared" si="15"/>
        <v>308</v>
      </c>
      <c r="Q304" s="2">
        <f t="shared" si="16"/>
        <v>1.7303370786516854</v>
      </c>
    </row>
    <row r="305" spans="1:17">
      <c r="A305" s="8">
        <v>295</v>
      </c>
      <c r="B305" s="9">
        <v>45827</v>
      </c>
      <c r="C305" s="15">
        <v>45832</v>
      </c>
      <c r="D305" s="15">
        <v>46010</v>
      </c>
      <c r="E305" s="45">
        <v>21629608</v>
      </c>
      <c r="F305" s="11">
        <v>1</v>
      </c>
      <c r="G305" s="71">
        <v>19924593</v>
      </c>
      <c r="H305" s="43">
        <f>Tabla1[[#This Row],[Valor Total]]-Tabla1[[#This Row],[Recursos totales desembolsados o pagados]]</f>
        <v>1705015</v>
      </c>
      <c r="I305" s="54"/>
      <c r="K305" s="1">
        <v>46140</v>
      </c>
      <c r="M305">
        <f t="shared" si="14"/>
        <v>178</v>
      </c>
      <c r="O305">
        <f t="shared" si="15"/>
        <v>308</v>
      </c>
      <c r="Q305" s="2">
        <f t="shared" si="16"/>
        <v>1.7303370786516854</v>
      </c>
    </row>
    <row r="306" spans="1:17">
      <c r="A306" s="8">
        <v>296</v>
      </c>
      <c r="B306" s="9">
        <v>45828</v>
      </c>
      <c r="C306" s="15">
        <v>45832</v>
      </c>
      <c r="D306" s="15">
        <v>46010</v>
      </c>
      <c r="E306" s="45">
        <v>21629608</v>
      </c>
      <c r="F306" s="11">
        <v>1</v>
      </c>
      <c r="G306" s="71">
        <v>21629608</v>
      </c>
      <c r="H306" s="43">
        <f>Tabla1[[#This Row],[Valor Total]]-Tabla1[[#This Row],[Recursos totales desembolsados o pagados]]</f>
        <v>0</v>
      </c>
      <c r="I306" s="54"/>
      <c r="K306" s="1">
        <v>46140</v>
      </c>
      <c r="M306">
        <f t="shared" si="14"/>
        <v>178</v>
      </c>
      <c r="O306">
        <f t="shared" si="15"/>
        <v>308</v>
      </c>
      <c r="Q306" s="2">
        <f t="shared" si="16"/>
        <v>1.7303370786516854</v>
      </c>
    </row>
    <row r="307" spans="1:17">
      <c r="A307" s="8">
        <v>297</v>
      </c>
      <c r="B307" s="9">
        <v>45828</v>
      </c>
      <c r="C307" s="15">
        <v>45839</v>
      </c>
      <c r="D307" s="15">
        <v>46010</v>
      </c>
      <c r="E307" s="45">
        <v>4157900</v>
      </c>
      <c r="F307" s="11">
        <v>1</v>
      </c>
      <c r="G307" s="71">
        <v>0</v>
      </c>
      <c r="H307" s="43">
        <f>Tabla1[[#This Row],[Valor Total]]-Tabla1[[#This Row],[Recursos totales desembolsados o pagados]]</f>
        <v>4157900</v>
      </c>
      <c r="I307" s="54"/>
      <c r="K307" s="1">
        <v>46140</v>
      </c>
      <c r="M307">
        <f t="shared" si="14"/>
        <v>171</v>
      </c>
      <c r="O307">
        <f t="shared" si="15"/>
        <v>301</v>
      </c>
      <c r="Q307" s="2">
        <f t="shared" si="16"/>
        <v>1.760233918128655</v>
      </c>
    </row>
    <row r="308" spans="1:17">
      <c r="A308" s="8">
        <v>298</v>
      </c>
      <c r="B308" s="9">
        <v>45845</v>
      </c>
      <c r="C308" s="15">
        <v>45847</v>
      </c>
      <c r="D308" s="15">
        <v>46010</v>
      </c>
      <c r="E308" s="45">
        <v>27276600</v>
      </c>
      <c r="F308" s="11">
        <v>1</v>
      </c>
      <c r="G308" s="71">
        <v>25985400</v>
      </c>
      <c r="H308" s="43">
        <f>Tabla1[[#This Row],[Valor Total]]-Tabla1[[#This Row],[Recursos totales desembolsados o pagados]]</f>
        <v>1291200</v>
      </c>
      <c r="I308" s="54"/>
      <c r="K308" s="1">
        <v>46140</v>
      </c>
      <c r="M308">
        <f t="shared" si="14"/>
        <v>163</v>
      </c>
      <c r="O308">
        <f t="shared" si="15"/>
        <v>293</v>
      </c>
      <c r="Q308" s="2">
        <f t="shared" si="16"/>
        <v>1.7975460122699385</v>
      </c>
    </row>
    <row r="309" spans="1:17">
      <c r="A309" s="31">
        <v>299</v>
      </c>
      <c r="B309" s="32">
        <v>45868</v>
      </c>
      <c r="C309" s="32">
        <v>45884</v>
      </c>
      <c r="D309" s="32">
        <v>45914</v>
      </c>
      <c r="E309" s="33">
        <v>31155500</v>
      </c>
      <c r="F309" s="11">
        <v>1</v>
      </c>
      <c r="G309" s="71">
        <v>31155500</v>
      </c>
      <c r="H309" s="43">
        <f>Tabla1[[#This Row],[Valor Total]]-Tabla1[[#This Row],[Recursos totales desembolsados o pagados]]</f>
        <v>0</v>
      </c>
      <c r="I309" s="54"/>
      <c r="K309" s="1">
        <v>46140</v>
      </c>
      <c r="M309">
        <f t="shared" si="14"/>
        <v>30</v>
      </c>
      <c r="O309">
        <f t="shared" si="15"/>
        <v>256</v>
      </c>
      <c r="Q309" s="2">
        <f t="shared" si="16"/>
        <v>8.5333333333333332</v>
      </c>
    </row>
    <row r="310" spans="1:17">
      <c r="A310" s="8">
        <v>300</v>
      </c>
      <c r="B310" s="9">
        <v>45842</v>
      </c>
      <c r="C310" s="15">
        <v>45848</v>
      </c>
      <c r="D310" s="15">
        <v>46021</v>
      </c>
      <c r="E310" s="45">
        <v>48781200</v>
      </c>
      <c r="F310" s="11">
        <v>1</v>
      </c>
      <c r="G310" s="71">
        <v>47127600</v>
      </c>
      <c r="H310" s="43">
        <f>Tabla1[[#This Row],[Valor Total]]-Tabla1[[#This Row],[Recursos totales desembolsados o pagados]]</f>
        <v>1653600</v>
      </c>
      <c r="I310" s="54"/>
      <c r="K310" s="1">
        <v>46140</v>
      </c>
      <c r="M310">
        <f t="shared" si="14"/>
        <v>173</v>
      </c>
      <c r="O310">
        <f t="shared" si="15"/>
        <v>292</v>
      </c>
      <c r="Q310" s="2">
        <f t="shared" si="16"/>
        <v>1.6878612716763006</v>
      </c>
    </row>
    <row r="311" spans="1:17">
      <c r="A311" s="8">
        <v>301</v>
      </c>
      <c r="B311" s="9">
        <v>45840</v>
      </c>
      <c r="C311" s="15">
        <v>45841</v>
      </c>
      <c r="D311" s="15">
        <v>46021</v>
      </c>
      <c r="E311" s="45">
        <v>54000000</v>
      </c>
      <c r="F311" s="11">
        <v>1</v>
      </c>
      <c r="G311" s="71">
        <v>53700000</v>
      </c>
      <c r="H311" s="43">
        <f>Tabla1[[#This Row],[Valor Total]]-Tabla1[[#This Row],[Recursos totales desembolsados o pagados]]</f>
        <v>300000</v>
      </c>
      <c r="I311" s="54"/>
      <c r="K311" s="1">
        <v>46140</v>
      </c>
      <c r="M311">
        <f t="shared" si="14"/>
        <v>180</v>
      </c>
      <c r="O311">
        <f t="shared" si="15"/>
        <v>299</v>
      </c>
      <c r="Q311" s="2">
        <f t="shared" si="16"/>
        <v>1.6611111111111112</v>
      </c>
    </row>
    <row r="312" spans="1:17">
      <c r="A312" s="8">
        <v>302</v>
      </c>
      <c r="B312" s="9">
        <v>45848</v>
      </c>
      <c r="C312" s="15">
        <v>45849</v>
      </c>
      <c r="D312" s="15">
        <v>46010</v>
      </c>
      <c r="E312" s="45">
        <v>29326667</v>
      </c>
      <c r="F312" s="11">
        <v>1</v>
      </c>
      <c r="G312" s="71">
        <v>29326667</v>
      </c>
      <c r="H312" s="43">
        <f>Tabla1[[#This Row],[Valor Total]]-Tabla1[[#This Row],[Recursos totales desembolsados o pagados]]</f>
        <v>0</v>
      </c>
      <c r="I312" s="54"/>
      <c r="K312" s="1">
        <v>46140</v>
      </c>
      <c r="M312">
        <f t="shared" si="14"/>
        <v>161</v>
      </c>
      <c r="O312">
        <f t="shared" si="15"/>
        <v>291</v>
      </c>
      <c r="Q312" s="2">
        <f t="shared" si="16"/>
        <v>1.8074534161490683</v>
      </c>
    </row>
    <row r="313" spans="1:17">
      <c r="A313" s="8">
        <v>303</v>
      </c>
      <c r="B313" s="9">
        <v>45861</v>
      </c>
      <c r="C313" s="15">
        <v>45862</v>
      </c>
      <c r="D313" s="15">
        <v>46010</v>
      </c>
      <c r="E313" s="45">
        <v>18590000</v>
      </c>
      <c r="F313" s="11">
        <v>1</v>
      </c>
      <c r="G313" s="71">
        <v>16060000</v>
      </c>
      <c r="H313" s="43">
        <f>Tabla1[[#This Row],[Valor Total]]-Tabla1[[#This Row],[Recursos totales desembolsados o pagados]]</f>
        <v>2530000</v>
      </c>
      <c r="I313" s="54"/>
      <c r="K313" s="1">
        <v>46140</v>
      </c>
      <c r="M313">
        <f t="shared" si="14"/>
        <v>148</v>
      </c>
      <c r="O313">
        <f t="shared" si="15"/>
        <v>278</v>
      </c>
      <c r="Q313" s="2">
        <f t="shared" si="16"/>
        <v>1.8783783783783783</v>
      </c>
    </row>
    <row r="314" spans="1:17">
      <c r="A314" s="8">
        <v>304</v>
      </c>
      <c r="B314" s="9">
        <v>45862</v>
      </c>
      <c r="C314" s="15">
        <v>45863</v>
      </c>
      <c r="D314" s="15">
        <v>46010</v>
      </c>
      <c r="E314" s="45">
        <v>54060000</v>
      </c>
      <c r="F314" s="11">
        <v>1</v>
      </c>
      <c r="G314" s="71">
        <v>36393333</v>
      </c>
      <c r="H314" s="43">
        <f>Tabla1[[#This Row],[Valor Total]]-Tabla1[[#This Row],[Recursos totales desembolsados o pagados]]</f>
        <v>17666667</v>
      </c>
      <c r="I314" s="54"/>
      <c r="K314" s="1">
        <v>46140</v>
      </c>
      <c r="M314">
        <f t="shared" si="14"/>
        <v>147</v>
      </c>
      <c r="O314">
        <f t="shared" si="15"/>
        <v>277</v>
      </c>
      <c r="Q314" s="2">
        <f t="shared" si="16"/>
        <v>1.8843537414965985</v>
      </c>
    </row>
    <row r="315" spans="1:17">
      <c r="A315" s="8">
        <v>305</v>
      </c>
      <c r="B315" s="9">
        <v>45855</v>
      </c>
      <c r="C315" s="15">
        <v>45862</v>
      </c>
      <c r="D315" s="15">
        <v>46021</v>
      </c>
      <c r="E315" s="45">
        <v>998107149</v>
      </c>
      <c r="F315" s="11">
        <v>1</v>
      </c>
      <c r="G315" s="71">
        <v>998107148</v>
      </c>
      <c r="H315" s="43">
        <f>Tabla1[[#This Row],[Valor Total]]-Tabla1[[#This Row],[Recursos totales desembolsados o pagados]]</f>
        <v>1</v>
      </c>
      <c r="I315" s="54"/>
      <c r="K315" s="1">
        <v>46140</v>
      </c>
      <c r="M315">
        <f t="shared" si="14"/>
        <v>159</v>
      </c>
      <c r="O315">
        <f t="shared" si="15"/>
        <v>278</v>
      </c>
      <c r="Q315" s="2">
        <f t="shared" si="16"/>
        <v>1.7484276729559749</v>
      </c>
    </row>
    <row r="316" spans="1:17">
      <c r="A316" s="34">
        <v>306</v>
      </c>
      <c r="B316" s="35">
        <v>45873</v>
      </c>
      <c r="C316" s="35">
        <v>45875</v>
      </c>
      <c r="D316" s="35">
        <v>46010</v>
      </c>
      <c r="E316" s="20">
        <v>27710800</v>
      </c>
      <c r="F316" s="11">
        <v>1</v>
      </c>
      <c r="G316" s="71">
        <v>25433200</v>
      </c>
      <c r="H316" s="43">
        <f>Tabla1[[#This Row],[Valor Total]]-Tabla1[[#This Row],[Recursos totales desembolsados o pagados]]</f>
        <v>2277600</v>
      </c>
      <c r="I316" s="54"/>
      <c r="K316" s="1">
        <v>46140</v>
      </c>
      <c r="M316">
        <f t="shared" si="14"/>
        <v>135</v>
      </c>
      <c r="O316">
        <f t="shared" si="15"/>
        <v>265</v>
      </c>
      <c r="Q316" s="2">
        <f t="shared" si="16"/>
        <v>1.962962962962963</v>
      </c>
    </row>
    <row r="317" spans="1:17">
      <c r="A317" s="8">
        <v>148532</v>
      </c>
      <c r="B317" s="9">
        <v>45842</v>
      </c>
      <c r="C317" s="15">
        <v>45848</v>
      </c>
      <c r="D317" s="15">
        <v>45899</v>
      </c>
      <c r="E317" s="45">
        <v>697854423</v>
      </c>
      <c r="F317" s="11">
        <v>1</v>
      </c>
      <c r="G317" s="71">
        <v>0</v>
      </c>
      <c r="H317" s="43">
        <f>Tabla1[[#This Row],[Valor Total]]-Tabla1[[#This Row],[Recursos totales desembolsados o pagados]]</f>
        <v>697854423</v>
      </c>
      <c r="I317" s="54"/>
      <c r="K317" s="1">
        <v>46140</v>
      </c>
      <c r="M317">
        <f t="shared" si="14"/>
        <v>51</v>
      </c>
      <c r="O317">
        <f t="shared" si="15"/>
        <v>292</v>
      </c>
      <c r="Q317" s="2">
        <f t="shared" si="16"/>
        <v>5.7254901960784306</v>
      </c>
    </row>
    <row r="318" spans="1:17">
      <c r="A318" s="8">
        <v>307</v>
      </c>
      <c r="B318" s="9">
        <v>45867</v>
      </c>
      <c r="C318" s="15">
        <v>45870</v>
      </c>
      <c r="D318" s="15">
        <v>46010</v>
      </c>
      <c r="E318" s="45">
        <v>51173334</v>
      </c>
      <c r="F318" s="11">
        <v>1</v>
      </c>
      <c r="G318" s="71">
        <v>46796667</v>
      </c>
      <c r="H318" s="43">
        <f>Tabla1[[#This Row],[Valor Total]]-Tabla1[[#This Row],[Recursos totales desembolsados o pagados]]</f>
        <v>4376667</v>
      </c>
      <c r="I318" s="54"/>
      <c r="K318" s="1">
        <v>46140</v>
      </c>
      <c r="M318">
        <f t="shared" si="14"/>
        <v>140</v>
      </c>
      <c r="O318">
        <f t="shared" si="15"/>
        <v>270</v>
      </c>
      <c r="Q318" s="2">
        <f t="shared" si="16"/>
        <v>1.9285714285714286</v>
      </c>
    </row>
    <row r="319" spans="1:17">
      <c r="A319" s="34">
        <v>308</v>
      </c>
      <c r="B319" s="35">
        <v>45873</v>
      </c>
      <c r="C319" s="35">
        <v>45877</v>
      </c>
      <c r="D319" s="35">
        <v>45907</v>
      </c>
      <c r="E319" s="20">
        <v>35000000</v>
      </c>
      <c r="F319" s="11">
        <v>1</v>
      </c>
      <c r="G319" s="71">
        <v>35000000</v>
      </c>
      <c r="H319" s="43">
        <f>Tabla1[[#This Row],[Valor Total]]-Tabla1[[#This Row],[Recursos totales desembolsados o pagados]]</f>
        <v>0</v>
      </c>
      <c r="I319" s="54"/>
      <c r="K319" s="1">
        <v>46140</v>
      </c>
      <c r="M319">
        <f t="shared" si="14"/>
        <v>30</v>
      </c>
      <c r="O319">
        <f t="shared" si="15"/>
        <v>263</v>
      </c>
      <c r="Q319" s="2">
        <f t="shared" si="16"/>
        <v>8.7666666666666657</v>
      </c>
    </row>
    <row r="320" spans="1:17">
      <c r="A320" s="34">
        <v>309</v>
      </c>
      <c r="B320" s="35">
        <v>45874</v>
      </c>
      <c r="C320" s="35">
        <v>45877</v>
      </c>
      <c r="D320" s="35">
        <v>45907</v>
      </c>
      <c r="E320" s="20">
        <v>35000000</v>
      </c>
      <c r="F320" s="11">
        <v>1</v>
      </c>
      <c r="G320" s="71">
        <v>35000000</v>
      </c>
      <c r="H320" s="43">
        <f>Tabla1[[#This Row],[Valor Total]]-Tabla1[[#This Row],[Recursos totales desembolsados o pagados]]</f>
        <v>0</v>
      </c>
      <c r="I320" s="54"/>
      <c r="K320" s="1">
        <v>46140</v>
      </c>
      <c r="M320">
        <f t="shared" si="14"/>
        <v>30</v>
      </c>
      <c r="O320">
        <f t="shared" si="15"/>
        <v>263</v>
      </c>
      <c r="Q320" s="2">
        <f t="shared" si="16"/>
        <v>8.7666666666666657</v>
      </c>
    </row>
    <row r="321" spans="1:17">
      <c r="A321" s="34">
        <v>310</v>
      </c>
      <c r="B321" s="35">
        <v>45881</v>
      </c>
      <c r="C321" s="35">
        <v>45883</v>
      </c>
      <c r="D321" s="35">
        <v>46021</v>
      </c>
      <c r="E321" s="20">
        <v>151302229</v>
      </c>
      <c r="F321" s="11">
        <v>1</v>
      </c>
      <c r="G321" s="71"/>
      <c r="H321" s="43">
        <f>Tabla1[[#This Row],[Valor Total]]-Tabla1[[#This Row],[Recursos totales desembolsados o pagados]]</f>
        <v>151302229</v>
      </c>
      <c r="I321" s="54"/>
      <c r="K321" s="1">
        <v>46140</v>
      </c>
      <c r="M321">
        <f t="shared" si="14"/>
        <v>138</v>
      </c>
      <c r="O321">
        <f t="shared" si="15"/>
        <v>257</v>
      </c>
      <c r="Q321" s="2">
        <f t="shared" si="16"/>
        <v>1.86231884057971</v>
      </c>
    </row>
    <row r="322" spans="1:17">
      <c r="A322" s="34">
        <v>311</v>
      </c>
      <c r="B322" s="35">
        <v>45884</v>
      </c>
      <c r="C322" s="35">
        <v>45898</v>
      </c>
      <c r="D322" s="35">
        <v>46005</v>
      </c>
      <c r="E322" s="20">
        <v>106505000</v>
      </c>
      <c r="F322" s="11">
        <v>1</v>
      </c>
      <c r="G322" s="71">
        <v>74553500</v>
      </c>
      <c r="H322" s="43">
        <f>Tabla1[[#This Row],[Valor Total]]-Tabla1[[#This Row],[Recursos totales desembolsados o pagados]]</f>
        <v>31951500</v>
      </c>
      <c r="I322" s="54"/>
      <c r="K322" s="1">
        <v>46140</v>
      </c>
      <c r="M322">
        <f t="shared" si="14"/>
        <v>107</v>
      </c>
      <c r="O322">
        <f t="shared" si="15"/>
        <v>242</v>
      </c>
      <c r="Q322" s="2">
        <f t="shared" si="16"/>
        <v>2.2616822429906542</v>
      </c>
    </row>
    <row r="323" spans="1:17">
      <c r="A323" s="34">
        <v>312</v>
      </c>
      <c r="B323" s="35">
        <v>45888</v>
      </c>
      <c r="C323" s="35">
        <v>45891</v>
      </c>
      <c r="D323" s="35">
        <v>46021</v>
      </c>
      <c r="E323" s="20">
        <v>203164000</v>
      </c>
      <c r="F323" s="11">
        <v>1</v>
      </c>
      <c r="G323" s="71">
        <v>65258866</v>
      </c>
      <c r="H323" s="43">
        <f>Tabla1[[#This Row],[Valor Total]]-Tabla1[[#This Row],[Recursos totales desembolsados o pagados]]</f>
        <v>137905134</v>
      </c>
      <c r="I323" s="54"/>
      <c r="K323" s="1">
        <v>46140</v>
      </c>
      <c r="M323">
        <f t="shared" si="14"/>
        <v>130</v>
      </c>
      <c r="O323">
        <f t="shared" si="15"/>
        <v>249</v>
      </c>
      <c r="Q323" s="2">
        <f t="shared" si="16"/>
        <v>1.9153846153846155</v>
      </c>
    </row>
    <row r="324" spans="1:17">
      <c r="A324" s="34">
        <v>313</v>
      </c>
      <c r="B324" s="35">
        <v>45888</v>
      </c>
      <c r="C324" s="35">
        <v>45894</v>
      </c>
      <c r="D324" s="35">
        <v>45954</v>
      </c>
      <c r="E324" s="20">
        <v>26537000</v>
      </c>
      <c r="F324" s="11">
        <v>1</v>
      </c>
      <c r="G324" s="71">
        <v>26537000</v>
      </c>
      <c r="H324" s="43">
        <f>Tabla1[[#This Row],[Valor Total]]-Tabla1[[#This Row],[Recursos totales desembolsados o pagados]]</f>
        <v>0</v>
      </c>
      <c r="I324" s="54"/>
      <c r="K324" s="1">
        <v>46140</v>
      </c>
      <c r="M324">
        <f t="shared" si="14"/>
        <v>60</v>
      </c>
      <c r="O324">
        <f t="shared" si="15"/>
        <v>246</v>
      </c>
      <c r="Q324" s="2">
        <f t="shared" si="16"/>
        <v>4.0999999999999996</v>
      </c>
    </row>
    <row r="325" spans="1:17">
      <c r="A325" s="34">
        <v>314</v>
      </c>
      <c r="B325" s="35">
        <v>45901</v>
      </c>
      <c r="C325" s="35">
        <v>45902</v>
      </c>
      <c r="D325" s="35">
        <v>45931</v>
      </c>
      <c r="E325" s="20">
        <v>8330000</v>
      </c>
      <c r="F325" s="11">
        <v>1</v>
      </c>
      <c r="G325" s="71">
        <v>8330000</v>
      </c>
      <c r="H325" s="43">
        <f>Tabla1[[#This Row],[Valor Total]]-Tabla1[[#This Row],[Recursos totales desembolsados o pagados]]</f>
        <v>0</v>
      </c>
      <c r="I325" s="54"/>
      <c r="K325" s="1">
        <v>46140</v>
      </c>
      <c r="M325">
        <f t="shared" si="14"/>
        <v>29</v>
      </c>
      <c r="O325">
        <f t="shared" si="15"/>
        <v>238</v>
      </c>
      <c r="Q325" s="2">
        <f t="shared" si="16"/>
        <v>8.2068965517241388</v>
      </c>
    </row>
    <row r="326" spans="1:17">
      <c r="A326" s="34">
        <v>315</v>
      </c>
      <c r="B326" s="35">
        <v>45903</v>
      </c>
      <c r="C326" s="35">
        <v>45911</v>
      </c>
      <c r="D326" s="35">
        <v>46013</v>
      </c>
      <c r="E326" s="20">
        <v>34524541</v>
      </c>
      <c r="F326" s="11">
        <v>1</v>
      </c>
      <c r="G326" s="71">
        <v>34524513</v>
      </c>
      <c r="H326" s="43">
        <f>Tabla1[[#This Row],[Valor Total]]-Tabla1[[#This Row],[Recursos totales desembolsados o pagados]]</f>
        <v>28</v>
      </c>
      <c r="I326" s="54"/>
      <c r="K326" s="1">
        <v>46140</v>
      </c>
      <c r="M326">
        <f t="shared" si="14"/>
        <v>102</v>
      </c>
      <c r="O326">
        <f t="shared" si="15"/>
        <v>229</v>
      </c>
      <c r="Q326" s="2">
        <f t="shared" si="16"/>
        <v>2.2450980392156863</v>
      </c>
    </row>
    <row r="327" spans="1:17">
      <c r="A327" s="34">
        <v>316</v>
      </c>
      <c r="B327" s="35">
        <v>45910</v>
      </c>
      <c r="C327" s="35">
        <v>45915</v>
      </c>
      <c r="D327" s="35">
        <v>45991</v>
      </c>
      <c r="E327" s="20">
        <v>2000000</v>
      </c>
      <c r="F327" s="11">
        <v>1</v>
      </c>
      <c r="G327" s="71">
        <v>79574</v>
      </c>
      <c r="H327" s="43">
        <f>Tabla1[[#This Row],[Valor Total]]-Tabla1[[#This Row],[Recursos totales desembolsados o pagados]]</f>
        <v>1920426</v>
      </c>
      <c r="I327" s="54"/>
      <c r="K327" s="1">
        <v>46140</v>
      </c>
      <c r="M327">
        <f t="shared" ref="M327:M372" si="17">_xlfn.DAYS(D327,C327)</f>
        <v>76</v>
      </c>
      <c r="O327">
        <f t="shared" ref="O327:O372" si="18">_xlfn.DAYS(K327,C327)</f>
        <v>225</v>
      </c>
      <c r="Q327" s="2">
        <f t="shared" ref="Q327:Q372" si="19">((O327*100)/M327)/100</f>
        <v>2.9605263157894735</v>
      </c>
    </row>
    <row r="328" spans="1:17">
      <c r="A328" s="34">
        <v>317</v>
      </c>
      <c r="B328" s="35">
        <v>45912</v>
      </c>
      <c r="C328" s="35">
        <v>45922</v>
      </c>
      <c r="D328" s="35">
        <v>46010</v>
      </c>
      <c r="E328" s="20">
        <v>388655304</v>
      </c>
      <c r="F328" s="11">
        <v>1</v>
      </c>
      <c r="G328" s="71">
        <v>388655303</v>
      </c>
      <c r="H328" s="43">
        <f>Tabla1[[#This Row],[Valor Total]]-Tabla1[[#This Row],[Recursos totales desembolsados o pagados]]</f>
        <v>1</v>
      </c>
      <c r="I328" s="54"/>
      <c r="K328" s="1">
        <v>46140</v>
      </c>
      <c r="M328">
        <f t="shared" si="17"/>
        <v>88</v>
      </c>
      <c r="O328">
        <f t="shared" si="18"/>
        <v>218</v>
      </c>
      <c r="Q328" s="2">
        <f t="shared" si="19"/>
        <v>2.4772727272727271</v>
      </c>
    </row>
    <row r="329" spans="1:17">
      <c r="A329" s="34">
        <v>318</v>
      </c>
      <c r="B329" s="35">
        <v>45916</v>
      </c>
      <c r="C329" s="35">
        <v>45930</v>
      </c>
      <c r="D329" s="35">
        <v>46010</v>
      </c>
      <c r="E329" s="20">
        <v>166818822</v>
      </c>
      <c r="F329" s="11">
        <v>1</v>
      </c>
      <c r="G329" s="71">
        <v>166780664</v>
      </c>
      <c r="H329" s="43">
        <f>Tabla1[[#This Row],[Valor Total]]-Tabla1[[#This Row],[Recursos totales desembolsados o pagados]]</f>
        <v>38158</v>
      </c>
      <c r="I329" s="54"/>
      <c r="K329" s="1">
        <v>46140</v>
      </c>
      <c r="M329">
        <f t="shared" si="17"/>
        <v>80</v>
      </c>
      <c r="O329">
        <f t="shared" si="18"/>
        <v>210</v>
      </c>
      <c r="Q329" s="2">
        <f t="shared" si="19"/>
        <v>2.625</v>
      </c>
    </row>
    <row r="330" spans="1:17">
      <c r="A330" s="34">
        <v>319</v>
      </c>
      <c r="B330" s="35">
        <v>45918</v>
      </c>
      <c r="C330" s="35">
        <v>45925</v>
      </c>
      <c r="D330" s="35">
        <v>46010</v>
      </c>
      <c r="E330" s="20">
        <v>32000000</v>
      </c>
      <c r="F330" s="11">
        <v>1</v>
      </c>
      <c r="G330" s="71">
        <v>159332</v>
      </c>
      <c r="H330" s="43">
        <f>Tabla1[[#This Row],[Valor Total]]-Tabla1[[#This Row],[Recursos totales desembolsados o pagados]]</f>
        <v>31840668</v>
      </c>
      <c r="I330" s="54"/>
      <c r="K330" s="1">
        <v>46140</v>
      </c>
      <c r="M330">
        <f t="shared" si="17"/>
        <v>85</v>
      </c>
      <c r="O330">
        <f t="shared" si="18"/>
        <v>215</v>
      </c>
      <c r="Q330" s="2">
        <f t="shared" si="19"/>
        <v>2.5294117647058822</v>
      </c>
    </row>
    <row r="331" spans="1:17">
      <c r="A331" s="34">
        <v>320</v>
      </c>
      <c r="B331" s="35">
        <v>45923</v>
      </c>
      <c r="C331" s="35">
        <v>45926</v>
      </c>
      <c r="D331" s="35">
        <v>46010</v>
      </c>
      <c r="E331" s="20">
        <v>609237012</v>
      </c>
      <c r="F331" s="11">
        <v>1</v>
      </c>
      <c r="G331" s="71">
        <v>609237012</v>
      </c>
      <c r="H331" s="43">
        <f>Tabla1[[#This Row],[Valor Total]]-Tabla1[[#This Row],[Recursos totales desembolsados o pagados]]</f>
        <v>0</v>
      </c>
      <c r="I331" s="54"/>
      <c r="K331" s="1">
        <v>46140</v>
      </c>
      <c r="M331">
        <f t="shared" si="17"/>
        <v>84</v>
      </c>
      <c r="O331">
        <f t="shared" si="18"/>
        <v>214</v>
      </c>
      <c r="Q331" s="2">
        <f t="shared" si="19"/>
        <v>2.5476190476190474</v>
      </c>
    </row>
    <row r="332" spans="1:17">
      <c r="A332" s="34">
        <v>321</v>
      </c>
      <c r="B332" s="35">
        <v>45917</v>
      </c>
      <c r="C332" s="35">
        <v>45919</v>
      </c>
      <c r="D332" s="35">
        <v>45940</v>
      </c>
      <c r="E332" s="20">
        <v>5355000</v>
      </c>
      <c r="F332" s="11">
        <v>1</v>
      </c>
      <c r="G332" s="71">
        <v>5355000</v>
      </c>
      <c r="H332" s="43">
        <f>Tabla1[[#This Row],[Valor Total]]-Tabla1[[#This Row],[Recursos totales desembolsados o pagados]]</f>
        <v>0</v>
      </c>
      <c r="I332" s="54"/>
      <c r="K332" s="1">
        <v>46140</v>
      </c>
      <c r="M332">
        <f t="shared" si="17"/>
        <v>21</v>
      </c>
      <c r="O332">
        <f t="shared" si="18"/>
        <v>221</v>
      </c>
      <c r="Q332" s="2">
        <f t="shared" si="19"/>
        <v>10.523809523809524</v>
      </c>
    </row>
    <row r="333" spans="1:17">
      <c r="A333" s="34">
        <v>323</v>
      </c>
      <c r="B333" s="35">
        <v>45926</v>
      </c>
      <c r="C333" s="35">
        <v>45930</v>
      </c>
      <c r="D333" s="35">
        <v>46010</v>
      </c>
      <c r="E333" s="20">
        <v>33181900</v>
      </c>
      <c r="F333" s="11">
        <v>1</v>
      </c>
      <c r="G333" s="71">
        <v>13194171</v>
      </c>
      <c r="H333" s="43">
        <f>Tabla1[[#This Row],[Valor Total]]-Tabla1[[#This Row],[Recursos totales desembolsados o pagados]]</f>
        <v>19987729</v>
      </c>
      <c r="I333" s="54"/>
      <c r="K333" s="1">
        <v>46140</v>
      </c>
      <c r="M333">
        <f t="shared" si="17"/>
        <v>80</v>
      </c>
      <c r="O333">
        <f t="shared" si="18"/>
        <v>210</v>
      </c>
      <c r="Q333" s="2">
        <f t="shared" si="19"/>
        <v>2.625</v>
      </c>
    </row>
    <row r="334" spans="1:17">
      <c r="A334" s="31">
        <v>324</v>
      </c>
      <c r="B334" s="32">
        <v>45932</v>
      </c>
      <c r="C334" s="32">
        <v>45939</v>
      </c>
      <c r="D334" s="32">
        <v>46000</v>
      </c>
      <c r="E334" s="36">
        <v>89061356.670000002</v>
      </c>
      <c r="F334" s="11">
        <v>1</v>
      </c>
      <c r="G334" s="73">
        <v>89061356</v>
      </c>
      <c r="H334" s="49">
        <f>Tabla1[[#This Row],[Valor Total]]-Tabla1[[#This Row],[Recursos totales desembolsados o pagados]]</f>
        <v>0.67000000178813934</v>
      </c>
      <c r="I334" s="55"/>
      <c r="K334" s="1">
        <v>46140</v>
      </c>
      <c r="M334">
        <f t="shared" si="17"/>
        <v>61</v>
      </c>
      <c r="O334">
        <f t="shared" si="18"/>
        <v>201</v>
      </c>
      <c r="Q334" s="2">
        <f t="shared" si="19"/>
        <v>3.2950819672131151</v>
      </c>
    </row>
    <row r="335" spans="1:17">
      <c r="A335" s="31">
        <v>326</v>
      </c>
      <c r="B335" s="32">
        <v>45938</v>
      </c>
      <c r="C335" s="32">
        <v>45950</v>
      </c>
      <c r="D335" s="32">
        <v>46021</v>
      </c>
      <c r="E335" s="36">
        <v>9935380</v>
      </c>
      <c r="F335" s="11">
        <v>1</v>
      </c>
      <c r="G335" s="71">
        <v>96936</v>
      </c>
      <c r="H335" s="43">
        <f>Tabla1[[#This Row],[Valor Total]]-Tabla1[[#This Row],[Recursos totales desembolsados o pagados]]</f>
        <v>9838444</v>
      </c>
      <c r="I335" s="55"/>
      <c r="K335" s="1">
        <v>46140</v>
      </c>
      <c r="M335">
        <f t="shared" si="17"/>
        <v>71</v>
      </c>
      <c r="O335">
        <f t="shared" si="18"/>
        <v>190</v>
      </c>
      <c r="Q335" s="2">
        <f t="shared" si="19"/>
        <v>2.676056338028169</v>
      </c>
    </row>
    <row r="336" spans="1:17">
      <c r="A336" s="31">
        <v>327</v>
      </c>
      <c r="B336" s="32">
        <v>45938</v>
      </c>
      <c r="C336" s="32">
        <v>45940</v>
      </c>
      <c r="D336" s="32">
        <v>46022</v>
      </c>
      <c r="E336" s="36">
        <v>18000000</v>
      </c>
      <c r="F336" s="11">
        <v>1</v>
      </c>
      <c r="G336" s="71"/>
      <c r="H336" s="43">
        <f>Tabla1[[#This Row],[Valor Total]]-Tabla1[[#This Row],[Recursos totales desembolsados o pagados]]</f>
        <v>18000000</v>
      </c>
      <c r="I336" s="55"/>
      <c r="K336" s="1">
        <v>46140</v>
      </c>
      <c r="M336">
        <f t="shared" si="17"/>
        <v>82</v>
      </c>
      <c r="O336">
        <f t="shared" si="18"/>
        <v>200</v>
      </c>
      <c r="Q336" s="2">
        <f t="shared" si="19"/>
        <v>2.4390243902439024</v>
      </c>
    </row>
    <row r="337" spans="1:17">
      <c r="A337" s="31">
        <v>328</v>
      </c>
      <c r="B337" s="32">
        <v>45947</v>
      </c>
      <c r="C337" s="32">
        <v>45953</v>
      </c>
      <c r="D337" s="32">
        <v>46010</v>
      </c>
      <c r="E337" s="36">
        <v>79105259.219999999</v>
      </c>
      <c r="F337" s="11">
        <v>1</v>
      </c>
      <c r="G337" s="71">
        <v>79105254</v>
      </c>
      <c r="H337" s="43">
        <f>Tabla1[[#This Row],[Valor Total]]-Tabla1[[#This Row],[Recursos totales desembolsados o pagados]]</f>
        <v>5.2199999988079071</v>
      </c>
      <c r="I337" s="55"/>
      <c r="K337" s="1">
        <v>46140</v>
      </c>
      <c r="M337">
        <f t="shared" si="17"/>
        <v>57</v>
      </c>
      <c r="O337">
        <f t="shared" si="18"/>
        <v>187</v>
      </c>
      <c r="Q337" s="2">
        <f t="shared" si="19"/>
        <v>3.2807017543859649</v>
      </c>
    </row>
    <row r="338" spans="1:17" ht="183">
      <c r="A338" s="37">
        <v>329</v>
      </c>
      <c r="B338" s="32">
        <v>45952</v>
      </c>
      <c r="C338" s="32">
        <v>45961</v>
      </c>
      <c r="D338" s="32">
        <v>46081</v>
      </c>
      <c r="E338" s="36">
        <v>597129063</v>
      </c>
      <c r="F338" s="11">
        <v>1</v>
      </c>
      <c r="G338" s="71">
        <v>174582134</v>
      </c>
      <c r="H338" s="43">
        <f>Tabla1[[#This Row],[Valor Total]]-Tabla1[[#This Row],[Recursos totales desembolsados o pagados]]</f>
        <v>422546929</v>
      </c>
      <c r="I338" s="64" t="s">
        <v>56</v>
      </c>
      <c r="K338" s="1">
        <v>46140</v>
      </c>
      <c r="M338">
        <f t="shared" si="17"/>
        <v>120</v>
      </c>
      <c r="O338">
        <f t="shared" si="18"/>
        <v>179</v>
      </c>
      <c r="Q338" s="2">
        <f t="shared" si="19"/>
        <v>1.4916666666666665</v>
      </c>
    </row>
    <row r="339" spans="1:17">
      <c r="A339" s="31">
        <v>330</v>
      </c>
      <c r="B339" s="32">
        <v>45965</v>
      </c>
      <c r="C339" s="32">
        <v>45967</v>
      </c>
      <c r="D339" s="32">
        <v>46021</v>
      </c>
      <c r="E339" s="36">
        <v>7373730</v>
      </c>
      <c r="F339" s="11">
        <v>1</v>
      </c>
      <c r="G339" s="71">
        <v>614477</v>
      </c>
      <c r="H339" s="43">
        <f>Tabla1[[#This Row],[Valor Total]]-Tabla1[[#This Row],[Recursos totales desembolsados o pagados]]</f>
        <v>6759253</v>
      </c>
      <c r="I339" s="55"/>
      <c r="K339" s="1">
        <v>46140</v>
      </c>
      <c r="M339">
        <f t="shared" si="17"/>
        <v>54</v>
      </c>
      <c r="O339">
        <f t="shared" si="18"/>
        <v>173</v>
      </c>
      <c r="Q339" s="2">
        <f t="shared" si="19"/>
        <v>3.2037037037037037</v>
      </c>
    </row>
    <row r="340" spans="1:17">
      <c r="A340" s="34">
        <v>331</v>
      </c>
      <c r="B340" s="32">
        <v>45966</v>
      </c>
      <c r="C340" s="32">
        <v>45967</v>
      </c>
      <c r="D340" s="32">
        <v>46015</v>
      </c>
      <c r="E340" s="36">
        <v>12370000</v>
      </c>
      <c r="F340" s="11">
        <v>1</v>
      </c>
      <c r="G340" s="71"/>
      <c r="H340" s="43">
        <f>Tabla1[[#This Row],[Valor Total]]-Tabla1[[#This Row],[Recursos totales desembolsados o pagados]]</f>
        <v>12370000</v>
      </c>
      <c r="I340" s="55"/>
      <c r="K340" s="1">
        <v>46140</v>
      </c>
      <c r="M340">
        <f t="shared" si="17"/>
        <v>48</v>
      </c>
      <c r="O340">
        <f t="shared" si="18"/>
        <v>173</v>
      </c>
      <c r="Q340" s="2">
        <f t="shared" si="19"/>
        <v>3.604166666666667</v>
      </c>
    </row>
    <row r="341" spans="1:17">
      <c r="A341" s="31">
        <v>332</v>
      </c>
      <c r="B341" s="32">
        <v>45960</v>
      </c>
      <c r="C341" s="32">
        <v>45967</v>
      </c>
      <c r="D341" s="32">
        <v>46010</v>
      </c>
      <c r="E341" s="36">
        <v>40864292</v>
      </c>
      <c r="F341" s="11">
        <v>1</v>
      </c>
      <c r="G341" s="71">
        <v>756297</v>
      </c>
      <c r="H341" s="43">
        <f>Tabla1[[#This Row],[Valor Total]]-Tabla1[[#This Row],[Recursos totales desembolsados o pagados]]</f>
        <v>40107995</v>
      </c>
      <c r="I341" s="55"/>
      <c r="K341" s="1">
        <v>46140</v>
      </c>
      <c r="M341">
        <f t="shared" si="17"/>
        <v>43</v>
      </c>
      <c r="O341">
        <f t="shared" si="18"/>
        <v>173</v>
      </c>
      <c r="Q341" s="2">
        <f t="shared" si="19"/>
        <v>4.0232558139534884</v>
      </c>
    </row>
    <row r="342" spans="1:17">
      <c r="A342" s="34">
        <v>333</v>
      </c>
      <c r="B342" s="32">
        <v>45974</v>
      </c>
      <c r="C342" s="32">
        <v>45980</v>
      </c>
      <c r="D342" s="32">
        <v>46022</v>
      </c>
      <c r="E342" s="36">
        <v>250618800</v>
      </c>
      <c r="F342" s="11">
        <v>1</v>
      </c>
      <c r="G342" s="71"/>
      <c r="H342" s="43">
        <f>Tabla1[[#This Row],[Valor Total]]-Tabla1[[#This Row],[Recursos totales desembolsados o pagados]]</f>
        <v>250618800</v>
      </c>
      <c r="I342" s="55"/>
      <c r="K342" s="1">
        <v>46140</v>
      </c>
      <c r="M342">
        <f t="shared" si="17"/>
        <v>42</v>
      </c>
      <c r="O342">
        <f t="shared" si="18"/>
        <v>160</v>
      </c>
      <c r="Q342" s="2">
        <f t="shared" si="19"/>
        <v>3.8095238095238098</v>
      </c>
    </row>
    <row r="343" spans="1:17">
      <c r="A343" s="31">
        <v>334</v>
      </c>
      <c r="B343" s="32">
        <v>45974</v>
      </c>
      <c r="C343" s="32">
        <v>45980</v>
      </c>
      <c r="D343" s="32">
        <v>46021</v>
      </c>
      <c r="E343" s="36">
        <v>12000000</v>
      </c>
      <c r="F343" s="11">
        <v>1</v>
      </c>
      <c r="G343" s="71">
        <v>7389000</v>
      </c>
      <c r="H343" s="43">
        <f>Tabla1[[#This Row],[Valor Total]]-Tabla1[[#This Row],[Recursos totales desembolsados o pagados]]</f>
        <v>4611000</v>
      </c>
      <c r="I343" s="55"/>
      <c r="K343" s="1">
        <v>46140</v>
      </c>
      <c r="M343">
        <f t="shared" si="17"/>
        <v>41</v>
      </c>
      <c r="O343">
        <f t="shared" si="18"/>
        <v>160</v>
      </c>
      <c r="Q343" s="2">
        <f t="shared" si="19"/>
        <v>3.9024390243902438</v>
      </c>
    </row>
    <row r="344" spans="1:17">
      <c r="A344" s="34">
        <v>335</v>
      </c>
      <c r="B344" s="35">
        <v>45980</v>
      </c>
      <c r="C344" s="35">
        <v>45981</v>
      </c>
      <c r="D344" s="35">
        <v>46010</v>
      </c>
      <c r="E344" s="20">
        <v>30000000</v>
      </c>
      <c r="F344" s="11">
        <v>1</v>
      </c>
      <c r="G344" s="71"/>
      <c r="H344" s="43">
        <f>Tabla1[[#This Row],[Valor Total]]-Tabla1[[#This Row],[Recursos totales desembolsados o pagados]]</f>
        <v>30000000</v>
      </c>
      <c r="I344" s="55"/>
      <c r="K344" s="1">
        <v>46140</v>
      </c>
      <c r="M344">
        <f t="shared" si="17"/>
        <v>29</v>
      </c>
      <c r="O344">
        <f t="shared" si="18"/>
        <v>159</v>
      </c>
      <c r="Q344" s="2">
        <f t="shared" si="19"/>
        <v>5.4827586206896548</v>
      </c>
    </row>
    <row r="345" spans="1:17">
      <c r="A345" s="34">
        <v>336</v>
      </c>
      <c r="B345" s="35">
        <v>45985</v>
      </c>
      <c r="C345" s="35">
        <v>45987</v>
      </c>
      <c r="D345" s="35">
        <v>46010</v>
      </c>
      <c r="E345" s="36">
        <v>530347000</v>
      </c>
      <c r="F345" s="11">
        <v>1</v>
      </c>
      <c r="G345" s="71"/>
      <c r="H345" s="43">
        <f>Tabla1[[#This Row],[Valor Total]]-Tabla1[[#This Row],[Recursos totales desembolsados o pagados]]</f>
        <v>530347000</v>
      </c>
      <c r="I345" s="55"/>
      <c r="K345" s="1">
        <v>46140</v>
      </c>
      <c r="M345">
        <f t="shared" si="17"/>
        <v>23</v>
      </c>
      <c r="O345">
        <f t="shared" si="18"/>
        <v>153</v>
      </c>
      <c r="Q345" s="2">
        <f t="shared" si="19"/>
        <v>6.6521739130434785</v>
      </c>
    </row>
    <row r="346" spans="1:17">
      <c r="A346" s="65">
        <v>337</v>
      </c>
      <c r="B346" s="32">
        <v>45979</v>
      </c>
      <c r="C346" s="35">
        <v>45993</v>
      </c>
      <c r="D346" s="32">
        <v>46021</v>
      </c>
      <c r="E346" s="36">
        <v>26000000</v>
      </c>
      <c r="F346" s="11">
        <v>1</v>
      </c>
      <c r="G346" s="71"/>
      <c r="H346" s="43">
        <f>Tabla1[[#This Row],[Valor Total]]-Tabla1[[#This Row],[Recursos totales desembolsados o pagados]]</f>
        <v>26000000</v>
      </c>
      <c r="I346" s="55"/>
      <c r="K346" s="1">
        <v>46140</v>
      </c>
      <c r="M346">
        <f t="shared" si="17"/>
        <v>28</v>
      </c>
      <c r="O346">
        <f t="shared" si="18"/>
        <v>147</v>
      </c>
      <c r="Q346" s="2">
        <f t="shared" si="19"/>
        <v>5.25</v>
      </c>
    </row>
    <row r="347" spans="1:17">
      <c r="A347" s="34">
        <v>338</v>
      </c>
      <c r="B347" s="35">
        <v>45981</v>
      </c>
      <c r="C347" s="35">
        <v>45982</v>
      </c>
      <c r="D347" s="35">
        <v>46011</v>
      </c>
      <c r="E347" s="20">
        <v>34990760</v>
      </c>
      <c r="F347" s="11">
        <v>1</v>
      </c>
      <c r="G347" s="71"/>
      <c r="H347" s="43">
        <f>Tabla1[[#This Row],[Valor Total]]-Tabla1[[#This Row],[Recursos totales desembolsados o pagados]]</f>
        <v>34990760</v>
      </c>
      <c r="I347" s="55"/>
      <c r="K347" s="1">
        <v>46140</v>
      </c>
      <c r="M347">
        <f t="shared" si="17"/>
        <v>29</v>
      </c>
      <c r="O347">
        <f t="shared" si="18"/>
        <v>158</v>
      </c>
      <c r="Q347" s="2">
        <f t="shared" si="19"/>
        <v>5.4482758620689653</v>
      </c>
    </row>
    <row r="348" spans="1:17">
      <c r="A348" s="34">
        <v>155808</v>
      </c>
      <c r="B348" s="35">
        <v>45981</v>
      </c>
      <c r="C348" s="32">
        <v>45996</v>
      </c>
      <c r="D348" s="32">
        <v>46022</v>
      </c>
      <c r="E348" s="36">
        <v>3209055434</v>
      </c>
      <c r="F348" s="11">
        <v>1</v>
      </c>
      <c r="G348" s="71"/>
      <c r="H348" s="43">
        <f>Tabla1[[#This Row],[Valor Total]]-Tabla1[[#This Row],[Recursos totales desembolsados o pagados]]</f>
        <v>3209055434</v>
      </c>
      <c r="I348" s="54"/>
      <c r="K348" s="1">
        <v>46140</v>
      </c>
      <c r="M348">
        <f t="shared" si="17"/>
        <v>26</v>
      </c>
      <c r="O348">
        <f t="shared" si="18"/>
        <v>144</v>
      </c>
      <c r="Q348" s="2">
        <f t="shared" si="19"/>
        <v>5.5384615384615383</v>
      </c>
    </row>
    <row r="349" spans="1:17">
      <c r="A349" s="34">
        <v>339</v>
      </c>
      <c r="B349" s="35">
        <v>45989</v>
      </c>
      <c r="C349" s="35">
        <v>45995</v>
      </c>
      <c r="D349" s="32">
        <v>46022</v>
      </c>
      <c r="E349" s="36">
        <v>9800000</v>
      </c>
      <c r="F349" s="11">
        <v>1</v>
      </c>
      <c r="G349" s="71"/>
      <c r="H349" s="43">
        <f>Tabla1[[#This Row],[Valor Total]]-Tabla1[[#This Row],[Recursos totales desembolsados o pagados]]</f>
        <v>9800000</v>
      </c>
      <c r="I349" s="54"/>
      <c r="K349" s="1">
        <v>46140</v>
      </c>
      <c r="M349">
        <f t="shared" si="17"/>
        <v>27</v>
      </c>
      <c r="O349">
        <f t="shared" si="18"/>
        <v>145</v>
      </c>
      <c r="Q349" s="2">
        <f t="shared" si="19"/>
        <v>5.3703703703703702</v>
      </c>
    </row>
    <row r="350" spans="1:17">
      <c r="A350" s="31">
        <v>340</v>
      </c>
      <c r="B350" s="32">
        <v>45985</v>
      </c>
      <c r="C350" s="32">
        <v>45988</v>
      </c>
      <c r="D350" s="32">
        <v>46021</v>
      </c>
      <c r="E350" s="36">
        <v>6294600</v>
      </c>
      <c r="F350" s="11">
        <v>1</v>
      </c>
      <c r="G350" s="71">
        <v>807000</v>
      </c>
      <c r="H350" s="43">
        <f>Tabla1[[#This Row],[Valor Total]]-Tabla1[[#This Row],[Recursos totales desembolsados o pagados]]</f>
        <v>5487600</v>
      </c>
      <c r="I350" s="54"/>
      <c r="K350" s="1">
        <v>46140</v>
      </c>
      <c r="M350">
        <f t="shared" si="17"/>
        <v>33</v>
      </c>
      <c r="O350">
        <f t="shared" si="18"/>
        <v>152</v>
      </c>
      <c r="Q350" s="2">
        <f t="shared" si="19"/>
        <v>4.6060606060606064</v>
      </c>
    </row>
    <row r="351" spans="1:17">
      <c r="A351" s="31">
        <v>341</v>
      </c>
      <c r="B351" s="32">
        <v>45985</v>
      </c>
      <c r="C351" s="32">
        <v>45988</v>
      </c>
      <c r="D351" s="32">
        <v>46021</v>
      </c>
      <c r="E351" s="36">
        <v>6294600</v>
      </c>
      <c r="F351" s="11">
        <v>1</v>
      </c>
      <c r="G351" s="71"/>
      <c r="H351" s="43">
        <f>Tabla1[[#This Row],[Valor Total]]-Tabla1[[#This Row],[Recursos totales desembolsados o pagados]]</f>
        <v>6294600</v>
      </c>
      <c r="I351" s="54"/>
      <c r="K351" s="1">
        <v>46140</v>
      </c>
      <c r="M351">
        <f t="shared" si="17"/>
        <v>33</v>
      </c>
      <c r="O351">
        <f t="shared" si="18"/>
        <v>152</v>
      </c>
      <c r="Q351" s="2">
        <f t="shared" si="19"/>
        <v>4.6060606060606064</v>
      </c>
    </row>
    <row r="352" spans="1:17">
      <c r="A352" s="34">
        <v>342</v>
      </c>
      <c r="B352" s="35">
        <v>45986</v>
      </c>
      <c r="C352" s="35">
        <v>45992</v>
      </c>
      <c r="D352" s="32">
        <v>46021</v>
      </c>
      <c r="E352" s="36">
        <v>46680404</v>
      </c>
      <c r="F352" s="11">
        <v>1</v>
      </c>
      <c r="G352" s="71"/>
      <c r="H352" s="43">
        <f>Tabla1[[#This Row],[Valor Total]]-Tabla1[[#This Row],[Recursos totales desembolsados o pagados]]</f>
        <v>46680404</v>
      </c>
      <c r="I352" s="54"/>
      <c r="K352" s="1">
        <v>46140</v>
      </c>
      <c r="M352">
        <f t="shared" si="17"/>
        <v>29</v>
      </c>
      <c r="O352">
        <f t="shared" si="18"/>
        <v>148</v>
      </c>
      <c r="Q352" s="2">
        <f t="shared" si="19"/>
        <v>5.1034482758620694</v>
      </c>
    </row>
    <row r="353" spans="1:17">
      <c r="A353" s="34">
        <v>343</v>
      </c>
      <c r="B353" s="35">
        <v>45989</v>
      </c>
      <c r="C353" s="35">
        <v>46006</v>
      </c>
      <c r="D353" s="35">
        <v>46010</v>
      </c>
      <c r="E353" s="20">
        <v>395626824</v>
      </c>
      <c r="F353" s="11">
        <v>1</v>
      </c>
      <c r="G353" s="71">
        <v>395626824</v>
      </c>
      <c r="H353" s="43">
        <f>Tabla1[[#This Row],[Valor Total]]-Tabla1[[#This Row],[Recursos totales desembolsados o pagados]]</f>
        <v>0</v>
      </c>
      <c r="I353" s="54"/>
      <c r="K353" s="1">
        <v>46140</v>
      </c>
      <c r="M353">
        <f t="shared" si="17"/>
        <v>4</v>
      </c>
      <c r="O353">
        <f t="shared" si="18"/>
        <v>134</v>
      </c>
      <c r="Q353" s="2">
        <f t="shared" si="19"/>
        <v>33.5</v>
      </c>
    </row>
    <row r="354" spans="1:17">
      <c r="A354" s="34">
        <v>344</v>
      </c>
      <c r="B354" s="35">
        <v>45989</v>
      </c>
      <c r="C354" s="35">
        <v>45996</v>
      </c>
      <c r="D354" s="35">
        <v>46010</v>
      </c>
      <c r="E354" s="36">
        <v>592400000</v>
      </c>
      <c r="F354" s="11">
        <v>1</v>
      </c>
      <c r="G354" s="71">
        <v>592400000</v>
      </c>
      <c r="H354" s="43">
        <f>Tabla1[[#This Row],[Valor Total]]-Tabla1[[#This Row],[Recursos totales desembolsados o pagados]]</f>
        <v>0</v>
      </c>
      <c r="I354" s="54"/>
      <c r="K354" s="1">
        <v>46140</v>
      </c>
      <c r="M354">
        <f t="shared" si="17"/>
        <v>14</v>
      </c>
      <c r="O354">
        <f t="shared" si="18"/>
        <v>144</v>
      </c>
      <c r="Q354" s="2">
        <f t="shared" si="19"/>
        <v>10.285714285714286</v>
      </c>
    </row>
    <row r="355" spans="1:17">
      <c r="A355" s="34">
        <v>345</v>
      </c>
      <c r="B355" s="35">
        <v>45989</v>
      </c>
      <c r="C355" s="35">
        <v>45994</v>
      </c>
      <c r="D355" s="35">
        <v>46011</v>
      </c>
      <c r="E355" s="36">
        <v>125973400</v>
      </c>
      <c r="F355" s="11">
        <v>1</v>
      </c>
      <c r="G355" s="71"/>
      <c r="H355" s="43">
        <f>Tabla1[[#This Row],[Valor Total]]-Tabla1[[#This Row],[Recursos totales desembolsados o pagados]]</f>
        <v>125973400</v>
      </c>
      <c r="I355" s="54"/>
      <c r="K355" s="1">
        <v>46140</v>
      </c>
      <c r="M355">
        <f t="shared" si="17"/>
        <v>17</v>
      </c>
      <c r="O355">
        <f t="shared" si="18"/>
        <v>146</v>
      </c>
      <c r="Q355" s="2">
        <f t="shared" si="19"/>
        <v>8.5882352941176467</v>
      </c>
    </row>
    <row r="356" spans="1:17">
      <c r="A356" s="31">
        <v>346</v>
      </c>
      <c r="B356" s="32">
        <v>45992</v>
      </c>
      <c r="C356" s="32">
        <v>46000</v>
      </c>
      <c r="D356" s="32">
        <v>46211</v>
      </c>
      <c r="E356" s="36">
        <v>1519341976</v>
      </c>
      <c r="F356" s="11" t="s">
        <v>57</v>
      </c>
      <c r="G356" s="71">
        <v>952557285</v>
      </c>
      <c r="H356" s="43">
        <f>Tabla1[[#This Row],[Valor Total]]-Tabla1[[#This Row],[Recursos totales desembolsados o pagados]]</f>
        <v>566784691</v>
      </c>
      <c r="I356" s="54"/>
      <c r="K356" s="1">
        <v>46140</v>
      </c>
      <c r="M356">
        <f t="shared" si="17"/>
        <v>211</v>
      </c>
      <c r="O356">
        <f t="shared" si="18"/>
        <v>140</v>
      </c>
      <c r="Q356" s="2">
        <f t="shared" si="19"/>
        <v>0.6635071090047393</v>
      </c>
    </row>
    <row r="357" spans="1:17">
      <c r="A357" s="31">
        <v>347</v>
      </c>
      <c r="B357" s="32">
        <v>45993</v>
      </c>
      <c r="C357" s="32">
        <v>46000</v>
      </c>
      <c r="D357" s="32">
        <v>46211</v>
      </c>
      <c r="E357" s="36">
        <v>205950000</v>
      </c>
      <c r="F357" s="11" t="s">
        <v>57</v>
      </c>
      <c r="G357" s="71">
        <v>123600000</v>
      </c>
      <c r="H357" s="43">
        <f>Tabla1[[#This Row],[Valor Total]]-Tabla1[[#This Row],[Recursos totales desembolsados o pagados]]</f>
        <v>82350000</v>
      </c>
      <c r="I357" s="54"/>
      <c r="K357" s="1">
        <v>46140</v>
      </c>
      <c r="M357">
        <f t="shared" si="17"/>
        <v>211</v>
      </c>
      <c r="O357">
        <f t="shared" si="18"/>
        <v>140</v>
      </c>
      <c r="Q357" s="2">
        <f t="shared" si="19"/>
        <v>0.6635071090047393</v>
      </c>
    </row>
    <row r="358" spans="1:17">
      <c r="A358" s="31">
        <v>348</v>
      </c>
      <c r="B358" s="32">
        <v>45993</v>
      </c>
      <c r="C358" s="32">
        <v>45994</v>
      </c>
      <c r="D358" s="32">
        <v>46017</v>
      </c>
      <c r="E358" s="36">
        <v>650287580</v>
      </c>
      <c r="F358" s="11"/>
      <c r="G358" s="71">
        <v>650287580</v>
      </c>
      <c r="H358" s="43">
        <f>Tabla1[[#This Row],[Valor Total]]-Tabla1[[#This Row],[Recursos totales desembolsados o pagados]]</f>
        <v>0</v>
      </c>
      <c r="I358" s="54"/>
      <c r="K358" s="1">
        <v>46140</v>
      </c>
      <c r="M358">
        <f t="shared" si="17"/>
        <v>23</v>
      </c>
      <c r="O358">
        <f t="shared" si="18"/>
        <v>146</v>
      </c>
      <c r="Q358" s="2">
        <f t="shared" si="19"/>
        <v>6.3478260869565215</v>
      </c>
    </row>
    <row r="359" spans="1:17">
      <c r="A359" s="37">
        <v>349</v>
      </c>
      <c r="B359" s="32">
        <v>45996</v>
      </c>
      <c r="C359" s="32">
        <v>46000</v>
      </c>
      <c r="D359" s="32">
        <v>46013</v>
      </c>
      <c r="E359" s="36">
        <v>740087613</v>
      </c>
      <c r="F359" s="11"/>
      <c r="G359" s="71"/>
      <c r="H359" s="43">
        <f>Tabla1[[#This Row],[Valor Total]]-Tabla1[[#This Row],[Recursos totales desembolsados o pagados]]</f>
        <v>740087613</v>
      </c>
      <c r="I359" s="54"/>
      <c r="K359" s="1">
        <v>46140</v>
      </c>
      <c r="M359">
        <f t="shared" si="17"/>
        <v>13</v>
      </c>
      <c r="O359">
        <f t="shared" si="18"/>
        <v>140</v>
      </c>
      <c r="Q359" s="2">
        <f t="shared" si="19"/>
        <v>10.769230769230768</v>
      </c>
    </row>
    <row r="360" spans="1:17">
      <c r="A360" s="31">
        <v>350</v>
      </c>
      <c r="B360" s="32">
        <v>45996</v>
      </c>
      <c r="C360" s="32">
        <v>46000</v>
      </c>
      <c r="D360" s="32">
        <v>46006</v>
      </c>
      <c r="E360" s="36">
        <v>451804920</v>
      </c>
      <c r="F360" s="11"/>
      <c r="G360" s="71">
        <v>451804920</v>
      </c>
      <c r="H360" s="43">
        <f>Tabla1[[#This Row],[Valor Total]]-Tabla1[[#This Row],[Recursos totales desembolsados o pagados]]</f>
        <v>0</v>
      </c>
      <c r="I360" s="54"/>
      <c r="K360" s="1">
        <v>46140</v>
      </c>
      <c r="M360">
        <f t="shared" si="17"/>
        <v>6</v>
      </c>
      <c r="O360">
        <f t="shared" si="18"/>
        <v>140</v>
      </c>
      <c r="Q360" s="2">
        <f t="shared" si="19"/>
        <v>23.333333333333336</v>
      </c>
    </row>
    <row r="361" spans="1:17">
      <c r="A361" s="31">
        <v>351</v>
      </c>
      <c r="B361" s="32">
        <v>45995</v>
      </c>
      <c r="C361" s="32">
        <v>46000</v>
      </c>
      <c r="D361" s="32">
        <v>46021</v>
      </c>
      <c r="E361" s="36">
        <v>31000000</v>
      </c>
      <c r="F361" s="11"/>
      <c r="G361" s="71">
        <v>31000000</v>
      </c>
      <c r="H361" s="43">
        <f>Tabla1[[#This Row],[Valor Total]]-Tabla1[[#This Row],[Recursos totales desembolsados o pagados]]</f>
        <v>0</v>
      </c>
      <c r="I361" s="54"/>
      <c r="K361" s="1">
        <v>46140</v>
      </c>
      <c r="M361">
        <f t="shared" si="17"/>
        <v>21</v>
      </c>
      <c r="O361">
        <f t="shared" si="18"/>
        <v>140</v>
      </c>
      <c r="Q361" s="2">
        <f t="shared" si="19"/>
        <v>6.6666666666666661</v>
      </c>
    </row>
    <row r="362" spans="1:17">
      <c r="A362" s="31">
        <v>353</v>
      </c>
      <c r="B362" s="32">
        <v>46007</v>
      </c>
      <c r="C362" s="32">
        <v>46008</v>
      </c>
      <c r="D362" s="32">
        <v>46021</v>
      </c>
      <c r="E362" s="36">
        <v>5300000</v>
      </c>
      <c r="F362" s="11"/>
      <c r="G362" s="71"/>
      <c r="H362" s="43">
        <f>Tabla1[[#This Row],[Valor Total]]-Tabla1[[#This Row],[Recursos totales desembolsados o pagados]]</f>
        <v>5300000</v>
      </c>
      <c r="I362" s="54"/>
      <c r="K362" s="1">
        <v>46140</v>
      </c>
      <c r="M362">
        <f t="shared" si="17"/>
        <v>13</v>
      </c>
      <c r="O362">
        <f t="shared" si="18"/>
        <v>132</v>
      </c>
      <c r="Q362" s="2">
        <f t="shared" si="19"/>
        <v>10.153846153846153</v>
      </c>
    </row>
    <row r="363" spans="1:17">
      <c r="A363" s="31">
        <v>354</v>
      </c>
      <c r="B363" s="32">
        <v>46010</v>
      </c>
      <c r="C363" s="32">
        <v>46014</v>
      </c>
      <c r="D363" s="32">
        <v>46234</v>
      </c>
      <c r="E363" s="36">
        <v>1325681800</v>
      </c>
      <c r="F363" s="11" t="s">
        <v>58</v>
      </c>
      <c r="G363" s="71">
        <v>601421480</v>
      </c>
      <c r="H363" s="43">
        <f>Tabla1[[#This Row],[Valor Total]]-Tabla1[[#This Row],[Recursos totales desembolsados o pagados]]</f>
        <v>724260320</v>
      </c>
      <c r="I363" s="54"/>
      <c r="K363" s="1">
        <v>46140</v>
      </c>
      <c r="M363">
        <f t="shared" si="17"/>
        <v>220</v>
      </c>
      <c r="O363">
        <f t="shared" si="18"/>
        <v>126</v>
      </c>
      <c r="Q363" s="2">
        <f t="shared" si="19"/>
        <v>0.57272727272727275</v>
      </c>
    </row>
    <row r="364" spans="1:17">
      <c r="A364" s="34">
        <v>355</v>
      </c>
      <c r="B364" s="35">
        <v>46015</v>
      </c>
      <c r="C364" s="35">
        <v>46017</v>
      </c>
      <c r="D364" s="35">
        <v>46021</v>
      </c>
      <c r="E364" s="20">
        <v>1268094200</v>
      </c>
      <c r="F364" s="11"/>
      <c r="G364" s="71">
        <v>1268094199</v>
      </c>
      <c r="H364" s="43">
        <f>Tabla1[[#This Row],[Valor Total]]-Tabla1[[#This Row],[Recursos totales desembolsados o pagados]]</f>
        <v>1</v>
      </c>
      <c r="I364" s="54"/>
      <c r="K364" s="1">
        <v>46140</v>
      </c>
      <c r="M364">
        <f t="shared" si="17"/>
        <v>4</v>
      </c>
      <c r="O364">
        <f t="shared" si="18"/>
        <v>123</v>
      </c>
      <c r="Q364" s="2">
        <f t="shared" si="19"/>
        <v>30.75</v>
      </c>
    </row>
    <row r="365" spans="1:17">
      <c r="A365" s="31">
        <v>158153</v>
      </c>
      <c r="B365" s="32">
        <v>46008</v>
      </c>
      <c r="C365" s="32">
        <v>46017</v>
      </c>
      <c r="D365" s="32">
        <v>46021</v>
      </c>
      <c r="E365" s="36">
        <v>1199967956</v>
      </c>
      <c r="F365" s="11"/>
      <c r="G365" s="71"/>
      <c r="H365" s="43">
        <f>Tabla1[[#This Row],[Valor Total]]-Tabla1[[#This Row],[Recursos totales desembolsados o pagados]]</f>
        <v>1199967956</v>
      </c>
      <c r="I365" s="54"/>
      <c r="K365" s="1">
        <v>46140</v>
      </c>
      <c r="M365">
        <f t="shared" si="17"/>
        <v>4</v>
      </c>
      <c r="O365">
        <f t="shared" si="18"/>
        <v>123</v>
      </c>
      <c r="Q365" s="2">
        <f t="shared" si="19"/>
        <v>30.75</v>
      </c>
    </row>
    <row r="366" spans="1:17">
      <c r="A366" s="31">
        <v>158424</v>
      </c>
      <c r="B366" s="32">
        <v>46010</v>
      </c>
      <c r="C366" s="32">
        <v>46015</v>
      </c>
      <c r="D366" s="32">
        <v>46160</v>
      </c>
      <c r="E366" s="36">
        <v>525058298</v>
      </c>
      <c r="F366" s="11" t="s">
        <v>59</v>
      </c>
      <c r="G366" s="71">
        <v>225971129</v>
      </c>
      <c r="H366" s="43">
        <f>Tabla1[[#This Row],[Valor Total]]-Tabla1[[#This Row],[Recursos totales desembolsados o pagados]]</f>
        <v>299087169</v>
      </c>
      <c r="I366" s="54"/>
      <c r="K366" s="1">
        <v>46140</v>
      </c>
      <c r="M366">
        <f t="shared" si="17"/>
        <v>145</v>
      </c>
      <c r="O366">
        <f t="shared" si="18"/>
        <v>125</v>
      </c>
      <c r="Q366" s="2">
        <f t="shared" si="19"/>
        <v>0.86206896551724144</v>
      </c>
    </row>
    <row r="367" spans="1:17">
      <c r="A367" s="31">
        <v>158507</v>
      </c>
      <c r="B367" s="32">
        <v>46013</v>
      </c>
      <c r="C367" s="35">
        <v>46020</v>
      </c>
      <c r="D367" s="32">
        <v>46194</v>
      </c>
      <c r="E367" s="36">
        <v>27805702</v>
      </c>
      <c r="F367" s="11" t="s">
        <v>60</v>
      </c>
      <c r="G367" s="71">
        <v>12188145</v>
      </c>
      <c r="H367" s="43">
        <f>Tabla1[[#This Row],[Valor Total]]-Tabla1[[#This Row],[Recursos totales desembolsados o pagados]]</f>
        <v>15617557</v>
      </c>
      <c r="I367" s="54"/>
      <c r="K367" s="1">
        <v>46140</v>
      </c>
      <c r="M367">
        <f t="shared" si="17"/>
        <v>174</v>
      </c>
      <c r="O367">
        <f t="shared" si="18"/>
        <v>120</v>
      </c>
      <c r="Q367" s="2">
        <f t="shared" si="19"/>
        <v>0.68965517241379315</v>
      </c>
    </row>
    <row r="368" spans="1:17">
      <c r="A368" s="31">
        <v>158516</v>
      </c>
      <c r="B368" s="32">
        <v>46013</v>
      </c>
      <c r="C368" s="35">
        <v>46020</v>
      </c>
      <c r="D368" s="32">
        <v>46194</v>
      </c>
      <c r="E368" s="36">
        <v>28019039</v>
      </c>
      <c r="F368" s="11" t="s">
        <v>60</v>
      </c>
      <c r="G368" s="71">
        <v>9232116</v>
      </c>
      <c r="H368" s="43">
        <f>Tabla1[[#This Row],[Valor Total]]-Tabla1[[#This Row],[Recursos totales desembolsados o pagados]]</f>
        <v>18786923</v>
      </c>
      <c r="I368" s="54"/>
      <c r="K368" s="1">
        <v>46140</v>
      </c>
      <c r="M368">
        <f t="shared" si="17"/>
        <v>174</v>
      </c>
      <c r="O368">
        <f t="shared" si="18"/>
        <v>120</v>
      </c>
      <c r="Q368" s="2">
        <f t="shared" si="19"/>
        <v>0.68965517241379315</v>
      </c>
    </row>
    <row r="369" spans="1:17">
      <c r="A369" s="31">
        <v>158513</v>
      </c>
      <c r="B369" s="32">
        <v>46013</v>
      </c>
      <c r="C369" s="35">
        <v>46020</v>
      </c>
      <c r="D369" s="32">
        <v>46194</v>
      </c>
      <c r="E369" s="36">
        <v>57626000</v>
      </c>
      <c r="F369" s="11" t="s">
        <v>60</v>
      </c>
      <c r="G369" s="71">
        <v>21046074</v>
      </c>
      <c r="H369" s="43">
        <f>Tabla1[[#This Row],[Valor Total]]-Tabla1[[#This Row],[Recursos totales desembolsados o pagados]]</f>
        <v>36579926</v>
      </c>
      <c r="I369" s="54"/>
      <c r="K369" s="1">
        <v>46140</v>
      </c>
      <c r="M369">
        <f t="shared" si="17"/>
        <v>174</v>
      </c>
      <c r="O369">
        <f t="shared" si="18"/>
        <v>120</v>
      </c>
      <c r="Q369" s="2">
        <f t="shared" si="19"/>
        <v>0.68965517241379315</v>
      </c>
    </row>
    <row r="370" spans="1:17">
      <c r="A370" s="31">
        <v>158517</v>
      </c>
      <c r="B370" s="32">
        <v>46013</v>
      </c>
      <c r="C370" s="35">
        <v>46020</v>
      </c>
      <c r="D370" s="32">
        <v>46194</v>
      </c>
      <c r="E370" s="36">
        <v>27805702</v>
      </c>
      <c r="F370" s="11" t="s">
        <v>60</v>
      </c>
      <c r="G370" s="71">
        <v>10370688</v>
      </c>
      <c r="H370" s="43">
        <f>Tabla1[[#This Row],[Valor Total]]-Tabla1[[#This Row],[Recursos totales desembolsados o pagados]]</f>
        <v>17435014</v>
      </c>
      <c r="I370" s="54"/>
      <c r="K370" s="1">
        <v>46140</v>
      </c>
      <c r="M370">
        <f t="shared" si="17"/>
        <v>174</v>
      </c>
      <c r="O370">
        <f t="shared" si="18"/>
        <v>120</v>
      </c>
      <c r="Q370" s="2">
        <f t="shared" si="19"/>
        <v>0.68965517241379315</v>
      </c>
    </row>
    <row r="371" spans="1:17">
      <c r="A371" s="31">
        <v>158515</v>
      </c>
      <c r="B371" s="32">
        <v>46013</v>
      </c>
      <c r="C371" s="35">
        <v>46020</v>
      </c>
      <c r="D371" s="32">
        <v>46194</v>
      </c>
      <c r="E371" s="36">
        <v>37100415</v>
      </c>
      <c r="F371" s="11" t="s">
        <v>60</v>
      </c>
      <c r="G371" s="71">
        <v>11875063</v>
      </c>
      <c r="H371" s="43">
        <f>Tabla1[[#This Row],[Valor Total]]-Tabla1[[#This Row],[Recursos totales desembolsados o pagados]]</f>
        <v>25225352</v>
      </c>
      <c r="I371" s="54"/>
      <c r="K371" s="1">
        <v>46140</v>
      </c>
      <c r="M371">
        <f t="shared" si="17"/>
        <v>174</v>
      </c>
      <c r="O371">
        <f t="shared" si="18"/>
        <v>120</v>
      </c>
      <c r="Q371" s="2">
        <f t="shared" si="19"/>
        <v>0.68965517241379315</v>
      </c>
    </row>
    <row r="372" spans="1:17">
      <c r="A372" s="31">
        <v>158514</v>
      </c>
      <c r="B372" s="32">
        <v>46013</v>
      </c>
      <c r="C372" s="35">
        <v>46020</v>
      </c>
      <c r="D372" s="32">
        <v>46194</v>
      </c>
      <c r="E372" s="36">
        <v>52911959</v>
      </c>
      <c r="F372" s="11" t="s">
        <v>60</v>
      </c>
      <c r="G372" s="74">
        <v>20264941</v>
      </c>
      <c r="H372" s="43">
        <f>Tabla1[[#This Row],[Valor Total]]-Tabla1[[#This Row],[Recursos totales desembolsados o pagados]]</f>
        <v>32647018</v>
      </c>
      <c r="I372" s="54"/>
      <c r="K372" s="1">
        <v>46140</v>
      </c>
      <c r="M372">
        <f t="shared" si="17"/>
        <v>174</v>
      </c>
      <c r="O372">
        <f t="shared" si="18"/>
        <v>120</v>
      </c>
      <c r="Q372" s="2">
        <f t="shared" si="19"/>
        <v>0.68965517241379315</v>
      </c>
    </row>
    <row r="373" spans="1:17">
      <c r="A373" s="16"/>
      <c r="B373" s="17"/>
      <c r="C373" s="18"/>
      <c r="D373" s="18"/>
      <c r="E373" s="48"/>
      <c r="F373" s="19"/>
      <c r="G373" s="73"/>
      <c r="H373" s="49">
        <f>Tabla1[[#This Row],[Valor Total]]-Tabla1[[#This Row],[Recursos totales desembolsados o pagados]]</f>
        <v>0</v>
      </c>
      <c r="I373" s="55"/>
    </row>
    <row r="374" spans="1:17">
      <c r="A374" s="21"/>
      <c r="B374" s="22"/>
      <c r="C374" s="23"/>
      <c r="D374" s="23"/>
      <c r="E374" s="50"/>
      <c r="F374" s="24"/>
      <c r="G374" s="75"/>
      <c r="H374" s="51"/>
    </row>
    <row r="375" spans="1:17">
      <c r="A375" s="21"/>
      <c r="B375" s="22"/>
      <c r="C375" s="23"/>
      <c r="D375" s="23"/>
      <c r="E375" s="50"/>
      <c r="F375" s="24"/>
      <c r="G375" s="75"/>
      <c r="H375" s="51"/>
    </row>
    <row r="376" spans="1:17">
      <c r="A376" s="21"/>
      <c r="B376" s="22"/>
      <c r="C376" s="23"/>
      <c r="D376" s="23"/>
      <c r="E376" s="50"/>
      <c r="F376" s="24"/>
      <c r="G376" s="75"/>
      <c r="H376" s="51"/>
    </row>
    <row r="377" spans="1:17">
      <c r="A377" s="21"/>
      <c r="B377" s="22"/>
      <c r="C377" s="23"/>
      <c r="D377" s="23"/>
      <c r="E377" s="50"/>
      <c r="F377" s="24"/>
      <c r="G377" s="75"/>
      <c r="H377" s="51"/>
    </row>
    <row r="378" spans="1:17">
      <c r="A378" s="21"/>
      <c r="B378" s="22"/>
      <c r="C378" s="23"/>
      <c r="D378" s="23"/>
      <c r="E378" s="50"/>
      <c r="F378" s="24"/>
      <c r="G378" s="75"/>
      <c r="H378" s="51"/>
    </row>
    <row r="379" spans="1:17">
      <c r="A379" s="21"/>
      <c r="B379" s="22"/>
      <c r="C379" s="23"/>
      <c r="D379" s="23"/>
      <c r="E379" s="50"/>
      <c r="F379" s="24"/>
      <c r="G379" s="75"/>
      <c r="H379" s="51"/>
    </row>
    <row r="380" spans="1:17">
      <c r="A380" s="21"/>
      <c r="B380" s="22"/>
      <c r="C380" s="23"/>
      <c r="D380" s="23"/>
      <c r="E380" s="50"/>
      <c r="F380" s="24"/>
      <c r="G380" s="75"/>
      <c r="H380" s="51"/>
    </row>
    <row r="381" spans="1:17">
      <c r="A381" s="21"/>
      <c r="B381" s="22"/>
      <c r="C381" s="23"/>
      <c r="D381" s="23"/>
      <c r="E381" s="50"/>
      <c r="F381" s="24"/>
      <c r="G381" s="75"/>
      <c r="H381" s="51"/>
    </row>
    <row r="382" spans="1:17">
      <c r="F382" s="24"/>
    </row>
    <row r="383" spans="1:17">
      <c r="F383" s="24"/>
    </row>
    <row r="384" spans="1:17">
      <c r="F384" s="24"/>
    </row>
  </sheetData>
  <mergeCells count="1">
    <mergeCell ref="A1:I1"/>
  </mergeCells>
  <conditionalFormatting sqref="Q1:Q1048576">
    <cfRule type="cellIs" dxfId="13" priority="2" operator="greaterThanOrEqual">
      <formula>1</formula>
    </cfRule>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b360864-5489-42cf-be01-d26866164735">
      <Terms xmlns="http://schemas.microsoft.com/office/infopath/2007/PartnerControls"/>
    </lcf76f155ced4ddcb4097134ff3c332f>
    <TaxCatchAll xmlns="64014819-7feb-4233-8118-6bc5d4a3df4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0D908C9CEF10243A17FD86E97E26020" ma:contentTypeVersion="16" ma:contentTypeDescription="Crear nuevo documento." ma:contentTypeScope="" ma:versionID="b88ad3c4f962ecd5378a1ddff71b25a3">
  <xsd:schema xmlns:xsd="http://www.w3.org/2001/XMLSchema" xmlns:xs="http://www.w3.org/2001/XMLSchema" xmlns:p="http://schemas.microsoft.com/office/2006/metadata/properties" xmlns:ns2="0b360864-5489-42cf-be01-d26866164735" xmlns:ns3="64014819-7feb-4233-8118-6bc5d4a3df46" targetNamespace="http://schemas.microsoft.com/office/2006/metadata/properties" ma:root="true" ma:fieldsID="ce500dcc63e1c84494d740b0b2d834d3" ns2:_="" ns3:_="">
    <xsd:import namespace="0b360864-5489-42cf-be01-d26866164735"/>
    <xsd:import namespace="64014819-7feb-4233-8118-6bc5d4a3df4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360864-5489-42cf-be01-d268661647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014819-7feb-4233-8118-6bc5d4a3df4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5699bdc-8a36-4022-8261-0a12307d6b1c}" ma:internalName="TaxCatchAll" ma:showField="CatchAllData" ma:web="64014819-7feb-4233-8118-6bc5d4a3df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081F5A-FDDD-4AAC-B986-AB8244B7825C}"/>
</file>

<file path=customXml/itemProps2.xml><?xml version="1.0" encoding="utf-8"?>
<ds:datastoreItem xmlns:ds="http://schemas.openxmlformats.org/officeDocument/2006/customXml" ds:itemID="{C90583E0-9C07-4AB8-B187-7A761CFE13D6}"/>
</file>

<file path=customXml/itemProps3.xml><?xml version="1.0" encoding="utf-8"?>
<ds:datastoreItem xmlns:ds="http://schemas.openxmlformats.org/officeDocument/2006/customXml" ds:itemID="{F5A1029B-850F-499F-A227-B23468DAAAD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Susana Solano Morales</dc:creator>
  <cp:keywords/>
  <dc:description/>
  <cp:lastModifiedBy>Susana Solano Morales</cp:lastModifiedBy>
  <cp:revision/>
  <dcterms:created xsi:type="dcterms:W3CDTF">2025-05-15T14:15:52Z</dcterms:created>
  <dcterms:modified xsi:type="dcterms:W3CDTF">2026-05-11T14:27:35Z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0x010100B0D908C9CEF10243A17FD86E97E26020</vt:lpwstr>
  </property>
  <property fmtid="{D5CDD505-2E9C-101B-9397-08002B2CF9AE}" pid="3" name="MediaServiceImageTags">
    <vt:lpwstr/>
  </property>
  <property fmtid="{D5CDD505-2E9C-101B-9397-08002B2CF9AE}" pid="4" name="MSIP_Label_0e276b9b-e947-408c-8898-19de23b201e4_Enabled">
    <vt:lpwstr>true</vt:lpwstr>
  </property>
  <property fmtid="{D5CDD505-2E9C-101B-9397-08002B2CF9AE}" pid="5" name="MSIP_Label_0e276b9b-e947-408c-8898-19de23b201e4_SetDate">
    <vt:lpwstr>2026-04-20T21:19:00Z</vt:lpwstr>
  </property>
  <property fmtid="{D5CDD505-2E9C-101B-9397-08002B2CF9AE}" pid="6" name="MSIP_Label_0e276b9b-e947-408c-8898-19de23b201e4_Method">
    <vt:lpwstr>Standard</vt:lpwstr>
  </property>
  <property fmtid="{D5CDD505-2E9C-101B-9397-08002B2CF9AE}" pid="7" name="MSIP_Label_0e276b9b-e947-408c-8898-19de23b201e4_Name">
    <vt:lpwstr>Publica</vt:lpwstr>
  </property>
  <property fmtid="{D5CDD505-2E9C-101B-9397-08002B2CF9AE}" pid="8" name="MSIP_Label_0e276b9b-e947-408c-8898-19de23b201e4_SiteId">
    <vt:lpwstr>6ee94c34-bbd6-4647-a483-0e196a4de0ff</vt:lpwstr>
  </property>
  <property fmtid="{D5CDD505-2E9C-101B-9397-08002B2CF9AE}" pid="9" name="MSIP_Label_0e276b9b-e947-408c-8898-19de23b201e4_ActionId">
    <vt:lpwstr>59aac921-1e48-4d3c-87d2-76722815c479</vt:lpwstr>
  </property>
  <property fmtid="{D5CDD505-2E9C-101B-9397-08002B2CF9AE}" pid="10" name="MSIP_Label_0e276b9b-e947-408c-8898-19de23b201e4_ContentBits">
    <vt:lpwstr>0</vt:lpwstr>
  </property>
  <property fmtid="{D5CDD505-2E9C-101B-9397-08002B2CF9AE}" pid="11" name="MSIP_Label_0e276b9b-e947-408c-8898-19de23b201e4_Tag">
    <vt:lpwstr>10, 3, 0, 2</vt:lpwstr>
  </property>
</Properties>
</file>