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jtriana\Downloads\"/>
    </mc:Choice>
  </mc:AlternateContent>
  <xr:revisionPtr revIDLastSave="0" documentId="13_ncr:20000001_{3377F101-0CE4-4BDE-9D0A-1CF3618A9A7C}" xr6:coauthVersionLast="47" xr6:coauthVersionMax="47" xr10:uidLastSave="{00000000-0000-0000-0000-000000000000}"/>
  <bookViews>
    <workbookView xWindow="-120" yWindow="-120" windowWidth="29040" windowHeight="15720" tabRatio="787" firstSheet="1" activeTab="6" xr2:uid="{00000000-000D-0000-FFFF-FFFF00000000}"/>
  </bookViews>
  <sheets>
    <sheet name="Lista desplegables" sheetId="3" state="hidden" r:id="rId1"/>
    <sheet name="1. PronunciamientoAdmisiones" sheetId="4" r:id="rId2"/>
    <sheet name="Registro_Pronun" sheetId="9" r:id="rId3"/>
    <sheet name="2. AudienciaResoluciónObjec" sheetId="5" r:id="rId4"/>
    <sheet name="Registro_AudResolObj" sheetId="10" r:id="rId5"/>
    <sheet name="3.SeguimientoSujetosAcuerdo" sheetId="6" r:id="rId6"/>
    <sheet name="Registro_Seg" sheetId="11" r:id="rId7"/>
    <sheet name="HV - I14_" sheetId="14" state="hidden" r:id="rId8"/>
  </sheets>
  <externalReferences>
    <externalReference r:id="rId9"/>
  </externalReferences>
  <definedNames>
    <definedName name="Sigla">[1]!Tabla9[SIGLA]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0" l="1"/>
  <c r="K12" i="11"/>
  <c r="K13" i="11"/>
  <c r="K13" i="9"/>
  <c r="K23" i="9"/>
  <c r="K27" i="11" l="1"/>
  <c r="K26" i="11"/>
  <c r="J26" i="11"/>
  <c r="H26" i="11"/>
  <c r="F26" i="11"/>
  <c r="D26" i="11"/>
  <c r="G31" i="10"/>
  <c r="E31" i="10"/>
  <c r="C31" i="10"/>
  <c r="J30" i="10"/>
  <c r="G30" i="10"/>
  <c r="E30" i="10"/>
  <c r="C30" i="10"/>
  <c r="K29" i="9"/>
  <c r="K28" i="9"/>
  <c r="L28" i="9" s="1"/>
  <c r="J28" i="9"/>
  <c r="H28" i="9"/>
  <c r="F28" i="9"/>
  <c r="D28" i="9"/>
  <c r="K31" i="10" l="1"/>
  <c r="D30" i="10"/>
  <c r="F30" i="10"/>
  <c r="H30" i="10"/>
  <c r="L26" i="11"/>
  <c r="K30" i="10"/>
  <c r="L30" i="10" s="1"/>
  <c r="K25" i="11" l="1"/>
  <c r="I11" i="10" l="1"/>
  <c r="G11" i="10"/>
  <c r="E11" i="10"/>
  <c r="C11" i="10"/>
  <c r="I10" i="10"/>
  <c r="G10" i="10"/>
  <c r="E10" i="10"/>
  <c r="C10" i="10"/>
  <c r="K27" i="9"/>
  <c r="F26" i="10" l="1"/>
  <c r="K21" i="9"/>
  <c r="C11" i="11" l="1"/>
  <c r="C10" i="11"/>
  <c r="E11" i="11"/>
  <c r="E10" i="11"/>
  <c r="G11" i="11"/>
  <c r="G10" i="11"/>
  <c r="I11" i="11"/>
  <c r="I10" i="11"/>
  <c r="K13" i="10"/>
  <c r="K12" i="10"/>
  <c r="K24" i="11"/>
  <c r="L24" i="11" s="1"/>
  <c r="J24" i="11"/>
  <c r="H24" i="11"/>
  <c r="F24" i="11"/>
  <c r="D24" i="11"/>
  <c r="K23" i="11"/>
  <c r="K22" i="11"/>
  <c r="J22" i="11"/>
  <c r="H22" i="11"/>
  <c r="F22" i="11"/>
  <c r="D22" i="11"/>
  <c r="K21" i="11"/>
  <c r="K20" i="11"/>
  <c r="J20" i="11"/>
  <c r="H20" i="11"/>
  <c r="F20" i="11"/>
  <c r="D20" i="11"/>
  <c r="K19" i="11"/>
  <c r="K18" i="11"/>
  <c r="J18" i="11"/>
  <c r="H18" i="11"/>
  <c r="F18" i="11"/>
  <c r="D18" i="11"/>
  <c r="K17" i="11"/>
  <c r="K16" i="11"/>
  <c r="J16" i="11"/>
  <c r="H16" i="11"/>
  <c r="F16" i="11"/>
  <c r="D16" i="11"/>
  <c r="K15" i="11"/>
  <c r="K14" i="11"/>
  <c r="J14" i="11"/>
  <c r="H14" i="11"/>
  <c r="F14" i="11"/>
  <c r="D14" i="11"/>
  <c r="J12" i="11"/>
  <c r="H12" i="11"/>
  <c r="F12" i="11"/>
  <c r="D12" i="11"/>
  <c r="B15" i="11"/>
  <c r="B14" i="11"/>
  <c r="B27" i="11"/>
  <c r="B26" i="11"/>
  <c r="B25" i="11"/>
  <c r="B24" i="11"/>
  <c r="B23" i="11"/>
  <c r="B22" i="11"/>
  <c r="B21" i="11"/>
  <c r="B20" i="11"/>
  <c r="B19" i="11"/>
  <c r="B18" i="11"/>
  <c r="B17" i="11"/>
  <c r="B16" i="11"/>
  <c r="B13" i="11"/>
  <c r="B12" i="11"/>
  <c r="B11" i="11"/>
  <c r="B10" i="11"/>
  <c r="I11" i="9"/>
  <c r="I10" i="9"/>
  <c r="G11" i="9"/>
  <c r="G10" i="9"/>
  <c r="E11" i="9"/>
  <c r="E10" i="9"/>
  <c r="C11" i="9"/>
  <c r="C10" i="9"/>
  <c r="J28" i="10"/>
  <c r="J26" i="10"/>
  <c r="J24" i="10"/>
  <c r="J22" i="10"/>
  <c r="J20" i="10"/>
  <c r="J18" i="10"/>
  <c r="J16" i="10"/>
  <c r="K29" i="10"/>
  <c r="K28" i="10"/>
  <c r="K27" i="10"/>
  <c r="K26" i="10"/>
  <c r="K25" i="10"/>
  <c r="K24" i="10"/>
  <c r="K23" i="10"/>
  <c r="K22" i="10"/>
  <c r="K21" i="10"/>
  <c r="K20" i="10"/>
  <c r="K19" i="10"/>
  <c r="K18" i="10"/>
  <c r="K17" i="10"/>
  <c r="K16" i="10"/>
  <c r="K15" i="10"/>
  <c r="K14" i="10"/>
  <c r="H28" i="10"/>
  <c r="H26" i="10"/>
  <c r="H24" i="10"/>
  <c r="H22" i="10"/>
  <c r="H20" i="10"/>
  <c r="F28" i="10"/>
  <c r="F24" i="10"/>
  <c r="F22" i="10"/>
  <c r="F20" i="10"/>
  <c r="D28" i="10"/>
  <c r="D26" i="10"/>
  <c r="D24" i="10"/>
  <c r="D22" i="10"/>
  <c r="D20" i="10"/>
  <c r="D18" i="10"/>
  <c r="F18" i="10"/>
  <c r="H18" i="10"/>
  <c r="H16" i="10"/>
  <c r="F16" i="10"/>
  <c r="D16" i="10"/>
  <c r="D14" i="10"/>
  <c r="F14" i="10"/>
  <c r="H14" i="10"/>
  <c r="J14" i="10"/>
  <c r="J12" i="10"/>
  <c r="F12" i="10"/>
  <c r="D12" i="10"/>
  <c r="J10" i="10"/>
  <c r="O48" i="5" s="1"/>
  <c r="H10" i="10"/>
  <c r="L48" i="5" s="1"/>
  <c r="F10" i="10"/>
  <c r="I48" i="5" s="1"/>
  <c r="B19" i="10"/>
  <c r="B18" i="10"/>
  <c r="B17" i="10"/>
  <c r="B16" i="10"/>
  <c r="B15" i="10"/>
  <c r="B14" i="10"/>
  <c r="B13" i="10"/>
  <c r="B12" i="10"/>
  <c r="B31" i="10"/>
  <c r="B30" i="10"/>
  <c r="B29" i="10"/>
  <c r="B28" i="10"/>
  <c r="B27" i="10"/>
  <c r="B26" i="10"/>
  <c r="B25" i="10"/>
  <c r="B24" i="10"/>
  <c r="B23" i="10"/>
  <c r="B22" i="10"/>
  <c r="B21" i="10"/>
  <c r="B20" i="10"/>
  <c r="B11" i="10"/>
  <c r="B10" i="10"/>
  <c r="D26" i="9"/>
  <c r="F26" i="9"/>
  <c r="H26" i="9"/>
  <c r="J26" i="9"/>
  <c r="J24" i="9"/>
  <c r="H24" i="9"/>
  <c r="F24" i="9"/>
  <c r="D24" i="9"/>
  <c r="J22" i="9"/>
  <c r="H22" i="9"/>
  <c r="F22" i="9"/>
  <c r="D22" i="9"/>
  <c r="J20" i="9"/>
  <c r="H20" i="9"/>
  <c r="F20" i="9"/>
  <c r="D20" i="9"/>
  <c r="D18" i="9"/>
  <c r="F18" i="9"/>
  <c r="H18" i="9"/>
  <c r="J18" i="9"/>
  <c r="J12" i="9"/>
  <c r="H12" i="9"/>
  <c r="F12" i="9"/>
  <c r="D12" i="9"/>
  <c r="B29" i="9"/>
  <c r="B27" i="9"/>
  <c r="B23" i="9"/>
  <c r="B25" i="9"/>
  <c r="B21" i="9"/>
  <c r="B19" i="9"/>
  <c r="B13" i="9"/>
  <c r="B11" i="9"/>
  <c r="J10" i="11" l="1"/>
  <c r="O47" i="6" s="1"/>
  <c r="H10" i="11"/>
  <c r="L47" i="6" s="1"/>
  <c r="L12" i="11"/>
  <c r="L20" i="10"/>
  <c r="L22" i="11"/>
  <c r="K11" i="10"/>
  <c r="L28" i="10"/>
  <c r="K10" i="10"/>
  <c r="L26" i="10"/>
  <c r="L20" i="11"/>
  <c r="L16" i="11"/>
  <c r="L24" i="10"/>
  <c r="L14" i="11"/>
  <c r="L18" i="11"/>
  <c r="F10" i="11"/>
  <c r="I47" i="6" s="1"/>
  <c r="K11" i="11"/>
  <c r="D10" i="11"/>
  <c r="F47" i="6" s="1"/>
  <c r="L22" i="10"/>
  <c r="L18" i="10"/>
  <c r="K10" i="11"/>
  <c r="L14" i="10"/>
  <c r="L16" i="10"/>
  <c r="D10" i="10"/>
  <c r="F48" i="5" s="1"/>
  <c r="L12" i="10"/>
  <c r="L10" i="11" l="1"/>
  <c r="P47" i="6" s="1"/>
  <c r="L10" i="10"/>
  <c r="P48" i="5" s="1"/>
  <c r="D10" i="9"/>
  <c r="P48" i="4"/>
  <c r="O48" i="4"/>
  <c r="L48" i="4"/>
  <c r="I48" i="4"/>
  <c r="P50" i="14" l="1"/>
  <c r="O50" i="14"/>
  <c r="L50" i="14"/>
  <c r="I50" i="14"/>
  <c r="F50" i="14"/>
  <c r="K12" i="9" l="1"/>
  <c r="L12" i="9" s="1"/>
  <c r="K18" i="9"/>
  <c r="L18" i="9" s="1"/>
  <c r="K20" i="9"/>
  <c r="L20" i="9" s="1"/>
  <c r="K22" i="9"/>
  <c r="L22" i="9" s="1"/>
  <c r="K24" i="9"/>
  <c r="L24" i="9" s="1"/>
  <c r="K26" i="9"/>
  <c r="L26" i="9" s="1"/>
  <c r="F49" i="14" l="1"/>
  <c r="I49" i="14"/>
  <c r="O49" i="14"/>
  <c r="P49" i="14"/>
  <c r="L49" i="14"/>
  <c r="D16" i="9" l="1"/>
  <c r="D14" i="9"/>
  <c r="F16" i="9"/>
  <c r="F14" i="9"/>
  <c r="H16" i="9"/>
  <c r="H14" i="9"/>
  <c r="J10" i="9"/>
  <c r="H10" i="9"/>
  <c r="F10" i="9"/>
  <c r="K17" i="9"/>
  <c r="K16" i="9"/>
  <c r="L16" i="9" s="1"/>
  <c r="K15" i="9"/>
  <c r="K11" i="9" s="1"/>
  <c r="K14" i="9"/>
  <c r="J16" i="9"/>
  <c r="J14" i="9"/>
  <c r="B28" i="9"/>
  <c r="B26" i="9"/>
  <c r="B24" i="9"/>
  <c r="B22" i="9"/>
  <c r="B20" i="9"/>
  <c r="B18" i="9"/>
  <c r="B17" i="9"/>
  <c r="B16" i="9"/>
  <c r="B15" i="9"/>
  <c r="B14" i="9"/>
  <c r="B12" i="9"/>
  <c r="B10" i="9"/>
  <c r="K10" i="9" l="1"/>
  <c r="L10" i="9" s="1"/>
  <c r="L14" i="9"/>
  <c r="P47" i="5" l="1"/>
  <c r="O47" i="5"/>
  <c r="L47" i="5"/>
  <c r="I47" i="5"/>
  <c r="F47" i="5"/>
  <c r="P49" i="4" l="1"/>
  <c r="B6" i="11"/>
  <c r="C8" i="11"/>
  <c r="C8" i="10"/>
  <c r="B6" i="10"/>
  <c r="C8" i="9"/>
  <c r="B6" i="9"/>
  <c r="O49" i="4"/>
  <c r="L49" i="4"/>
  <c r="I49" i="4"/>
  <c r="F49" i="4"/>
  <c r="P48" i="6" l="1"/>
  <c r="O48" i="6"/>
  <c r="L48" i="6"/>
  <c r="I48" i="6"/>
  <c r="F48" i="6"/>
  <c r="F48" i="4"/>
</calcChain>
</file>

<file path=xl/sharedStrings.xml><?xml version="1.0" encoding="utf-8"?>
<sst xmlns="http://schemas.openxmlformats.org/spreadsheetml/2006/main" count="504" uniqueCount="219">
  <si>
    <t>SUPERINTENDENCIA DE SOCIEDADES</t>
  </si>
  <si>
    <t>Código: GC-F-006</t>
  </si>
  <si>
    <t>SISTEMA DE GESTIÓN INTEGRADO</t>
  </si>
  <si>
    <t>Fecha: 14 de junio de 2019</t>
  </si>
  <si>
    <t>PROCESO: GESTIÓN INTEGRAL</t>
  </si>
  <si>
    <t>Versión 004</t>
  </si>
  <si>
    <t>FORMATO: HOJA DE VIDA INDICADORES</t>
  </si>
  <si>
    <t>Pagina 1 de 1</t>
  </si>
  <si>
    <t>HOJA DE VIDA DE INDICADORES</t>
  </si>
  <si>
    <t>AÑO</t>
  </si>
  <si>
    <t>TIPO DE INDICADOR</t>
  </si>
  <si>
    <t>PROCESO</t>
  </si>
  <si>
    <t>NOMBRE DEL INDICADOR</t>
  </si>
  <si>
    <t>OBJETIVO DEL INDICADOR</t>
  </si>
  <si>
    <t>OBJETIVO ESTRATEGICO</t>
  </si>
  <si>
    <t>COMO SE MIDE EL INDICADOR</t>
  </si>
  <si>
    <t>FORMULACIÓN</t>
  </si>
  <si>
    <t>DEFINICIÓN DE LAS VARIABLES</t>
  </si>
  <si>
    <t>META</t>
  </si>
  <si>
    <t>RANGO</t>
  </si>
  <si>
    <t>VERDE</t>
  </si>
  <si>
    <t>AMARILLO</t>
  </si>
  <si>
    <t>ROJO</t>
  </si>
  <si>
    <t>UNIDAD DE MEDIDA</t>
  </si>
  <si>
    <t>FRECUENCIA DE MEDICION</t>
  </si>
  <si>
    <t>TRIMESTRAL</t>
  </si>
  <si>
    <t>FRECUENCIA DE SEGUIMIENTO</t>
  </si>
  <si>
    <t>PERIODO DE ANALISIS</t>
  </si>
  <si>
    <t>DATOS DE LAS VARIABLES</t>
  </si>
  <si>
    <t>NOMBRE DE LA VARIABLE</t>
  </si>
  <si>
    <t>FUENTE</t>
  </si>
  <si>
    <t>RESPONSABLE</t>
  </si>
  <si>
    <t>MEDICIÓN</t>
  </si>
  <si>
    <t>DATOS</t>
  </si>
  <si>
    <t>MES</t>
  </si>
  <si>
    <t>ENE</t>
  </si>
  <si>
    <t>FEB</t>
  </si>
  <si>
    <t>MAR</t>
  </si>
  <si>
    <t>ABR</t>
  </si>
  <si>
    <t>MAY</t>
  </si>
  <si>
    <t>JUN</t>
  </si>
  <si>
    <t>JUL</t>
  </si>
  <si>
    <t>AGOS</t>
  </si>
  <si>
    <t>SEP</t>
  </si>
  <si>
    <t>OCT</t>
  </si>
  <si>
    <t>NOV</t>
  </si>
  <si>
    <t>DIC</t>
  </si>
  <si>
    <t>PROMEDIO</t>
  </si>
  <si>
    <t>RESULTADO</t>
  </si>
  <si>
    <t>GRAFICA DE INDICADOR</t>
  </si>
  <si>
    <t>ANALISIS DE INFORMACIÓN</t>
  </si>
  <si>
    <t>Análisis Trimestre 1:</t>
  </si>
  <si>
    <t>Análisis Trimestre 2:</t>
  </si>
  <si>
    <t>Análisis Trimestre 3:</t>
  </si>
  <si>
    <t>Análisis Trimestre 4:</t>
  </si>
  <si>
    <t>LIDER DEL PROCESO
(cargo)</t>
  </si>
  <si>
    <t>ACCIÓN A TOMAR</t>
  </si>
  <si>
    <t>NINGUNA</t>
  </si>
  <si>
    <t>PROCESOS</t>
  </si>
  <si>
    <t>ACTUACIONES Y AUTORIZACIONES ADMINISTRATIVAS</t>
  </si>
  <si>
    <t>ANALISIS ECONOMICO Y DE RIESGO</t>
  </si>
  <si>
    <t>ANALISIS FINANCIERO Y CONTABLE</t>
  </si>
  <si>
    <t>ATENCION AL CIUDADANO</t>
  </si>
  <si>
    <t>CONCILIACIÓN Y ARBITRAJE</t>
  </si>
  <si>
    <t>CONTROL DISCIPLINARIO</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</si>
  <si>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</si>
  <si>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</si>
  <si>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</si>
  <si>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</si>
  <si>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</si>
  <si>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</si>
  <si>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</si>
  <si>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</si>
  <si>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</si>
  <si>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</si>
  <si>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</si>
  <si>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</si>
  <si>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</si>
  <si>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</si>
  <si>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</si>
  <si>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</si>
  <si>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</si>
  <si>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</si>
  <si>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PROCESOS SOCIETARIOS</t>
  </si>
  <si>
    <t>REGIMEN CAMBIARIO</t>
  </si>
  <si>
    <t>RECUPERACIÓN EMPRESARIAL</t>
  </si>
  <si>
    <t>Eficacia</t>
  </si>
  <si>
    <t>Número</t>
  </si>
  <si>
    <t>Grupo de Admisiones</t>
  </si>
  <si>
    <t>Eficiencia</t>
  </si>
  <si>
    <t>PORCENTAJE</t>
  </si>
  <si>
    <t>Mensual</t>
  </si>
  <si>
    <t>Bimensual</t>
  </si>
  <si>
    <t>Trimestral</t>
  </si>
  <si>
    <t>Cuatrimestral</t>
  </si>
  <si>
    <t>Semestral</t>
  </si>
  <si>
    <t>Codigo: GC-F-006</t>
  </si>
  <si>
    <t>SISTEMA DE GESTION INTEGRADO</t>
  </si>
  <si>
    <t>PROCESO:  GESTION INTEGRAL</t>
  </si>
  <si>
    <t>Version: 004</t>
  </si>
  <si>
    <t>FORMATO: DATOS INDICADORES PROCESOS</t>
  </si>
  <si>
    <t>GRUPO</t>
  </si>
  <si>
    <t>OBSERVACIONES</t>
  </si>
  <si>
    <t>TRIMESTRE I</t>
  </si>
  <si>
    <t>TOTAL</t>
  </si>
  <si>
    <t>TRIMESTRE II</t>
  </si>
  <si>
    <t>TRIMESTRE III</t>
  </si>
  <si>
    <t>TRIMESTRE IV</t>
  </si>
  <si>
    <t>Grupo de procesos de reorganización y liquidación A, Dirección de Procesos Liquidación I y II, Grupos de Liquidación 1 y 2. 
Intendencias Regionales</t>
  </si>
  <si>
    <t>Meta</t>
  </si>
  <si>
    <t>Anual</t>
  </si>
  <si>
    <t>Dirección de Procesos de Reorganización I</t>
  </si>
  <si>
    <t>Dirección de Procesos de Reorganización II</t>
  </si>
  <si>
    <t>DESPACHO DEL SUPERINTENDENTE</t>
  </si>
  <si>
    <t>Base de Datos Insolvencia</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</si>
  <si>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</si>
  <si>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</si>
  <si>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</si>
  <si>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</si>
  <si>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</si>
  <si>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</si>
  <si>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</si>
  <si>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r>
      <t xml:space="preserve">En el </t>
    </r>
    <r>
      <rPr>
        <b/>
        <sz val="11"/>
        <rFont val="Verdana"/>
        <family val="2"/>
      </rPr>
      <t>primer trimestre</t>
    </r>
    <r>
      <rPr>
        <sz val="11"/>
        <rFont val="Verdana"/>
        <family val="2"/>
      </rPr>
      <t xml:space="preserve">: se observa el  xxxxxxxxxxxxx
En el </t>
    </r>
    <r>
      <rPr>
        <b/>
        <sz val="11"/>
        <rFont val="Verdana"/>
        <family val="2"/>
      </rPr>
      <t>segundo trimestre</t>
    </r>
    <r>
      <rPr>
        <sz val="11"/>
        <rFont val="Verdana"/>
        <family val="2"/>
      </rPr>
      <t xml:space="preserve">: se observa xxxxxxxxxxo.
En el </t>
    </r>
    <r>
      <rPr>
        <b/>
        <sz val="11"/>
        <rFont val="Verdana"/>
        <family val="2"/>
      </rPr>
      <t>tercer trimestre</t>
    </r>
    <r>
      <rPr>
        <sz val="11"/>
        <rFont val="Verdana"/>
        <family val="2"/>
      </rPr>
      <t xml:space="preserve">: se observa que xxxxxxxxxxxxx.
En el </t>
    </r>
    <r>
      <rPr>
        <b/>
        <sz val="11"/>
        <rFont val="Verdana"/>
        <family val="2"/>
      </rPr>
      <t>cuarto trimestre</t>
    </r>
    <r>
      <rPr>
        <sz val="11"/>
        <rFont val="Verdana"/>
        <family val="2"/>
      </rPr>
      <t>:se observa que xxxxxxxxxxxx</t>
    </r>
  </si>
  <si>
    <t>,</t>
  </si>
  <si>
    <t>Fecha anterior al 1° de enero de 2024</t>
  </si>
  <si>
    <t>Existencia de la Providencia</t>
  </si>
  <si>
    <t xml:space="preserve"> GESTIÓN DEL TRÁMITE DEL PROCESO DE LIQUIDACIÓN JUDICIAL</t>
  </si>
  <si>
    <t>Fecha del Auto de admisión al proceso de liquidación</t>
  </si>
  <si>
    <t>Auto de adjudicación</t>
  </si>
  <si>
    <t>Adjudicación</t>
  </si>
  <si>
    <t>Porcentaje de procesos con auto de adjudicación (Número de procesos iniciados antes del 1° de enero de 2024 con auto de adjudicación proferido / total de procesos iniciados antes del 1° de enero de 2024) x 100</t>
  </si>
  <si>
    <t>Medir el avance en la descongestión de los procesos de liquidación, garantizando que los iniciados antes del 1 de enero de 2024 cuenten con auto de adjudicación antes del 31 de diciembre de 2025.</t>
  </si>
  <si>
    <t>50% - 59%</t>
  </si>
  <si>
    <t>Menos de 50%</t>
  </si>
  <si>
    <t>Para la medición del indicador las variables a tener en cuenta son:</t>
  </si>
  <si>
    <t>Solicitudes a procesos de reorganización y validación judicial trámitadas durante el período evaluado</t>
  </si>
  <si>
    <t xml:space="preserve"> Medir la porción de solicitudes a procesos de reorganización y validación judicial tramitadas durante el periodo evaluado</t>
  </si>
  <si>
    <t>Entre 75% y el 84%</t>
  </si>
  <si>
    <t>&gt;= 85%</t>
  </si>
  <si>
    <t>&lt;= 75%</t>
  </si>
  <si>
    <t>Base de datos cuadro de cifras</t>
  </si>
  <si>
    <t>Número de autos</t>
  </si>
  <si>
    <t>Coordinador Grupo de Admisiones e
Intendentes Regionales</t>
  </si>
  <si>
    <t>SUMATORIA TODOS LOS PARTICIPANTES DEL PROCESO</t>
  </si>
  <si>
    <t>Audiencias celebradas para resolución de objeciones y/o autos proferidos que aprueban el proyecto de calificación y graduación de créditos y derechos a voto</t>
  </si>
  <si>
    <t>Medir el cumplimiento de las audiencias que se estiman celebrar para resolver las objeciones al proyecto de calificación y graduación de créditos y derechos a voto y/o autos proferidos para su aprobación y pasar a la etapa del acuerdo de reorganización.</t>
  </si>
  <si>
    <r>
      <t xml:space="preserve">Grupo de Procesos de Reorganización y Liquidación A
Dirección de Procesos de Reorganización I
Dirección de Procesos de Reorganización II
</t>
    </r>
    <r>
      <rPr>
        <b/>
        <sz val="11"/>
        <rFont val="Verdana"/>
        <family val="2"/>
      </rPr>
      <t>Intendencias Regionales</t>
    </r>
  </si>
  <si>
    <t>Numero</t>
  </si>
  <si>
    <t>Grupo de Procesos de Reorganización II</t>
  </si>
  <si>
    <t>SUMATORIA TODOS</t>
  </si>
  <si>
    <t>Zona Norte</t>
  </si>
  <si>
    <t>Zona Santanderes y Arauca</t>
  </si>
  <si>
    <t>Zona Caribe y Archipiélago</t>
  </si>
  <si>
    <t>Zona Eje Cafetero</t>
  </si>
  <si>
    <t>Zona Occidental y Costa Pacífica</t>
  </si>
  <si>
    <t>Zona Sur</t>
  </si>
  <si>
    <t xml:space="preserve">Seguimiento a procesos con un Acuerdo de Insolvencia en Ejecución </t>
  </si>
  <si>
    <t xml:space="preserve">Medir la eficacia de las actuaciones a los acuerdos de insolvencia en ejecución </t>
  </si>
  <si>
    <t>Mayor o igual a 70%</t>
  </si>
  <si>
    <t>Entre 60% y 70%</t>
  </si>
  <si>
    <t>Menor a 60%</t>
  </si>
  <si>
    <t>DM - SIGS</t>
  </si>
  <si>
    <r>
      <t xml:space="preserve">Dirección de Acuerdos de Insolvencia en Ejecución
Grupo de Acuerdos de Insolvencia en Ejecución C
</t>
    </r>
    <r>
      <rPr>
        <b/>
        <sz val="9"/>
        <rFont val="Verdana"/>
        <family val="2"/>
      </rPr>
      <t>Intendencias Regionales</t>
    </r>
  </si>
  <si>
    <t xml:space="preserve">Dirección de Acuerdos de Insolvencia en Ejecución  </t>
  </si>
  <si>
    <t>Grupo de Acuerdos de Insolvencia en Ejecución C</t>
  </si>
  <si>
    <t>SUMATORIA TOTAL</t>
  </si>
  <si>
    <t>&gt; =25%</t>
  </si>
  <si>
    <t>Entre 20% y 25%</t>
  </si>
  <si>
    <t>&lt;=20%</t>
  </si>
  <si>
    <t>Grupo de Procesos de Reorganización A</t>
  </si>
  <si>
    <r>
      <t xml:space="preserve">Zona Santanderes y Arauca: </t>
    </r>
    <r>
      <rPr>
        <sz val="10"/>
        <rFont val="Verdana"/>
        <family val="2"/>
      </rPr>
      <t xml:space="preserve">En el primer trimestre: se observa que se recibieron 32 solicitudes de incumplimiento y se realizo 32 actuaciones por incumplimiento (17 audiencias de incumplimiento, 1 audiencia reforma acuerdo y 14 autos de requerimiento)                                                                                                                                                                                                                                                                                                        </t>
    </r>
    <r>
      <rPr>
        <b/>
        <sz val="10"/>
        <rFont val="Verdana"/>
        <family val="2"/>
      </rPr>
      <t xml:space="preserve">Grupo de Acuerdos de Insolvencia en Ejecucion C: </t>
    </r>
    <r>
      <rPr>
        <sz val="10"/>
        <rFont val="Verdana"/>
        <family val="2"/>
      </rPr>
      <t>Para la evaluación del primer trimestre, se tomaron las solicitudes de incumplimiento recibidas entre octubre y diciembre de 2024, identificando 49 sociedades con al menos una denuncia formal y requerimiento emitido.</t>
    </r>
    <r>
      <rPr>
        <b/>
        <sz val="10"/>
        <rFont val="Verdana"/>
        <family val="2"/>
      </rPr>
      <t xml:space="preserve">
Zona Caribe y Archipiélago: </t>
    </r>
    <r>
      <rPr>
        <sz val="10"/>
        <rFont val="Verdana"/>
        <family val="2"/>
      </rPr>
      <t xml:space="preserve">En el primer trimestre, se evaluaron </t>
    </r>
    <r>
      <rPr>
        <b/>
        <sz val="10"/>
        <rFont val="Verdana"/>
        <family val="2"/>
      </rPr>
      <t xml:space="preserve">9 </t>
    </r>
    <r>
      <rPr>
        <sz val="10"/>
        <rFont val="Verdana"/>
        <family val="2"/>
      </rPr>
      <t xml:space="preserve">procesos en ejecución </t>
    </r>
    <r>
      <rPr>
        <b/>
        <sz val="10"/>
        <rFont val="Verdana"/>
        <family val="2"/>
      </rPr>
      <t>2</t>
    </r>
    <r>
      <rPr>
        <sz val="10"/>
        <rFont val="Verdana"/>
        <family val="2"/>
      </rPr>
      <t xml:space="preserve"> de ellos con requerimiento previo a convocar audiencia de incumplimiento.                                                                                                                                                                                                                                                                                               </t>
    </r>
    <r>
      <rPr>
        <b/>
        <sz val="10"/>
        <rFont val="Verdana"/>
        <family val="2"/>
      </rPr>
      <t xml:space="preserve">Zona Occidente y Costa Pacífica: </t>
    </r>
    <r>
      <rPr>
        <sz val="10"/>
        <rFont val="Verdana"/>
        <family val="2"/>
      </rPr>
      <t xml:space="preserve"> En el primer trimestre: se presentaron 35 solicitudes por incumplimiento a las cuales se les realizó gestión (requerimiento o auidiencia)  a 34 requerimientos                                                                              </t>
    </r>
  </si>
  <si>
    <t xml:space="preserve">Total de solicitudes a procesos de reorganización y validación judicial que se encuentran pendientes de un primer pronunciamiento </t>
  </si>
  <si>
    <t>Número de solicitudes a procesos de reorganización y validación judicial con pronunciamiento inicial durante el periodo evaluado</t>
  </si>
  <si>
    <t>Número de procesos que hayan surtido los tramites para que la Entidad se pronuncie sobre aprobación de proyectos e inventarios.</t>
  </si>
  <si>
    <t xml:space="preserve">Número de denuncias de incumplimiento a acuerdos en ejecución, atendidas en el periodo evaluado 
        ---------------------------------------------------------------- x 100%
Número de denuncias de incumplimiento presentadas en el periodo evaluado </t>
  </si>
  <si>
    <t>Número de denuncias de incumplimiento a acuerdos en ejecución, atendidas en el periodo evaluado</t>
  </si>
  <si>
    <t xml:space="preserve">Número de denuncias de incumplimiento presentadas en el periodo evaluado </t>
  </si>
  <si>
    <r>
      <t xml:space="preserve">Número de solicitudes a procesos de reorganización y validación judicial con </t>
    </r>
    <r>
      <rPr>
        <b/>
        <sz val="10"/>
        <rFont val="Verdana"/>
        <family val="2"/>
      </rPr>
      <t>pronunciamiento inicial</t>
    </r>
    <r>
      <rPr>
        <sz val="10"/>
        <rFont val="Verdana"/>
        <family val="2"/>
      </rPr>
      <t xml:space="preserve"> durante el periodo evaluado
        ----------------------------------------------------------------------------------------------  x 100
Total de solicitudes a procesos de reorganización y validación judicial que se encuentran pendientes de un </t>
    </r>
    <r>
      <rPr>
        <b/>
        <sz val="10"/>
        <rFont val="Verdana"/>
        <family val="2"/>
      </rPr>
      <t>primer pronunciamiento</t>
    </r>
    <r>
      <rPr>
        <sz val="10"/>
        <rFont val="Verdana"/>
        <family val="2"/>
      </rPr>
      <t xml:space="preserve"> </t>
    </r>
  </si>
  <si>
    <r>
      <rPr>
        <b/>
        <sz val="10"/>
        <rFont val="Verdana"/>
        <family val="2"/>
      </rPr>
      <t>Número de solicitudes a procesos de reorganización y validación judicial con pronunciamiento inicial durante el periodo evaluado</t>
    </r>
    <r>
      <rPr>
        <sz val="10"/>
        <rFont val="Verdana"/>
        <family val="2"/>
      </rPr>
      <t xml:space="preserve">: corresponde al número de solicitudes al proceso de reorganización y validación judicial que durante el periodo evaluado fueron estudiadas y se realizó un primer pronunciamiento (inadmisión, admisión, rechazo).
</t>
    </r>
    <r>
      <rPr>
        <b/>
        <sz val="10"/>
        <rFont val="Verdana"/>
        <family val="2"/>
      </rPr>
      <t>Total de solicitudes a procesos de reorganización y validación judicial que se encuentran pendientes de un primer pronunciamiento:</t>
    </r>
    <r>
      <rPr>
        <sz val="10"/>
        <rFont val="Verdana"/>
        <family val="2"/>
      </rPr>
      <t xml:space="preserve">  corresponde al número de solicitudes al proceso de reorganización y validación judicial que se encuentran pendientes de que la Entidad emita un primer pronuncionamiento (inadmision, admision, rechazo). 
</t>
    </r>
    <r>
      <rPr>
        <b/>
        <i/>
        <sz val="9"/>
        <color rgb="FF0070C0"/>
        <rFont val="Verdana"/>
        <family val="2"/>
      </rPr>
      <t>Ejemplo</t>
    </r>
    <r>
      <rPr>
        <i/>
        <sz val="9"/>
        <color rgb="FF0070C0"/>
        <rFont val="Verdana"/>
        <family val="2"/>
      </rPr>
      <t>: En el trimestre evaluado, estaban pendientes por pronunciamiento: 2 solicitudes de diciembre de la vigencia anterior, 2 de enero, 3 de febrero y en marzo se recibieron 4. Es decir, el denominador corresponde al total de 11 solucitudes. En el trimestre evaluado se emitieron 5 oficios de inadmisión, de los cuales posteriormente 2 fueron rechazadas. 3 de las solicitudes pendientes fueron admitidas sin necesidad de requerimiento previo. Para un total de 8 solucitudes que corresponden al numerador. 8/11=72%</t>
    </r>
  </si>
  <si>
    <t xml:space="preserve">Número de proyectos de calificación y graduación de créditos y derechos de voto aprobados en el periodo evaluado </t>
  </si>
  <si>
    <r>
      <t xml:space="preserve">Número de denuncias de incumplimiento a acuerdos en ejecución, atendidas en el periodo evaluado: </t>
    </r>
    <r>
      <rPr>
        <sz val="10"/>
        <rFont val="Verdana"/>
        <family val="2"/>
      </rPr>
      <t>corresponde al total de denuncias de incumplimiento que han sido atendidas durante el periodo evaluado.</t>
    </r>
    <r>
      <rPr>
        <b/>
        <sz val="10"/>
        <rFont val="Verdana"/>
        <family val="2"/>
      </rPr>
      <t xml:space="preserve">
Número de denuncias de incumplimiento presentadas en el periodo evaluado: </t>
    </r>
    <r>
      <rPr>
        <sz val="10"/>
        <rFont val="Verdana"/>
        <family val="2"/>
      </rPr>
      <t xml:space="preserve">Se refiere al total de denuncias de incumplimiento que se encuentran pendientes por atender.  
</t>
    </r>
    <r>
      <rPr>
        <sz val="10"/>
        <color theme="4"/>
        <rFont val="Verdana"/>
        <family val="2"/>
      </rPr>
      <t xml:space="preserve">
</t>
    </r>
    <r>
      <rPr>
        <b/>
        <i/>
        <sz val="10"/>
        <color theme="4"/>
        <rFont val="Verdana"/>
        <family val="2"/>
      </rPr>
      <t>Nota:</t>
    </r>
    <r>
      <rPr>
        <i/>
        <sz val="10"/>
        <color theme="4"/>
        <rFont val="Verdana"/>
        <family val="2"/>
      </rPr>
      <t xml:space="preserve"> Tener en cuenta que se tomarán todas las denuncias independiente de si se refieren a un sólo acuerdo. Así como, si se atienden a través de una sola actuación, se tendran en cuenta el total de denuncias atendidas.</t>
    </r>
  </si>
  <si>
    <t>Número de proyectos de calificación y graduación de créditos y derechos de voto aprobados en el periodo evaluado 
            -----------------------------------------------------------------------------------------  x 100%
Número de procesos que hayan surtido los tramites para que la Entidad se pronuncie sobre aprobación de proyectos e inventarios.</t>
  </si>
  <si>
    <r>
      <t xml:space="preserve">Número de audiencias celebradas para la resolución de objeciones y/o autos proferidos para la aprobación del proyecto: </t>
    </r>
    <r>
      <rPr>
        <sz val="11"/>
        <rFont val="Verdana"/>
        <family val="2"/>
      </rPr>
      <t>corresponde al número de las audiencias celebradas durante el semestre para resolver la objeciones a la presentación del proyecto de calificación y graduación de créditos y derechos de voto y/o los autos proferidos para la aprobación del mismo.</t>
    </r>
    <r>
      <rPr>
        <b/>
        <sz val="11"/>
        <rFont val="Verdana"/>
        <family val="2"/>
      </rPr>
      <t xml:space="preserve"> 
Número de procesos que hayan surtido los tramites para que la Entidad se pronuncie sobre aprobación de proyectos e inventario: </t>
    </r>
    <r>
      <rPr>
        <sz val="11"/>
        <rFont val="Verdana"/>
        <family val="2"/>
      </rPr>
      <t>corresponde al número de procesos en los que se haya adelantado la reunión de conciliación de las objeciones, o se haya proferido el auto de pruebas, previo a la convocatoria de la audiencia.</t>
    </r>
    <r>
      <rPr>
        <b/>
        <sz val="11"/>
        <rFont val="Verdana"/>
        <family val="2"/>
      </rPr>
      <t xml:space="preserve">
</t>
    </r>
    <r>
      <rPr>
        <b/>
        <i/>
        <sz val="11"/>
        <color theme="4"/>
        <rFont val="Verdana"/>
        <family val="2"/>
      </rPr>
      <t>Nota:</t>
    </r>
    <r>
      <rPr>
        <i/>
        <sz val="11"/>
        <color theme="4"/>
        <rFont val="Verdana"/>
        <family val="2"/>
      </rPr>
      <t xml:space="preserve"> El indicador busca medir que se cumpla al menos el 25% de las audiencias celebradas para la resolución de objeciones y/o autos proferidos de los procesos que ya tienen traslado.</t>
    </r>
  </si>
  <si>
    <r>
      <t xml:space="preserve">Zona Santanderes y Arauca: En el primer trimestre: se observa 34 solicitudes presentadas y 39 solicitudes tramitadas (12 del periodo anterior evaluado (dic-2024), 27 del presente periodo) 
</t>
    </r>
    <r>
      <rPr>
        <b/>
        <sz val="11"/>
        <rFont val="Verdana"/>
        <family val="2"/>
      </rPr>
      <t>Zona Caribe y Arch.</t>
    </r>
    <r>
      <rPr>
        <sz val="11"/>
        <rFont val="Verdana"/>
        <family val="2"/>
      </rPr>
      <t xml:space="preserve"> De San Andrés Porv y… : En el primer trimestre Se observa 12 solicitudes presentadas y 17 solicitudes tramitadas entre ellas 5 con requerimientos previos a la decisión de fondo del periodo evaluado en el último trimestre del año 2024.                            </t>
    </r>
    <r>
      <rPr>
        <b/>
        <sz val="11"/>
        <rFont val="Verdana"/>
        <family val="2"/>
      </rPr>
      <t>Zona Occidental y Costa Pacífica:</t>
    </r>
    <r>
      <rPr>
        <sz val="11"/>
        <rFont val="Verdana"/>
        <family val="2"/>
      </rPr>
      <t xml:space="preserve"> En el primer trimestre: Ingresaron 52 solicitudes en el periodo 01 de enero 31 de marzo, se realizó primer pronunciamiento a 55 solicitudes durante dicho periodo (21 correspondientes al 2024)       </t>
    </r>
    <r>
      <rPr>
        <b/>
        <sz val="11"/>
        <rFont val="Verdana"/>
        <family val="2"/>
      </rPr>
      <t xml:space="preserve">Zona Norte. </t>
    </r>
    <r>
      <rPr>
        <sz val="11"/>
        <rFont val="Verdana"/>
        <family val="2"/>
      </rPr>
      <t xml:space="preserve">Entre el 1 de enero y el 30 de marzo de 2025, se recibieron 29 solicitudes y se tramitarón 35 en total. Incluyendo 15 solicitudes del periodo anterior. </t>
    </r>
  </si>
  <si>
    <r>
      <t xml:space="preserve">Zona Santanderes y Arauca: </t>
    </r>
    <r>
      <rPr>
        <sz val="10"/>
        <rFont val="Verdana"/>
        <family val="2"/>
      </rPr>
      <t xml:space="preserve">En el segundo trimestre: se observa que se recibieron 39 solicitudes de incumplimiento y se realizo 38 actuaciones por incumplimiento (23 audiencias de incumplimiento, 2 audiencia reforma acuerdo y 13 autos de requerimiento)                                                                                                                                                      </t>
    </r>
    <r>
      <rPr>
        <b/>
        <sz val="10"/>
        <rFont val="Verdana"/>
        <family val="2"/>
      </rPr>
      <t xml:space="preserve">Grupo de Acuerdos de Insolvencia en Ejecucion C: </t>
    </r>
    <r>
      <rPr>
        <sz val="10"/>
        <rFont val="Verdana"/>
        <family val="2"/>
      </rPr>
      <t xml:space="preserve">Durante el segundo trimestre de 2025 se evaluaron las solicitudes de incumplimiento recibidas en el primer trimestre del mismo año (enero, febrero y marzo). Como resultado, se identificaron 34 sociedades con requerimientos formales derivados de presuntos incumplimientos del acuerdo de reorganizaci
</t>
    </r>
    <r>
      <rPr>
        <b/>
        <sz val="10"/>
        <rFont val="Verdana"/>
        <family val="2"/>
      </rPr>
      <t>Zona Caribe y Archipiélago</t>
    </r>
    <r>
      <rPr>
        <sz val="10"/>
        <rFont val="Verdana"/>
        <family val="2"/>
      </rPr>
      <t xml:space="preserve">: En el segundo trimestre, se evaluaron solo </t>
    </r>
    <r>
      <rPr>
        <b/>
        <sz val="10"/>
        <rFont val="Verdana"/>
        <family val="2"/>
      </rPr>
      <t>14</t>
    </r>
    <r>
      <rPr>
        <sz val="10"/>
        <rFont val="Verdana"/>
        <family val="2"/>
      </rPr>
      <t xml:space="preserve"> procesos en ejecución. Entre ellos a 5 se les hizo requerimiento previo a la audiencia de incumplimiento y en </t>
    </r>
    <r>
      <rPr>
        <b/>
        <sz val="10"/>
        <rFont val="Verdana"/>
        <family val="2"/>
      </rPr>
      <t>(2) se convocó</t>
    </r>
    <r>
      <rPr>
        <sz val="10"/>
        <rFont val="Verdana"/>
        <family val="2"/>
      </rPr>
      <t xml:space="preserve">  a audiencia de incumplimiento.                                                                                                                                   </t>
    </r>
    <r>
      <rPr>
        <b/>
        <sz val="10"/>
        <rFont val="Verdana"/>
        <family val="2"/>
      </rPr>
      <t>Zona Occidente y Costa Pacífica:</t>
    </r>
    <r>
      <rPr>
        <sz val="10"/>
        <rFont val="Verdana"/>
        <family val="2"/>
      </rPr>
      <t xml:space="preserve">   En el segundo trimestre: se presentaron 17 solicitudes por incumplimiento a las cuales se les realizó gestión (requerimiento o auidiencia)  a 16 requerimientos  </t>
    </r>
  </si>
  <si>
    <r>
      <rPr>
        <b/>
        <sz val="11"/>
        <rFont val="Verdana"/>
        <family val="2"/>
      </rPr>
      <t>Zona Santanderes y Arauca:</t>
    </r>
    <r>
      <rPr>
        <sz val="11"/>
        <rFont val="Verdana"/>
        <family val="2"/>
      </rPr>
      <t xml:space="preserve"> En el segundo trimestre: se observa 25 solicitudes presentadas y 30 solicitudes tramitadas (7 del periodo anterior evaluado (abril y mayo 2025), 23 del presente periodo) 
</t>
    </r>
    <r>
      <rPr>
        <b/>
        <sz val="11"/>
        <rFont val="Verdana"/>
        <family val="2"/>
      </rPr>
      <t>Zona Caribe y Arch.</t>
    </r>
    <r>
      <rPr>
        <sz val="11"/>
        <rFont val="Verdana"/>
        <family val="2"/>
      </rPr>
      <t xml:space="preserve"> De San András, Prov. Y …: En el segundo trimestre: Se observa 11 solicitudes presentadas y 13 tramitadas entre ellas 6 que venían del periodo anterior con requerimientos previos a la decisiónde fondo.                                                                                                                     </t>
    </r>
    <r>
      <rPr>
        <b/>
        <sz val="11"/>
        <rFont val="Verdana"/>
        <family val="2"/>
      </rPr>
      <t xml:space="preserve">Zona Occidental y Costa Pacífica: </t>
    </r>
    <r>
      <rPr>
        <sz val="11"/>
        <rFont val="Verdana"/>
        <family val="2"/>
      </rPr>
      <t xml:space="preserve">En el segundo trimestre: Ingresaron 35 solicitudes en el periodo 01 de abril a 30 de junio,se realizó primer pronunciamiento a 47 solicitudes durante dicho periodo (18 correspondientes al primer trimestre)  </t>
    </r>
    <r>
      <rPr>
        <b/>
        <sz val="11"/>
        <rFont val="Verdana"/>
        <family val="2"/>
      </rPr>
      <t xml:space="preserve">Zona Norte. </t>
    </r>
    <r>
      <rPr>
        <sz val="11"/>
        <rFont val="Verdana"/>
        <family val="2"/>
      </rPr>
      <t>Se recibieron 20 solicitudes durante el 2° Trimestre 2025 y se tramitarón 28 en total,  Incluyendo las solicitudes del periodo anterior. (9), quedando solo una pendiente de tramite.</t>
    </r>
  </si>
  <si>
    <r>
      <t xml:space="preserve"> Zona Occidental y Costa Pacífica: </t>
    </r>
    <r>
      <rPr>
        <sz val="11"/>
        <rFont val="Verdana"/>
        <family val="2"/>
      </rPr>
      <t xml:space="preserve">En el tercer trimestre: Ingresaron 62 solicitudes en el periodo 01 de julio a 30 de septiembre,se realizó primer pronunciamiento a 57 solicitudes durante dicho periodo (6 correspondientes al primer trimestre)
</t>
    </r>
    <r>
      <rPr>
        <b/>
        <sz val="11"/>
        <rFont val="Verdana"/>
        <family val="2"/>
      </rPr>
      <t>Zona Santanderes y Arauca:</t>
    </r>
    <r>
      <rPr>
        <sz val="11"/>
        <rFont val="Verdana"/>
        <family val="2"/>
      </rPr>
      <t xml:space="preserve"> se observa 28 solicitudes presentadas y 28 solicitudes tramitadas (2 del periodo anterior evaluado (junio 2025), 26 del presente periodo)
</t>
    </r>
    <r>
      <rPr>
        <b/>
        <sz val="11"/>
        <rFont val="Verdana"/>
        <family val="2"/>
      </rPr>
      <t xml:space="preserve">Zona Caribe y Arch. </t>
    </r>
    <r>
      <rPr>
        <sz val="11"/>
        <rFont val="Verdana"/>
        <family val="2"/>
      </rPr>
      <t>En este tercer trimestre: ingresaron (9) solicitudes de las cuales se tramitaron 6 quedando pendientes tres (3). En el periodo se atendieron 5 de las 6 pendientes del semestre anterior. En total se tramitaron 11 procesos. (8) admitidos, (2) inadmitidos y uno (1) rechazado.</t>
    </r>
  </si>
  <si>
    <r>
      <rPr>
        <b/>
        <sz val="10"/>
        <rFont val="Verdana"/>
        <family val="2"/>
      </rPr>
      <t xml:space="preserve"> Zona Occidente y Costa Pacífica:</t>
    </r>
    <r>
      <rPr>
        <sz val="10"/>
        <rFont val="Verdana"/>
        <family val="2"/>
      </rPr>
      <t xml:space="preserve"> En el tercer trimestre: se presentaron 16 solicitudes por incumplimiento a las cuales se les realizó gestión (requerimiento o auidiencia)  a 16 requerimientos 
</t>
    </r>
    <r>
      <rPr>
        <b/>
        <sz val="10"/>
        <rFont val="Verdana"/>
        <family val="2"/>
      </rPr>
      <t xml:space="preserve">Zona Santanderes y Arauca: </t>
    </r>
    <r>
      <rPr>
        <sz val="10"/>
        <rFont val="Verdana"/>
        <family val="2"/>
      </rPr>
      <t xml:space="preserve">se observa que se recibieron 59 solicitudes de incumplimiento y se realizo 52 actuaciones por incumplimiento (30 audiencias de incumplimiento, 3 audiencia reforma acuerdo y 26 autos de requerimiento) l
</t>
    </r>
    <r>
      <rPr>
        <b/>
        <sz val="10"/>
        <rFont val="Verdana"/>
        <family val="2"/>
      </rPr>
      <t>Zona Caribe y Arch</t>
    </r>
    <r>
      <rPr>
        <sz val="10"/>
        <rFont val="Verdana"/>
        <family val="2"/>
      </rPr>
      <t>.: Se observa en el periodo la atención a varias peticiones de incumplimiento, se pronunciaron en 6 procesos, se realizaron 3 audiencias, dos de ellas convocadas en junio y realizadas en julio laotra en agosto y realizada en sep., en todas el Juez se abstuvo de decretar el incumplimiento previa concialiación con las partes, las otras se pusieron en conocimiento del Auxiliar de la Justicia previo a la convocatoria de la Audiencia de Incumplimiento.</t>
    </r>
  </si>
  <si>
    <r>
      <t xml:space="preserve">En el </t>
    </r>
    <r>
      <rPr>
        <b/>
        <sz val="11"/>
        <rFont val="Verdana"/>
        <family val="2"/>
      </rPr>
      <t>primer trimestre</t>
    </r>
    <r>
      <rPr>
        <sz val="11"/>
        <rFont val="Verdana"/>
        <family val="2"/>
      </rPr>
      <t xml:space="preserve">: se observa 12 solicitudes presentadas y 17 solicitudes tramitadas incluyendo 6 del periodo inmediatamente anterior. En el </t>
    </r>
    <r>
      <rPr>
        <b/>
        <sz val="11"/>
        <rFont val="Verdana"/>
        <family val="2"/>
      </rPr>
      <t>segundo trimestre</t>
    </r>
    <r>
      <rPr>
        <sz val="11"/>
        <rFont val="Verdana"/>
        <family val="2"/>
      </rPr>
      <t xml:space="preserve">: se observa 11 solicitudes presentadas y 13 solicitudes tramitadas (6) vienen del periodo anterior.
En el </t>
    </r>
    <r>
      <rPr>
        <b/>
        <sz val="11"/>
        <rFont val="Verdana"/>
        <family val="2"/>
      </rPr>
      <t>tercer trimestre</t>
    </r>
    <r>
      <rPr>
        <sz val="11"/>
        <rFont val="Verdana"/>
        <family val="2"/>
      </rPr>
      <t xml:space="preserve">: se observa 9 solicitudes presentadas y 11 tramitadas incluyendo 5 del periodo anterior. quedando 2 +3 que venían pendiestes por decidir de periodos anteriores.
En el </t>
    </r>
    <r>
      <rPr>
        <b/>
        <sz val="11"/>
        <rFont val="Verdana"/>
        <family val="2"/>
      </rPr>
      <t>cuarto trimestre</t>
    </r>
    <r>
      <rPr>
        <sz val="11"/>
        <rFont val="Verdana"/>
        <family val="2"/>
      </rPr>
      <t>:se observa que xxxxxxxxxxxx</t>
    </r>
  </si>
  <si>
    <r>
      <t xml:space="preserve">En el </t>
    </r>
    <r>
      <rPr>
        <b/>
        <sz val="8"/>
        <rFont val="Verdana"/>
        <family val="2"/>
      </rPr>
      <t>primer trimestre</t>
    </r>
    <r>
      <rPr>
        <sz val="8"/>
        <rFont val="Verdana"/>
        <family val="2"/>
      </rPr>
      <t xml:space="preserve">: se observa que en 9 procesos en ejecución se adelantaron actividades entre ellas a dos se le hizo requerimiento  previo a convocar la audiencia de incumplimiento del acuerdo.
En el </t>
    </r>
    <r>
      <rPr>
        <b/>
        <sz val="8"/>
        <rFont val="Verdana"/>
        <family val="2"/>
      </rPr>
      <t>segundo trimestre</t>
    </r>
    <r>
      <rPr>
        <sz val="8"/>
        <rFont val="Verdana"/>
        <family val="2"/>
      </rPr>
      <t xml:space="preserve">: se observa que hubo gestión en 14 procesos. Entre ellos  a 5 se les requirió previo a la convocatoria de la audiencia y en dos 2 se convocó a audiencia de incumplimiento 
En el </t>
    </r>
    <r>
      <rPr>
        <b/>
        <sz val="8"/>
        <rFont val="Verdana"/>
        <family val="2"/>
      </rPr>
      <t>tercer trimestre</t>
    </r>
    <r>
      <rPr>
        <sz val="8"/>
        <rFont val="Verdana"/>
        <family val="2"/>
      </rPr>
      <t xml:space="preserve">: se observa que hubo pronuciamientos en  4 procesos, se realizaron 3 audiencias en las cuales se abstuvo de decretar el incumplimiento, y se atendieron otras 3 peticiones xxxxxxxxxxxxx.
En el </t>
    </r>
    <r>
      <rPr>
        <b/>
        <sz val="8"/>
        <rFont val="Verdana"/>
        <family val="2"/>
      </rPr>
      <t>cuarto trimestre</t>
    </r>
    <r>
      <rPr>
        <sz val="8"/>
        <rFont val="Verdana"/>
        <family val="2"/>
      </rPr>
      <t>:se observa que xxxxxxxxxxxx</t>
    </r>
  </si>
  <si>
    <r>
      <t>En el</t>
    </r>
    <r>
      <rPr>
        <b/>
        <sz val="10"/>
        <rFont val="Verdana"/>
        <family val="2"/>
      </rPr>
      <t xml:space="preserve"> primer trimestre</t>
    </r>
    <r>
      <rPr>
        <sz val="10"/>
        <rFont val="Verdana"/>
        <family val="2"/>
      </rPr>
      <t xml:space="preserve">: Ingresaron 22 solicitudes en el periodo 01 de enero 31 de marzo, de las cuaes 14 tuvieron pronunciamiento dentro de los 3 meses
En el </t>
    </r>
    <r>
      <rPr>
        <b/>
        <sz val="10"/>
        <rFont val="Verdana"/>
        <family val="2"/>
      </rPr>
      <t>segundo trimestre</t>
    </r>
    <r>
      <rPr>
        <sz val="10"/>
        <rFont val="Verdana"/>
        <family val="2"/>
      </rPr>
      <t xml:space="preserve">: Ingresaron 25 solicitudes en el periodo 01 de abril a 30 de junio, de las cuales 5 han tenido pronunciamiento dentro de los 3 meses. Las demás solicitudes se encuentran dentro del término para ser atendidas
En el </t>
    </r>
    <r>
      <rPr>
        <b/>
        <sz val="10"/>
        <rFont val="Verdana"/>
        <family val="2"/>
      </rPr>
      <t>tercer trimestre</t>
    </r>
    <r>
      <rPr>
        <sz val="10"/>
        <rFont val="Verdana"/>
        <family val="2"/>
      </rPr>
      <t xml:space="preserve">: se observan 33 solicitudes recibidas, mas 22 del periodo anterior, para un total de 55 solicitudes. Se tramitaron 25 solicitudes. Quedando 30 Pendientes, de las cuales 17  ingresaron en septiembre
En el </t>
    </r>
    <r>
      <rPr>
        <b/>
        <sz val="10"/>
        <rFont val="Verdana"/>
        <family val="2"/>
      </rPr>
      <t>cuarto trimestre</t>
    </r>
    <r>
      <rPr>
        <sz val="10"/>
        <rFont val="Verdana"/>
        <family val="2"/>
      </rPr>
      <t>:se observan 18 solicitudes recibidas, mas 30 del periodo anterior, para un total de 48 solicitudes. Se tramitaron 38 solicitudes. Quedando 10 Pendientes</t>
    </r>
  </si>
  <si>
    <r>
      <t xml:space="preserve">En el </t>
    </r>
    <r>
      <rPr>
        <b/>
        <sz val="10"/>
        <rFont val="Verdana"/>
        <family val="2"/>
      </rPr>
      <t>primer trimestre</t>
    </r>
    <r>
      <rPr>
        <sz val="10"/>
        <rFont val="Verdana"/>
        <family val="2"/>
      </rPr>
      <t xml:space="preserve">: se realizaron 3 audiencias de los 5 procesos a los que se les corrió traslado en el periodo. 
En el </t>
    </r>
    <r>
      <rPr>
        <b/>
        <sz val="10"/>
        <rFont val="Verdana"/>
        <family val="2"/>
      </rPr>
      <t>segundo trimestre</t>
    </r>
    <r>
      <rPr>
        <sz val="10"/>
        <rFont val="Verdana"/>
        <family val="2"/>
      </rPr>
      <t xml:space="preserve">: se realizaron 5 audiencias de los 7 procesos a los que se les corrió traslado en el periodo.
En el </t>
    </r>
    <r>
      <rPr>
        <b/>
        <sz val="10"/>
        <rFont val="Verdana"/>
        <family val="2"/>
      </rPr>
      <t>tercer trimestre</t>
    </r>
    <r>
      <rPr>
        <sz val="10"/>
        <rFont val="Verdana"/>
        <family val="2"/>
      </rPr>
      <t xml:space="preserve">: se observa que se realizaron 17 Audiencias de Resolucion de Objeciones, 3 autos  de Calificacion y graduación de créditos y aprobación del inventario y se corrieron 19 tramites de traslado previos al pronunciamiento del despacho
En el </t>
    </r>
    <r>
      <rPr>
        <b/>
        <sz val="10"/>
        <rFont val="Verdana"/>
        <family val="2"/>
      </rPr>
      <t>cuarto trimestre</t>
    </r>
    <r>
      <rPr>
        <sz val="10"/>
        <rFont val="Verdana"/>
        <family val="2"/>
      </rPr>
      <t>: se observa que se realizaron 4 Audiencias de Resolucion de Objeciones, 2 autos  de Calificacion y graduación de créditos y aprobación del inventario y se corrieron 8 tramites de traslado de objeciones previos al pronunciamiento del despacho</t>
    </r>
  </si>
  <si>
    <r>
      <t xml:space="preserve">En el </t>
    </r>
    <r>
      <rPr>
        <b/>
        <sz val="10"/>
        <rFont val="Verdana"/>
        <family val="2"/>
      </rPr>
      <t>primer trimestre</t>
    </r>
    <r>
      <rPr>
        <sz val="10"/>
        <rFont val="Verdana"/>
        <family val="2"/>
      </rPr>
      <t xml:space="preserve">: 67 procesos de acuerdo en ejecucion con actuaciones por denuncia de incumplimiento en el periodo
En el </t>
    </r>
    <r>
      <rPr>
        <b/>
        <sz val="10"/>
        <rFont val="Verdana"/>
        <family val="2"/>
      </rPr>
      <t>segundo trimestre</t>
    </r>
    <r>
      <rPr>
        <sz val="10"/>
        <rFont val="Verdana"/>
        <family val="2"/>
      </rPr>
      <t xml:space="preserve">: 50 procesos de acuerdo en ejecucion con actuaciones por denuncia de incumplimiento en el periodo
En el </t>
    </r>
    <r>
      <rPr>
        <b/>
        <sz val="10"/>
        <rFont val="Verdana"/>
        <family val="2"/>
      </rPr>
      <t>tercer trimestre</t>
    </r>
    <r>
      <rPr>
        <sz val="10"/>
        <rFont val="Verdana"/>
        <family val="2"/>
      </rPr>
      <t xml:space="preserve">: se observan 39 actuaciones de seguimiento a acuerdos en ejecución, así: 18 Auto pone enconocimiento denuncia de incumplimiento, 12 Convocatoria Audiencia de Incumplimiento, 2 Convocatoria Audiencia Reforma de Acuerdo y se realizaron 3 audiencias de incumplimiento y 4 audiencias de reforma de acuerdo. 
En el </t>
    </r>
    <r>
      <rPr>
        <b/>
        <sz val="10"/>
        <rFont val="Verdana"/>
        <family val="2"/>
      </rPr>
      <t>cuarto trimestre</t>
    </r>
    <r>
      <rPr>
        <sz val="10"/>
        <rFont val="Verdana"/>
        <family val="2"/>
      </rPr>
      <t xml:space="preserve">:se observan 26 actuaciones de seguimiento a acuerdos en ejecución, así: 16 Auto pone enconocimiento denuncia de incumplimiento, 3 Convocatoria Audiencias de Incumplimiento, 3 Convocatoria Audiencia Reforma de Acuerdo y se realizaron 4 audiencias en los procesos con acuerdo en ejecucion. </t>
    </r>
  </si>
  <si>
    <r>
      <t xml:space="preserve">En el </t>
    </r>
    <r>
      <rPr>
        <b/>
        <sz val="11"/>
        <rFont val="Verdana"/>
        <family val="2"/>
      </rPr>
      <t>primer trimestre</t>
    </r>
    <r>
      <rPr>
        <sz val="11"/>
        <rFont val="Verdana"/>
        <family val="2"/>
      </rPr>
      <t xml:space="preserve">: Ingresaron 52 solicitudes en el periodo 01 de enero 31 de marzo, se realizó primer pronunciamiento a 55 solicitudes durante dicho periodo (21 correspondientes al 2024)
En el </t>
    </r>
    <r>
      <rPr>
        <b/>
        <sz val="11"/>
        <rFont val="Verdana"/>
        <family val="2"/>
      </rPr>
      <t>segundo trimestre</t>
    </r>
    <r>
      <rPr>
        <sz val="11"/>
        <rFont val="Verdana"/>
        <family val="2"/>
      </rPr>
      <t xml:space="preserve">: Ingresaron 35 solicitudes en el periodo 01 de abril a 30 de junio,se realizó primer pronunciamiento a 47 solicitudes durante dicho periodo (18 correspondientes al primer trimestre)
En el </t>
    </r>
    <r>
      <rPr>
        <b/>
        <sz val="11"/>
        <rFont val="Verdana"/>
        <family val="2"/>
      </rPr>
      <t>tercer trimestre</t>
    </r>
    <r>
      <rPr>
        <sz val="11"/>
        <rFont val="Verdana"/>
        <family val="2"/>
      </rPr>
      <t xml:space="preserve">: Ingresaron 62 solicitudes en el periodo 01 de julio a 30 de septiembre,se realizó primer pronunciamiento a 57 solicitudes durante dicho periodo (6 correspondientes al segundo trimestre)
En el </t>
    </r>
    <r>
      <rPr>
        <b/>
        <sz val="11"/>
        <rFont val="Verdana"/>
        <family val="2"/>
      </rPr>
      <t>cuarto trimestre</t>
    </r>
    <r>
      <rPr>
        <sz val="11"/>
        <rFont val="Verdana"/>
        <family val="2"/>
      </rPr>
      <t>: se observa que Ingresaron 51 solicitudes en el periodo 01 de octubre a 31 de dic, se realizó primer pronunciamiento a 51 solicitudes durante dicho periodo (19 correspondientes al tercer trimestre) Quedaron pendientes 12 solicitudes que ingresaron el ultimi día del trimestre para el mes de enero 2026</t>
    </r>
  </si>
  <si>
    <r>
      <t xml:space="preserve">En el </t>
    </r>
    <r>
      <rPr>
        <b/>
        <sz val="10"/>
        <rFont val="Verdana"/>
        <family val="2"/>
      </rPr>
      <t>primer trimestre</t>
    </r>
    <r>
      <rPr>
        <sz val="10"/>
        <rFont val="Verdana"/>
        <family val="2"/>
      </rPr>
      <t xml:space="preserve">: se observa que se tenían 30 procesos que han surtido los tramites para que la Entidad se pronuncie sobre aprobación de proyectos e inventarios. del 01 de enero a 31 de marzo, de los cuales se adelanto audiencia o acta proyectos de calificación y graduación de créditos y derechos de voto aprobados en el periodo evaluado a 16 (14 de los cuales habían surtido trámite en trimestres anteriores)
En el </t>
    </r>
    <r>
      <rPr>
        <b/>
        <sz val="10"/>
        <rFont val="Verdana"/>
        <family val="2"/>
      </rPr>
      <t>segundo trimestre</t>
    </r>
    <r>
      <rPr>
        <sz val="10"/>
        <rFont val="Verdana"/>
        <family val="2"/>
      </rPr>
      <t xml:space="preserve">: se observa que se tenían 30 procesos procesos que han surtido los tramites para que la Entidad se pronuncie sobre aprobación de proyectos e inventarios.  del 01 de abril a 30 de junio, de los cuales se adelanto audiencia o acta proyectos de calificación y graduación de créditos y derechos de voto aprobados en el periodo evaluado a 44 (30 de los cuales habían surtido trámite en trimestres anteriores)
</t>
    </r>
    <r>
      <rPr>
        <b/>
        <sz val="10"/>
        <rFont val="Verdana"/>
        <family val="2"/>
      </rPr>
      <t xml:space="preserve">En el tercer trimestre: </t>
    </r>
    <r>
      <rPr>
        <sz val="10"/>
        <rFont val="Verdana"/>
        <family val="2"/>
      </rPr>
      <t xml:space="preserve">se observa que se tenían 21 procesos procesos que han surtido los tramites para que la Entidad se pronuncie sobre aprobación de proyectos e inventarios.  del 01 de julio a 30 de sept, de los cuales se adelanto audiencia o acta proyectos de calificación y graduación de créditos y derechos de voto aprobados en el periodo evaluado a 28 (15 de los cuales habían surtido trámite en trimestres anteriores)
En el </t>
    </r>
    <r>
      <rPr>
        <b/>
        <sz val="10"/>
        <rFont val="Verdana"/>
        <family val="2"/>
      </rPr>
      <t>cuarto trimestre</t>
    </r>
    <r>
      <rPr>
        <sz val="10"/>
        <rFont val="Verdana"/>
        <family val="2"/>
      </rPr>
      <t>:se observa que 34 procesos procesos que han surtido los tramites para que la Entidad se pronuncie sobre aprobación de proyectos e inventarios.  del 01 de oct a 31 dici, de los cuales se adelanto audiencia o acta proyectos de calificación y graduación de créditos y derechos de voto aprobados en el periodo evaluado a 43</t>
    </r>
  </si>
  <si>
    <r>
      <t xml:space="preserve">En el </t>
    </r>
    <r>
      <rPr>
        <b/>
        <sz val="10"/>
        <rFont val="Verdana"/>
        <family val="2"/>
      </rPr>
      <t>primer trimestre</t>
    </r>
    <r>
      <rPr>
        <sz val="10"/>
        <rFont val="Verdana"/>
        <family val="2"/>
      </rPr>
      <t xml:space="preserve">: se presentaron 35 solicitudes por incumplimiento a las cuales se les realizó gestión (requerimiento o auidiencia)  a 34 requerimientos                  En el </t>
    </r>
    <r>
      <rPr>
        <b/>
        <sz val="10"/>
        <rFont val="Verdana"/>
        <family val="2"/>
      </rPr>
      <t>segundo trimestre</t>
    </r>
    <r>
      <rPr>
        <sz val="10"/>
        <rFont val="Verdana"/>
        <family val="2"/>
      </rPr>
      <t xml:space="preserve">: se presentaron 17 solicitudes por incumplimiento a las cuales se les realizó gestión (requerimiento o auidiencia)  a 16 requerimientos  
En el </t>
    </r>
    <r>
      <rPr>
        <b/>
        <sz val="10"/>
        <rFont val="Verdana"/>
        <family val="2"/>
      </rPr>
      <t>tercer trimestre</t>
    </r>
    <r>
      <rPr>
        <sz val="10"/>
        <rFont val="Verdana"/>
        <family val="2"/>
      </rPr>
      <t xml:space="preserve">: se presentaron 16 solicitudes por incumplimiento a las cuales se les realizó gestión (requerimiento o auidiencia)  a 16 requerimientos 
En el </t>
    </r>
    <r>
      <rPr>
        <b/>
        <sz val="10"/>
        <rFont val="Verdana"/>
        <family val="2"/>
      </rPr>
      <t>cuarto trimestre</t>
    </r>
    <r>
      <rPr>
        <sz val="10"/>
        <rFont val="Verdana"/>
        <family val="2"/>
      </rPr>
      <t xml:space="preserve">:se observa que se presentaron 32 solicitudes por incumplimiento a las cuales se les realizó gestión (requerimiento o auidiencia)  a 32 requerimientos </t>
    </r>
  </si>
  <si>
    <r>
      <t xml:space="preserve">En el </t>
    </r>
    <r>
      <rPr>
        <b/>
        <sz val="10"/>
        <rFont val="Verdana"/>
        <family val="2"/>
      </rPr>
      <t>primer trimestre</t>
    </r>
    <r>
      <rPr>
        <sz val="10"/>
        <rFont val="Verdana"/>
        <family val="2"/>
      </rPr>
      <t xml:space="preserve">: se observa que se realizaron traslado de objeciones en 7 procesos y se alcanzó a celebrar una (1) Audiencia de resolución de objeciones en el periodo. 
En el </t>
    </r>
    <r>
      <rPr>
        <b/>
        <sz val="10"/>
        <rFont val="Verdana"/>
        <family val="2"/>
      </rPr>
      <t>segundo trimestre</t>
    </r>
    <r>
      <rPr>
        <sz val="10"/>
        <rFont val="Verdana"/>
        <family val="2"/>
      </rPr>
      <t xml:space="preserve">: se observa que en 7 procesos se dio en traslados las objeciones y se realizaron (6) audiencias
En el </t>
    </r>
    <r>
      <rPr>
        <b/>
        <sz val="10"/>
        <rFont val="Verdana"/>
        <family val="2"/>
      </rPr>
      <t>tercer trimestre</t>
    </r>
    <r>
      <rPr>
        <sz val="10"/>
        <rFont val="Verdana"/>
        <family val="2"/>
      </rPr>
      <t xml:space="preserve">: se observa que que en 3 procesos se fijaron traslados de las objeciones y en 4 se resolvieron las objeciones al Proyecto. 
En el </t>
    </r>
    <r>
      <rPr>
        <b/>
        <sz val="10"/>
        <rFont val="Verdana"/>
        <family val="2"/>
      </rPr>
      <t>cuarto trimestre</t>
    </r>
    <r>
      <rPr>
        <sz val="10"/>
        <rFont val="Verdana"/>
        <family val="2"/>
      </rPr>
      <t xml:space="preserve">: </t>
    </r>
  </si>
  <si>
    <r>
      <t xml:space="preserve">En el </t>
    </r>
    <r>
      <rPr>
        <b/>
        <sz val="10"/>
        <rFont val="Verdana"/>
        <family val="2"/>
      </rPr>
      <t>primer trimestre</t>
    </r>
    <r>
      <rPr>
        <sz val="10"/>
        <rFont val="Verdana"/>
        <family val="2"/>
      </rPr>
      <t xml:space="preserve">: Se realizaron 3  AUDIENCIAS DE INCUMPLIMIENTO (RADICADAS EN 2024) Y Se recibieron 2 denuncias de incumplimiento del acuerdo en ejecución
En el </t>
    </r>
    <r>
      <rPr>
        <b/>
        <sz val="10"/>
        <rFont val="Verdana"/>
        <family val="2"/>
      </rPr>
      <t>segundo trimestre</t>
    </r>
    <r>
      <rPr>
        <sz val="10"/>
        <rFont val="Verdana"/>
        <family val="2"/>
      </rPr>
      <t xml:space="preserve">: Se realizaron  2 audiencias de incumplimiento y se recibieron 2 denuncias
En el </t>
    </r>
    <r>
      <rPr>
        <b/>
        <sz val="10"/>
        <rFont val="Verdana"/>
        <family val="2"/>
      </rPr>
      <t>tercer trimestre</t>
    </r>
    <r>
      <rPr>
        <sz val="10"/>
        <rFont val="Verdana"/>
        <family val="2"/>
      </rPr>
      <t xml:space="preserve">: Se recibió una sola de denuncia de incumplimiento al acuerdo, misma que fue puesta en conocimiento del promotor de la sociedad concursada
En el </t>
    </r>
    <r>
      <rPr>
        <b/>
        <sz val="10"/>
        <rFont val="Verdana"/>
        <family val="2"/>
      </rPr>
      <t>cuarto trimestre</t>
    </r>
    <r>
      <rPr>
        <sz val="10"/>
        <rFont val="Verdana"/>
        <family val="2"/>
      </rPr>
      <t>: Fueron recibidas 5 denuncias de incumplimiento, las que fueron atendidas</t>
    </r>
  </si>
  <si>
    <r>
      <t xml:space="preserve">En el </t>
    </r>
    <r>
      <rPr>
        <b/>
        <sz val="10"/>
        <rFont val="Verdana"/>
        <family val="2"/>
      </rPr>
      <t>primer trimestre</t>
    </r>
    <r>
      <rPr>
        <sz val="10"/>
        <rFont val="Verdana"/>
        <family val="2"/>
      </rPr>
      <t xml:space="preserve">: se realizaron 2 audiencias y se generaron 5 traslados
En el </t>
    </r>
    <r>
      <rPr>
        <b/>
        <sz val="10"/>
        <rFont val="Verdana"/>
        <family val="2"/>
      </rPr>
      <t>segundo trimestre</t>
    </r>
    <r>
      <rPr>
        <sz val="10"/>
        <rFont val="Verdana"/>
        <family val="2"/>
      </rPr>
      <t xml:space="preserve">:se realizaron 4 audiencias y se generaron 7 traslados
En el </t>
    </r>
    <r>
      <rPr>
        <b/>
        <sz val="10"/>
        <rFont val="Verdana"/>
        <family val="2"/>
      </rPr>
      <t>tercer trimestre</t>
    </r>
    <r>
      <rPr>
        <sz val="10"/>
        <rFont val="Verdana"/>
        <family val="2"/>
      </rPr>
      <t xml:space="preserve">: Se realizaron 2 Audiencias de Calificacion y graduación de créditos y aprobación del inventario y se corrieron 2 tramites de traslado previos al pronunciamiento del despacho
En el </t>
    </r>
    <r>
      <rPr>
        <b/>
        <sz val="10"/>
        <rFont val="Verdana"/>
        <family val="2"/>
      </rPr>
      <t>cuarto trimestre</t>
    </r>
    <r>
      <rPr>
        <sz val="10"/>
        <rFont val="Verdana"/>
        <family val="2"/>
      </rPr>
      <t>: Fueron aprobadas 4 calificaciones y graduaciones de créditos, así como tambien fueron raelizados dos traslados de proyectos de calificación y graduación de créditos</t>
    </r>
  </si>
  <si>
    <r>
      <t xml:space="preserve">En el </t>
    </r>
    <r>
      <rPr>
        <b/>
        <sz val="11"/>
        <rFont val="Verdana"/>
        <family val="2"/>
      </rPr>
      <t>primer trimestre</t>
    </r>
    <r>
      <rPr>
        <sz val="11"/>
        <rFont val="Verdana"/>
        <family val="2"/>
      </rPr>
      <t xml:space="preserve">: se observa 34 solicitudes presentadas y 39 solicitudes tramitadas (12 del periodo anterior evaluado (dic-2024), 27 del presente periodo) 
En el </t>
    </r>
    <r>
      <rPr>
        <b/>
        <sz val="11"/>
        <rFont val="Verdana"/>
        <family val="2"/>
      </rPr>
      <t>segundo trimestre</t>
    </r>
    <r>
      <rPr>
        <sz val="11"/>
        <rFont val="Verdana"/>
        <family val="2"/>
      </rPr>
      <t xml:space="preserve">: se observa 23 solicitudes presentadas y 30 solicitudes tramitadas (7 del periodo anterior evaluado (abril y mayo 2025), 23 del presente periodo) 
En el </t>
    </r>
    <r>
      <rPr>
        <b/>
        <sz val="11"/>
        <rFont val="Verdana"/>
        <family val="2"/>
      </rPr>
      <t>tercer trimestre</t>
    </r>
    <r>
      <rPr>
        <sz val="11"/>
        <rFont val="Verdana"/>
        <family val="2"/>
      </rPr>
      <t xml:space="preserve">: En el tercer trimestre: se observa 28 solicitudes presentadas y 28 solicitudes tramitadas (2 del periodo anterior evaluado (junio 2025), 26 del presente periodo) 
En el </t>
    </r>
    <r>
      <rPr>
        <b/>
        <sz val="11"/>
        <rFont val="Verdana"/>
        <family val="2"/>
      </rPr>
      <t>cuarto trimestre</t>
    </r>
    <r>
      <rPr>
        <sz val="11"/>
        <rFont val="Verdana"/>
        <family val="2"/>
      </rPr>
      <t xml:space="preserve">:se observa 25 solicitudes presentadas y 26 solicitudes tramitadas (2 del periodo anterior evaluado (sept 2025), 24 del presente periodo) </t>
    </r>
  </si>
  <si>
    <r>
      <t xml:space="preserve">En el </t>
    </r>
    <r>
      <rPr>
        <b/>
        <sz val="10"/>
        <rFont val="Verdana"/>
        <family val="2"/>
      </rPr>
      <t>primer trimestre</t>
    </r>
    <r>
      <rPr>
        <sz val="10"/>
        <rFont val="Verdana"/>
        <family val="2"/>
      </rPr>
      <t xml:space="preserve">: se observa que se realizaron traslado a 16 procesos y se resolvieron objeciones en 10 procesos
En el </t>
    </r>
    <r>
      <rPr>
        <b/>
        <sz val="10"/>
        <rFont val="Verdana"/>
        <family val="2"/>
      </rPr>
      <t>segundo trimestre</t>
    </r>
    <r>
      <rPr>
        <sz val="10"/>
        <rFont val="Verdana"/>
        <family val="2"/>
      </rPr>
      <t xml:space="preserve">:  se observa que se realizaron traslado a 27 procesos y se resolvieron objeciones en 10 procesos
En el </t>
    </r>
    <r>
      <rPr>
        <b/>
        <sz val="10"/>
        <rFont val="Verdana"/>
        <family val="2"/>
      </rPr>
      <t>tercer trimestre</t>
    </r>
    <r>
      <rPr>
        <sz val="10"/>
        <rFont val="Verdana"/>
        <family val="2"/>
      </rPr>
      <t xml:space="preserve">: se observa que se realizaron traslado a 30 procesos y se resolvieron objeciones en 16 procesos
En el </t>
    </r>
    <r>
      <rPr>
        <b/>
        <sz val="10"/>
        <rFont val="Verdana"/>
        <family val="2"/>
      </rPr>
      <t>cuarto trimestre</t>
    </r>
    <r>
      <rPr>
        <sz val="10"/>
        <rFont val="Verdana"/>
        <family val="2"/>
      </rPr>
      <t>:se observa que se realizaron traslado a 25 procesos y se resolvieron objeciones en 16 procesos</t>
    </r>
  </si>
  <si>
    <r>
      <t xml:space="preserve">En el </t>
    </r>
    <r>
      <rPr>
        <b/>
        <sz val="10"/>
        <rFont val="Verdana"/>
        <family val="2"/>
      </rPr>
      <t>primer trimestre</t>
    </r>
    <r>
      <rPr>
        <sz val="10"/>
        <rFont val="Verdana"/>
        <family val="2"/>
      </rPr>
      <t xml:space="preserve">: se observa que se recibieron 32 solicitudes de incumplimiento y se realizo 32 actuaciones por incumplimiento (17 audiencias de incumplimiento, 1 audiencia reforma acuerdo y 14 autos de requerimiento)
En el </t>
    </r>
    <r>
      <rPr>
        <b/>
        <sz val="10"/>
        <rFont val="Verdana"/>
        <family val="2"/>
      </rPr>
      <t>segundo trimestre</t>
    </r>
    <r>
      <rPr>
        <sz val="10"/>
        <rFont val="Verdana"/>
        <family val="2"/>
      </rPr>
      <t xml:space="preserve">: se observa que se recibieron 39 solicitudes de incumplimiento y se realizo 38 actuaciones por incumplimiento (23 audiencias de incumplimiento, 2 audiencia reforma acuerdo y 13 autos de requerimiento) 
En el </t>
    </r>
    <r>
      <rPr>
        <b/>
        <sz val="10"/>
        <rFont val="Verdana"/>
        <family val="2"/>
      </rPr>
      <t>tercer trimestre</t>
    </r>
    <r>
      <rPr>
        <sz val="10"/>
        <rFont val="Verdana"/>
        <family val="2"/>
      </rPr>
      <t xml:space="preserve">: se observa que se recibieron 59 solicitudes de incumplimiento y se realizo 52 actuaciones por incumplimiento (30 audiencias de incumplimiento, 3 audiencia reforma acuerdo y 26 autos de requerimiento) 
En el </t>
    </r>
    <r>
      <rPr>
        <b/>
        <sz val="10"/>
        <rFont val="Verdana"/>
        <family val="2"/>
      </rPr>
      <t>cuarto trimestre</t>
    </r>
    <r>
      <rPr>
        <sz val="10"/>
        <rFont val="Verdana"/>
        <family val="2"/>
      </rPr>
      <t xml:space="preserve">:se observa que se recibieron 15 solicitudes de incumplimiento y se realizo 52 actuaciones por incumplimiento (10 audiencias de incumplimiento, 2 audiencia reforma acuerdo y 37 autos de requerimiento) </t>
    </r>
  </si>
  <si>
    <r>
      <t xml:space="preserve"> Zona Occidente y Costa Pacífica: </t>
    </r>
    <r>
      <rPr>
        <sz val="10"/>
        <rFont val="Verdana"/>
        <family val="2"/>
      </rPr>
      <t xml:space="preserve">En el cuarto trimestre: se presentaron 32 solicitudes por incumplimiento a las cuales se les realizó gestión (requerimiento o auidiencia)  a 32 requerimientos </t>
    </r>
    <r>
      <rPr>
        <b/>
        <sz val="10"/>
        <rFont val="Verdana"/>
        <family val="2"/>
      </rPr>
      <t xml:space="preserve">
Zona del Eje Cafetero: Fueron recibidas 5 denuncias de incumplimiento, las que fueron atendidas
Zona Santanderes y Arauca:</t>
    </r>
    <r>
      <rPr>
        <sz val="10"/>
        <rFont val="Verdana"/>
        <family val="2"/>
      </rPr>
      <t xml:space="preserve"> se observa que se recibieron 15 solicitudes de incumplimiento y se realizo 52 actuaciones por incumplimiento (10 audiencias de incumplimiento, 2 audiencia reforma acuerdo y 37 autos de requerimiento) </t>
    </r>
  </si>
  <si>
    <r>
      <t xml:space="preserve">En el </t>
    </r>
    <r>
      <rPr>
        <b/>
        <sz val="11"/>
        <rFont val="Verdana"/>
        <family val="2"/>
      </rPr>
      <t>primer trimestre</t>
    </r>
    <r>
      <rPr>
        <sz val="11"/>
        <rFont val="Verdana"/>
        <family val="2"/>
      </rPr>
      <t xml:space="preserve">: se reciben 6 solicitudes a las cuales se les hizo pronuciamiento de admision a 4 y quedan 2 con indamision
En el </t>
    </r>
    <r>
      <rPr>
        <b/>
        <sz val="11"/>
        <rFont val="Verdana"/>
        <family val="2"/>
      </rPr>
      <t>segundo trimestre</t>
    </r>
    <r>
      <rPr>
        <sz val="11"/>
        <rFont val="Verdana"/>
        <family val="2"/>
      </rPr>
      <t xml:space="preserve">: se reciben 3 solicitudes a las que se les realizo admision a 1 y dos estan en proceso de inadmision y se admitieron las dos solicitudes pendientes del periodo anterior
En el </t>
    </r>
    <r>
      <rPr>
        <b/>
        <sz val="11"/>
        <rFont val="Verdana"/>
        <family val="2"/>
      </rPr>
      <t>tercer trimestre</t>
    </r>
    <r>
      <rPr>
        <sz val="11"/>
        <rFont val="Verdana"/>
        <family val="2"/>
      </rPr>
      <t xml:space="preserve">: se reciben en 12 solicitudes de las cuales 2 se radicadaron el ultimo dia hábil del trimestre 
En el </t>
    </r>
    <r>
      <rPr>
        <b/>
        <sz val="11"/>
        <rFont val="Verdana"/>
        <family val="2"/>
      </rPr>
      <t>cuarto trimestre</t>
    </r>
    <r>
      <rPr>
        <sz val="11"/>
        <rFont val="Verdana"/>
        <family val="2"/>
      </rPr>
      <t>: Fueron recibidas 11 solicitudes de acuerdo de reorganización, 9 de ellas con un primer pronunciamiento, así mismo, 3 de periodo anterior tuvieron pronunciamiento</t>
    </r>
  </si>
  <si>
    <r>
      <t xml:space="preserve"> Zona Occidental y Costa Pacífica: </t>
    </r>
    <r>
      <rPr>
        <sz val="11"/>
        <rFont val="Verdana"/>
        <family val="2"/>
      </rPr>
      <t>se observa que Ingresaron 51 solicitudes en el periodo 01 de octubre a 31 de dic, se realizó primer pronunciamiento a 51 solicitudes durante dicho periodo (19 correspondientes a solicitudes del tercer trimestre)</t>
    </r>
    <r>
      <rPr>
        <b/>
        <sz val="11"/>
        <rFont val="Verdana"/>
        <family val="2"/>
      </rPr>
      <t xml:space="preserve">,
Zona Eje Cafeatero: </t>
    </r>
    <r>
      <rPr>
        <sz val="11"/>
        <rFont val="Verdana"/>
        <family val="2"/>
      </rPr>
      <t xml:space="preserve">Fueron recibidas 11 solicitudes de acuerdo de reorganización, 9 de ellas con un primer pronunciamiento, así mismo, 3 de periodo anterior tuvieron pronunciamiento
</t>
    </r>
    <r>
      <rPr>
        <b/>
        <sz val="11"/>
        <rFont val="Verdana"/>
        <family val="2"/>
      </rPr>
      <t xml:space="preserve">Zona Santanderes y Arauca: </t>
    </r>
    <r>
      <rPr>
        <sz val="11"/>
        <rFont val="Verdana"/>
        <family val="2"/>
      </rPr>
      <t xml:space="preserve">se observa 25 solicitudes presentadas y 26 solicitudes tramitadas (2 del periodo anterior evaluado (sept 2025), 24 del presente periodo) </t>
    </r>
  </si>
  <si>
    <r>
      <t xml:space="preserve">En el </t>
    </r>
    <r>
      <rPr>
        <b/>
        <sz val="11"/>
        <rFont val="Verdana"/>
        <family val="2"/>
      </rPr>
      <t>primer trimestre</t>
    </r>
    <r>
      <rPr>
        <sz val="11"/>
        <rFont val="Verdana"/>
        <family val="2"/>
      </rPr>
      <t xml:space="preserve">: se observa que entre el 1 de enero y el 31 de marzo se recibieron 146 solicitudes y se tramitaron 257   
En el </t>
    </r>
    <r>
      <rPr>
        <b/>
        <sz val="11"/>
        <rFont val="Verdana"/>
        <family val="2"/>
      </rPr>
      <t>segundo trimestre</t>
    </r>
    <r>
      <rPr>
        <sz val="11"/>
        <rFont val="Verdana"/>
        <family val="2"/>
      </rPr>
      <t xml:space="preserve">: se observa que entre el 1 de abril y el 30 de junio se recibieron 191 solicitudes y se tramitaron 260
En el </t>
    </r>
    <r>
      <rPr>
        <b/>
        <sz val="11"/>
        <rFont val="Verdana"/>
        <family val="2"/>
      </rPr>
      <t>tercer trimestre</t>
    </r>
    <r>
      <rPr>
        <sz val="11"/>
        <rFont val="Verdana"/>
        <family val="2"/>
      </rPr>
      <t xml:space="preserve">:se observa que entre el 1 de julio y el 30 de septiembre de 198 solicitudes quedaron pendientes de julio 5, de agosto 58 y de septiembre 44 para un total de 107 solivcitudes pendientes por pronunciamiento
En el </t>
    </r>
    <r>
      <rPr>
        <b/>
        <sz val="11"/>
        <rFont val="Verdana"/>
        <family val="2"/>
      </rPr>
      <t>cuarto trimestre</t>
    </r>
    <r>
      <rPr>
        <sz val="11"/>
        <rFont val="Verdana"/>
        <family val="2"/>
      </rPr>
      <t xml:space="preserve">:se observa que entre el 1 de octubre al 31 de diciembre de 2025 quedando pendientes 79 solicitudes de mayo:1, julio: 1, octubre: 20, noviembre:24 y diciembre: 33. Para este período se  tramitaron 236. </t>
    </r>
  </si>
  <si>
    <r>
      <t xml:space="preserve">En el primer trimestre: se observa que entre el 1 de enero y el 30 de marzo de 2025, se recibieron 29 solicitudes y se tramitarón 35 en total. Incluyendo 15 solicitudes del periodo anterior. 
En el segundo trimestre: se observa que se recibieron 20 solicitudes durante el 2° Trimestre 2025 y se tramitarón 28 en total,  Incluyendo las solicitudes del periodo anterior. (9), quedando solo una pendiente de tramite.
En el </t>
    </r>
    <r>
      <rPr>
        <b/>
        <sz val="11"/>
        <rFont val="Verdana"/>
        <family val="2"/>
      </rPr>
      <t>tercer trimestre</t>
    </r>
    <r>
      <rPr>
        <sz val="11"/>
        <rFont val="Verdana"/>
        <family val="2"/>
      </rPr>
      <t xml:space="preserve">: se observa 29 solicitudes recibidas, mas 1 del periodo anterior, para un total de 30 solicitudes pendientes por pronunciamiento. De las cuales se tramitaron 20 solicitudes. Quedando 10 Pendientes.
En el </t>
    </r>
    <r>
      <rPr>
        <b/>
        <sz val="11"/>
        <rFont val="Verdana"/>
        <family val="2"/>
      </rPr>
      <t>cuarto trimestre</t>
    </r>
    <r>
      <rPr>
        <sz val="11"/>
        <rFont val="Verdana"/>
        <family val="2"/>
      </rPr>
      <t>:se observa que se recibieron 22 solicitudes durante el 4° Trimestre 2025, mas 9 del periodo anterior y se tramitarón 24 en total, quedando 7 pendientes de tramite.</t>
    </r>
  </si>
  <si>
    <r>
      <t xml:space="preserve">En el </t>
    </r>
    <r>
      <rPr>
        <b/>
        <sz val="10"/>
        <rFont val="Verdana"/>
        <family val="2"/>
      </rPr>
      <t>primer trimestre</t>
    </r>
    <r>
      <rPr>
        <sz val="10"/>
        <rFont val="Verdana"/>
        <family val="2"/>
      </rPr>
      <t xml:space="preserve">: se observa que se generaron 46 actuaciones refente al imcumplimiento del acuerdo de las cuales se recibieron 18 solicitudes de imcumplimiento del periodo actual, 19 corresponden a solicitudes de 2024 y 9 entre actas y autos.
En el </t>
    </r>
    <r>
      <rPr>
        <b/>
        <sz val="10"/>
        <rFont val="Verdana"/>
        <family val="2"/>
      </rPr>
      <t>segundo trimestre</t>
    </r>
    <r>
      <rPr>
        <sz val="10"/>
        <rFont val="Verdana"/>
        <family val="2"/>
      </rPr>
      <t xml:space="preserve">: se observa que se generaron 41 actuaciones refente al imcumplimiento del acuerdo de las cuales se recibieron 32 solicitudes de imcumplimiento del periodo actual, 3 corresponden a solicitudes de 2024 y 6 entre actas y autos..
En el </t>
    </r>
    <r>
      <rPr>
        <b/>
        <sz val="10"/>
        <rFont val="Verdana"/>
        <family val="2"/>
      </rPr>
      <t>tercer trimestre</t>
    </r>
    <r>
      <rPr>
        <sz val="10"/>
        <rFont val="Verdana"/>
        <family val="2"/>
      </rPr>
      <t xml:space="preserve">: se observa que se generaron 27 actuaciones refente al imcumplimiento del acuerdo de las cuales se recibieron 11 solicitudes de imcumplimiento del periodo actual, 15 corresponden a solicitudes del trimestre anterior y 1 corresponde a una Inspección Judicial.
En el </t>
    </r>
    <r>
      <rPr>
        <b/>
        <sz val="10"/>
        <rFont val="Verdana"/>
        <family val="2"/>
      </rPr>
      <t>cuarto trimestre</t>
    </r>
    <r>
      <rPr>
        <sz val="10"/>
        <rFont val="Verdana"/>
        <family val="2"/>
      </rPr>
      <t>:se observa que se generaron 22 actuaciones refente al imcumplimiento del acuerdo de las cuales se recibieron 7 solicitudes de imcumplimiento del periodo actual, 15 corresponden a solicitudes del trimestre anterior.</t>
    </r>
  </si>
  <si>
    <r>
      <t xml:space="preserve">En el </t>
    </r>
    <r>
      <rPr>
        <b/>
        <sz val="10"/>
        <rFont val="Verdana"/>
        <family val="2"/>
      </rPr>
      <t>primer trimestre</t>
    </r>
    <r>
      <rPr>
        <sz val="10"/>
        <rFont val="Verdana"/>
        <family val="2"/>
      </rPr>
      <t xml:space="preserve">: se observa que Se realizarón 3 Audiencias de Objeciones, se profirienron 4 Autos De Aprobación Del Proyecto 1 Acta De Reunion De Coniliación y  7 traslados De Objeciones.
En el </t>
    </r>
    <r>
      <rPr>
        <b/>
        <sz val="10"/>
        <rFont val="Verdana"/>
        <family val="2"/>
      </rPr>
      <t>segundo trimestre</t>
    </r>
    <r>
      <rPr>
        <sz val="10"/>
        <rFont val="Verdana"/>
        <family val="2"/>
      </rPr>
      <t xml:space="preserve">: se observa que Se realizrón 2 Audiencia de Objeciones y se profirienron 5 Autos De Aprobación Del Proyecto, 13 traslados De Objeciones y 7 Reeuniones De Cocialiación.
En el </t>
    </r>
    <r>
      <rPr>
        <b/>
        <sz val="10"/>
        <rFont val="Verdana"/>
        <family val="2"/>
      </rPr>
      <t>tercer trimestre</t>
    </r>
    <r>
      <rPr>
        <sz val="10"/>
        <rFont val="Verdana"/>
        <family val="2"/>
      </rPr>
      <t xml:space="preserve">: se observa que se realizaron 16 Audiencias de Objeciones. se profirienron 3 Autos De Aprobación Del Proyecto - 3 Reuniones De Conciliación, se profirienron 12 Autos De Priuebas Y 3 Tralados De Objeciones.
En el </t>
    </r>
    <r>
      <rPr>
        <b/>
        <sz val="10"/>
        <rFont val="Verdana"/>
        <family val="2"/>
      </rPr>
      <t>cuarto trimestre</t>
    </r>
    <r>
      <rPr>
        <sz val="10"/>
        <rFont val="Verdana"/>
        <family val="2"/>
      </rPr>
      <t>: se observa que se realizaron 9 Audiencias de Objeciones. se profirienron 3 Autos De Aprobación Del Proyecto - 4 Reuniones De Conciliación, se profirienron 4 Autos De Priuebas Y 8 Tralados De Objeciones.</t>
    </r>
  </si>
  <si>
    <r>
      <t xml:space="preserve">En el </t>
    </r>
    <r>
      <rPr>
        <b/>
        <sz val="10"/>
        <rFont val="Verdana"/>
        <family val="2"/>
      </rPr>
      <t>primer trimestre:</t>
    </r>
    <r>
      <rPr>
        <sz val="10"/>
        <rFont val="Verdana"/>
        <family val="2"/>
      </rPr>
      <t xml:space="preserve"> se observa que se realizaron traslados a 16 procesos y se resolvieron objeciones en 6 procesos.
En el </t>
    </r>
    <r>
      <rPr>
        <b/>
        <sz val="10"/>
        <rFont val="Verdana"/>
        <family val="2"/>
      </rPr>
      <t>segundo trimestre:</t>
    </r>
    <r>
      <rPr>
        <sz val="10"/>
        <rFont val="Verdana"/>
        <family val="2"/>
      </rPr>
      <t xml:space="preserve"> se observa que se realizaron traslados a 20 procesos y se resolvieron objeciones en 5 procesos.
En el </t>
    </r>
    <r>
      <rPr>
        <b/>
        <sz val="10"/>
        <rFont val="Verdana"/>
        <family val="2"/>
      </rPr>
      <t>tercer trimestre:</t>
    </r>
    <r>
      <rPr>
        <sz val="10"/>
        <rFont val="Verdana"/>
        <family val="2"/>
      </rPr>
      <t xml:space="preserve"> se observa que se realizaron traslados a 10 procesos y se resolvieron objeciones en 7 procesos.
En el </t>
    </r>
    <r>
      <rPr>
        <b/>
        <sz val="10"/>
        <rFont val="Verdana"/>
        <family val="2"/>
      </rPr>
      <t>cuarto trimestre:</t>
    </r>
    <r>
      <rPr>
        <sz val="10"/>
        <rFont val="Verdana"/>
        <family val="2"/>
      </rPr>
      <t xml:space="preserve"> se observa que se realizaron traslados a 15 procesos y se resolvieron objeciones en 11 procesos.</t>
    </r>
  </si>
  <si>
    <r>
      <t xml:space="preserve">En el </t>
    </r>
    <r>
      <rPr>
        <b/>
        <sz val="10"/>
        <rFont val="Verdana"/>
        <family val="2"/>
      </rPr>
      <t>primer trimestre</t>
    </r>
    <r>
      <rPr>
        <sz val="10"/>
        <rFont val="Verdana"/>
        <family val="2"/>
      </rPr>
      <t xml:space="preserve">: se observa que se  identifico 37 sociedades con al menos una denuncia formal y requerimiento emitido.
En el </t>
    </r>
    <r>
      <rPr>
        <b/>
        <sz val="10"/>
        <rFont val="Verdana"/>
        <family val="2"/>
      </rPr>
      <t>segundo trimestre</t>
    </r>
    <r>
      <rPr>
        <sz val="10"/>
        <rFont val="Verdana"/>
        <family val="2"/>
      </rPr>
      <t xml:space="preserve">: se evaluaron las solicitudes de incumplimiento recibidas en el primer trimestre del mismo año (enero, febrero y marzo). Como resultado, se identificaron 63 sociedades con requerimientos formales derivados de presuntos incumplimientos del acuerdo de reorganización.
En el </t>
    </r>
    <r>
      <rPr>
        <b/>
        <sz val="10"/>
        <rFont val="Verdana"/>
        <family val="2"/>
      </rPr>
      <t>tercer trimestre</t>
    </r>
    <r>
      <rPr>
        <sz val="10"/>
        <rFont val="Verdana"/>
        <family val="2"/>
      </rPr>
      <t xml:space="preserve">: se observa que durante el periodo de (julio, agosto y septiembre) se identificaron 65 denuncias de incumplimiento recibidas y con requerimientos formales derivados de presuntos incumplimientos del acuerdo de reorganización.
En el </t>
    </r>
    <r>
      <rPr>
        <b/>
        <sz val="10"/>
        <rFont val="Verdana"/>
        <family val="2"/>
      </rPr>
      <t>cuarto trimestre</t>
    </r>
    <r>
      <rPr>
        <sz val="10"/>
        <rFont val="Verdana"/>
        <family val="2"/>
      </rPr>
      <t>:se observa que durante el periodo de (OCTUBRE, NOVIEMBRE y DICIEMBRE) se identificaron 72 denuncias de incumplimiento recibidas y con requerimientos formales derivados de presuntos incumplimientos del acuerdo de reorganización.</t>
    </r>
  </si>
  <si>
    <r>
      <rPr>
        <b/>
        <sz val="10"/>
        <rFont val="Verdana"/>
        <family val="2"/>
      </rPr>
      <t>En el primer trimestre:</t>
    </r>
    <r>
      <rPr>
        <sz val="10"/>
        <rFont val="Verdana"/>
        <family val="2"/>
      </rPr>
      <t xml:space="preserve"> se observa que se requirieron 15 sociedades por al menos una denuncia formal y requerimiento emitido.
</t>
    </r>
    <r>
      <rPr>
        <b/>
        <sz val="10"/>
        <rFont val="Verdana"/>
        <family val="2"/>
      </rPr>
      <t>En el segundo trimestre:</t>
    </r>
    <r>
      <rPr>
        <sz val="10"/>
        <rFont val="Verdana"/>
        <family val="2"/>
      </rPr>
      <t xml:space="preserve"> se observa que se requirieron 18 sociedades por al menos una denuncia formal y requerimiento emitido.
</t>
    </r>
    <r>
      <rPr>
        <b/>
        <sz val="10"/>
        <rFont val="Verdana"/>
        <family val="2"/>
      </rPr>
      <t xml:space="preserve">En el tercer trimestre: </t>
    </r>
    <r>
      <rPr>
        <sz val="10"/>
        <rFont val="Verdana"/>
        <family val="2"/>
      </rPr>
      <t xml:space="preserve">se observa que se requierieron 20 sociedades con requerimientos formales derivados de presuntos incumplimientos. 
</t>
    </r>
    <r>
      <rPr>
        <b/>
        <sz val="10"/>
        <rFont val="Verdana"/>
        <family val="2"/>
      </rPr>
      <t xml:space="preserve">En el cuarto trimestre: </t>
    </r>
    <r>
      <rPr>
        <sz val="10"/>
        <rFont val="Verdana"/>
        <family val="2"/>
      </rPr>
      <t>se observa  que durante el periodo de (OCTUBRE, NOVIEMBRE y DICIEMBRE) se identificaron 72 denuncias de incumplimiento recibidas y con requerimientos formales derivados de presuntos incumplimientos del acuerdo de reorganización.</t>
    </r>
  </si>
  <si>
    <r>
      <t xml:space="preserve">En el </t>
    </r>
    <r>
      <rPr>
        <b/>
        <sz val="10"/>
        <rFont val="Verdana"/>
        <family val="2"/>
      </rPr>
      <t>primer trimestre</t>
    </r>
    <r>
      <rPr>
        <sz val="10"/>
        <rFont val="Verdana"/>
        <family val="2"/>
      </rPr>
      <t xml:space="preserve">: se realizaron 19 traslados y se resolvieron objeciones en 7 procesos.
En el </t>
    </r>
    <r>
      <rPr>
        <b/>
        <sz val="10"/>
        <rFont val="Verdana"/>
        <family val="2"/>
      </rPr>
      <t>segundo trimestre</t>
    </r>
    <r>
      <rPr>
        <sz val="10"/>
        <rFont val="Verdana"/>
        <family val="2"/>
      </rPr>
      <t xml:space="preserve">: se realizaron 27 traslados y se resolvieron objeciones en 19 procesos.
En el </t>
    </r>
    <r>
      <rPr>
        <b/>
        <sz val="10"/>
        <rFont val="Verdana"/>
        <family val="2"/>
      </rPr>
      <t>tercer trimestre</t>
    </r>
    <r>
      <rPr>
        <sz val="10"/>
        <rFont val="Verdana"/>
        <family val="2"/>
      </rPr>
      <t xml:space="preserve">: se realizaron 36 traslados y se resolvieron objeciones en 22 procesos.
En el </t>
    </r>
    <r>
      <rPr>
        <b/>
        <sz val="10"/>
        <rFont val="Verdana"/>
        <family val="2"/>
      </rPr>
      <t>cuarto trimestre</t>
    </r>
    <r>
      <rPr>
        <sz val="10"/>
        <rFont val="Verdana"/>
        <family val="2"/>
      </rPr>
      <t>:se realizaron 12 traslados y se resolvieron objeciones en 13 procesos.</t>
    </r>
  </si>
  <si>
    <r>
      <t xml:space="preserve">En el </t>
    </r>
    <r>
      <rPr>
        <b/>
        <sz val="10"/>
        <rFont val="Verdana"/>
        <family val="2"/>
      </rPr>
      <t>primer trimestre</t>
    </r>
    <r>
      <rPr>
        <sz val="10"/>
        <rFont val="Verdana"/>
        <family val="2"/>
      </rPr>
      <t xml:space="preserve">: se observa que se celebraron 12 audiencias para la resolución de objeciones y se realizaron 40 traslados.
En el </t>
    </r>
    <r>
      <rPr>
        <b/>
        <sz val="10"/>
        <rFont val="Verdana"/>
        <family val="2"/>
      </rPr>
      <t>segundo trimestre</t>
    </r>
    <r>
      <rPr>
        <sz val="10"/>
        <rFont val="Verdana"/>
        <family val="2"/>
      </rPr>
      <t xml:space="preserve">: se observa que se celebraon 42 audiencias para la resolución de objeciones y se realizaron 51 traslados.
En el </t>
    </r>
    <r>
      <rPr>
        <b/>
        <sz val="10"/>
        <rFont val="Verdana"/>
        <family val="2"/>
      </rPr>
      <t>tercer trimestre</t>
    </r>
    <r>
      <rPr>
        <sz val="10"/>
        <rFont val="Verdana"/>
        <family val="2"/>
      </rPr>
      <t xml:space="preserve">: se observa que se celebraron 82 audiencias para la resolución de objeciones y se realizaron 52 traslados.
En el </t>
    </r>
    <r>
      <rPr>
        <b/>
        <sz val="10"/>
        <rFont val="Verdana"/>
        <family val="2"/>
      </rPr>
      <t>cuarto trimestre</t>
    </r>
    <r>
      <rPr>
        <sz val="10"/>
        <rFont val="Verdana"/>
        <family val="2"/>
      </rPr>
      <t>:se observa que se celebraron 59 audiencias para la resolución de objeciones y se realizaron 8 traslados.</t>
    </r>
  </si>
  <si>
    <r>
      <t xml:space="preserve">Análisis Trimestre 4:                                                                                                                            Grupo de Procesos de Reorganización A: </t>
    </r>
    <r>
      <rPr>
        <sz val="11"/>
        <rFont val="Verdana"/>
        <family val="2"/>
      </rPr>
      <t xml:space="preserve">En el cuarto trimestre se realizaron 17 audiencias de objeciones y 10 traslados                                                                                                                   </t>
    </r>
    <r>
      <rPr>
        <b/>
        <sz val="11"/>
        <rFont val="Verdana"/>
        <family val="2"/>
      </rPr>
      <t xml:space="preserve">Zona Occidente y Costa Pacífica: En el cuarto trimestre </t>
    </r>
    <r>
      <rPr>
        <sz val="11"/>
        <rFont val="Verdana"/>
        <family val="2"/>
      </rPr>
      <t>se observa que hay 34 procesos procesos que han surtido los tramites para que la Entidad se pronuncie sobre aprobación de proyectos e inventarios.  del 01 de oct a 31 dic, de los cuales se adelanto audiencia o acta proyectos de calificación y graduación de créditos y derechos de voto aprobados en el periodo evaluado a 43 procesos.</t>
    </r>
    <r>
      <rPr>
        <b/>
        <sz val="11"/>
        <rFont val="Verdana"/>
        <family val="2"/>
      </rPr>
      <t xml:space="preserve">
Zona del Eje Cafetero:</t>
    </r>
    <r>
      <rPr>
        <sz val="11"/>
        <rFont val="Verdana"/>
        <family val="2"/>
      </rPr>
      <t xml:space="preserve"> Fueron aprobados  las calificaciones y graduaciones de créditos a 4 procesos de reorganización empresarial, así como tambien fueron raelizados dos traslados de proyectos de calificación y graduación de créditos</t>
    </r>
    <r>
      <rPr>
        <b/>
        <sz val="11"/>
        <rFont val="Verdana"/>
        <family val="2"/>
      </rPr>
      <t xml:space="preserve">
Zona Santanderes y Arauca: </t>
    </r>
    <r>
      <rPr>
        <sz val="11"/>
        <rFont val="Verdana"/>
        <family val="2"/>
      </rPr>
      <t>se observa que se realizaron traslado a 25 procesos y se resolvieron objeciones en 16 procesos</t>
    </r>
    <r>
      <rPr>
        <b/>
        <sz val="11"/>
        <rFont val="Verdana"/>
        <family val="2"/>
      </rPr>
      <t xml:space="preserve">
Dirección de Reorganización I: </t>
    </r>
    <r>
      <rPr>
        <sz val="11"/>
        <rFont val="Verdana"/>
        <family val="2"/>
      </rPr>
      <t>Se observa que se realizaron traslados a 15 procesos y se resolvieron objeciones en 11 procesos.</t>
    </r>
    <r>
      <rPr>
        <b/>
        <sz val="11"/>
        <rFont val="Verdana"/>
        <family val="2"/>
      </rPr>
      <t xml:space="preserve">         
Dirección de Reorganización II: </t>
    </r>
    <r>
      <rPr>
        <sz val="11"/>
        <rFont val="Verdana"/>
        <family val="2"/>
      </rPr>
      <t xml:space="preserve">se realizaron 12 traslados y se resolvieron objeciones en 13 procesos.   
</t>
    </r>
    <r>
      <rPr>
        <b/>
        <sz val="11"/>
        <rFont val="Verdana"/>
        <family val="2"/>
      </rPr>
      <t>Grupo de Reorganización II</t>
    </r>
    <r>
      <rPr>
        <sz val="11"/>
        <rFont val="Verdana"/>
        <family val="2"/>
      </rPr>
      <t>: se realizaron 8 traslados y se resolvieron objeciones en 59 procesos.</t>
    </r>
  </si>
  <si>
    <r>
      <rPr>
        <b/>
        <sz val="11"/>
        <rFont val="Verdana"/>
        <family val="2"/>
      </rPr>
      <t xml:space="preserve">Grupo de Procesos de Reorganización A: </t>
    </r>
    <r>
      <rPr>
        <sz val="11"/>
        <rFont val="Verdana"/>
        <family val="2"/>
      </rPr>
      <t xml:space="preserve">En el primer trimestre se realizaron 4 audiencias de objeciones y 21 traslados                                                          </t>
    </r>
    <r>
      <rPr>
        <b/>
        <sz val="11"/>
        <rFont val="Verdana"/>
        <family val="2"/>
      </rPr>
      <t xml:space="preserve">                                                Dirección de Reorganización I: </t>
    </r>
    <r>
      <rPr>
        <sz val="11"/>
        <rFont val="Verdana"/>
        <family val="2"/>
      </rPr>
      <t xml:space="preserve">se observa que se realizaron traslados a 16 procesos y se resolvieron objeciones en 6 procesos.
</t>
    </r>
    <r>
      <rPr>
        <b/>
        <sz val="11"/>
        <rFont val="Verdana"/>
        <family val="2"/>
      </rPr>
      <t>Dirección de Reorganización II:</t>
    </r>
    <r>
      <rPr>
        <sz val="11"/>
        <rFont val="Verdana"/>
        <family val="2"/>
      </rPr>
      <t xml:space="preserve"> se realizaron 19 traslados y se resolvieron objeciones en 7 procesos.
</t>
    </r>
    <r>
      <rPr>
        <b/>
        <sz val="11"/>
        <rFont val="Verdana"/>
        <family val="2"/>
      </rPr>
      <t>Grupo de Reorganización II:</t>
    </r>
    <r>
      <rPr>
        <sz val="11"/>
        <rFont val="Verdana"/>
        <family val="2"/>
      </rPr>
      <t xml:space="preserve"> En el primer trimestre: se observa que se celebraon 12 audiencias para la resolución de objeciones y se realizaron 40 traslados.
</t>
    </r>
    <r>
      <rPr>
        <b/>
        <sz val="11"/>
        <rFont val="Verdana"/>
        <family val="2"/>
      </rPr>
      <t>Zona Caribe y Archipiélago..</t>
    </r>
    <r>
      <rPr>
        <sz val="11"/>
        <rFont val="Verdana"/>
        <family val="2"/>
      </rPr>
      <t xml:space="preserve">.: En el primer trimestre: se observa que se realizaron traslado de objeciones en 7 procesos y se alcanzó a celebrar una Audiencia de resolución de objeciones en el periodo. 
</t>
    </r>
    <r>
      <rPr>
        <b/>
        <sz val="11"/>
        <rFont val="Verdana"/>
        <family val="2"/>
      </rPr>
      <t xml:space="preserve">Zona Santanderes y Arauca:  </t>
    </r>
    <r>
      <rPr>
        <sz val="11"/>
        <rFont val="Verdana"/>
        <family val="2"/>
      </rPr>
      <t>En el primer trimestre: se observa que se realizaron traslado a 16 procesos y se resolvieron objeciones en 10 procesos</t>
    </r>
    <r>
      <rPr>
        <b/>
        <sz val="11"/>
        <rFont val="Verdana"/>
        <family val="2"/>
      </rPr>
      <t xml:space="preserve">
Zona Occidente y Costa Pacífica:</t>
    </r>
    <r>
      <rPr>
        <sz val="11"/>
        <rFont val="Verdana"/>
        <family val="2"/>
      </rPr>
      <t xml:space="preserve"> En el primer trimestre: se observa que se tenían 30 procesos que han surtido los tramites para que la Entidad se pronuncie sobre aprobación de proyectos e inventarios. del 01 de enero a 31 de marzo, de los cuales se adelanto audiencia o acta proyectos de calificación y graduación de créditos y derechos de voto aprobados en el periodo evaluado a 16 (14 de los cuales habían surtido trámite en trimestres anteriores).</t>
    </r>
    <r>
      <rPr>
        <b/>
        <sz val="11"/>
        <rFont val="Verdana"/>
        <family val="2"/>
      </rPr>
      <t xml:space="preserve">                                                                                                                              Zona Norte.</t>
    </r>
    <r>
      <rPr>
        <sz val="11"/>
        <rFont val="Verdana"/>
        <family val="2"/>
      </rPr>
      <t xml:space="preserve"> Se realizarón 3 Audiencias de Objeciones, se profirienron 4 Autos De Aprobación Del Proyecto 1 Acta De Reunion De Coniliación y  7 traslados De Objeciones.
</t>
    </r>
  </si>
  <si>
    <r>
      <rPr>
        <b/>
        <sz val="11"/>
        <rFont val="Verdana"/>
        <family val="2"/>
      </rPr>
      <t xml:space="preserve">Grupo Procesos de Reorganización A: </t>
    </r>
    <r>
      <rPr>
        <sz val="11"/>
        <rFont val="Verdana"/>
        <family val="2"/>
      </rPr>
      <t>En el segundo trimestre se realizaron 11 audiencias de objeciones y 19 traslados</t>
    </r>
    <r>
      <rPr>
        <b/>
        <sz val="11"/>
        <rFont val="Verdana"/>
        <family val="2"/>
      </rPr>
      <t xml:space="preserve">                                                                                                          Dirección de Reorganización I: </t>
    </r>
    <r>
      <rPr>
        <sz val="11"/>
        <rFont val="Verdana"/>
        <family val="2"/>
      </rPr>
      <t xml:space="preserve">se observa que se realizaron traslados a 20 procesos y se resolvieron objeciones en 5 procesos.
</t>
    </r>
    <r>
      <rPr>
        <b/>
        <sz val="11"/>
        <rFont val="Verdana"/>
        <family val="2"/>
      </rPr>
      <t xml:space="preserve">Dirección de Reorganización II: </t>
    </r>
    <r>
      <rPr>
        <sz val="11"/>
        <rFont val="Verdana"/>
        <family val="2"/>
      </rPr>
      <t xml:space="preserve"> se realizaron 27 traslados y se resolvieron objeciones en 19 procesos.
</t>
    </r>
    <r>
      <rPr>
        <b/>
        <sz val="11"/>
        <rFont val="Verdana"/>
        <family val="2"/>
      </rPr>
      <t>Grupo de Reorganización II:</t>
    </r>
    <r>
      <rPr>
        <sz val="11"/>
        <rFont val="Verdana"/>
        <family val="2"/>
      </rPr>
      <t xml:space="preserve">En el segundo trimestre: se observa que se celebraon 42 audiencias para la resolución de objeciones y se realizaron 51 traslados.
</t>
    </r>
    <r>
      <rPr>
        <b/>
        <sz val="11"/>
        <rFont val="Verdana"/>
        <family val="2"/>
      </rPr>
      <t xml:space="preserve">Zona Santanderes y Arauca:  </t>
    </r>
    <r>
      <rPr>
        <sz val="11"/>
        <rFont val="Verdana"/>
        <family val="2"/>
      </rPr>
      <t xml:space="preserve">En el segundo trimestre: se observa que se realizaron traslado a 27 procesos y se resolvieron objeciones en 10 procesos
</t>
    </r>
    <r>
      <rPr>
        <b/>
        <sz val="11"/>
        <rFont val="Verdana"/>
        <family val="2"/>
      </rPr>
      <t>Zona caribe y Archipiélago..</t>
    </r>
    <r>
      <rPr>
        <sz val="11"/>
        <rFont val="Verdana"/>
        <family val="2"/>
      </rPr>
      <t xml:space="preserve">.:En el segundo trimestre: se observa que se realizaron 6 audiencias y en  7 procesos  se les corrió traslado de objeciones en el periodo.                                                                                                                                                                                                                           </t>
    </r>
    <r>
      <rPr>
        <b/>
        <sz val="11"/>
        <rFont val="Verdana"/>
        <family val="2"/>
      </rPr>
      <t xml:space="preserve">Zona Occidente y Costa Pacífica: </t>
    </r>
    <r>
      <rPr>
        <sz val="11"/>
        <rFont val="Verdana"/>
        <family val="2"/>
      </rPr>
      <t xml:space="preserve">En el segundo trimestre: se observa que se tenían 30 procesos procesos que han surtido los tramites para que la Entidad se pronuncie sobre aprobación de proyectos e inventarios.  del 01 de abril a 30 de junio, de los cuales se adelanto audiencia o acta proyectos de calificación y graduación de créditos y derechos de voto aprobados en el periodo evaluado a 44 (30 de los cuales habían surtido trámite en trimestres anteriores).                                                                                                                               </t>
    </r>
    <r>
      <rPr>
        <b/>
        <sz val="11"/>
        <rFont val="Verdana"/>
        <family val="2"/>
      </rPr>
      <t>Zona Norte.</t>
    </r>
    <r>
      <rPr>
        <sz val="11"/>
        <rFont val="Verdana"/>
        <family val="2"/>
      </rPr>
      <t xml:space="preserve"> Se realizrón 2 Audiencia de Objeciones y se profirienron 5 Autos De Aprobación Del Proyecto, 13 traslados De Objeciones y 7 Reeuniones De Cocialiación.</t>
    </r>
  </si>
  <si>
    <r>
      <t xml:space="preserve">En el </t>
    </r>
    <r>
      <rPr>
        <b/>
        <sz val="10"/>
        <rFont val="Verdana"/>
        <family val="2"/>
      </rPr>
      <t>primer trimestre</t>
    </r>
    <r>
      <rPr>
        <sz val="10"/>
        <rFont val="Verdana"/>
        <family val="2"/>
      </rPr>
      <t xml:space="preserve">: Se realizaron 4 audiencias de objeciones y 21 traslados
En el </t>
    </r>
    <r>
      <rPr>
        <b/>
        <sz val="10"/>
        <rFont val="Verdana"/>
        <family val="2"/>
      </rPr>
      <t>segundo trimestre</t>
    </r>
    <r>
      <rPr>
        <sz val="10"/>
        <rFont val="Verdana"/>
        <family val="2"/>
      </rPr>
      <t xml:space="preserve">: Se realizaron 11 audiencias de objeciones y 19 traslados
En el </t>
    </r>
    <r>
      <rPr>
        <b/>
        <sz val="10"/>
        <rFont val="Verdana"/>
        <family val="2"/>
      </rPr>
      <t>tercer trimestre</t>
    </r>
    <r>
      <rPr>
        <sz val="10"/>
        <rFont val="Verdana"/>
        <family val="2"/>
      </rPr>
      <t xml:space="preserve">: Se realizaron 20 audiencias de objeciones y 24 traslados
En el </t>
    </r>
    <r>
      <rPr>
        <b/>
        <sz val="10"/>
        <rFont val="Verdana"/>
        <family val="2"/>
      </rPr>
      <t>cuarto trimestre</t>
    </r>
    <r>
      <rPr>
        <sz val="10"/>
        <rFont val="Verdana"/>
        <family val="2"/>
      </rPr>
      <t>: Se realizaron 17 audiencias de objeciones y 10 traslados</t>
    </r>
  </si>
  <si>
    <r>
      <rPr>
        <b/>
        <sz val="11"/>
        <rFont val="Verdana"/>
        <family val="2"/>
      </rPr>
      <t xml:space="preserve">Grupo de Procesos de Reorganización A: </t>
    </r>
    <r>
      <rPr>
        <sz val="11"/>
        <rFont val="Verdana"/>
        <family val="2"/>
      </rPr>
      <t xml:space="preserve">En el tercer trimestre se realizaron 20 audiencias de objeciones y 24 traslados                                </t>
    </r>
    <r>
      <rPr>
        <b/>
        <sz val="11"/>
        <rFont val="Verdana"/>
        <family val="2"/>
      </rPr>
      <t xml:space="preserve">                                                                                       Zona Occidente y Costa Pacífica</t>
    </r>
    <r>
      <rPr>
        <sz val="11"/>
        <rFont val="Verdana"/>
        <family val="2"/>
      </rPr>
      <t xml:space="preserve">: En el tercer trimestre: se observa que se tenían 21 procesos procesos que han surtido los tramites para que la Entidad se pronuncie sobre aprobación de proyectos e inventarios del 01 de julio a 30 de sept, de los cuales se adelanto audiencia o acta proyectos de calificación y graduación de créditos y derechos de voto aprobados en el periodo evaluado a 28 (15 de los cuales habían surtido trámite en trimestres anteriores).
</t>
    </r>
    <r>
      <rPr>
        <b/>
        <sz val="11"/>
        <rFont val="Verdana"/>
        <family val="2"/>
      </rPr>
      <t>Dirección de Reorganización I:</t>
    </r>
    <r>
      <rPr>
        <sz val="11"/>
        <rFont val="Verdana"/>
        <family val="2"/>
      </rPr>
      <t xml:space="preserve"> se observa que se realizaron traslados a 10 procesos y se resolvieron objeciones en 7 procesos. 
</t>
    </r>
    <r>
      <rPr>
        <b/>
        <sz val="11"/>
        <rFont val="Verdana"/>
        <family val="2"/>
      </rPr>
      <t xml:space="preserve">Dirección de Reorganización II: </t>
    </r>
    <r>
      <rPr>
        <sz val="11"/>
        <rFont val="Verdana"/>
        <family val="2"/>
      </rPr>
      <t xml:space="preserve">se realizaron 36 traslados y se resolvieron objeciones en 22 procesos.
</t>
    </r>
    <r>
      <rPr>
        <b/>
        <sz val="11"/>
        <rFont val="Verdana"/>
        <family val="2"/>
      </rPr>
      <t>Grupo de Procesos de Reorganización II</t>
    </r>
    <r>
      <rPr>
        <sz val="11"/>
        <rFont val="Verdana"/>
        <family val="2"/>
      </rPr>
      <t xml:space="preserve">: Se realizaron 52 traslados y se resolvieron 82 objeciones.
</t>
    </r>
    <r>
      <rPr>
        <b/>
        <sz val="11"/>
        <rFont val="Verdana"/>
        <family val="2"/>
      </rPr>
      <t>Zona Santanderes y Arauca:</t>
    </r>
    <r>
      <rPr>
        <sz val="11"/>
        <rFont val="Verdana"/>
        <family val="2"/>
      </rPr>
      <t xml:space="preserve"> se observa que se realizaron traslado a 30 procesos y se resolvieron objeciones en 16 procesos.                                                                                                                    </t>
    </r>
    <r>
      <rPr>
        <b/>
        <sz val="11"/>
        <rFont val="Verdana"/>
        <family val="2"/>
      </rPr>
      <t xml:space="preserve">Zona Norte; </t>
    </r>
    <r>
      <rPr>
        <sz val="11"/>
        <rFont val="Verdana"/>
        <family val="2"/>
      </rPr>
      <t xml:space="preserve"> se observa que se realizaron 16 Audiencias de Objeciones. se profirienron 3 Autos De Aprobación Del Proyecto - 3 Reuniones De Conciliación, se profirienron 12 Autos De Priuebas Y 3 Tralados De Objeciones. 
</t>
    </r>
    <r>
      <rPr>
        <b/>
        <sz val="11"/>
        <rFont val="Verdana"/>
        <family val="2"/>
      </rPr>
      <t>Zona Caribe y Arch.</t>
    </r>
    <r>
      <rPr>
        <sz val="11"/>
        <rFont val="Verdana"/>
        <family val="2"/>
      </rPr>
      <t xml:space="preserve"> En el periodo se observa que se fijaron 3 traslados de objeciones, 4 reuniones de conciliación, 4 Resolución de Objeciones.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</si>
</sst>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8" x14ac:knownFonts="1">
    <font>
      <sz val="11"/>
      <color theme="1"/>
      <name val="Calibri"/>
      <family val="2"/>
      <scheme val="minor"/>
    </font>
    <font>
      <sz val="10"/>
      <name val="Arial"/>
      <family val="2"/>
    </font>
    <font>
      <sz val="10"/>
      <name val="Arial"/>
      <family val="2"/>
    </font>
    <font>
      <b/>
      <sz val="10"/>
      <name val="Arial"/>
      <family val="2"/>
    </font>
    <font>
      <b/>
      <sz val="11"/>
      <color theme="0"/>
      <name val="Calibri"/>
      <family val="2"/>
      <scheme val="minor"/>
    </font>
    <font>
      <sz val="11"/>
      <color theme="1"/>
      <name val="Calibri"/>
      <family val="2"/>
      <scheme val="minor"/>
    </font>
    <font>
      <sz val="10"/>
      <name val="Verdana"/>
      <family val="2"/>
    </font>
    <font>
      <sz val="11"/>
      <color theme="1"/>
      <name val="Verdana"/>
      <family val="2"/>
    </font>
    <font>
      <sz val="11"/>
      <color rgb="FFFF0000"/>
      <name val="Verdana"/>
      <family val="2"/>
    </font>
    <font>
      <b/>
      <sz val="10"/>
      <color indexed="8"/>
      <name val="Verdana"/>
      <family val="2"/>
    </font>
    <font>
      <b/>
      <sz val="12"/>
      <color indexed="8"/>
      <name val="Verdana"/>
      <family val="2"/>
    </font>
    <font>
      <sz val="9"/>
      <color indexed="8"/>
      <name val="Verdana"/>
      <family val="2"/>
    </font>
    <font>
      <b/>
      <sz val="14"/>
      <color indexed="9"/>
      <name val="Verdana"/>
      <family val="2"/>
    </font>
    <font>
      <b/>
      <sz val="10"/>
      <color indexed="9"/>
      <name val="Verdana"/>
      <family val="2"/>
    </font>
    <font>
      <b/>
      <sz val="12"/>
      <name val="Verdana"/>
      <family val="2"/>
    </font>
    <font>
      <sz val="12"/>
      <name val="Verdana"/>
      <family val="2"/>
    </font>
    <font>
      <b/>
      <sz val="10"/>
      <name val="Verdana"/>
      <family val="2"/>
    </font>
    <font>
      <b/>
      <sz val="11"/>
      <name val="Verdana"/>
      <family val="2"/>
    </font>
    <font>
      <sz val="11"/>
      <name val="Verdana"/>
      <family val="2"/>
    </font>
    <font>
      <b/>
      <sz val="18"/>
      <name val="Verdana"/>
      <family val="2"/>
    </font>
    <font>
      <b/>
      <sz val="14"/>
      <name val="Verdana"/>
      <family val="2"/>
    </font>
    <font>
      <b/>
      <sz val="14"/>
      <color indexed="8"/>
      <name val="Verdana"/>
      <family val="2"/>
    </font>
    <font>
      <sz val="10"/>
      <color theme="0"/>
      <name val="Verdana"/>
      <family val="2"/>
    </font>
    <font>
      <sz val="10"/>
      <color rgb="FFFF0000"/>
      <name val="Verdana"/>
      <family val="2"/>
    </font>
    <font>
      <b/>
      <sz val="11"/>
      <color theme="0"/>
      <name val="Verdana"/>
      <family val="2"/>
    </font>
    <font>
      <b/>
      <sz val="10"/>
      <color theme="0"/>
      <name val="Verdana"/>
      <family val="2"/>
    </font>
    <font>
      <b/>
      <sz val="12"/>
      <color theme="0"/>
      <name val="Verdana"/>
      <family val="2"/>
    </font>
    <font>
      <b/>
      <sz val="11"/>
      <color indexed="9"/>
      <name val="Verdana"/>
      <family val="2"/>
    </font>
    <font>
      <b/>
      <sz val="9"/>
      <color indexed="9"/>
      <name val="Verdana"/>
      <family val="2"/>
    </font>
    <font>
      <b/>
      <sz val="12"/>
      <color indexed="9"/>
      <name val="Verdana"/>
      <family val="2"/>
    </font>
    <font>
      <b/>
      <sz val="10"/>
      <color rgb="FFFF0000"/>
      <name val="Verdana"/>
      <family val="2"/>
    </font>
    <font>
      <sz val="9"/>
      <name val="Verdana"/>
      <family val="2"/>
    </font>
    <font>
      <b/>
      <sz val="9"/>
      <name val="Verdana"/>
      <family val="2"/>
    </font>
    <font>
      <sz val="14"/>
      <name val="Verdana"/>
      <family val="2"/>
    </font>
    <font>
      <sz val="10"/>
      <color theme="1"/>
      <name val="Verdana"/>
      <family val="2"/>
    </font>
    <font>
      <b/>
      <sz val="16"/>
      <name val="Verdana"/>
      <family val="2"/>
    </font>
    <font>
      <b/>
      <sz val="8"/>
      <name val="Verdana"/>
      <family val="2"/>
    </font>
    <font>
      <b/>
      <sz val="14"/>
      <color theme="0"/>
      <name val="Verdana"/>
      <family val="2"/>
    </font>
    <font>
      <b/>
      <sz val="10"/>
      <color theme="1"/>
      <name val="Arial"/>
      <family val="2"/>
    </font>
    <font>
      <b/>
      <sz val="10"/>
      <color indexed="9"/>
      <name val="Arial"/>
      <family val="2"/>
    </font>
    <font>
      <b/>
      <i/>
      <sz val="9"/>
      <color rgb="FF0070C0"/>
      <name val="Verdana"/>
      <family val="2"/>
    </font>
    <font>
      <i/>
      <sz val="9"/>
      <color rgb="FF0070C0"/>
      <name val="Verdana"/>
      <family val="2"/>
    </font>
    <font>
      <b/>
      <i/>
      <sz val="11"/>
      <color theme="4"/>
      <name val="Verdana"/>
      <family val="2"/>
    </font>
    <font>
      <i/>
      <sz val="11"/>
      <color theme="4"/>
      <name val="Verdana"/>
      <family val="2"/>
    </font>
    <font>
      <sz val="10"/>
      <color theme="4"/>
      <name val="Verdana"/>
      <family val="2"/>
    </font>
    <font>
      <b/>
      <i/>
      <sz val="10"/>
      <color theme="4"/>
      <name val="Verdana"/>
      <family val="2"/>
    </font>
    <font>
      <i/>
      <sz val="10"/>
      <color theme="4"/>
      <name val="Verdana"/>
      <family val="2"/>
    </font>
    <font>
      <sz val="8"/>
      <name val="Verdana"/>
      <family val="2"/>
    </font>
  </fonts>
  <fills count="19">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92D050"/>
        <bgColor indexed="64"/>
      </patternFill>
    </fill>
    <fill>
      <patternFill patternType="solid">
        <fgColor theme="0"/>
        <bgColor indexed="64"/>
      </patternFill>
    </fill>
    <fill>
      <patternFill patternType="solid">
        <fgColor theme="4"/>
        <bgColor indexed="64"/>
      </patternFill>
    </fill>
    <fill>
      <patternFill patternType="solid">
        <fgColor theme="0" tint="-4.9989318521683403E-2"/>
        <bgColor indexed="64"/>
      </patternFill>
    </fill>
    <fill>
      <patternFill patternType="solid">
        <fgColor rgb="FF962D46"/>
        <bgColor indexed="64"/>
      </patternFill>
    </fill>
    <fill>
      <patternFill patternType="solid">
        <fgColor rgb="FFFFFF00"/>
        <bgColor indexed="64"/>
      </patternFill>
    </fill>
    <fill>
      <patternFill patternType="solid">
        <fgColor rgb="FF00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s>
  <borders count="61">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s>
  <cellStyleXfs count="8">
    <xf numFmtId="0" fontId="0" fillId="0" borderId="0"/>
    <xf numFmtId="0" fontId="1"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725">
    <xf numFmtId="0" fontId="0" fillId="0" borderId="0" xfId="0"/>
    <xf numFmtId="0" fontId="3" fillId="7" borderId="0" xfId="1" applyFont="1" applyFill="1" applyProtection="1">
      <protection locked="0"/>
    </xf>
    <xf numFmtId="0" fontId="4" fillId="8" borderId="0" xfId="0" applyFont="1" applyFill="1"/>
    <xf numFmtId="0" fontId="0" fillId="7" borderId="0" xfId="0" applyFill="1"/>
    <xf numFmtId="0" fontId="0" fillId="7" borderId="0" xfId="0" applyFill="1" applyAlignment="1">
      <alignment wrapText="1"/>
    </xf>
    <xf numFmtId="0" fontId="3" fillId="7" borderId="0" xfId="1" applyFont="1" applyFill="1" applyAlignment="1" applyProtection="1">
      <alignment vertical="center" wrapText="1"/>
      <protection locked="0"/>
    </xf>
    <xf numFmtId="0" fontId="1" fillId="7" borderId="0" xfId="0" applyFont="1" applyFill="1" applyAlignment="1" applyProtection="1">
      <alignment horizontal="left" vertical="center" wrapText="1"/>
      <protection locked="0"/>
    </xf>
    <xf numFmtId="0" fontId="6" fillId="2" borderId="0" xfId="1" applyFont="1" applyFill="1"/>
    <xf numFmtId="0" fontId="7" fillId="7" borderId="0" xfId="0" applyFont="1" applyFill="1"/>
    <xf numFmtId="0" fontId="8" fillId="7" borderId="0" xfId="0" applyFont="1" applyFill="1"/>
    <xf numFmtId="0" fontId="16" fillId="3" borderId="23" xfId="1" applyFont="1" applyFill="1" applyBorder="1" applyAlignment="1">
      <alignment horizontal="center" wrapText="1"/>
    </xf>
    <xf numFmtId="0" fontId="16" fillId="2" borderId="22" xfId="1" applyFont="1" applyFill="1" applyBorder="1" applyAlignment="1">
      <alignment horizontal="center"/>
    </xf>
    <xf numFmtId="0" fontId="13" fillId="2" borderId="23" xfId="4" applyFont="1" applyFill="1" applyBorder="1"/>
    <xf numFmtId="0" fontId="13" fillId="2" borderId="24" xfId="4" applyFont="1" applyFill="1" applyBorder="1"/>
    <xf numFmtId="0" fontId="13" fillId="2" borderId="25" xfId="4" applyFont="1" applyFill="1" applyBorder="1"/>
    <xf numFmtId="0" fontId="13" fillId="2" borderId="16" xfId="4" applyFont="1" applyFill="1" applyBorder="1"/>
    <xf numFmtId="0" fontId="13" fillId="2" borderId="17" xfId="4" applyFont="1" applyFill="1" applyBorder="1"/>
    <xf numFmtId="0" fontId="13" fillId="2" borderId="18" xfId="4" applyFont="1" applyFill="1" applyBorder="1"/>
    <xf numFmtId="0" fontId="13" fillId="2" borderId="17" xfId="1" applyFont="1" applyFill="1" applyBorder="1" applyAlignment="1">
      <alignment horizontal="center"/>
    </xf>
    <xf numFmtId="0" fontId="6" fillId="2" borderId="7" xfId="1" applyFont="1" applyFill="1" applyBorder="1" applyAlignment="1">
      <alignment horizontal="justify" vertical="center" wrapText="1"/>
    </xf>
    <xf numFmtId="0" fontId="13" fillId="2" borderId="0" xfId="1" applyFont="1" applyFill="1" applyAlignment="1">
      <alignment horizontal="center"/>
    </xf>
    <xf numFmtId="0" fontId="13" fillId="2" borderId="16" xfId="1" applyFont="1" applyFill="1" applyBorder="1" applyAlignment="1">
      <alignment horizontal="center"/>
    </xf>
    <xf numFmtId="0" fontId="13" fillId="2" borderId="18" xfId="1" applyFont="1" applyFill="1" applyBorder="1" applyAlignment="1">
      <alignment horizontal="center"/>
    </xf>
    <xf numFmtId="0" fontId="16" fillId="2" borderId="2" xfId="4" applyFont="1" applyFill="1" applyBorder="1" applyProtection="1">
      <protection locked="0"/>
    </xf>
    <xf numFmtId="0" fontId="16" fillId="2" borderId="3" xfId="4" applyFont="1" applyFill="1" applyBorder="1" applyAlignment="1" applyProtection="1">
      <alignment horizontal="center"/>
      <protection locked="0"/>
    </xf>
    <xf numFmtId="0" fontId="16" fillId="2" borderId="29" xfId="4" applyFont="1" applyFill="1" applyBorder="1" applyAlignment="1" applyProtection="1">
      <alignment horizontal="center"/>
      <protection locked="0"/>
    </xf>
    <xf numFmtId="0" fontId="16" fillId="2" borderId="4" xfId="4" applyFont="1" applyFill="1" applyBorder="1" applyAlignment="1" applyProtection="1">
      <alignment horizontal="center"/>
      <protection locked="0"/>
    </xf>
    <xf numFmtId="0" fontId="16" fillId="2" borderId="12" xfId="4" applyFont="1" applyFill="1" applyBorder="1" applyProtection="1">
      <protection locked="0"/>
    </xf>
    <xf numFmtId="0" fontId="16" fillId="2" borderId="13" xfId="4" applyFont="1" applyFill="1" applyBorder="1" applyAlignment="1" applyProtection="1">
      <alignment horizontal="center"/>
      <protection locked="0"/>
    </xf>
    <xf numFmtId="0" fontId="13" fillId="2" borderId="23" xfId="1" applyFont="1" applyFill="1" applyBorder="1"/>
    <xf numFmtId="0" fontId="13" fillId="2" borderId="24" xfId="1" applyFont="1" applyFill="1" applyBorder="1" applyProtection="1">
      <protection locked="0"/>
    </xf>
    <xf numFmtId="0" fontId="6" fillId="7" borderId="0" xfId="1" applyFont="1" applyFill="1"/>
    <xf numFmtId="0" fontId="18" fillId="7" borderId="0" xfId="1" applyFont="1" applyFill="1"/>
    <xf numFmtId="0" fontId="13" fillId="10" borderId="22" xfId="4" applyFont="1" applyFill="1" applyBorder="1" applyAlignment="1">
      <alignment horizontal="center" vertical="distributed" wrapText="1"/>
    </xf>
    <xf numFmtId="0" fontId="13" fillId="10" borderId="22" xfId="4" applyFont="1" applyFill="1" applyBorder="1" applyAlignment="1">
      <alignment vertical="center" wrapText="1"/>
    </xf>
    <xf numFmtId="0" fontId="13" fillId="10" borderId="22" xfId="4" applyFont="1" applyFill="1" applyBorder="1"/>
    <xf numFmtId="0" fontId="13" fillId="10" borderId="22" xfId="1" applyFont="1" applyFill="1" applyBorder="1"/>
    <xf numFmtId="0" fontId="13" fillId="10" borderId="7" xfId="1" applyFont="1" applyFill="1" applyBorder="1" applyAlignment="1">
      <alignment horizontal="center"/>
    </xf>
    <xf numFmtId="0" fontId="13" fillId="10" borderId="23" xfId="1" applyFont="1" applyFill="1" applyBorder="1" applyAlignment="1">
      <alignment vertical="center" wrapText="1"/>
    </xf>
    <xf numFmtId="0" fontId="21" fillId="0" borderId="0" xfId="0" applyFont="1" applyProtection="1">
      <protection locked="0"/>
    </xf>
    <xf numFmtId="0" fontId="7" fillId="0" borderId="0" xfId="0" applyFont="1" applyProtection="1">
      <protection locked="0"/>
    </xf>
    <xf numFmtId="0" fontId="22" fillId="2" borderId="0" xfId="0" applyFont="1" applyFill="1" applyProtection="1">
      <protection locked="0"/>
    </xf>
    <xf numFmtId="0" fontId="7" fillId="0" borderId="0" xfId="0" applyFont="1"/>
    <xf numFmtId="0" fontId="23" fillId="2" borderId="0" xfId="0" applyFont="1" applyFill="1" applyProtection="1">
      <protection locked="0"/>
    </xf>
    <xf numFmtId="0" fontId="20" fillId="0" borderId="0" xfId="0" applyFont="1" applyProtection="1">
      <protection locked="0"/>
    </xf>
    <xf numFmtId="0" fontId="7" fillId="7" borderId="0" xfId="0" applyFont="1" applyFill="1" applyAlignment="1">
      <alignment horizontal="center" vertical="center"/>
    </xf>
    <xf numFmtId="0" fontId="20" fillId="7" borderId="0" xfId="0" applyFont="1" applyFill="1" applyAlignment="1">
      <alignment horizontal="center"/>
    </xf>
    <xf numFmtId="0" fontId="7" fillId="7" borderId="0" xfId="0" applyFont="1" applyFill="1" applyAlignment="1">
      <alignment horizontal="left"/>
    </xf>
    <xf numFmtId="0" fontId="14" fillId="7" borderId="0" xfId="0" applyFont="1" applyFill="1" applyAlignment="1">
      <alignment horizontal="center" vertical="center"/>
    </xf>
    <xf numFmtId="0" fontId="7" fillId="0" borderId="0" xfId="0" applyFont="1" applyAlignment="1" applyProtection="1">
      <alignment vertical="center"/>
      <protection locked="0"/>
    </xf>
    <xf numFmtId="0" fontId="23" fillId="2" borderId="0" xfId="0" applyFont="1" applyFill="1" applyAlignment="1" applyProtection="1">
      <alignment vertical="center"/>
      <protection locked="0"/>
    </xf>
    <xf numFmtId="0" fontId="7" fillId="0" borderId="0" xfId="0" applyFont="1" applyAlignment="1">
      <alignment vertical="center"/>
    </xf>
    <xf numFmtId="0" fontId="16" fillId="0" borderId="0" xfId="0" applyFont="1" applyAlignment="1" applyProtection="1">
      <alignment horizontal="center"/>
      <protection locked="0"/>
    </xf>
    <xf numFmtId="0" fontId="16" fillId="0" borderId="0" xfId="0" applyFont="1" applyAlignment="1">
      <alignment horizontal="center"/>
    </xf>
    <xf numFmtId="0" fontId="25" fillId="10" borderId="13" xfId="0" applyFont="1" applyFill="1" applyBorder="1" applyAlignment="1">
      <alignment horizontal="center" vertical="center" wrapText="1"/>
    </xf>
    <xf numFmtId="0" fontId="26" fillId="10" borderId="13" xfId="0" applyFont="1" applyFill="1" applyBorder="1" applyAlignment="1">
      <alignment horizontal="center" vertical="center" wrapText="1"/>
    </xf>
    <xf numFmtId="0" fontId="16" fillId="0" borderId="0" xfId="0" applyFont="1" applyAlignment="1" applyProtection="1">
      <alignment horizontal="center" vertical="center"/>
      <protection locked="0"/>
    </xf>
    <xf numFmtId="0" fontId="16" fillId="0" borderId="0" xfId="0" applyFont="1" applyAlignment="1">
      <alignment horizontal="center" vertical="center"/>
    </xf>
    <xf numFmtId="0" fontId="17" fillId="9" borderId="5" xfId="1" applyFont="1" applyFill="1" applyBorder="1" applyAlignment="1">
      <alignment horizontal="justify" vertical="center" wrapText="1"/>
    </xf>
    <xf numFmtId="0" fontId="17" fillId="9" borderId="3" xfId="0" applyFont="1" applyFill="1" applyBorder="1" applyAlignment="1">
      <alignment horizontal="center" vertical="center" wrapText="1"/>
    </xf>
    <xf numFmtId="0" fontId="17" fillId="9" borderId="15" xfId="1" applyFont="1" applyFill="1" applyBorder="1" applyAlignment="1">
      <alignment horizontal="justify" vertical="center" wrapText="1"/>
    </xf>
    <xf numFmtId="0" fontId="18" fillId="0" borderId="5" xfId="1" applyFont="1" applyBorder="1" applyAlignment="1">
      <alignment horizontal="justify" vertical="center" wrapText="1"/>
    </xf>
    <xf numFmtId="0" fontId="7" fillId="0" borderId="3" xfId="0" applyFont="1" applyBorder="1" applyAlignment="1" applyProtection="1">
      <alignment horizontal="center" vertical="center" wrapText="1"/>
      <protection locked="0"/>
    </xf>
    <xf numFmtId="0" fontId="7" fillId="0" borderId="3" xfId="0" applyFont="1" applyBorder="1" applyAlignment="1">
      <alignment horizontal="center" vertical="center" wrapText="1"/>
    </xf>
    <xf numFmtId="0" fontId="7" fillId="0" borderId="0" xfId="0" applyFont="1" applyAlignment="1" applyProtection="1">
      <alignment vertical="center" wrapText="1"/>
      <protection locked="0"/>
    </xf>
    <xf numFmtId="0" fontId="22" fillId="2" borderId="0" xfId="0" applyFont="1" applyFill="1" applyAlignment="1" applyProtection="1">
      <alignment vertical="center" wrapText="1"/>
      <protection locked="0"/>
    </xf>
    <xf numFmtId="0" fontId="7" fillId="0" borderId="0" xfId="0" applyFont="1" applyAlignment="1">
      <alignment vertical="center" wrapText="1"/>
    </xf>
    <xf numFmtId="0" fontId="7" fillId="0" borderId="13" xfId="0" applyFont="1" applyBorder="1" applyAlignment="1" applyProtection="1">
      <alignment horizontal="center" vertical="center" wrapText="1"/>
      <protection locked="0"/>
    </xf>
    <xf numFmtId="0" fontId="7" fillId="0" borderId="13" xfId="0" applyFont="1" applyBorder="1" applyAlignment="1">
      <alignment horizontal="center" vertical="center" wrapText="1"/>
    </xf>
    <xf numFmtId="0" fontId="18" fillId="0" borderId="53" xfId="1" applyFont="1" applyBorder="1" applyAlignment="1">
      <alignment horizontal="justify" vertical="center" wrapText="1"/>
    </xf>
    <xf numFmtId="0" fontId="7" fillId="0" borderId="44" xfId="0" applyFont="1" applyBorder="1" applyAlignment="1" applyProtection="1">
      <alignment horizontal="center" vertical="center" wrapText="1"/>
      <protection locked="0"/>
    </xf>
    <xf numFmtId="0" fontId="18" fillId="0" borderId="50" xfId="1" applyFont="1" applyBorder="1" applyAlignment="1">
      <alignment horizontal="justify" vertical="center" wrapText="1"/>
    </xf>
    <xf numFmtId="0" fontId="7" fillId="0" borderId="37" xfId="0" applyFont="1" applyBorder="1" applyAlignment="1" applyProtection="1">
      <alignment horizontal="center" vertical="center" wrapText="1"/>
      <protection locked="0"/>
    </xf>
    <xf numFmtId="0" fontId="22" fillId="0" borderId="0" xfId="0" applyFont="1" applyAlignment="1" applyProtection="1">
      <alignment vertical="center" wrapText="1"/>
      <protection locked="0"/>
    </xf>
    <xf numFmtId="0" fontId="6" fillId="2" borderId="0" xfId="0" applyFont="1" applyFill="1" applyAlignment="1" applyProtection="1">
      <alignment vertical="center" wrapText="1"/>
      <protection locked="0"/>
    </xf>
    <xf numFmtId="0" fontId="7" fillId="0" borderId="0" xfId="0" applyFont="1" applyAlignment="1">
      <alignment horizontal="center" vertical="center"/>
    </xf>
    <xf numFmtId="0" fontId="6" fillId="2" borderId="0" xfId="0" applyFont="1" applyFill="1" applyProtection="1">
      <protection locked="0"/>
    </xf>
    <xf numFmtId="0" fontId="27" fillId="2" borderId="23" xfId="4" applyFont="1" applyFill="1" applyBorder="1"/>
    <xf numFmtId="0" fontId="27" fillId="2" borderId="24" xfId="4" applyFont="1" applyFill="1" applyBorder="1"/>
    <xf numFmtId="0" fontId="27" fillId="2" borderId="25" xfId="4" applyFont="1" applyFill="1" applyBorder="1"/>
    <xf numFmtId="0" fontId="28" fillId="0" borderId="17" xfId="1" applyFont="1" applyBorder="1"/>
    <xf numFmtId="0" fontId="13" fillId="0" borderId="23" xfId="1" applyFont="1" applyBorder="1"/>
    <xf numFmtId="0" fontId="13" fillId="0" borderId="24" xfId="1" applyFont="1" applyBorder="1"/>
    <xf numFmtId="0" fontId="13" fillId="0" borderId="25" xfId="1" applyFont="1" applyBorder="1"/>
    <xf numFmtId="0" fontId="29" fillId="2" borderId="24" xfId="1" applyFont="1" applyFill="1" applyBorder="1"/>
    <xf numFmtId="0" fontId="13" fillId="0" borderId="26" xfId="1" applyFont="1" applyBorder="1"/>
    <xf numFmtId="0" fontId="13" fillId="0" borderId="0" xfId="1" applyFont="1"/>
    <xf numFmtId="0" fontId="13" fillId="0" borderId="27" xfId="1" applyFont="1" applyBorder="1"/>
    <xf numFmtId="0" fontId="13" fillId="0" borderId="16" xfId="4" applyFont="1" applyBorder="1"/>
    <xf numFmtId="0" fontId="13" fillId="0" borderId="17" xfId="4" applyFont="1" applyBorder="1"/>
    <xf numFmtId="0" fontId="13" fillId="0" borderId="18" xfId="4" applyFont="1" applyBorder="1"/>
    <xf numFmtId="0" fontId="29" fillId="2" borderId="24" xfId="4" applyFont="1" applyFill="1" applyBorder="1"/>
    <xf numFmtId="0" fontId="29" fillId="2" borderId="25" xfId="4" applyFont="1" applyFill="1" applyBorder="1"/>
    <xf numFmtId="0" fontId="29" fillId="2" borderId="17" xfId="4" applyFont="1" applyFill="1" applyBorder="1"/>
    <xf numFmtId="0" fontId="29" fillId="2" borderId="18" xfId="4" applyFont="1" applyFill="1" applyBorder="1"/>
    <xf numFmtId="0" fontId="18" fillId="2" borderId="8" xfId="1" applyFont="1" applyFill="1" applyBorder="1" applyAlignment="1">
      <alignment horizontal="justify" vertical="center" wrapText="1"/>
    </xf>
    <xf numFmtId="0" fontId="6" fillId="2" borderId="8" xfId="1" applyFont="1" applyFill="1" applyBorder="1" applyAlignment="1">
      <alignment vertical="center" wrapText="1"/>
    </xf>
    <xf numFmtId="0" fontId="6" fillId="2" borderId="0" xfId="1" applyFont="1" applyFill="1" applyProtection="1">
      <protection locked="0"/>
    </xf>
    <xf numFmtId="0" fontId="13" fillId="2" borderId="16" xfId="1" applyFont="1" applyFill="1" applyBorder="1" applyAlignment="1" applyProtection="1">
      <alignment horizontal="center"/>
      <protection locked="0"/>
    </xf>
    <xf numFmtId="0" fontId="13" fillId="2" borderId="17" xfId="1" applyFont="1" applyFill="1" applyBorder="1" applyAlignment="1" applyProtection="1">
      <alignment horizontal="center"/>
      <protection locked="0"/>
    </xf>
    <xf numFmtId="0" fontId="13" fillId="2" borderId="18" xfId="1" applyFont="1" applyFill="1" applyBorder="1" applyAlignment="1" applyProtection="1">
      <alignment horizontal="center"/>
      <protection locked="0"/>
    </xf>
    <xf numFmtId="0" fontId="13" fillId="2" borderId="23" xfId="1" applyFont="1" applyFill="1" applyBorder="1" applyProtection="1">
      <protection locked="0"/>
    </xf>
    <xf numFmtId="0" fontId="30" fillId="7" borderId="0" xfId="0" applyFont="1" applyFill="1" applyAlignment="1">
      <alignment horizontal="left" vertical="center"/>
    </xf>
    <xf numFmtId="0" fontId="13" fillId="10" borderId="42" xfId="1" applyFont="1" applyFill="1" applyBorder="1" applyAlignment="1">
      <alignment horizontal="center"/>
    </xf>
    <xf numFmtId="0" fontId="13" fillId="10" borderId="23" xfId="4" applyFont="1" applyFill="1" applyBorder="1"/>
    <xf numFmtId="0" fontId="13" fillId="0" borderId="17" xfId="1" applyFont="1" applyBorder="1"/>
    <xf numFmtId="0" fontId="13" fillId="10" borderId="12" xfId="1" applyFont="1" applyFill="1" applyBorder="1" applyAlignment="1">
      <alignment horizontal="center"/>
    </xf>
    <xf numFmtId="0" fontId="33" fillId="7" borderId="12" xfId="0" applyFont="1" applyFill="1" applyBorder="1" applyAlignment="1">
      <alignment horizontal="center" vertical="center" wrapText="1"/>
    </xf>
    <xf numFmtId="0" fontId="33" fillId="7" borderId="13" xfId="0" applyFont="1" applyFill="1" applyBorder="1" applyAlignment="1">
      <alignment horizontal="center" vertical="center" wrapText="1"/>
    </xf>
    <xf numFmtId="0" fontId="9" fillId="0" borderId="0" xfId="0" applyFont="1" applyProtection="1">
      <protection locked="0"/>
    </xf>
    <xf numFmtId="0" fontId="34" fillId="0" borderId="0" xfId="0" applyFont="1" applyProtection="1">
      <protection locked="0"/>
    </xf>
    <xf numFmtId="0" fontId="9" fillId="0" borderId="0" xfId="0" applyFont="1"/>
    <xf numFmtId="0" fontId="34" fillId="0" borderId="0" xfId="0" applyFont="1"/>
    <xf numFmtId="0" fontId="16" fillId="0" borderId="0" xfId="0" applyFont="1" applyProtection="1">
      <protection locked="0"/>
    </xf>
    <xf numFmtId="0" fontId="16" fillId="0" borderId="0" xfId="0" applyFont="1"/>
    <xf numFmtId="0" fontId="34" fillId="7" borderId="0" xfId="0" applyFont="1" applyFill="1" applyAlignment="1">
      <alignment horizontal="center" vertical="center"/>
    </xf>
    <xf numFmtId="0" fontId="34" fillId="7" borderId="0" xfId="0" applyFont="1" applyFill="1"/>
    <xf numFmtId="0" fontId="16" fillId="7" borderId="0" xfId="0" applyFont="1" applyFill="1" applyAlignment="1">
      <alignment horizontal="center"/>
    </xf>
    <xf numFmtId="0" fontId="34" fillId="7" borderId="0" xfId="0" applyFont="1" applyFill="1" applyAlignment="1">
      <alignment horizontal="left"/>
    </xf>
    <xf numFmtId="0" fontId="16" fillId="7" borderId="0" xfId="0" applyFont="1" applyFill="1" applyAlignment="1">
      <alignment horizontal="center" vertical="center"/>
    </xf>
    <xf numFmtId="0" fontId="34" fillId="0" borderId="0" xfId="0" applyFont="1" applyAlignment="1" applyProtection="1">
      <alignment vertical="center"/>
      <protection locked="0"/>
    </xf>
    <xf numFmtId="0" fontId="34" fillId="0" borderId="0" xfId="0" applyFont="1" applyAlignment="1">
      <alignment vertical="center"/>
    </xf>
    <xf numFmtId="0" fontId="34" fillId="0" borderId="0" xfId="0" applyFont="1" applyAlignment="1" applyProtection="1">
      <alignment vertical="center" wrapText="1"/>
      <protection locked="0"/>
    </xf>
    <xf numFmtId="0" fontId="34" fillId="0" borderId="0" xfId="0" applyFont="1" applyAlignment="1">
      <alignment vertical="center" wrapText="1"/>
    </xf>
    <xf numFmtId="0" fontId="34" fillId="0" borderId="0" xfId="0" applyFont="1" applyAlignment="1">
      <alignment horizontal="center" vertical="center"/>
    </xf>
    <xf numFmtId="0" fontId="25" fillId="10" borderId="37" xfId="0" applyFont="1" applyFill="1" applyBorder="1" applyAlignment="1">
      <alignment horizontal="center" vertical="center" wrapText="1"/>
    </xf>
    <xf numFmtId="0" fontId="6" fillId="2" borderId="26" xfId="4" applyFont="1" applyFill="1" applyBorder="1"/>
    <xf numFmtId="0" fontId="6" fillId="2" borderId="0" xfId="4" applyFont="1" applyFill="1"/>
    <xf numFmtId="0" fontId="6" fillId="2" borderId="27" xfId="4" applyFont="1" applyFill="1" applyBorder="1"/>
    <xf numFmtId="0" fontId="6" fillId="2" borderId="12" xfId="1" applyFont="1" applyFill="1" applyBorder="1" applyAlignment="1">
      <alignment horizontal="justify" vertical="center" wrapText="1"/>
    </xf>
    <xf numFmtId="0" fontId="17" fillId="2" borderId="2" xfId="4" applyFont="1" applyFill="1" applyBorder="1" applyProtection="1">
      <protection locked="0"/>
    </xf>
    <xf numFmtId="0" fontId="17" fillId="2" borderId="3" xfId="4" applyFont="1" applyFill="1" applyBorder="1" applyAlignment="1" applyProtection="1">
      <alignment horizontal="center"/>
      <protection locked="0"/>
    </xf>
    <xf numFmtId="0" fontId="17" fillId="2" borderId="29" xfId="4" applyFont="1" applyFill="1" applyBorder="1" applyAlignment="1" applyProtection="1">
      <alignment horizontal="center"/>
      <protection locked="0"/>
    </xf>
    <xf numFmtId="0" fontId="17" fillId="2" borderId="4" xfId="4" applyFont="1" applyFill="1" applyBorder="1" applyAlignment="1" applyProtection="1">
      <alignment horizontal="center"/>
      <protection locked="0"/>
    </xf>
    <xf numFmtId="0" fontId="17" fillId="2" borderId="12" xfId="4" applyFont="1" applyFill="1" applyBorder="1" applyProtection="1">
      <protection locked="0"/>
    </xf>
    <xf numFmtId="0" fontId="17" fillId="2" borderId="13" xfId="4" applyFont="1" applyFill="1" applyBorder="1" applyAlignment="1" applyProtection="1">
      <alignment horizontal="center"/>
      <protection locked="0"/>
    </xf>
    <xf numFmtId="0" fontId="17" fillId="6" borderId="13" xfId="5" applyNumberFormat="1" applyFont="1" applyFill="1" applyBorder="1" applyAlignment="1" applyProtection="1">
      <alignment horizontal="center"/>
      <protection locked="0"/>
    </xf>
    <xf numFmtId="0" fontId="17" fillId="2" borderId="13" xfId="5" applyNumberFormat="1" applyFont="1" applyFill="1" applyBorder="1" applyAlignment="1" applyProtection="1">
      <alignment horizontal="center"/>
      <protection locked="0"/>
    </xf>
    <xf numFmtId="0" fontId="16" fillId="7" borderId="0" xfId="0" applyFont="1" applyFill="1" applyAlignment="1">
      <alignment vertical="center"/>
    </xf>
    <xf numFmtId="0" fontId="35" fillId="7" borderId="0" xfId="0" applyFont="1" applyFill="1" applyAlignment="1">
      <alignment horizontal="center" vertical="center"/>
    </xf>
    <xf numFmtId="0" fontId="25" fillId="10" borderId="47" xfId="0" applyFont="1" applyFill="1" applyBorder="1" applyAlignment="1">
      <alignment horizontal="center" vertical="center" wrapText="1"/>
    </xf>
    <xf numFmtId="0" fontId="25" fillId="10" borderId="48" xfId="0" applyFont="1" applyFill="1" applyBorder="1" applyAlignment="1">
      <alignment horizontal="center" vertical="center" wrapText="1"/>
    </xf>
    <xf numFmtId="0" fontId="25" fillId="10" borderId="49" xfId="0" applyFont="1" applyFill="1" applyBorder="1" applyAlignment="1">
      <alignment horizontal="center" vertical="center" wrapText="1"/>
    </xf>
    <xf numFmtId="0" fontId="33" fillId="9" borderId="2" xfId="0" applyFont="1" applyFill="1" applyBorder="1" applyAlignment="1">
      <alignment horizontal="center" vertical="center" wrapText="1"/>
    </xf>
    <xf numFmtId="0" fontId="33" fillId="7" borderId="2" xfId="0" applyFont="1" applyFill="1" applyBorder="1" applyAlignment="1" applyProtection="1">
      <alignment horizontal="center" vertical="center" wrapText="1"/>
      <protection locked="0"/>
    </xf>
    <xf numFmtId="0" fontId="33" fillId="7" borderId="3" xfId="0" applyFont="1" applyFill="1" applyBorder="1" applyAlignment="1" applyProtection="1">
      <alignment horizontal="center" vertical="center" wrapText="1"/>
      <protection locked="0"/>
    </xf>
    <xf numFmtId="0" fontId="33" fillId="7" borderId="3" xfId="0" applyFont="1" applyFill="1" applyBorder="1" applyAlignment="1">
      <alignment horizontal="center" vertical="center" wrapText="1"/>
    </xf>
    <xf numFmtId="0" fontId="13" fillId="11" borderId="0" xfId="1" applyFont="1" applyFill="1"/>
    <xf numFmtId="0" fontId="13" fillId="11" borderId="27" xfId="1" applyFont="1" applyFill="1" applyBorder="1"/>
    <xf numFmtId="0" fontId="14" fillId="0" borderId="26" xfId="4" applyFont="1" applyBorder="1" applyAlignment="1">
      <alignment horizontal="left" vertical="center" wrapText="1"/>
    </xf>
    <xf numFmtId="0" fontId="14" fillId="0" borderId="19" xfId="4" applyFont="1" applyBorder="1" applyAlignment="1">
      <alignment horizontal="left" vertical="center" wrapText="1"/>
    </xf>
    <xf numFmtId="0" fontId="15" fillId="0" borderId="20" xfId="4" applyFont="1" applyBorder="1" applyAlignment="1">
      <alignment horizontal="center" vertical="center"/>
    </xf>
    <xf numFmtId="0" fontId="13" fillId="0" borderId="24" xfId="4" applyFont="1" applyBorder="1"/>
    <xf numFmtId="0" fontId="13" fillId="0" borderId="25" xfId="4" applyFont="1" applyBorder="1"/>
    <xf numFmtId="0" fontId="6" fillId="0" borderId="8" xfId="1" applyFont="1" applyBorder="1" applyAlignment="1">
      <alignment horizontal="center" vertical="center" wrapText="1"/>
    </xf>
    <xf numFmtId="0" fontId="18" fillId="0" borderId="2" xfId="1" applyFont="1" applyBorder="1" applyAlignment="1">
      <alignment horizontal="justify" vertical="center" wrapText="1"/>
    </xf>
    <xf numFmtId="0" fontId="18" fillId="0" borderId="15" xfId="1" applyFont="1" applyBorder="1" applyAlignment="1">
      <alignment horizontal="justify" vertical="center" wrapText="1"/>
    </xf>
    <xf numFmtId="0" fontId="6" fillId="2" borderId="0" xfId="1" applyFont="1" applyFill="1" applyAlignment="1">
      <alignment vertical="center"/>
    </xf>
    <xf numFmtId="0" fontId="7" fillId="7" borderId="0" xfId="0" applyFont="1" applyFill="1" applyAlignment="1">
      <alignment vertical="center"/>
    </xf>
    <xf numFmtId="0" fontId="13" fillId="10" borderId="28" xfId="4" applyFont="1" applyFill="1" applyBorder="1" applyAlignment="1">
      <alignment horizontal="left" vertical="center" wrapText="1"/>
    </xf>
    <xf numFmtId="0" fontId="13" fillId="10" borderId="28" xfId="4" applyFont="1" applyFill="1" applyBorder="1" applyAlignment="1">
      <alignment horizontal="center" vertical="center" wrapText="1"/>
    </xf>
    <xf numFmtId="0" fontId="39" fillId="0" borderId="0" xfId="0" applyFont="1" applyProtection="1">
      <protection locked="0"/>
    </xf>
    <xf numFmtId="0" fontId="39" fillId="0" borderId="27" xfId="0" applyFont="1" applyBorder="1" applyProtection="1">
      <protection locked="0"/>
    </xf>
    <xf numFmtId="0" fontId="3" fillId="3" borderId="23" xfId="0" applyFont="1" applyFill="1" applyBorder="1" applyAlignment="1">
      <alignment horizontal="center" wrapText="1"/>
    </xf>
    <xf numFmtId="0" fontId="38" fillId="2" borderId="22" xfId="0" applyFont="1" applyFill="1" applyBorder="1" applyAlignment="1" applyProtection="1">
      <alignment horizontal="center"/>
      <protection locked="0"/>
    </xf>
    <xf numFmtId="0" fontId="6" fillId="2" borderId="7" xfId="0" applyFont="1" applyFill="1" applyBorder="1" applyAlignment="1" applyProtection="1">
      <alignment horizontal="justify" vertical="center" wrapText="1"/>
      <protection locked="0"/>
    </xf>
    <xf numFmtId="0" fontId="16" fillId="2" borderId="40" xfId="4" applyFont="1" applyFill="1" applyBorder="1" applyProtection="1">
      <protection locked="0"/>
    </xf>
    <xf numFmtId="0" fontId="16" fillId="2" borderId="38" xfId="4" applyFont="1" applyFill="1" applyBorder="1" applyAlignment="1" applyProtection="1">
      <alignment horizontal="center"/>
      <protection locked="0"/>
    </xf>
    <xf numFmtId="0" fontId="16" fillId="2" borderId="58" xfId="4" applyFont="1" applyFill="1" applyBorder="1" applyAlignment="1" applyProtection="1">
      <alignment horizontal="center"/>
      <protection locked="0"/>
    </xf>
    <xf numFmtId="0" fontId="16" fillId="2" borderId="59" xfId="4" applyFont="1" applyFill="1" applyBorder="1" applyAlignment="1" applyProtection="1">
      <alignment horizontal="center"/>
      <protection locked="0"/>
    </xf>
    <xf numFmtId="0" fontId="16" fillId="2" borderId="52" xfId="4" applyFont="1" applyFill="1" applyBorder="1" applyAlignment="1" applyProtection="1">
      <alignment horizontal="center"/>
      <protection locked="0"/>
    </xf>
    <xf numFmtId="164" fontId="16" fillId="6" borderId="52" xfId="5" applyNumberFormat="1" applyFont="1" applyFill="1" applyBorder="1" applyAlignment="1" applyProtection="1">
      <alignment horizontal="center"/>
      <protection locked="0"/>
    </xf>
    <xf numFmtId="164" fontId="16" fillId="2" borderId="52" xfId="5" applyNumberFormat="1" applyFont="1" applyFill="1" applyBorder="1" applyAlignment="1" applyProtection="1">
      <alignment horizontal="center"/>
      <protection locked="0"/>
    </xf>
    <xf numFmtId="9" fontId="16" fillId="2" borderId="8" xfId="6" applyFont="1" applyFill="1" applyBorder="1" applyAlignment="1" applyProtection="1">
      <alignment horizontal="center" vertical="center"/>
      <protection locked="0"/>
    </xf>
    <xf numFmtId="0" fontId="6" fillId="2" borderId="43" xfId="1" applyFont="1" applyFill="1" applyBorder="1" applyAlignment="1">
      <alignment horizontal="justify" vertical="center" wrapText="1"/>
    </xf>
    <xf numFmtId="0" fontId="27" fillId="10" borderId="22" xfId="4" applyFont="1" applyFill="1" applyBorder="1" applyAlignment="1">
      <alignment vertical="center" wrapText="1"/>
    </xf>
    <xf numFmtId="9" fontId="16" fillId="12" borderId="8" xfId="6" applyFont="1" applyFill="1" applyBorder="1" applyAlignment="1" applyProtection="1">
      <alignment horizontal="center" vertical="center"/>
      <protection locked="0"/>
    </xf>
    <xf numFmtId="0" fontId="18" fillId="13" borderId="5" xfId="1" applyFont="1" applyFill="1" applyBorder="1" applyAlignment="1">
      <alignment horizontal="justify" vertical="center" wrapText="1"/>
    </xf>
    <xf numFmtId="0" fontId="7" fillId="13" borderId="3" xfId="0" applyFont="1" applyFill="1" applyBorder="1" applyAlignment="1" applyProtection="1">
      <alignment horizontal="center" vertical="center" wrapText="1"/>
      <protection locked="0"/>
    </xf>
    <xf numFmtId="0" fontId="7" fillId="13" borderId="3" xfId="0" applyFont="1" applyFill="1" applyBorder="1" applyAlignment="1">
      <alignment horizontal="center" vertical="center" wrapText="1"/>
    </xf>
    <xf numFmtId="0" fontId="18" fillId="13" borderId="15" xfId="1" applyFont="1" applyFill="1" applyBorder="1" applyAlignment="1">
      <alignment horizontal="justify" vertical="center" wrapText="1"/>
    </xf>
    <xf numFmtId="0" fontId="7" fillId="13" borderId="13" xfId="0" applyFont="1" applyFill="1" applyBorder="1" applyAlignment="1" applyProtection="1">
      <alignment horizontal="center" vertical="center" wrapText="1"/>
      <protection locked="0"/>
    </xf>
    <xf numFmtId="0" fontId="7" fillId="13" borderId="13" xfId="0" applyFont="1" applyFill="1" applyBorder="1" applyAlignment="1">
      <alignment horizontal="center" vertical="center" wrapText="1"/>
    </xf>
    <xf numFmtId="0" fontId="18" fillId="14" borderId="5" xfId="1" applyFont="1" applyFill="1" applyBorder="1" applyAlignment="1">
      <alignment horizontal="justify" vertical="center" wrapText="1"/>
    </xf>
    <xf numFmtId="0" fontId="7" fillId="14" borderId="3" xfId="0" applyFont="1" applyFill="1" applyBorder="1" applyAlignment="1" applyProtection="1">
      <alignment horizontal="center" vertical="center" wrapText="1"/>
      <protection locked="0"/>
    </xf>
    <xf numFmtId="0" fontId="7" fillId="14" borderId="3" xfId="0" applyFont="1" applyFill="1" applyBorder="1" applyAlignment="1">
      <alignment horizontal="center" vertical="center" wrapText="1"/>
    </xf>
    <xf numFmtId="0" fontId="18" fillId="14" borderId="15" xfId="1" applyFont="1" applyFill="1" applyBorder="1" applyAlignment="1">
      <alignment horizontal="justify" vertical="center" wrapText="1"/>
    </xf>
    <xf numFmtId="0" fontId="7" fillId="14" borderId="13" xfId="0" applyFont="1" applyFill="1" applyBorder="1" applyAlignment="1" applyProtection="1">
      <alignment horizontal="center" vertical="center" wrapText="1"/>
      <protection locked="0"/>
    </xf>
    <xf numFmtId="0" fontId="7" fillId="14" borderId="13" xfId="0" applyFont="1" applyFill="1" applyBorder="1" applyAlignment="1">
      <alignment horizontal="center" vertical="center" wrapText="1"/>
    </xf>
    <xf numFmtId="0" fontId="18" fillId="15" borderId="5" xfId="1" applyFont="1" applyFill="1" applyBorder="1" applyAlignment="1">
      <alignment horizontal="justify" vertical="center" wrapText="1"/>
    </xf>
    <xf numFmtId="0" fontId="7" fillId="15" borderId="3" xfId="0" applyFont="1" applyFill="1" applyBorder="1" applyAlignment="1" applyProtection="1">
      <alignment horizontal="center" vertical="center" wrapText="1"/>
      <protection locked="0"/>
    </xf>
    <xf numFmtId="0" fontId="7" fillId="15" borderId="3" xfId="0" applyFont="1" applyFill="1" applyBorder="1" applyAlignment="1">
      <alignment horizontal="center" vertical="center" wrapText="1"/>
    </xf>
    <xf numFmtId="0" fontId="18" fillId="15" borderId="15" xfId="1" applyFont="1" applyFill="1" applyBorder="1" applyAlignment="1">
      <alignment horizontal="justify" vertical="center" wrapText="1"/>
    </xf>
    <xf numFmtId="0" fontId="7" fillId="15" borderId="13" xfId="0" applyFont="1" applyFill="1" applyBorder="1" applyAlignment="1" applyProtection="1">
      <alignment horizontal="center" vertical="center" wrapText="1"/>
      <protection locked="0"/>
    </xf>
    <xf numFmtId="0" fontId="7" fillId="15" borderId="13" xfId="0" applyFont="1" applyFill="1" applyBorder="1" applyAlignment="1">
      <alignment horizontal="center" vertical="center" wrapText="1"/>
    </xf>
    <xf numFmtId="9" fontId="17" fillId="2" borderId="22" xfId="1" applyNumberFormat="1" applyFont="1" applyFill="1" applyBorder="1" applyAlignment="1">
      <alignment horizontal="center"/>
    </xf>
    <xf numFmtId="0" fontId="16" fillId="2" borderId="52" xfId="5" applyNumberFormat="1" applyFont="1" applyFill="1" applyBorder="1" applyAlignment="1" applyProtection="1">
      <alignment horizontal="center"/>
      <protection locked="0"/>
    </xf>
    <xf numFmtId="0" fontId="15" fillId="9" borderId="4" xfId="1" applyFont="1" applyFill="1" applyBorder="1" applyAlignment="1">
      <alignment horizontal="justify" vertical="center" wrapText="1"/>
    </xf>
    <xf numFmtId="0" fontId="15" fillId="9" borderId="14" xfId="1" applyFont="1" applyFill="1" applyBorder="1" applyAlignment="1">
      <alignment horizontal="justify" vertical="center" wrapText="1"/>
    </xf>
    <xf numFmtId="0" fontId="15" fillId="7" borderId="4" xfId="1" applyFont="1" applyFill="1" applyBorder="1" applyAlignment="1">
      <alignment horizontal="justify" vertical="center" wrapText="1"/>
    </xf>
    <xf numFmtId="0" fontId="15" fillId="7" borderId="14" xfId="1" applyFont="1" applyFill="1" applyBorder="1" applyAlignment="1">
      <alignment horizontal="justify" vertical="center" wrapText="1"/>
    </xf>
    <xf numFmtId="0" fontId="33" fillId="9" borderId="43" xfId="0" applyFont="1" applyFill="1" applyBorder="1" applyAlignment="1">
      <alignment horizontal="center" vertical="center" wrapText="1"/>
    </xf>
    <xf numFmtId="0" fontId="33" fillId="7" borderId="44" xfId="0" applyFont="1" applyFill="1" applyBorder="1" applyAlignment="1">
      <alignment horizontal="center" vertical="center" wrapText="1"/>
    </xf>
    <xf numFmtId="0" fontId="33" fillId="7" borderId="52" xfId="0" applyFont="1" applyFill="1" applyBorder="1" applyAlignment="1">
      <alignment horizontal="center" vertical="center" wrapText="1"/>
    </xf>
    <xf numFmtId="0" fontId="17" fillId="9" borderId="44" xfId="0" applyFont="1" applyFill="1" applyBorder="1" applyAlignment="1">
      <alignment horizontal="center" vertical="center" wrapText="1"/>
    </xf>
    <xf numFmtId="0" fontId="15" fillId="15" borderId="4" xfId="1" applyFont="1" applyFill="1" applyBorder="1" applyAlignment="1">
      <alignment horizontal="justify" vertical="center" wrapText="1"/>
    </xf>
    <xf numFmtId="0" fontId="33" fillId="15" borderId="2" xfId="0" applyFont="1" applyFill="1" applyBorder="1" applyAlignment="1" applyProtection="1">
      <alignment horizontal="center" vertical="center" wrapText="1"/>
      <protection locked="0"/>
    </xf>
    <xf numFmtId="0" fontId="33" fillId="15" borderId="3" xfId="0" applyFont="1" applyFill="1" applyBorder="1" applyAlignment="1" applyProtection="1">
      <alignment horizontal="center" vertical="center" wrapText="1"/>
      <protection locked="0"/>
    </xf>
    <xf numFmtId="0" fontId="33" fillId="15" borderId="3" xfId="0" applyFont="1" applyFill="1" applyBorder="1" applyAlignment="1">
      <alignment horizontal="center" vertical="center" wrapText="1"/>
    </xf>
    <xf numFmtId="0" fontId="15" fillId="15" borderId="14" xfId="1" applyFont="1" applyFill="1" applyBorder="1" applyAlignment="1">
      <alignment horizontal="justify" vertical="center" wrapText="1"/>
    </xf>
    <xf numFmtId="0" fontId="33" fillId="15" borderId="12" xfId="0" applyFont="1" applyFill="1" applyBorder="1" applyAlignment="1">
      <alignment horizontal="center" vertical="center" wrapText="1"/>
    </xf>
    <xf numFmtId="0" fontId="33" fillId="15" borderId="13" xfId="0" applyFont="1" applyFill="1" applyBorder="1" applyAlignment="1">
      <alignment horizontal="center" vertical="center" wrapText="1"/>
    </xf>
    <xf numFmtId="0" fontId="33" fillId="15" borderId="44" xfId="0" applyFont="1" applyFill="1" applyBorder="1" applyAlignment="1">
      <alignment horizontal="center" vertical="center" wrapText="1"/>
    </xf>
    <xf numFmtId="0" fontId="15" fillId="16" borderId="4" xfId="1" applyFont="1" applyFill="1" applyBorder="1" applyAlignment="1">
      <alignment horizontal="justify" vertical="center" wrapText="1"/>
    </xf>
    <xf numFmtId="0" fontId="33" fillId="16" borderId="2" xfId="0" applyFont="1" applyFill="1" applyBorder="1" applyAlignment="1" applyProtection="1">
      <alignment horizontal="center" vertical="center" wrapText="1"/>
      <protection locked="0"/>
    </xf>
    <xf numFmtId="0" fontId="33" fillId="16" borderId="3" xfId="0" applyFont="1" applyFill="1" applyBorder="1" applyAlignment="1" applyProtection="1">
      <alignment horizontal="center" vertical="center" wrapText="1"/>
      <protection locked="0"/>
    </xf>
    <xf numFmtId="0" fontId="33" fillId="16" borderId="3" xfId="0" applyFont="1" applyFill="1" applyBorder="1" applyAlignment="1">
      <alignment horizontal="center" vertical="center" wrapText="1"/>
    </xf>
    <xf numFmtId="0" fontId="15" fillId="16" borderId="14" xfId="1" applyFont="1" applyFill="1" applyBorder="1" applyAlignment="1">
      <alignment horizontal="justify" vertical="center" wrapText="1"/>
    </xf>
    <xf numFmtId="0" fontId="33" fillId="16" borderId="12" xfId="0" applyFont="1" applyFill="1" applyBorder="1" applyAlignment="1">
      <alignment horizontal="center" vertical="center" wrapText="1"/>
    </xf>
    <xf numFmtId="0" fontId="33" fillId="16" borderId="13" xfId="0" applyFont="1" applyFill="1" applyBorder="1" applyAlignment="1">
      <alignment horizontal="center" vertical="center" wrapText="1"/>
    </xf>
    <xf numFmtId="0" fontId="33" fillId="16" borderId="44" xfId="0" applyFont="1" applyFill="1" applyBorder="1" applyAlignment="1">
      <alignment horizontal="center" vertical="center" wrapText="1"/>
    </xf>
    <xf numFmtId="0" fontId="15" fillId="17" borderId="4" xfId="1" applyFont="1" applyFill="1" applyBorder="1" applyAlignment="1">
      <alignment horizontal="justify" vertical="center" wrapText="1"/>
    </xf>
    <xf numFmtId="0" fontId="33" fillId="17" borderId="3" xfId="0" applyFont="1" applyFill="1" applyBorder="1" applyAlignment="1" applyProtection="1">
      <alignment horizontal="center" vertical="center" wrapText="1"/>
      <protection locked="0"/>
    </xf>
    <xf numFmtId="0" fontId="33" fillId="17" borderId="3" xfId="0" applyFont="1" applyFill="1" applyBorder="1" applyAlignment="1">
      <alignment horizontal="center" vertical="center" wrapText="1"/>
    </xf>
    <xf numFmtId="0" fontId="15" fillId="17" borderId="14" xfId="1" applyFont="1" applyFill="1" applyBorder="1" applyAlignment="1">
      <alignment horizontal="justify" vertical="center" wrapText="1"/>
    </xf>
    <xf numFmtId="0" fontId="33" fillId="17" borderId="1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15" fillId="13" borderId="4" xfId="1" applyFont="1" applyFill="1" applyBorder="1" applyAlignment="1">
      <alignment horizontal="justify" vertical="center" wrapText="1"/>
    </xf>
    <xf numFmtId="0" fontId="33" fillId="13" borderId="2" xfId="0" applyFont="1" applyFill="1" applyBorder="1" applyAlignment="1" applyProtection="1">
      <alignment horizontal="center" vertical="center" wrapText="1"/>
      <protection locked="0"/>
    </xf>
    <xf numFmtId="0" fontId="33" fillId="13" borderId="3" xfId="0" applyFont="1" applyFill="1" applyBorder="1" applyAlignment="1" applyProtection="1">
      <alignment horizontal="center" vertical="center" wrapText="1"/>
      <protection locked="0"/>
    </xf>
    <xf numFmtId="0" fontId="33" fillId="13" borderId="3" xfId="0" applyFont="1" applyFill="1" applyBorder="1" applyAlignment="1">
      <alignment horizontal="center" vertical="center" wrapText="1"/>
    </xf>
    <xf numFmtId="0" fontId="15" fillId="13" borderId="14" xfId="1" applyFont="1" applyFill="1" applyBorder="1" applyAlignment="1">
      <alignment horizontal="justify" vertical="center" wrapText="1"/>
    </xf>
    <xf numFmtId="0" fontId="33" fillId="13" borderId="12" xfId="0" applyFont="1" applyFill="1" applyBorder="1" applyAlignment="1">
      <alignment horizontal="center" vertical="center" wrapText="1"/>
    </xf>
    <xf numFmtId="0" fontId="33" fillId="13" borderId="13" xfId="0" applyFont="1" applyFill="1" applyBorder="1" applyAlignment="1">
      <alignment horizontal="center" vertical="center" wrapText="1"/>
    </xf>
    <xf numFmtId="0" fontId="33" fillId="13" borderId="44" xfId="0" applyFont="1" applyFill="1" applyBorder="1" applyAlignment="1">
      <alignment horizontal="center" vertical="center" wrapText="1"/>
    </xf>
    <xf numFmtId="0" fontId="15" fillId="14" borderId="4" xfId="1" applyFont="1" applyFill="1" applyBorder="1" applyAlignment="1">
      <alignment horizontal="justify" vertical="center" wrapText="1"/>
    </xf>
    <xf numFmtId="0" fontId="33" fillId="14" borderId="2" xfId="0" applyFont="1" applyFill="1" applyBorder="1" applyAlignment="1" applyProtection="1">
      <alignment horizontal="center" vertical="center" wrapText="1"/>
      <protection locked="0"/>
    </xf>
    <xf numFmtId="0" fontId="33" fillId="14" borderId="3" xfId="0" applyFont="1" applyFill="1" applyBorder="1" applyAlignment="1" applyProtection="1">
      <alignment horizontal="center" vertical="center" wrapText="1"/>
      <protection locked="0"/>
    </xf>
    <xf numFmtId="0" fontId="33" fillId="14" borderId="3" xfId="0" applyFont="1" applyFill="1" applyBorder="1" applyAlignment="1">
      <alignment horizontal="center" vertical="center" wrapText="1"/>
    </xf>
    <xf numFmtId="0" fontId="15" fillId="14" borderId="14" xfId="1" applyFont="1" applyFill="1" applyBorder="1" applyAlignment="1">
      <alignment horizontal="justify" vertical="center" wrapText="1"/>
    </xf>
    <xf numFmtId="0" fontId="33" fillId="14" borderId="12" xfId="0" applyFont="1" applyFill="1" applyBorder="1" applyAlignment="1">
      <alignment horizontal="center" vertical="center" wrapText="1"/>
    </xf>
    <xf numFmtId="0" fontId="33" fillId="14" borderId="13" xfId="0" applyFont="1" applyFill="1" applyBorder="1" applyAlignment="1">
      <alignment horizontal="center" vertical="center" wrapText="1"/>
    </xf>
    <xf numFmtId="0" fontId="33" fillId="14" borderId="44" xfId="0" applyFont="1" applyFill="1" applyBorder="1" applyAlignment="1">
      <alignment horizontal="center" vertical="center" wrapText="1"/>
    </xf>
    <xf numFmtId="0" fontId="13" fillId="0" borderId="0" xfId="0" applyFont="1" applyProtection="1">
      <protection locked="0"/>
    </xf>
    <xf numFmtId="0" fontId="13" fillId="0" borderId="27" xfId="0" applyFont="1" applyBorder="1" applyProtection="1">
      <protection locked="0"/>
    </xf>
    <xf numFmtId="0" fontId="16" fillId="3" borderId="23" xfId="0" applyFont="1" applyFill="1" applyBorder="1" applyAlignment="1">
      <alignment horizontal="center" wrapText="1"/>
    </xf>
    <xf numFmtId="0" fontId="16" fillId="2" borderId="22" xfId="0" applyFont="1" applyFill="1" applyBorder="1" applyAlignment="1" applyProtection="1">
      <alignment horizontal="center"/>
      <protection locked="0"/>
    </xf>
    <xf numFmtId="0" fontId="33" fillId="9" borderId="3" xfId="0" applyFont="1" applyFill="1" applyBorder="1" applyAlignment="1">
      <alignment horizontal="center" vertical="center" wrapText="1"/>
    </xf>
    <xf numFmtId="0" fontId="33" fillId="9" borderId="52" xfId="0" applyFont="1" applyFill="1" applyBorder="1" applyAlignment="1">
      <alignment horizontal="center" vertical="center" wrapText="1"/>
    </xf>
    <xf numFmtId="0" fontId="33" fillId="9" borderId="44" xfId="0" applyFont="1" applyFill="1" applyBorder="1" applyAlignment="1">
      <alignment horizontal="center" vertical="center" wrapText="1"/>
    </xf>
    <xf numFmtId="0" fontId="18" fillId="7" borderId="3" xfId="1" applyFont="1" applyFill="1" applyBorder="1" applyAlignment="1">
      <alignment horizontal="justify" vertical="center" wrapText="1"/>
    </xf>
    <xf numFmtId="0" fontId="18" fillId="7" borderId="13" xfId="1" applyFont="1" applyFill="1" applyBorder="1" applyAlignment="1">
      <alignment horizontal="justify" vertical="center" wrapText="1"/>
    </xf>
    <xf numFmtId="0" fontId="18" fillId="13" borderId="3" xfId="1" applyFont="1" applyFill="1" applyBorder="1" applyAlignment="1">
      <alignment horizontal="justify" vertical="center" wrapText="1"/>
    </xf>
    <xf numFmtId="0" fontId="18" fillId="13" borderId="13" xfId="1" applyFont="1" applyFill="1" applyBorder="1" applyAlignment="1">
      <alignment horizontal="justify" vertical="center" wrapText="1"/>
    </xf>
    <xf numFmtId="0" fontId="18" fillId="18" borderId="3" xfId="1" applyFont="1" applyFill="1" applyBorder="1" applyAlignment="1">
      <alignment horizontal="justify" vertical="center" wrapText="1"/>
    </xf>
    <xf numFmtId="0" fontId="33" fillId="18" borderId="3" xfId="0" applyFont="1" applyFill="1" applyBorder="1" applyAlignment="1" applyProtection="1">
      <alignment horizontal="center" vertical="center" wrapText="1"/>
      <protection locked="0"/>
    </xf>
    <xf numFmtId="0" fontId="33" fillId="18" borderId="3" xfId="0" applyFont="1" applyFill="1" applyBorder="1" applyAlignment="1">
      <alignment horizontal="center" vertical="center" wrapText="1"/>
    </xf>
    <xf numFmtId="0" fontId="18" fillId="18" borderId="13" xfId="1" applyFont="1" applyFill="1" applyBorder="1" applyAlignment="1">
      <alignment horizontal="justify" vertical="center" wrapText="1"/>
    </xf>
    <xf numFmtId="0" fontId="33" fillId="18" borderId="13" xfId="0" applyFont="1" applyFill="1" applyBorder="1" applyAlignment="1">
      <alignment horizontal="center" vertical="center" wrapText="1"/>
    </xf>
    <xf numFmtId="0" fontId="33" fillId="18" borderId="44" xfId="0" applyFont="1" applyFill="1" applyBorder="1" applyAlignment="1">
      <alignment horizontal="center" vertical="center" wrapText="1"/>
    </xf>
    <xf numFmtId="0" fontId="18" fillId="14" borderId="3" xfId="1" applyFont="1" applyFill="1" applyBorder="1" applyAlignment="1">
      <alignment horizontal="justify" vertical="center" wrapText="1"/>
    </xf>
    <xf numFmtId="0" fontId="18" fillId="14" borderId="13" xfId="1" applyFont="1" applyFill="1" applyBorder="1" applyAlignment="1">
      <alignment horizontal="justify" vertical="center" wrapText="1"/>
    </xf>
    <xf numFmtId="0" fontId="18" fillId="16" borderId="13" xfId="1" applyFont="1" applyFill="1" applyBorder="1" applyAlignment="1">
      <alignment horizontal="justify" vertical="center" wrapText="1"/>
    </xf>
    <xf numFmtId="0" fontId="20" fillId="9" borderId="3" xfId="1" applyFont="1" applyFill="1" applyBorder="1" applyAlignment="1">
      <alignment horizontal="justify" vertical="center" wrapText="1"/>
    </xf>
    <xf numFmtId="0" fontId="20" fillId="9" borderId="13" xfId="1" applyFont="1" applyFill="1" applyBorder="1" applyAlignment="1">
      <alignment horizontal="justify" vertical="center" wrapText="1"/>
    </xf>
    <xf numFmtId="0" fontId="33" fillId="0" borderId="2" xfId="0" applyFont="1" applyBorder="1" applyAlignment="1" applyProtection="1">
      <alignment horizontal="center" vertical="center" wrapText="1"/>
      <protection locked="0"/>
    </xf>
    <xf numFmtId="0" fontId="33" fillId="0" borderId="12" xfId="0" applyFont="1" applyBorder="1" applyAlignment="1">
      <alignment horizontal="center" vertical="center" wrapText="1"/>
    </xf>
    <xf numFmtId="0" fontId="33" fillId="0" borderId="3" xfId="0" applyFont="1" applyBorder="1" applyAlignment="1" applyProtection="1">
      <alignment horizontal="center" vertical="center" wrapText="1"/>
      <protection locked="0"/>
    </xf>
    <xf numFmtId="0" fontId="33" fillId="0" borderId="13" xfId="0" applyFont="1" applyBorder="1" applyAlignment="1">
      <alignment horizontal="center" vertical="center" wrapText="1"/>
    </xf>
    <xf numFmtId="9" fontId="7" fillId="7" borderId="0" xfId="6" applyFont="1" applyFill="1"/>
    <xf numFmtId="9" fontId="16" fillId="6" borderId="52" xfId="6" applyFont="1" applyFill="1" applyBorder="1" applyAlignment="1" applyProtection="1">
      <alignment horizontal="center"/>
      <protection locked="0"/>
    </xf>
    <xf numFmtId="0" fontId="16" fillId="2" borderId="60" xfId="4" applyFont="1" applyFill="1" applyBorder="1" applyAlignment="1" applyProtection="1">
      <alignment horizontal="center"/>
      <protection locked="0"/>
    </xf>
    <xf numFmtId="9" fontId="16" fillId="2" borderId="60" xfId="4" applyNumberFormat="1" applyFont="1" applyFill="1" applyBorder="1" applyAlignment="1" applyProtection="1">
      <alignment horizontal="center"/>
      <protection locked="0"/>
    </xf>
    <xf numFmtId="9" fontId="36" fillId="6" borderId="13" xfId="6" applyFont="1" applyFill="1" applyBorder="1" applyAlignment="1" applyProtection="1">
      <alignment horizontal="center"/>
      <protection locked="0"/>
    </xf>
    <xf numFmtId="9" fontId="36" fillId="2" borderId="13" xfId="6" applyFont="1" applyFill="1" applyBorder="1" applyAlignment="1" applyProtection="1">
      <alignment horizontal="center"/>
      <protection locked="0"/>
    </xf>
    <xf numFmtId="9" fontId="6" fillId="2" borderId="0" xfId="6" applyFont="1" applyFill="1"/>
    <xf numFmtId="9" fontId="13" fillId="2" borderId="23" xfId="6" applyFont="1" applyFill="1" applyBorder="1"/>
    <xf numFmtId="9" fontId="13" fillId="2" borderId="24" xfId="6" applyFont="1" applyFill="1" applyBorder="1" applyProtection="1">
      <protection locked="0"/>
    </xf>
    <xf numFmtId="43" fontId="7" fillId="7" borderId="0" xfId="7" applyFont="1" applyFill="1"/>
    <xf numFmtId="0" fontId="6" fillId="2" borderId="26" xfId="4" applyFont="1" applyFill="1" applyBorder="1" applyAlignment="1">
      <alignment horizontal="center"/>
    </xf>
    <xf numFmtId="0" fontId="6" fillId="2" borderId="0" xfId="4" applyFont="1" applyFill="1" applyAlignment="1">
      <alignment horizontal="center"/>
    </xf>
    <xf numFmtId="0" fontId="6" fillId="2" borderId="27" xfId="4" applyFont="1" applyFill="1" applyBorder="1" applyAlignment="1">
      <alignment horizontal="center"/>
    </xf>
    <xf numFmtId="0" fontId="9" fillId="0" borderId="1" xfId="1" applyFont="1" applyBorder="1" applyAlignment="1">
      <alignment horizontal="center" vertical="center"/>
    </xf>
    <xf numFmtId="0" fontId="9" fillId="0" borderId="6" xfId="1" applyFont="1" applyBorder="1" applyAlignment="1">
      <alignment horizontal="center" vertical="center"/>
    </xf>
    <xf numFmtId="0" fontId="9" fillId="0" borderId="1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1" fillId="0" borderId="5" xfId="1" applyFont="1" applyBorder="1" applyAlignment="1">
      <alignment vertical="center"/>
    </xf>
    <xf numFmtId="0" fontId="11" fillId="0" borderId="3" xfId="1" applyFont="1" applyBorder="1" applyAlignment="1">
      <alignment vertical="center"/>
    </xf>
    <xf numFmtId="0" fontId="11" fillId="0" borderId="4" xfId="1" applyFont="1" applyBorder="1" applyAlignment="1">
      <alignment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1" fillId="0" borderId="10" xfId="1" applyFont="1" applyBorder="1" applyAlignment="1">
      <alignment vertical="center"/>
    </xf>
    <xf numFmtId="0" fontId="11" fillId="0" borderId="8" xfId="1" applyFont="1" applyBorder="1" applyAlignment="1">
      <alignment vertical="center"/>
    </xf>
    <xf numFmtId="0" fontId="11" fillId="0" borderId="9" xfId="1" applyFont="1" applyBorder="1" applyAlignment="1">
      <alignment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11" fillId="0" borderId="15" xfId="1" applyFont="1" applyBorder="1" applyAlignment="1">
      <alignment vertical="center"/>
    </xf>
    <xf numFmtId="0" fontId="11" fillId="0" borderId="13" xfId="1" applyFont="1" applyBorder="1" applyAlignment="1">
      <alignment vertical="center"/>
    </xf>
    <xf numFmtId="0" fontId="11" fillId="0" borderId="14" xfId="1" applyFont="1" applyBorder="1" applyAlignment="1">
      <alignment vertical="center"/>
    </xf>
    <xf numFmtId="0" fontId="12" fillId="10" borderId="16" xfId="1" applyFont="1" applyFill="1" applyBorder="1" applyAlignment="1">
      <alignment horizontal="center" vertical="center" wrapText="1"/>
    </xf>
    <xf numFmtId="0" fontId="12" fillId="10" borderId="17" xfId="1" applyFont="1" applyFill="1" applyBorder="1" applyAlignment="1">
      <alignment horizontal="center" vertical="center" wrapText="1"/>
    </xf>
    <xf numFmtId="0" fontId="12" fillId="10" borderId="18" xfId="1" applyFont="1" applyFill="1" applyBorder="1" applyAlignment="1">
      <alignment horizontal="center" vertical="center" wrapText="1"/>
    </xf>
    <xf numFmtId="0" fontId="12" fillId="10" borderId="19" xfId="1" applyFont="1" applyFill="1" applyBorder="1" applyAlignment="1">
      <alignment horizontal="center" vertical="center" wrapText="1"/>
    </xf>
    <xf numFmtId="0" fontId="12" fillId="10" borderId="20" xfId="1" applyFont="1" applyFill="1" applyBorder="1" applyAlignment="1">
      <alignment horizontal="center" vertical="center" wrapText="1"/>
    </xf>
    <xf numFmtId="0" fontId="12" fillId="10" borderId="21" xfId="1" applyFont="1" applyFill="1" applyBorder="1" applyAlignment="1">
      <alignment horizontal="center" vertical="center" wrapText="1"/>
    </xf>
    <xf numFmtId="0" fontId="13" fillId="2" borderId="0" xfId="1" applyFont="1" applyFill="1" applyAlignment="1">
      <alignment horizontal="center" vertical="center" wrapText="1"/>
    </xf>
    <xf numFmtId="0" fontId="14" fillId="0" borderId="23" xfId="4" applyFont="1" applyBorder="1" applyAlignment="1">
      <alignment horizontal="center" vertical="distributed"/>
    </xf>
    <xf numFmtId="0" fontId="14" fillId="0" borderId="24" xfId="4" applyFont="1" applyBorder="1" applyAlignment="1">
      <alignment horizontal="center" vertical="distributed"/>
    </xf>
    <xf numFmtId="0" fontId="14" fillId="0" borderId="25" xfId="4" applyFont="1" applyBorder="1" applyAlignment="1">
      <alignment horizontal="center" vertical="distributed"/>
    </xf>
    <xf numFmtId="0" fontId="13" fillId="10" borderId="23" xfId="4" applyFont="1" applyFill="1" applyBorder="1" applyAlignment="1">
      <alignment horizontal="center" vertical="distributed"/>
    </xf>
    <xf numFmtId="0" fontId="13" fillId="10" borderId="24" xfId="4" applyFont="1" applyFill="1" applyBorder="1" applyAlignment="1">
      <alignment horizontal="center" vertical="distributed"/>
    </xf>
    <xf numFmtId="0" fontId="14" fillId="0" borderId="23" xfId="1" applyFont="1" applyBorder="1" applyAlignment="1">
      <alignment horizontal="center" vertical="center"/>
    </xf>
    <xf numFmtId="0" fontId="14" fillId="0" borderId="24" xfId="1" applyFont="1" applyBorder="1" applyAlignment="1">
      <alignment horizontal="center" vertical="center"/>
    </xf>
    <xf numFmtId="0" fontId="14" fillId="0" borderId="25" xfId="1" applyFont="1" applyBorder="1" applyAlignment="1">
      <alignment horizontal="center" vertical="center"/>
    </xf>
    <xf numFmtId="0" fontId="13" fillId="2" borderId="23" xfId="4" applyFont="1" applyFill="1" applyBorder="1" applyAlignment="1">
      <alignment horizontal="center"/>
    </xf>
    <xf numFmtId="0" fontId="13" fillId="2" borderId="24" xfId="4" applyFont="1" applyFill="1" applyBorder="1" applyAlignment="1">
      <alignment horizontal="center"/>
    </xf>
    <xf numFmtId="0" fontId="13" fillId="2" borderId="25" xfId="4" applyFont="1" applyFill="1" applyBorder="1" applyAlignment="1">
      <alignment horizontal="center"/>
    </xf>
    <xf numFmtId="0" fontId="14" fillId="2" borderId="24" xfId="4" applyFont="1" applyFill="1" applyBorder="1" applyAlignment="1">
      <alignment horizontal="center" vertical="center"/>
    </xf>
    <xf numFmtId="0" fontId="14" fillId="2" borderId="25" xfId="4" applyFont="1" applyFill="1" applyBorder="1" applyAlignment="1">
      <alignment horizontal="center" vertical="center"/>
    </xf>
    <xf numFmtId="0" fontId="13" fillId="2" borderId="16" xfId="4" applyFont="1" applyFill="1" applyBorder="1" applyAlignment="1">
      <alignment horizontal="center"/>
    </xf>
    <xf numFmtId="0" fontId="13" fillId="2" borderId="17" xfId="4" applyFont="1" applyFill="1" applyBorder="1" applyAlignment="1">
      <alignment horizontal="center"/>
    </xf>
    <xf numFmtId="0" fontId="13" fillId="2" borderId="18" xfId="4" applyFont="1" applyFill="1" applyBorder="1" applyAlignment="1">
      <alignment horizontal="center"/>
    </xf>
    <xf numFmtId="0" fontId="18" fillId="0" borderId="23" xfId="4" applyFont="1" applyBorder="1" applyAlignment="1">
      <alignment horizontal="center" vertical="center" wrapText="1"/>
    </xf>
    <xf numFmtId="0" fontId="18" fillId="0" borderId="24" xfId="4" applyFont="1" applyBorder="1" applyAlignment="1">
      <alignment horizontal="center" vertical="center"/>
    </xf>
    <xf numFmtId="0" fontId="18" fillId="0" borderId="25" xfId="4" applyFont="1" applyBorder="1" applyAlignment="1">
      <alignment horizontal="center" vertical="center"/>
    </xf>
    <xf numFmtId="0" fontId="27" fillId="2" borderId="23" xfId="4" applyFont="1" applyFill="1" applyBorder="1" applyAlignment="1">
      <alignment horizontal="center"/>
    </xf>
    <xf numFmtId="0" fontId="27" fillId="2" borderId="24" xfId="4" applyFont="1" applyFill="1" applyBorder="1" applyAlignment="1">
      <alignment horizontal="center"/>
    </xf>
    <xf numFmtId="0" fontId="27" fillId="2" borderId="25" xfId="4" applyFont="1" applyFill="1" applyBorder="1" applyAlignment="1">
      <alignment horizontal="center"/>
    </xf>
    <xf numFmtId="0" fontId="18" fillId="0" borderId="23" xfId="1" applyFont="1" applyBorder="1" applyAlignment="1">
      <alignment horizontal="center" vertical="center" wrapText="1"/>
    </xf>
    <xf numFmtId="0" fontId="18" fillId="0" borderId="24" xfId="1" applyFont="1" applyBorder="1" applyAlignment="1">
      <alignment horizontal="center" vertical="center"/>
    </xf>
    <xf numFmtId="0" fontId="18" fillId="0" borderId="25" xfId="1" applyFont="1" applyBorder="1" applyAlignment="1">
      <alignment horizontal="center" vertical="center"/>
    </xf>
    <xf numFmtId="0" fontId="17" fillId="0" borderId="23" xfId="1" applyFont="1" applyBorder="1" applyAlignment="1">
      <alignment horizontal="center" vertical="center" wrapText="1"/>
    </xf>
    <xf numFmtId="0" fontId="17" fillId="0" borderId="24" xfId="1" applyFont="1" applyBorder="1" applyAlignment="1">
      <alignment horizontal="center" vertical="center" wrapText="1"/>
    </xf>
    <xf numFmtId="0" fontId="17" fillId="0" borderId="25" xfId="1" applyFont="1" applyBorder="1" applyAlignment="1">
      <alignment horizontal="center" vertical="center" wrapText="1"/>
    </xf>
    <xf numFmtId="0" fontId="13" fillId="0" borderId="17" xfId="1" applyFont="1" applyBorder="1" applyAlignment="1">
      <alignment horizontal="center"/>
    </xf>
    <xf numFmtId="0" fontId="13" fillId="10" borderId="23" xfId="1" applyFont="1" applyFill="1" applyBorder="1" applyAlignment="1">
      <alignment horizontal="center"/>
    </xf>
    <xf numFmtId="0" fontId="13" fillId="10" borderId="24" xfId="1" applyFont="1" applyFill="1" applyBorder="1" applyAlignment="1">
      <alignment horizontal="center"/>
    </xf>
    <xf numFmtId="0" fontId="13" fillId="10" borderId="25" xfId="1" applyFont="1" applyFill="1" applyBorder="1" applyAlignment="1">
      <alignment horizontal="center"/>
    </xf>
    <xf numFmtId="0" fontId="13" fillId="0" borderId="23" xfId="1" applyFont="1" applyBorder="1" applyAlignment="1">
      <alignment horizontal="center"/>
    </xf>
    <xf numFmtId="0" fontId="13" fillId="0" borderId="24" xfId="1" applyFont="1" applyBorder="1" applyAlignment="1">
      <alignment horizontal="center"/>
    </xf>
    <xf numFmtId="0" fontId="13" fillId="0" borderId="25" xfId="1" applyFont="1" applyBorder="1" applyAlignment="1">
      <alignment horizontal="center"/>
    </xf>
    <xf numFmtId="0" fontId="6" fillId="2" borderId="23" xfId="4" applyFont="1" applyFill="1" applyBorder="1" applyAlignment="1">
      <alignment horizontal="center" vertical="center" wrapText="1"/>
    </xf>
    <xf numFmtId="0" fontId="6" fillId="2" borderId="24" xfId="4" applyFont="1" applyFill="1" applyBorder="1" applyAlignment="1">
      <alignment horizontal="center" vertical="center"/>
    </xf>
    <xf numFmtId="0" fontId="6" fillId="2" borderId="25" xfId="4" applyFont="1" applyFill="1" applyBorder="1" applyAlignment="1">
      <alignment horizontal="center" vertical="center"/>
    </xf>
    <xf numFmtId="0" fontId="16" fillId="2" borderId="23" xfId="4" applyFont="1" applyFill="1" applyBorder="1" applyAlignment="1">
      <alignment horizontal="center" wrapText="1"/>
    </xf>
    <xf numFmtId="0" fontId="16" fillId="2" borderId="24" xfId="4" applyFont="1" applyFill="1" applyBorder="1" applyAlignment="1">
      <alignment horizontal="center"/>
    </xf>
    <xf numFmtId="0" fontId="16" fillId="2" borderId="25" xfId="4" applyFont="1" applyFill="1" applyBorder="1" applyAlignment="1">
      <alignment horizontal="center"/>
    </xf>
    <xf numFmtId="0" fontId="6" fillId="0" borderId="23" xfId="4" applyFont="1" applyBorder="1" applyAlignment="1">
      <alignment horizontal="justify" vertical="center" wrapText="1"/>
    </xf>
    <xf numFmtId="0" fontId="6" fillId="0" borderId="24" xfId="4" applyFont="1" applyBorder="1" applyAlignment="1">
      <alignment horizontal="justify" vertical="center"/>
    </xf>
    <xf numFmtId="0" fontId="6" fillId="0" borderId="25" xfId="4" applyFont="1" applyBorder="1" applyAlignment="1">
      <alignment horizontal="justify" vertical="center"/>
    </xf>
    <xf numFmtId="0" fontId="13" fillId="2" borderId="23" xfId="1" applyFont="1" applyFill="1" applyBorder="1" applyAlignment="1">
      <alignment horizontal="center"/>
    </xf>
    <xf numFmtId="0" fontId="13" fillId="2" borderId="24" xfId="1" applyFont="1" applyFill="1" applyBorder="1" applyAlignment="1">
      <alignment horizontal="center"/>
    </xf>
    <xf numFmtId="0" fontId="13" fillId="2" borderId="25" xfId="1" applyFont="1" applyFill="1" applyBorder="1" applyAlignment="1">
      <alignment horizontal="center"/>
    </xf>
    <xf numFmtId="9" fontId="38" fillId="2" borderId="23" xfId="0" applyNumberFormat="1" applyFont="1" applyFill="1" applyBorder="1" applyAlignment="1" applyProtection="1">
      <alignment horizontal="center" wrapText="1"/>
      <protection locked="0"/>
    </xf>
    <xf numFmtId="0" fontId="38" fillId="2" borderId="24" xfId="0" applyFont="1" applyFill="1" applyBorder="1" applyAlignment="1" applyProtection="1">
      <alignment horizontal="center" wrapText="1"/>
      <protection locked="0"/>
    </xf>
    <xf numFmtId="0" fontId="38" fillId="2" borderId="25" xfId="0" applyFont="1" applyFill="1" applyBorder="1" applyAlignment="1" applyProtection="1">
      <alignment horizontal="center" wrapText="1"/>
      <protection locked="0"/>
    </xf>
    <xf numFmtId="0" fontId="38" fillId="2" borderId="23" xfId="0" applyFont="1" applyFill="1" applyBorder="1" applyAlignment="1" applyProtection="1">
      <alignment horizontal="center" wrapText="1"/>
      <protection locked="0"/>
    </xf>
    <xf numFmtId="0" fontId="3" fillId="4" borderId="24" xfId="0" applyFont="1" applyFill="1" applyBorder="1" applyAlignment="1">
      <alignment horizontal="center" wrapText="1"/>
    </xf>
    <xf numFmtId="0" fontId="3" fillId="5" borderId="23"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13" fillId="0" borderId="16" xfId="4" applyFont="1" applyBorder="1" applyAlignment="1">
      <alignment horizontal="center"/>
    </xf>
    <xf numFmtId="0" fontId="13" fillId="0" borderId="17" xfId="4" applyFont="1" applyBorder="1" applyAlignment="1">
      <alignment horizontal="center"/>
    </xf>
    <xf numFmtId="0" fontId="13" fillId="0" borderId="18" xfId="4" applyFont="1" applyBorder="1" applyAlignment="1">
      <alignment horizontal="center"/>
    </xf>
    <xf numFmtId="0" fontId="16" fillId="2" borderId="23" xfId="4" applyFont="1" applyFill="1" applyBorder="1" applyAlignment="1">
      <alignment horizontal="center"/>
    </xf>
    <xf numFmtId="0" fontId="13" fillId="10" borderId="2" xfId="1" applyFont="1" applyFill="1" applyBorder="1" applyAlignment="1">
      <alignment horizontal="center"/>
    </xf>
    <xf numFmtId="0" fontId="13" fillId="10" borderId="3" xfId="1" applyFont="1" applyFill="1" applyBorder="1" applyAlignment="1">
      <alignment horizontal="center"/>
    </xf>
    <xf numFmtId="0" fontId="13" fillId="10" borderId="4" xfId="1" applyFont="1" applyFill="1" applyBorder="1" applyAlignment="1">
      <alignment horizontal="center"/>
    </xf>
    <xf numFmtId="0" fontId="13" fillId="10" borderId="8" xfId="1" applyFont="1" applyFill="1" applyBorder="1" applyAlignment="1">
      <alignment horizontal="center"/>
    </xf>
    <xf numFmtId="0" fontId="13" fillId="10" borderId="9" xfId="1" applyFont="1" applyFill="1" applyBorder="1" applyAlignment="1">
      <alignment horizontal="center"/>
    </xf>
    <xf numFmtId="0" fontId="6"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44" xfId="1" applyFont="1" applyFill="1" applyBorder="1" applyAlignment="1">
      <alignment horizontal="center" vertical="center" wrapText="1"/>
    </xf>
    <xf numFmtId="0" fontId="6"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6" fillId="2" borderId="13" xfId="1" applyFont="1" applyFill="1" applyBorder="1" applyAlignment="1">
      <alignment horizontal="center" vertical="center" wrapText="1"/>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13" fillId="10" borderId="28" xfId="4" applyFont="1" applyFill="1" applyBorder="1" applyAlignment="1">
      <alignment horizontal="left" vertical="center" wrapText="1"/>
    </xf>
    <xf numFmtId="0" fontId="13" fillId="10" borderId="31" xfId="4" applyFont="1" applyFill="1" applyBorder="1" applyAlignment="1">
      <alignment horizontal="left" vertical="center" wrapText="1"/>
    </xf>
    <xf numFmtId="0" fontId="13" fillId="10" borderId="30" xfId="4" applyFont="1" applyFill="1" applyBorder="1" applyAlignment="1">
      <alignment horizontal="left" vertical="center" wrapText="1"/>
    </xf>
    <xf numFmtId="0" fontId="17" fillId="0" borderId="19" xfId="4" applyFont="1" applyBorder="1" applyAlignment="1" applyProtection="1">
      <alignment horizontal="justify" vertical="center" wrapText="1"/>
      <protection locked="0"/>
    </xf>
    <xf numFmtId="0" fontId="17" fillId="0" borderId="20" xfId="4" applyFont="1" applyBorder="1" applyAlignment="1" applyProtection="1">
      <alignment horizontal="justify" vertical="center" wrapText="1"/>
      <protection locked="0"/>
    </xf>
    <xf numFmtId="0" fontId="17" fillId="0" borderId="21" xfId="4" applyFont="1" applyBorder="1" applyAlignment="1" applyProtection="1">
      <alignment horizontal="justify" vertical="center" wrapText="1"/>
      <protection locked="0"/>
    </xf>
    <xf numFmtId="0" fontId="17" fillId="2" borderId="23" xfId="4" applyFont="1" applyFill="1" applyBorder="1" applyAlignment="1" applyProtection="1">
      <alignment horizontal="center" vertical="center"/>
      <protection locked="0"/>
    </xf>
    <xf numFmtId="0" fontId="17" fillId="2" borderId="24" xfId="4" applyFont="1" applyFill="1" applyBorder="1" applyAlignment="1" applyProtection="1">
      <alignment horizontal="center" vertical="center"/>
      <protection locked="0"/>
    </xf>
    <xf numFmtId="0" fontId="17" fillId="2" borderId="25" xfId="4" applyFont="1" applyFill="1" applyBorder="1" applyAlignment="1" applyProtection="1">
      <alignment horizontal="center" vertical="center"/>
      <protection locked="0"/>
    </xf>
    <xf numFmtId="0" fontId="17" fillId="0" borderId="24" xfId="4" applyFont="1" applyBorder="1" applyAlignment="1" applyProtection="1">
      <alignment horizontal="center" vertical="center" wrapText="1"/>
      <protection locked="0"/>
    </xf>
    <xf numFmtId="0" fontId="17" fillId="0" borderId="25" xfId="4" applyFont="1" applyBorder="1" applyAlignment="1" applyProtection="1">
      <alignment horizontal="center" vertical="center" wrapText="1"/>
      <protection locked="0"/>
    </xf>
    <xf numFmtId="0" fontId="19" fillId="2" borderId="16" xfId="1" applyFont="1" applyFill="1" applyBorder="1" applyAlignment="1" applyProtection="1">
      <alignment horizontal="center" vertical="center"/>
      <protection locked="0"/>
    </xf>
    <xf numFmtId="0" fontId="19" fillId="2" borderId="17" xfId="1" applyFont="1" applyFill="1" applyBorder="1" applyAlignment="1" applyProtection="1">
      <alignment horizontal="center" vertical="center"/>
      <protection locked="0"/>
    </xf>
    <xf numFmtId="0" fontId="19" fillId="2" borderId="18" xfId="1" applyFont="1" applyFill="1" applyBorder="1" applyAlignment="1" applyProtection="1">
      <alignment horizontal="center" vertical="center"/>
      <protection locked="0"/>
    </xf>
    <xf numFmtId="0" fontId="19" fillId="2" borderId="26" xfId="1" applyFont="1" applyFill="1" applyBorder="1" applyAlignment="1" applyProtection="1">
      <alignment horizontal="center" vertical="center"/>
      <protection locked="0"/>
    </xf>
    <xf numFmtId="0" fontId="19" fillId="2" borderId="0" xfId="1" applyFont="1" applyFill="1" applyAlignment="1" applyProtection="1">
      <alignment horizontal="center" vertical="center"/>
      <protection locked="0"/>
    </xf>
    <xf numFmtId="0" fontId="19" fillId="2" borderId="27" xfId="1" applyFont="1" applyFill="1" applyBorder="1" applyAlignment="1" applyProtection="1">
      <alignment horizontal="center" vertical="center"/>
      <protection locked="0"/>
    </xf>
    <xf numFmtId="0" fontId="19" fillId="2" borderId="19" xfId="1" applyFont="1" applyFill="1" applyBorder="1" applyAlignment="1" applyProtection="1">
      <alignment horizontal="center" vertical="center"/>
      <protection locked="0"/>
    </xf>
    <xf numFmtId="0" fontId="19" fillId="2" borderId="20" xfId="1" applyFont="1" applyFill="1" applyBorder="1" applyAlignment="1" applyProtection="1">
      <alignment horizontal="center" vertical="center"/>
      <protection locked="0"/>
    </xf>
    <xf numFmtId="0" fontId="19" fillId="2" borderId="21" xfId="1" applyFont="1" applyFill="1" applyBorder="1" applyAlignment="1" applyProtection="1">
      <alignment horizontal="center" vertical="center"/>
      <protection locked="0"/>
    </xf>
    <xf numFmtId="0" fontId="6" fillId="0" borderId="0" xfId="1" applyFont="1" applyAlignment="1">
      <alignment horizontal="center"/>
    </xf>
    <xf numFmtId="0" fontId="13" fillId="10" borderId="28" xfId="1" applyFont="1" applyFill="1" applyBorder="1" applyAlignment="1">
      <alignment horizontal="left" vertical="center" wrapText="1"/>
    </xf>
    <xf numFmtId="0" fontId="13" fillId="10" borderId="31" xfId="1" applyFont="1" applyFill="1" applyBorder="1" applyAlignment="1">
      <alignment horizontal="left" vertical="center" wrapText="1"/>
    </xf>
    <xf numFmtId="0" fontId="13" fillId="10" borderId="30" xfId="1" applyFont="1" applyFill="1" applyBorder="1" applyAlignment="1">
      <alignment horizontal="left" vertical="center" wrapText="1"/>
    </xf>
    <xf numFmtId="0" fontId="17" fillId="7" borderId="16" xfId="4" applyFont="1" applyFill="1" applyBorder="1" applyAlignment="1" applyProtection="1">
      <alignment horizontal="left" vertical="top" wrapText="1"/>
      <protection locked="0"/>
    </xf>
    <xf numFmtId="0" fontId="17" fillId="7" borderId="17" xfId="4" applyFont="1" applyFill="1" applyBorder="1" applyAlignment="1" applyProtection="1">
      <alignment horizontal="left" vertical="top" wrapText="1"/>
      <protection locked="0"/>
    </xf>
    <xf numFmtId="0" fontId="17" fillId="7" borderId="18" xfId="4" applyFont="1" applyFill="1" applyBorder="1" applyAlignment="1" applyProtection="1">
      <alignment horizontal="left" vertical="top" wrapText="1"/>
      <protection locked="0"/>
    </xf>
    <xf numFmtId="0" fontId="18" fillId="0" borderId="26" xfId="4" applyFont="1" applyBorder="1" applyAlignment="1" applyProtection="1">
      <alignment horizontal="justify" vertical="center" wrapText="1"/>
      <protection locked="0"/>
    </xf>
    <xf numFmtId="0" fontId="18" fillId="0" borderId="0" xfId="4" applyFont="1" applyAlignment="1" applyProtection="1">
      <alignment horizontal="justify" vertical="center" wrapText="1"/>
      <protection locked="0"/>
    </xf>
    <xf numFmtId="0" fontId="18" fillId="0" borderId="27" xfId="4" applyFont="1" applyBorder="1" applyAlignment="1" applyProtection="1">
      <alignment horizontal="justify" vertical="center" wrapText="1"/>
      <protection locked="0"/>
    </xf>
    <xf numFmtId="0" fontId="17" fillId="7" borderId="32" xfId="4" applyFont="1" applyFill="1" applyBorder="1" applyAlignment="1" applyProtection="1">
      <alignment horizontal="left" vertical="top" wrapText="1"/>
      <protection locked="0"/>
    </xf>
    <xf numFmtId="0" fontId="17" fillId="7" borderId="33" xfId="4" applyFont="1" applyFill="1" applyBorder="1" applyAlignment="1" applyProtection="1">
      <alignment horizontal="left" vertical="top" wrapText="1"/>
      <protection locked="0"/>
    </xf>
    <xf numFmtId="0" fontId="17" fillId="7" borderId="34" xfId="4" applyFont="1" applyFill="1" applyBorder="1" applyAlignment="1" applyProtection="1">
      <alignment horizontal="left" vertical="top" wrapText="1"/>
      <protection locked="0"/>
    </xf>
    <xf numFmtId="0" fontId="17" fillId="0" borderId="26" xfId="4" applyFont="1" applyBorder="1" applyAlignment="1" applyProtection="1">
      <alignment horizontal="justify" vertical="center" wrapText="1"/>
      <protection locked="0"/>
    </xf>
    <xf numFmtId="0" fontId="17" fillId="0" borderId="0" xfId="4" applyFont="1" applyAlignment="1" applyProtection="1">
      <alignment horizontal="justify" vertical="center" wrapText="1"/>
      <protection locked="0"/>
    </xf>
    <xf numFmtId="0" fontId="17" fillId="0" borderId="27" xfId="4" applyFont="1" applyBorder="1" applyAlignment="1" applyProtection="1">
      <alignment horizontal="justify" vertical="center" wrapText="1"/>
      <protection locked="0"/>
    </xf>
    <xf numFmtId="164" fontId="17" fillId="7" borderId="3" xfId="0" applyNumberFormat="1" applyFont="1" applyFill="1" applyBorder="1" applyAlignment="1">
      <alignment horizontal="center" vertical="center" wrapText="1"/>
    </xf>
    <xf numFmtId="164" fontId="17" fillId="7" borderId="13" xfId="0" applyNumberFormat="1" applyFont="1" applyFill="1" applyBorder="1" applyAlignment="1">
      <alignment horizontal="center" vertical="center" wrapText="1"/>
    </xf>
    <xf numFmtId="164" fontId="17" fillId="13" borderId="3" xfId="0" applyNumberFormat="1" applyFont="1" applyFill="1" applyBorder="1" applyAlignment="1">
      <alignment horizontal="center" vertical="center" wrapText="1"/>
    </xf>
    <xf numFmtId="164" fontId="17" fillId="13" borderId="13" xfId="0" applyNumberFormat="1" applyFont="1" applyFill="1" applyBorder="1" applyAlignment="1">
      <alignment horizontal="center" vertical="center" wrapText="1"/>
    </xf>
    <xf numFmtId="164" fontId="17" fillId="0" borderId="3" xfId="0" applyNumberFormat="1" applyFont="1" applyBorder="1" applyAlignment="1">
      <alignment horizontal="center" vertical="center" wrapText="1"/>
    </xf>
    <xf numFmtId="164" fontId="17" fillId="0" borderId="37" xfId="0" applyNumberFormat="1" applyFont="1" applyBorder="1" applyAlignment="1">
      <alignment horizontal="center" vertical="center" wrapText="1"/>
    </xf>
    <xf numFmtId="0" fontId="15" fillId="13" borderId="39" xfId="0" applyFont="1" applyFill="1" applyBorder="1" applyAlignment="1">
      <alignment horizontal="center" vertical="center" wrapText="1"/>
    </xf>
    <xf numFmtId="0" fontId="15" fillId="13" borderId="46"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5" fillId="7" borderId="46" xfId="0" applyFont="1" applyFill="1" applyBorder="1" applyAlignment="1">
      <alignment horizontal="center" vertical="center" wrapText="1"/>
    </xf>
    <xf numFmtId="0" fontId="15" fillId="14" borderId="39" xfId="0" applyFont="1" applyFill="1" applyBorder="1" applyAlignment="1">
      <alignment horizontal="center" vertical="center" wrapText="1"/>
    </xf>
    <xf numFmtId="0" fontId="15" fillId="14" borderId="46" xfId="0" applyFont="1" applyFill="1" applyBorder="1" applyAlignment="1">
      <alignment horizontal="center" vertical="center" wrapText="1"/>
    </xf>
    <xf numFmtId="0" fontId="15" fillId="15" borderId="39" xfId="0" applyFont="1" applyFill="1" applyBorder="1" applyAlignment="1">
      <alignment horizontal="center" vertical="center" wrapText="1"/>
    </xf>
    <xf numFmtId="0" fontId="15" fillId="15" borderId="46" xfId="0" applyFont="1" applyFill="1" applyBorder="1" applyAlignment="1">
      <alignment horizontal="center" vertical="center" wrapText="1"/>
    </xf>
    <xf numFmtId="0" fontId="19" fillId="7" borderId="0" xfId="0" applyFont="1" applyFill="1" applyAlignment="1">
      <alignment horizontal="left" vertical="center"/>
    </xf>
    <xf numFmtId="164" fontId="17" fillId="9" borderId="3" xfId="0" applyNumberFormat="1" applyFont="1" applyFill="1" applyBorder="1" applyAlignment="1">
      <alignment horizontal="center" vertical="center" wrapText="1"/>
    </xf>
    <xf numFmtId="164" fontId="17" fillId="9" borderId="13" xfId="0" applyNumberFormat="1" applyFont="1" applyFill="1" applyBorder="1" applyAlignment="1">
      <alignment horizontal="center" vertical="center" wrapText="1"/>
    </xf>
    <xf numFmtId="0" fontId="18" fillId="9" borderId="3" xfId="0" applyFont="1" applyFill="1" applyBorder="1" applyAlignment="1" applyProtection="1">
      <alignment horizontal="left" vertical="center" wrapText="1"/>
      <protection locked="0"/>
    </xf>
    <xf numFmtId="0" fontId="18" fillId="9" borderId="4" xfId="0" applyFont="1" applyFill="1" applyBorder="1" applyAlignment="1" applyProtection="1">
      <alignment horizontal="left" vertical="center" wrapText="1"/>
      <protection locked="0"/>
    </xf>
    <xf numFmtId="0" fontId="18" fillId="9" borderId="13" xfId="0" applyFont="1" applyFill="1" applyBorder="1" applyAlignment="1" applyProtection="1">
      <alignment horizontal="left" vertical="center" wrapText="1"/>
      <protection locked="0"/>
    </xf>
    <xf numFmtId="0" fontId="18" fillId="9" borderId="14" xfId="0" applyFont="1" applyFill="1" applyBorder="1" applyAlignment="1" applyProtection="1">
      <alignment horizontal="left" vertical="center" wrapText="1"/>
      <protection locked="0"/>
    </xf>
    <xf numFmtId="0" fontId="24" fillId="10" borderId="28" xfId="0" applyFont="1" applyFill="1" applyBorder="1" applyAlignment="1">
      <alignment horizontal="center" vertical="center" wrapText="1"/>
    </xf>
    <xf numFmtId="0" fontId="24" fillId="10" borderId="30" xfId="0" applyFont="1" applyFill="1" applyBorder="1" applyAlignment="1">
      <alignment horizontal="center" vertical="center" wrapText="1"/>
    </xf>
    <xf numFmtId="0" fontId="24" fillId="10" borderId="5" xfId="0" applyFont="1" applyFill="1" applyBorder="1" applyAlignment="1">
      <alignment horizontal="center" vertical="center" wrapText="1"/>
    </xf>
    <xf numFmtId="0" fontId="24" fillId="10" borderId="15" xfId="0" applyFont="1" applyFill="1" applyBorder="1" applyAlignment="1">
      <alignment horizontal="center" vertical="center" wrapText="1"/>
    </xf>
    <xf numFmtId="0" fontId="37" fillId="10" borderId="3" xfId="0" applyFont="1" applyFill="1" applyBorder="1" applyAlignment="1">
      <alignment horizontal="center" vertical="center" wrapText="1"/>
    </xf>
    <xf numFmtId="0" fontId="24" fillId="10" borderId="3" xfId="0" applyFont="1" applyFill="1" applyBorder="1" applyAlignment="1">
      <alignment horizontal="center" vertical="center" wrapText="1"/>
    </xf>
    <xf numFmtId="0" fontId="24" fillId="10" borderId="4" xfId="0" applyFont="1" applyFill="1" applyBorder="1" applyAlignment="1">
      <alignment horizontal="center" vertical="center" wrapText="1"/>
    </xf>
    <xf numFmtId="0" fontId="24" fillId="10" borderId="13" xfId="0" applyFont="1" applyFill="1" applyBorder="1" applyAlignment="1">
      <alignment horizontal="center" vertical="center" wrapText="1"/>
    </xf>
    <xf numFmtId="0" fontId="24" fillId="10" borderId="14"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17" fillId="9" borderId="30" xfId="0" applyFont="1" applyFill="1" applyBorder="1" applyAlignment="1">
      <alignment horizontal="center" vertical="center" wrapText="1"/>
    </xf>
    <xf numFmtId="0" fontId="7" fillId="0" borderId="8"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10" xfId="0" applyFont="1" applyBorder="1" applyAlignment="1">
      <alignment horizontal="center" vertical="center"/>
    </xf>
    <xf numFmtId="0" fontId="6" fillId="0" borderId="8" xfId="0" applyFont="1" applyBorder="1" applyAlignment="1">
      <alignment horizontal="left" vertical="center"/>
    </xf>
    <xf numFmtId="0" fontId="7" fillId="0" borderId="8" xfId="0" applyFont="1" applyBorder="1" applyAlignment="1">
      <alignment horizontal="left" vertical="center"/>
    </xf>
    <xf numFmtId="0" fontId="18" fillId="0" borderId="3"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7" fillId="0" borderId="54"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1" xfId="0" applyFont="1" applyBorder="1" applyAlignment="1">
      <alignment horizontal="center" vertical="center" wrapText="1"/>
    </xf>
    <xf numFmtId="164" fontId="17" fillId="0" borderId="44" xfId="0" applyNumberFormat="1" applyFont="1" applyBorder="1" applyAlignment="1">
      <alignment horizontal="center" vertical="center" wrapText="1"/>
    </xf>
    <xf numFmtId="0" fontId="18" fillId="13" borderId="3" xfId="0" applyFont="1" applyFill="1" applyBorder="1" applyAlignment="1" applyProtection="1">
      <alignment horizontal="left" vertical="center" wrapText="1"/>
      <protection locked="0"/>
    </xf>
    <xf numFmtId="0" fontId="18" fillId="13" borderId="4" xfId="0" applyFont="1" applyFill="1" applyBorder="1" applyAlignment="1" applyProtection="1">
      <alignment horizontal="left" vertical="center" wrapText="1"/>
      <protection locked="0"/>
    </xf>
    <xf numFmtId="0" fontId="18" fillId="13" borderId="13" xfId="0" applyFont="1" applyFill="1" applyBorder="1" applyAlignment="1" applyProtection="1">
      <alignment horizontal="left" vertical="center" wrapText="1"/>
      <protection locked="0"/>
    </xf>
    <xf numFmtId="0" fontId="18" fillId="13" borderId="14" xfId="0" applyFont="1" applyFill="1" applyBorder="1" applyAlignment="1" applyProtection="1">
      <alignment horizontal="left" vertical="center" wrapText="1"/>
      <protection locked="0"/>
    </xf>
    <xf numFmtId="0" fontId="15" fillId="7" borderId="2" xfId="0" applyFont="1" applyFill="1" applyBorder="1" applyAlignment="1">
      <alignment horizontal="center" vertical="center" wrapText="1"/>
    </xf>
    <xf numFmtId="0" fontId="15" fillId="7" borderId="12" xfId="0" applyFont="1" applyFill="1" applyBorder="1" applyAlignment="1">
      <alignment horizontal="center" vertical="center" wrapText="1"/>
    </xf>
    <xf numFmtId="164" fontId="17" fillId="15" borderId="3" xfId="0" applyNumberFormat="1" applyFont="1" applyFill="1" applyBorder="1" applyAlignment="1">
      <alignment horizontal="center" vertical="center" wrapText="1"/>
    </xf>
    <xf numFmtId="164" fontId="17" fillId="15" borderId="13" xfId="0" applyNumberFormat="1" applyFont="1" applyFill="1" applyBorder="1" applyAlignment="1">
      <alignment horizontal="center" vertical="center" wrapText="1"/>
    </xf>
    <xf numFmtId="0" fontId="18" fillId="15" borderId="3" xfId="0" applyFont="1" applyFill="1" applyBorder="1" applyAlignment="1" applyProtection="1">
      <alignment horizontal="left" vertical="center" wrapText="1"/>
      <protection locked="0"/>
    </xf>
    <xf numFmtId="0" fontId="18" fillId="15" borderId="4" xfId="0" applyFont="1" applyFill="1" applyBorder="1" applyAlignment="1" applyProtection="1">
      <alignment horizontal="left" vertical="center" wrapText="1"/>
      <protection locked="0"/>
    </xf>
    <xf numFmtId="0" fontId="18" fillId="15" borderId="13" xfId="0" applyFont="1" applyFill="1" applyBorder="1" applyAlignment="1" applyProtection="1">
      <alignment horizontal="left" vertical="center" wrapText="1"/>
      <protection locked="0"/>
    </xf>
    <xf numFmtId="0" fontId="18" fillId="15" borderId="14" xfId="0" applyFont="1" applyFill="1" applyBorder="1" applyAlignment="1" applyProtection="1">
      <alignment horizontal="left" vertical="center" wrapText="1"/>
      <protection locked="0"/>
    </xf>
    <xf numFmtId="164" fontId="17" fillId="14" borderId="3" xfId="0" applyNumberFormat="1" applyFont="1" applyFill="1" applyBorder="1" applyAlignment="1">
      <alignment horizontal="center" vertical="center" wrapText="1"/>
    </xf>
    <xf numFmtId="164" fontId="17" fillId="14" borderId="13" xfId="0" applyNumberFormat="1" applyFont="1" applyFill="1" applyBorder="1" applyAlignment="1">
      <alignment horizontal="center" vertical="center" wrapText="1"/>
    </xf>
    <xf numFmtId="0" fontId="6" fillId="14" borderId="3" xfId="0" applyFont="1" applyFill="1" applyBorder="1" applyAlignment="1" applyProtection="1">
      <alignment horizontal="left" vertical="center" wrapText="1"/>
      <protection locked="0"/>
    </xf>
    <xf numFmtId="0" fontId="6" fillId="14" borderId="4" xfId="0" applyFont="1" applyFill="1" applyBorder="1" applyAlignment="1" applyProtection="1">
      <alignment horizontal="left" vertical="center" wrapText="1"/>
      <protection locked="0"/>
    </xf>
    <xf numFmtId="0" fontId="6" fillId="14" borderId="13" xfId="0" applyFont="1" applyFill="1" applyBorder="1" applyAlignment="1" applyProtection="1">
      <alignment horizontal="left" vertical="center" wrapText="1"/>
      <protection locked="0"/>
    </xf>
    <xf numFmtId="0" fontId="6" fillId="14" borderId="14" xfId="0" applyFont="1" applyFill="1" applyBorder="1" applyAlignment="1" applyProtection="1">
      <alignment horizontal="left" vertical="center" wrapText="1"/>
      <protection locked="0"/>
    </xf>
    <xf numFmtId="0" fontId="14" fillId="2" borderId="23" xfId="4" applyFont="1" applyFill="1" applyBorder="1" applyAlignment="1" applyProtection="1">
      <alignment horizontal="center" vertical="center"/>
      <protection locked="0"/>
    </xf>
    <xf numFmtId="0" fontId="14" fillId="2" borderId="24" xfId="4" applyFont="1" applyFill="1" applyBorder="1" applyAlignment="1" applyProtection="1">
      <alignment horizontal="center" vertical="center"/>
      <protection locked="0"/>
    </xf>
    <xf numFmtId="0" fontId="14" fillId="2" borderId="25" xfId="4" applyFont="1" applyFill="1" applyBorder="1" applyAlignment="1" applyProtection="1">
      <alignment horizontal="center" vertical="center"/>
      <protection locked="0"/>
    </xf>
    <xf numFmtId="0" fontId="14" fillId="0" borderId="24" xfId="4" applyFont="1" applyBorder="1" applyAlignment="1" applyProtection="1">
      <alignment horizontal="center" vertical="center" wrapText="1"/>
      <protection locked="0"/>
    </xf>
    <xf numFmtId="0" fontId="14" fillId="0" borderId="25" xfId="4" applyFont="1" applyBorder="1" applyAlignment="1" applyProtection="1">
      <alignment horizontal="center" vertical="center" wrapText="1"/>
      <protection locked="0"/>
    </xf>
    <xf numFmtId="0" fontId="6" fillId="0" borderId="0" xfId="1" applyFont="1" applyAlignment="1" applyProtection="1">
      <alignment horizontal="center"/>
      <protection locked="0"/>
    </xf>
    <xf numFmtId="0" fontId="17" fillId="7" borderId="16" xfId="4" applyFont="1" applyFill="1" applyBorder="1" applyAlignment="1" applyProtection="1">
      <alignment horizontal="justify" vertical="center" wrapText="1"/>
      <protection locked="0"/>
    </xf>
    <xf numFmtId="0" fontId="17" fillId="7" borderId="17" xfId="4" applyFont="1" applyFill="1" applyBorder="1" applyAlignment="1" applyProtection="1">
      <alignment horizontal="justify" vertical="center" wrapText="1"/>
      <protection locked="0"/>
    </xf>
    <xf numFmtId="0" fontId="17" fillId="7" borderId="18" xfId="4" applyFont="1" applyFill="1" applyBorder="1" applyAlignment="1" applyProtection="1">
      <alignment horizontal="justify" vertical="center" wrapText="1"/>
      <protection locked="0"/>
    </xf>
    <xf numFmtId="0" fontId="18" fillId="0" borderId="26" xfId="4" applyFont="1" applyBorder="1" applyAlignment="1" applyProtection="1">
      <alignment horizontal="left" vertical="center" wrapText="1"/>
      <protection locked="0"/>
    </xf>
    <xf numFmtId="0" fontId="18" fillId="0" borderId="0" xfId="4" applyFont="1" applyAlignment="1" applyProtection="1">
      <alignment horizontal="left" vertical="center" wrapText="1"/>
      <protection locked="0"/>
    </xf>
    <xf numFmtId="0" fontId="18" fillId="0" borderId="27" xfId="4" applyFont="1" applyBorder="1" applyAlignment="1" applyProtection="1">
      <alignment horizontal="left" vertical="center" wrapText="1"/>
      <protection locked="0"/>
    </xf>
    <xf numFmtId="0" fontId="17" fillId="7" borderId="32" xfId="4" applyFont="1" applyFill="1" applyBorder="1" applyAlignment="1" applyProtection="1">
      <alignment horizontal="justify" vertical="center" wrapText="1"/>
      <protection locked="0"/>
    </xf>
    <xf numFmtId="0" fontId="17" fillId="7" borderId="33" xfId="4" applyFont="1" applyFill="1" applyBorder="1" applyAlignment="1" applyProtection="1">
      <alignment horizontal="justify" vertical="center" wrapText="1"/>
      <protection locked="0"/>
    </xf>
    <xf numFmtId="0" fontId="17" fillId="7" borderId="34" xfId="4" applyFont="1" applyFill="1" applyBorder="1" applyAlignment="1" applyProtection="1">
      <alignment horizontal="justify" vertical="center" wrapText="1"/>
      <protection locked="0"/>
    </xf>
    <xf numFmtId="0" fontId="17" fillId="0" borderId="0" xfId="4" applyFont="1" applyAlignment="1" applyProtection="1">
      <alignment horizontal="left" vertical="center" wrapText="1"/>
      <protection locked="0"/>
    </xf>
    <xf numFmtId="0" fontId="17" fillId="0" borderId="27" xfId="4" applyFont="1" applyBorder="1" applyAlignment="1" applyProtection="1">
      <alignment horizontal="left" vertical="center" wrapText="1"/>
      <protection locked="0"/>
    </xf>
    <xf numFmtId="0" fontId="13" fillId="10" borderId="23" xfId="1" applyFont="1" applyFill="1" applyBorder="1" applyAlignment="1" applyProtection="1">
      <alignment horizontal="center"/>
      <protection locked="0"/>
    </xf>
    <xf numFmtId="0" fontId="13" fillId="10" borderId="24" xfId="1" applyFont="1" applyFill="1" applyBorder="1" applyAlignment="1" applyProtection="1">
      <alignment horizontal="center"/>
      <protection locked="0"/>
    </xf>
    <xf numFmtId="0" fontId="13" fillId="10" borderId="25" xfId="1" applyFont="1" applyFill="1" applyBorder="1" applyAlignment="1" applyProtection="1">
      <alignment horizontal="center"/>
      <protection locked="0"/>
    </xf>
    <xf numFmtId="0" fontId="6" fillId="2" borderId="8" xfId="1" applyFont="1" applyFill="1" applyBorder="1" applyAlignment="1">
      <alignment horizontal="center" vertical="center" wrapText="1"/>
    </xf>
    <xf numFmtId="0" fontId="6" fillId="2" borderId="8" xfId="1" applyFont="1" applyFill="1" applyBorder="1" applyAlignment="1">
      <alignment horizontal="center" vertical="center"/>
    </xf>
    <xf numFmtId="0" fontId="13" fillId="10" borderId="28" xfId="4" applyFont="1" applyFill="1" applyBorder="1" applyAlignment="1" applyProtection="1">
      <alignment horizontal="left" vertical="center" wrapText="1"/>
      <protection locked="0"/>
    </xf>
    <xf numFmtId="0" fontId="13" fillId="10" borderId="31" xfId="4" applyFont="1" applyFill="1" applyBorder="1" applyAlignment="1" applyProtection="1">
      <alignment horizontal="left" vertical="center" wrapText="1"/>
      <protection locked="0"/>
    </xf>
    <xf numFmtId="0" fontId="13" fillId="10" borderId="30" xfId="4" applyFont="1" applyFill="1" applyBorder="1" applyAlignment="1" applyProtection="1">
      <alignment horizontal="left" vertical="center" wrapText="1"/>
      <protection locked="0"/>
    </xf>
    <xf numFmtId="0" fontId="18" fillId="2" borderId="8" xfId="1" applyFont="1" applyFill="1" applyBorder="1" applyAlignment="1">
      <alignment horizontal="center" vertical="center"/>
    </xf>
    <xf numFmtId="0" fontId="18" fillId="2" borderId="8" xfId="1" applyFont="1" applyFill="1" applyBorder="1" applyAlignment="1">
      <alignment horizontal="center" vertical="center" wrapText="1"/>
    </xf>
    <xf numFmtId="0" fontId="17" fillId="2" borderId="23" xfId="4" applyFont="1" applyFill="1" applyBorder="1" applyAlignment="1">
      <alignment horizontal="center" wrapText="1"/>
    </xf>
    <xf numFmtId="0" fontId="17" fillId="2" borderId="24" xfId="4" applyFont="1" applyFill="1" applyBorder="1" applyAlignment="1">
      <alignment horizontal="center"/>
    </xf>
    <xf numFmtId="0" fontId="17" fillId="2" borderId="25" xfId="4" applyFont="1" applyFill="1" applyBorder="1" applyAlignment="1">
      <alignment horizontal="center"/>
    </xf>
    <xf numFmtId="0" fontId="13" fillId="10" borderId="2" xfId="1" applyFont="1" applyFill="1" applyBorder="1" applyAlignment="1">
      <alignment horizontal="center" vertical="center"/>
    </xf>
    <xf numFmtId="0" fontId="13" fillId="10" borderId="3" xfId="1" applyFont="1" applyFill="1" applyBorder="1" applyAlignment="1">
      <alignment horizontal="center" vertical="center"/>
    </xf>
    <xf numFmtId="0" fontId="13" fillId="10" borderId="4" xfId="1" applyFont="1" applyFill="1" applyBorder="1" applyAlignment="1">
      <alignment horizontal="center" vertical="center"/>
    </xf>
    <xf numFmtId="0" fontId="13" fillId="10" borderId="37" xfId="1" applyFont="1" applyFill="1" applyBorder="1" applyAlignment="1">
      <alignment horizontal="center"/>
    </xf>
    <xf numFmtId="0" fontId="13" fillId="10" borderId="41" xfId="1" applyFont="1" applyFill="1" applyBorder="1" applyAlignment="1">
      <alignment horizontal="center"/>
    </xf>
    <xf numFmtId="0" fontId="18" fillId="2" borderId="23" xfId="4" applyFont="1" applyFill="1" applyBorder="1" applyAlignment="1">
      <alignment horizontal="center" vertical="center" wrapText="1"/>
    </xf>
    <xf numFmtId="0" fontId="18" fillId="2" borderId="24" xfId="4" applyFont="1" applyFill="1" applyBorder="1" applyAlignment="1">
      <alignment horizontal="center" vertical="center"/>
    </xf>
    <xf numFmtId="0" fontId="18" fillId="2" borderId="25" xfId="4" applyFont="1" applyFill="1" applyBorder="1" applyAlignment="1">
      <alignment horizontal="center" vertical="center"/>
    </xf>
    <xf numFmtId="0" fontId="17" fillId="0" borderId="16" xfId="4" applyFont="1" applyBorder="1" applyAlignment="1">
      <alignment horizontal="justify" vertical="center" wrapText="1"/>
    </xf>
    <xf numFmtId="0" fontId="17" fillId="0" borderId="17" xfId="4" applyFont="1" applyBorder="1" applyAlignment="1">
      <alignment horizontal="justify" vertical="center" wrapText="1"/>
    </xf>
    <xf numFmtId="0" fontId="17" fillId="0" borderId="18" xfId="4" applyFont="1" applyBorder="1" applyAlignment="1">
      <alignment horizontal="justify" vertical="center" wrapText="1"/>
    </xf>
    <xf numFmtId="9" fontId="20" fillId="2" borderId="23" xfId="1" applyNumberFormat="1" applyFont="1" applyFill="1" applyBorder="1" applyAlignment="1">
      <alignment horizontal="center" wrapText="1"/>
    </xf>
    <xf numFmtId="0" fontId="20" fillId="2" borderId="24" xfId="1" applyFont="1" applyFill="1" applyBorder="1" applyAlignment="1">
      <alignment horizontal="center" wrapText="1"/>
    </xf>
    <xf numFmtId="0" fontId="20" fillId="2" borderId="25" xfId="1" applyFont="1" applyFill="1" applyBorder="1" applyAlignment="1">
      <alignment horizontal="center" wrapText="1"/>
    </xf>
    <xf numFmtId="9" fontId="17" fillId="2" borderId="23" xfId="1" applyNumberFormat="1" applyFont="1" applyFill="1" applyBorder="1" applyAlignment="1">
      <alignment horizontal="center" wrapText="1"/>
    </xf>
    <xf numFmtId="0" fontId="17" fillId="2" borderId="24" xfId="1" applyFont="1" applyFill="1" applyBorder="1" applyAlignment="1">
      <alignment horizontal="center" wrapText="1"/>
    </xf>
    <xf numFmtId="0" fontId="17" fillId="2" borderId="25" xfId="1" applyFont="1" applyFill="1" applyBorder="1" applyAlignment="1">
      <alignment horizontal="center" wrapText="1"/>
    </xf>
    <xf numFmtId="0" fontId="16" fillId="4" borderId="24" xfId="1" applyFont="1" applyFill="1" applyBorder="1" applyAlignment="1">
      <alignment horizontal="center" wrapText="1"/>
    </xf>
    <xf numFmtId="0" fontId="17" fillId="2" borderId="23" xfId="1" applyFont="1" applyFill="1" applyBorder="1" applyAlignment="1">
      <alignment horizontal="center" wrapText="1"/>
    </xf>
    <xf numFmtId="0" fontId="16" fillId="5" borderId="23" xfId="1" applyFont="1" applyFill="1" applyBorder="1" applyAlignment="1">
      <alignment horizontal="center" vertical="center" wrapText="1"/>
    </xf>
    <xf numFmtId="0" fontId="16" fillId="5" borderId="25" xfId="1" applyFont="1" applyFill="1" applyBorder="1" applyAlignment="1">
      <alignment horizontal="center" vertical="center" wrapText="1"/>
    </xf>
    <xf numFmtId="0" fontId="14" fillId="2" borderId="23" xfId="4" applyFont="1" applyFill="1" applyBorder="1" applyAlignment="1">
      <alignment horizontal="center"/>
    </xf>
    <xf numFmtId="0" fontId="14" fillId="2" borderId="24" xfId="4" applyFont="1" applyFill="1" applyBorder="1" applyAlignment="1">
      <alignment horizontal="center"/>
    </xf>
    <xf numFmtId="0" fontId="14" fillId="2" borderId="25" xfId="4" applyFont="1" applyFill="1" applyBorder="1" applyAlignment="1">
      <alignment horizontal="center"/>
    </xf>
    <xf numFmtId="0" fontId="20" fillId="2" borderId="24" xfId="4" applyFont="1" applyFill="1" applyBorder="1" applyAlignment="1">
      <alignment horizontal="center" vertical="center"/>
    </xf>
    <xf numFmtId="0" fontId="20" fillId="2" borderId="25" xfId="4" applyFont="1" applyFill="1" applyBorder="1" applyAlignment="1">
      <alignment horizontal="center" vertical="center"/>
    </xf>
    <xf numFmtId="0" fontId="27" fillId="2" borderId="16" xfId="4" applyFont="1" applyFill="1" applyBorder="1" applyAlignment="1">
      <alignment horizontal="center"/>
    </xf>
    <xf numFmtId="0" fontId="27" fillId="2" borderId="17" xfId="4" applyFont="1" applyFill="1" applyBorder="1" applyAlignment="1">
      <alignment horizontal="center"/>
    </xf>
    <xf numFmtId="0" fontId="27" fillId="2" borderId="18" xfId="4" applyFont="1" applyFill="1" applyBorder="1" applyAlignment="1">
      <alignment horizontal="center"/>
    </xf>
    <xf numFmtId="0" fontId="17" fillId="0" borderId="23" xfId="4" applyFont="1" applyBorder="1" applyAlignment="1">
      <alignment horizontal="center" vertical="center" wrapText="1"/>
    </xf>
    <xf numFmtId="0" fontId="17" fillId="0" borderId="24" xfId="4" applyFont="1" applyBorder="1" applyAlignment="1">
      <alignment horizontal="center" vertical="center"/>
    </xf>
    <xf numFmtId="0" fontId="17" fillId="0" borderId="25" xfId="4" applyFont="1" applyBorder="1" applyAlignment="1">
      <alignment horizontal="center" vertical="center"/>
    </xf>
    <xf numFmtId="0" fontId="15" fillId="0" borderId="23" xfId="1" applyFont="1" applyBorder="1" applyAlignment="1">
      <alignment horizontal="center" vertical="center" wrapText="1"/>
    </xf>
    <xf numFmtId="0" fontId="15" fillId="0" borderId="24" xfId="1" applyFont="1" applyBorder="1" applyAlignment="1">
      <alignment horizontal="center" vertical="center"/>
    </xf>
    <xf numFmtId="0" fontId="15" fillId="0" borderId="25" xfId="1" applyFont="1" applyBorder="1" applyAlignment="1">
      <alignment horizontal="center" vertical="center"/>
    </xf>
    <xf numFmtId="0" fontId="14" fillId="0" borderId="23"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25" xfId="1" applyFont="1" applyBorder="1" applyAlignment="1">
      <alignment horizontal="center" vertical="center" wrapText="1"/>
    </xf>
    <xf numFmtId="0" fontId="20" fillId="0" borderId="23" xfId="4" applyFont="1" applyBorder="1" applyAlignment="1">
      <alignment horizontal="center" vertical="distributed"/>
    </xf>
    <xf numFmtId="0" fontId="20" fillId="0" borderId="24" xfId="4" applyFont="1" applyBorder="1" applyAlignment="1">
      <alignment horizontal="center" vertical="distributed"/>
    </xf>
    <xf numFmtId="0" fontId="20" fillId="0" borderId="25" xfId="4" applyFont="1" applyBorder="1" applyAlignment="1">
      <alignment horizontal="center" vertical="distributed"/>
    </xf>
    <xf numFmtId="0" fontId="20" fillId="0" borderId="23" xfId="1" applyFont="1" applyBorder="1" applyAlignment="1">
      <alignment horizontal="center" vertical="center"/>
    </xf>
    <xf numFmtId="0" fontId="20" fillId="0" borderId="24" xfId="1" applyFont="1" applyBorder="1" applyAlignment="1">
      <alignment horizontal="center" vertical="center"/>
    </xf>
    <xf numFmtId="0" fontId="20" fillId="0" borderId="25" xfId="1" applyFont="1" applyBorder="1" applyAlignment="1">
      <alignment horizontal="center" vertical="center"/>
    </xf>
    <xf numFmtId="0" fontId="6" fillId="7" borderId="44" xfId="0" applyFont="1" applyFill="1" applyBorder="1" applyAlignment="1" applyProtection="1">
      <alignment horizontal="justify" vertical="center" wrapText="1"/>
      <protection locked="0"/>
    </xf>
    <xf numFmtId="0" fontId="6" fillId="7" borderId="45" xfId="0" applyFont="1" applyFill="1" applyBorder="1" applyAlignment="1" applyProtection="1">
      <alignment horizontal="justify" vertical="center" wrapText="1"/>
      <protection locked="0"/>
    </xf>
    <xf numFmtId="0" fontId="6" fillId="7" borderId="13" xfId="0" applyFont="1" applyFill="1" applyBorder="1" applyAlignment="1" applyProtection="1">
      <alignment horizontal="justify" vertical="center" wrapText="1"/>
      <protection locked="0"/>
    </xf>
    <xf numFmtId="0" fontId="6" fillId="7" borderId="14" xfId="0" applyFont="1" applyFill="1" applyBorder="1" applyAlignment="1" applyProtection="1">
      <alignment horizontal="justify" vertical="center" wrapText="1"/>
      <protection locked="0"/>
    </xf>
    <xf numFmtId="0" fontId="33" fillId="16" borderId="39" xfId="0" applyFont="1" applyFill="1" applyBorder="1" applyAlignment="1">
      <alignment horizontal="center" vertical="center" wrapText="1"/>
    </xf>
    <xf numFmtId="0" fontId="33" fillId="16" borderId="46" xfId="0" applyFont="1" applyFill="1" applyBorder="1" applyAlignment="1">
      <alignment horizontal="center" vertical="center" wrapText="1"/>
    </xf>
    <xf numFmtId="164" fontId="17" fillId="16" borderId="3" xfId="0" applyNumberFormat="1" applyFont="1" applyFill="1" applyBorder="1" applyAlignment="1">
      <alignment horizontal="center" vertical="center" wrapText="1"/>
    </xf>
    <xf numFmtId="164" fontId="17" fillId="16" borderId="13" xfId="0" applyNumberFormat="1" applyFont="1" applyFill="1" applyBorder="1" applyAlignment="1">
      <alignment horizontal="center" vertical="center" wrapText="1"/>
    </xf>
    <xf numFmtId="0" fontId="6" fillId="16" borderId="44" xfId="0" applyFont="1" applyFill="1" applyBorder="1" applyAlignment="1" applyProtection="1">
      <alignment horizontal="justify" vertical="center" wrapText="1"/>
      <protection locked="0"/>
    </xf>
    <xf numFmtId="0" fontId="6" fillId="16" borderId="45" xfId="0" applyFont="1" applyFill="1" applyBorder="1" applyAlignment="1" applyProtection="1">
      <alignment horizontal="justify" vertical="center" wrapText="1"/>
      <protection locked="0"/>
    </xf>
    <xf numFmtId="0" fontId="6" fillId="16" borderId="13" xfId="0" applyFont="1" applyFill="1" applyBorder="1" applyAlignment="1" applyProtection="1">
      <alignment horizontal="justify" vertical="center" wrapText="1"/>
      <protection locked="0"/>
    </xf>
    <xf numFmtId="0" fontId="6" fillId="16" borderId="14" xfId="0" applyFont="1" applyFill="1" applyBorder="1" applyAlignment="1" applyProtection="1">
      <alignment horizontal="justify" vertical="center" wrapText="1"/>
      <protection locked="0"/>
    </xf>
    <xf numFmtId="0" fontId="33" fillId="7" borderId="39" xfId="0" applyFont="1" applyFill="1" applyBorder="1" applyAlignment="1">
      <alignment horizontal="center" vertical="center" wrapText="1"/>
    </xf>
    <xf numFmtId="0" fontId="33" fillId="7" borderId="46" xfId="0" applyFont="1" applyFill="1" applyBorder="1" applyAlignment="1">
      <alignment horizontal="center" vertical="center" wrapText="1"/>
    </xf>
    <xf numFmtId="0" fontId="33" fillId="15" borderId="39" xfId="0" applyFont="1" applyFill="1" applyBorder="1" applyAlignment="1">
      <alignment horizontal="center" vertical="center" wrapText="1"/>
    </xf>
    <xf numFmtId="0" fontId="33" fillId="15" borderId="46" xfId="0" applyFont="1" applyFill="1" applyBorder="1" applyAlignment="1">
      <alignment horizontal="center" vertical="center" wrapText="1"/>
    </xf>
    <xf numFmtId="0" fontId="6" fillId="15" borderId="44" xfId="0" applyFont="1" applyFill="1" applyBorder="1" applyAlignment="1" applyProtection="1">
      <alignment horizontal="justify" vertical="center" wrapText="1"/>
      <protection locked="0"/>
    </xf>
    <xf numFmtId="0" fontId="6" fillId="15" borderId="45" xfId="0" applyFont="1" applyFill="1" applyBorder="1" applyAlignment="1" applyProtection="1">
      <alignment horizontal="justify" vertical="center" wrapText="1"/>
      <protection locked="0"/>
    </xf>
    <xf numFmtId="0" fontId="6" fillId="15" borderId="13" xfId="0" applyFont="1" applyFill="1" applyBorder="1" applyAlignment="1" applyProtection="1">
      <alignment horizontal="justify" vertical="center" wrapText="1"/>
      <protection locked="0"/>
    </xf>
    <xf numFmtId="0" fontId="6" fillId="15" borderId="14" xfId="0" applyFont="1" applyFill="1" applyBorder="1" applyAlignment="1" applyProtection="1">
      <alignment horizontal="justify" vertical="center" wrapText="1"/>
      <protection locked="0"/>
    </xf>
    <xf numFmtId="0" fontId="33" fillId="7" borderId="2" xfId="0" applyFont="1" applyFill="1" applyBorder="1" applyAlignment="1">
      <alignment horizontal="center" vertical="center" wrapText="1"/>
    </xf>
    <xf numFmtId="0" fontId="33" fillId="7" borderId="12" xfId="0" applyFont="1" applyFill="1" applyBorder="1" applyAlignment="1">
      <alignment horizontal="center" vertical="center" wrapText="1"/>
    </xf>
    <xf numFmtId="0" fontId="6" fillId="7" borderId="3" xfId="0" applyFont="1" applyFill="1" applyBorder="1" applyAlignment="1" applyProtection="1">
      <alignment horizontal="justify" vertical="center" wrapText="1"/>
      <protection locked="0"/>
    </xf>
    <xf numFmtId="0" fontId="6" fillId="7" borderId="4" xfId="0" applyFont="1" applyFill="1" applyBorder="1" applyAlignment="1" applyProtection="1">
      <alignment horizontal="justify" vertical="center" wrapText="1"/>
      <protection locked="0"/>
    </xf>
    <xf numFmtId="0" fontId="33" fillId="14" borderId="39" xfId="0" applyFont="1" applyFill="1" applyBorder="1" applyAlignment="1">
      <alignment horizontal="center" vertical="center" wrapText="1"/>
    </xf>
    <xf numFmtId="0" fontId="33" fillId="14" borderId="46" xfId="0" applyFont="1" applyFill="1" applyBorder="1" applyAlignment="1">
      <alignment horizontal="center" vertical="center" wrapText="1"/>
    </xf>
    <xf numFmtId="0" fontId="6" fillId="14" borderId="44" xfId="0" applyFont="1" applyFill="1" applyBorder="1" applyAlignment="1" applyProtection="1">
      <alignment horizontal="justify" vertical="center" wrapText="1"/>
      <protection locked="0"/>
    </xf>
    <xf numFmtId="0" fontId="6" fillId="14" borderId="45" xfId="0" applyFont="1" applyFill="1" applyBorder="1" applyAlignment="1" applyProtection="1">
      <alignment horizontal="justify" vertical="center" wrapText="1"/>
      <protection locked="0"/>
    </xf>
    <xf numFmtId="0" fontId="6" fillId="14" borderId="13" xfId="0" applyFont="1" applyFill="1" applyBorder="1" applyAlignment="1" applyProtection="1">
      <alignment horizontal="justify" vertical="center" wrapText="1"/>
      <protection locked="0"/>
    </xf>
    <xf numFmtId="0" fontId="6" fillId="14" borderId="14" xfId="0" applyFont="1" applyFill="1" applyBorder="1" applyAlignment="1" applyProtection="1">
      <alignment horizontal="justify" vertical="center" wrapText="1"/>
      <protection locked="0"/>
    </xf>
    <xf numFmtId="164" fontId="17" fillId="7" borderId="38" xfId="0" applyNumberFormat="1" applyFont="1" applyFill="1" applyBorder="1" applyAlignment="1">
      <alignment horizontal="center" vertical="center" wrapText="1"/>
    </xf>
    <xf numFmtId="164" fontId="17" fillId="7" borderId="52" xfId="0" applyNumberFormat="1" applyFont="1" applyFill="1" applyBorder="1" applyAlignment="1">
      <alignment horizontal="center" vertical="center" wrapText="1"/>
    </xf>
    <xf numFmtId="164" fontId="17" fillId="17" borderId="3" xfId="0" applyNumberFormat="1" applyFont="1" applyFill="1" applyBorder="1" applyAlignment="1">
      <alignment horizontal="center" vertical="center" wrapText="1"/>
    </xf>
    <xf numFmtId="164" fontId="17" fillId="17" borderId="13" xfId="0" applyNumberFormat="1" applyFont="1" applyFill="1" applyBorder="1" applyAlignment="1">
      <alignment horizontal="center" vertical="center" wrapText="1"/>
    </xf>
    <xf numFmtId="0" fontId="6" fillId="17" borderId="44" xfId="0" applyFont="1" applyFill="1" applyBorder="1" applyAlignment="1" applyProtection="1">
      <alignment horizontal="justify" vertical="center" wrapText="1"/>
      <protection locked="0"/>
    </xf>
    <xf numFmtId="0" fontId="6" fillId="17" borderId="45" xfId="0" applyFont="1" applyFill="1" applyBorder="1" applyAlignment="1" applyProtection="1">
      <alignment horizontal="justify" vertical="center" wrapText="1"/>
      <protection locked="0"/>
    </xf>
    <xf numFmtId="0" fontId="6" fillId="17" borderId="13" xfId="0" applyFont="1" applyFill="1" applyBorder="1" applyAlignment="1" applyProtection="1">
      <alignment horizontal="justify" vertical="center" wrapText="1"/>
      <protection locked="0"/>
    </xf>
    <xf numFmtId="0" fontId="6" fillId="17" borderId="14" xfId="0" applyFont="1" applyFill="1" applyBorder="1" applyAlignment="1" applyProtection="1">
      <alignment horizontal="justify" vertical="center" wrapText="1"/>
      <protection locked="0"/>
    </xf>
    <xf numFmtId="0" fontId="33" fillId="13" borderId="39" xfId="0" applyFont="1" applyFill="1" applyBorder="1" applyAlignment="1">
      <alignment horizontal="center" vertical="center" wrapText="1"/>
    </xf>
    <xf numFmtId="0" fontId="33" fillId="13" borderId="46" xfId="0" applyFont="1" applyFill="1" applyBorder="1" applyAlignment="1">
      <alignment horizontal="center" vertical="center" wrapText="1"/>
    </xf>
    <xf numFmtId="0" fontId="6" fillId="13" borderId="44" xfId="0" applyFont="1" applyFill="1" applyBorder="1" applyAlignment="1" applyProtection="1">
      <alignment horizontal="justify" vertical="center" wrapText="1"/>
      <protection locked="0"/>
    </xf>
    <xf numFmtId="0" fontId="6" fillId="13" borderId="45" xfId="0" applyFont="1" applyFill="1" applyBorder="1" applyAlignment="1" applyProtection="1">
      <alignment horizontal="justify" vertical="center" wrapText="1"/>
      <protection locked="0"/>
    </xf>
    <xf numFmtId="0" fontId="6" fillId="13" borderId="13" xfId="0" applyFont="1" applyFill="1" applyBorder="1" applyAlignment="1" applyProtection="1">
      <alignment horizontal="justify" vertical="center" wrapText="1"/>
      <protection locked="0"/>
    </xf>
    <xf numFmtId="0" fontId="6" fillId="13" borderId="14" xfId="0" applyFont="1" applyFill="1" applyBorder="1" applyAlignment="1" applyProtection="1">
      <alignment horizontal="justify" vertical="center" wrapText="1"/>
      <protection locked="0"/>
    </xf>
    <xf numFmtId="0" fontId="33" fillId="17" borderId="39" xfId="0" applyFont="1" applyFill="1" applyBorder="1" applyAlignment="1">
      <alignment horizontal="center" vertical="center" wrapText="1"/>
    </xf>
    <xf numFmtId="0" fontId="33" fillId="17" borderId="46" xfId="0" applyFont="1" applyFill="1" applyBorder="1" applyAlignment="1">
      <alignment horizontal="center" vertical="center" wrapText="1"/>
    </xf>
    <xf numFmtId="0" fontId="33" fillId="9" borderId="5" xfId="0" applyFont="1" applyFill="1" applyBorder="1" applyAlignment="1" applyProtection="1">
      <alignment horizontal="justify" vertical="center" wrapText="1"/>
      <protection locked="0"/>
    </xf>
    <xf numFmtId="0" fontId="33" fillId="9" borderId="3" xfId="0" applyFont="1" applyFill="1" applyBorder="1" applyAlignment="1" applyProtection="1">
      <alignment horizontal="justify" vertical="center" wrapText="1"/>
      <protection locked="0"/>
    </xf>
    <xf numFmtId="0" fontId="33" fillId="9" borderId="4" xfId="0" applyFont="1" applyFill="1" applyBorder="1" applyAlignment="1" applyProtection="1">
      <alignment horizontal="justify" vertical="center" wrapText="1"/>
      <protection locked="0"/>
    </xf>
    <xf numFmtId="0" fontId="33" fillId="9" borderId="15" xfId="0" applyFont="1" applyFill="1" applyBorder="1" applyAlignment="1" applyProtection="1">
      <alignment horizontal="justify" vertical="center" wrapText="1"/>
      <protection locked="0"/>
    </xf>
    <xf numFmtId="0" fontId="33" fillId="9" borderId="13" xfId="0" applyFont="1" applyFill="1" applyBorder="1" applyAlignment="1" applyProtection="1">
      <alignment horizontal="justify" vertical="center" wrapText="1"/>
      <protection locked="0"/>
    </xf>
    <xf numFmtId="0" fontId="33" fillId="9" borderId="14" xfId="0" applyFont="1" applyFill="1" applyBorder="1" applyAlignment="1" applyProtection="1">
      <alignment horizontal="justify" vertical="center" wrapText="1"/>
      <protection locked="0"/>
    </xf>
    <xf numFmtId="0" fontId="24" fillId="10" borderId="39" xfId="0" applyFont="1" applyFill="1" applyBorder="1" applyAlignment="1">
      <alignment horizontal="center" vertical="center" wrapText="1"/>
    </xf>
    <xf numFmtId="0" fontId="24" fillId="10" borderId="46" xfId="0" applyFont="1" applyFill="1" applyBorder="1" applyAlignment="1">
      <alignment horizontal="center" vertical="center" wrapText="1"/>
    </xf>
    <xf numFmtId="0" fontId="37" fillId="10" borderId="39" xfId="0" applyFont="1" applyFill="1" applyBorder="1" applyAlignment="1">
      <alignment horizontal="center" vertical="center" wrapText="1"/>
    </xf>
    <xf numFmtId="0" fontId="37" fillId="10" borderId="38" xfId="0" applyFont="1" applyFill="1" applyBorder="1" applyAlignment="1">
      <alignment horizontal="center" vertical="center" wrapText="1"/>
    </xf>
    <xf numFmtId="0" fontId="35" fillId="9" borderId="2" xfId="0" applyFont="1" applyFill="1" applyBorder="1" applyAlignment="1">
      <alignment horizontal="center" vertical="center" wrapText="1"/>
    </xf>
    <xf numFmtId="0" fontId="35" fillId="9" borderId="12" xfId="0" applyFont="1" applyFill="1" applyBorder="1" applyAlignment="1">
      <alignment horizontal="center" vertical="center" wrapText="1"/>
    </xf>
    <xf numFmtId="164" fontId="17" fillId="9" borderId="29" xfId="0" applyNumberFormat="1" applyFont="1" applyFill="1" applyBorder="1" applyAlignment="1">
      <alignment horizontal="center" vertical="center" wrapText="1"/>
    </xf>
    <xf numFmtId="164" fontId="17" fillId="9" borderId="57" xfId="0" applyNumberFormat="1" applyFont="1" applyFill="1" applyBorder="1" applyAlignment="1">
      <alignment horizontal="center" vertical="center" wrapText="1"/>
    </xf>
    <xf numFmtId="0" fontId="16" fillId="0" borderId="19" xfId="4" applyFont="1" applyBorder="1" applyAlignment="1" applyProtection="1">
      <alignment horizontal="justify" vertical="center" wrapText="1"/>
      <protection locked="0"/>
    </xf>
    <xf numFmtId="0" fontId="16" fillId="0" borderId="20" xfId="4" applyFont="1" applyBorder="1" applyAlignment="1" applyProtection="1">
      <alignment horizontal="justify" vertical="center" wrapText="1"/>
      <protection locked="0"/>
    </xf>
    <xf numFmtId="0" fontId="16" fillId="0" borderId="21" xfId="4" applyFont="1" applyBorder="1" applyAlignment="1" applyProtection="1">
      <alignment horizontal="justify" vertical="center" wrapText="1"/>
      <protection locked="0"/>
    </xf>
    <xf numFmtId="0" fontId="20" fillId="2" borderId="23" xfId="4" applyFont="1" applyFill="1" applyBorder="1" applyAlignment="1" applyProtection="1">
      <alignment horizontal="center" vertical="center"/>
      <protection locked="0"/>
    </xf>
    <xf numFmtId="0" fontId="20" fillId="2" borderId="24" xfId="4" applyFont="1" applyFill="1" applyBorder="1" applyAlignment="1" applyProtection="1">
      <alignment horizontal="center" vertical="center"/>
      <protection locked="0"/>
    </xf>
    <xf numFmtId="0" fontId="20" fillId="2" borderId="25" xfId="4" applyFont="1" applyFill="1" applyBorder="1" applyAlignment="1" applyProtection="1">
      <alignment horizontal="center" vertical="center"/>
      <protection locked="0"/>
    </xf>
    <xf numFmtId="0" fontId="16" fillId="0" borderId="24" xfId="4" applyFont="1" applyBorder="1" applyAlignment="1" applyProtection="1">
      <alignment horizontal="center" vertical="center" wrapText="1"/>
      <protection locked="0"/>
    </xf>
    <xf numFmtId="0" fontId="16" fillId="0" borderId="25" xfId="4" applyFont="1" applyBorder="1" applyAlignment="1" applyProtection="1">
      <alignment horizontal="center" vertical="center" wrapText="1"/>
      <protection locked="0"/>
    </xf>
    <xf numFmtId="0" fontId="16" fillId="7" borderId="16" xfId="4" applyFont="1" applyFill="1" applyBorder="1" applyAlignment="1" applyProtection="1">
      <alignment horizontal="justify" vertical="center" wrapText="1"/>
      <protection locked="0"/>
    </xf>
    <xf numFmtId="0" fontId="16" fillId="7" borderId="17" xfId="4" applyFont="1" applyFill="1" applyBorder="1" applyAlignment="1" applyProtection="1">
      <alignment horizontal="justify" vertical="center" wrapText="1"/>
      <protection locked="0"/>
    </xf>
    <xf numFmtId="0" fontId="16" fillId="7" borderId="18" xfId="4" applyFont="1" applyFill="1" applyBorder="1" applyAlignment="1" applyProtection="1">
      <alignment horizontal="justify" vertical="center" wrapText="1"/>
      <protection locked="0"/>
    </xf>
    <xf numFmtId="0" fontId="16" fillId="0" borderId="26" xfId="4" applyFont="1" applyBorder="1" applyAlignment="1" applyProtection="1">
      <alignment horizontal="justify" vertical="center" wrapText="1"/>
      <protection locked="0"/>
    </xf>
    <xf numFmtId="0" fontId="6" fillId="0" borderId="0" xfId="4" applyFont="1" applyAlignment="1" applyProtection="1">
      <alignment horizontal="justify" vertical="center" wrapText="1"/>
      <protection locked="0"/>
    </xf>
    <xf numFmtId="0" fontId="6" fillId="0" borderId="27" xfId="4" applyFont="1" applyBorder="1" applyAlignment="1" applyProtection="1">
      <alignment horizontal="justify" vertical="center" wrapText="1"/>
      <protection locked="0"/>
    </xf>
    <xf numFmtId="0" fontId="16" fillId="7" borderId="32" xfId="4" applyFont="1" applyFill="1" applyBorder="1" applyAlignment="1" applyProtection="1">
      <alignment horizontal="justify" vertical="center" wrapText="1"/>
      <protection locked="0"/>
    </xf>
    <xf numFmtId="0" fontId="16" fillId="7" borderId="33" xfId="4" applyFont="1" applyFill="1" applyBorder="1" applyAlignment="1" applyProtection="1">
      <alignment horizontal="justify" vertical="center" wrapText="1"/>
      <protection locked="0"/>
    </xf>
    <xf numFmtId="0" fontId="16" fillId="7" borderId="34" xfId="4" applyFont="1" applyFill="1" applyBorder="1" applyAlignment="1" applyProtection="1">
      <alignment horizontal="justify" vertical="center" wrapText="1"/>
      <protection locked="0"/>
    </xf>
    <xf numFmtId="0" fontId="6" fillId="0" borderId="26" xfId="4" applyFont="1" applyBorder="1" applyAlignment="1" applyProtection="1">
      <alignment horizontal="justify" vertical="center" wrapText="1"/>
      <protection locked="0"/>
    </xf>
    <xf numFmtId="0" fontId="16" fillId="0" borderId="0" xfId="4" applyFont="1" applyAlignment="1" applyProtection="1">
      <alignment horizontal="justify" vertical="center" wrapText="1"/>
      <protection locked="0"/>
    </xf>
    <xf numFmtId="0" fontId="16" fillId="0" borderId="27" xfId="4" applyFont="1" applyBorder="1" applyAlignment="1" applyProtection="1">
      <alignment horizontal="justify" vertical="center" wrapText="1"/>
      <protection locked="0"/>
    </xf>
    <xf numFmtId="0" fontId="31" fillId="2" borderId="8" xfId="1" applyFont="1" applyFill="1" applyBorder="1" applyAlignment="1">
      <alignment horizontal="center" vertical="center" wrapText="1"/>
    </xf>
    <xf numFmtId="0" fontId="16" fillId="7" borderId="16" xfId="4" applyFont="1" applyFill="1" applyBorder="1" applyAlignment="1">
      <alignment horizontal="justify" vertical="center" wrapText="1"/>
    </xf>
    <xf numFmtId="0" fontId="6" fillId="7" borderId="17" xfId="4" applyFont="1" applyFill="1" applyBorder="1" applyAlignment="1">
      <alignment horizontal="justify" vertical="center"/>
    </xf>
    <xf numFmtId="0" fontId="6" fillId="7" borderId="18" xfId="4" applyFont="1" applyFill="1" applyBorder="1" applyAlignment="1">
      <alignment horizontal="justify" vertical="center"/>
    </xf>
    <xf numFmtId="9" fontId="16" fillId="0" borderId="23" xfId="0" applyNumberFormat="1"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0" fontId="16" fillId="0" borderId="25" xfId="0" applyFont="1" applyBorder="1" applyAlignment="1" applyProtection="1">
      <alignment horizontal="center" vertical="center" wrapText="1"/>
      <protection locked="0"/>
    </xf>
    <xf numFmtId="0" fontId="16" fillId="2" borderId="23" xfId="0" applyFont="1" applyFill="1" applyBorder="1" applyAlignment="1" applyProtection="1">
      <alignment horizontal="center" wrapText="1"/>
      <protection locked="0"/>
    </xf>
    <xf numFmtId="0" fontId="16" fillId="2" borderId="24" xfId="0" applyFont="1" applyFill="1" applyBorder="1" applyAlignment="1" applyProtection="1">
      <alignment horizontal="center" wrapText="1"/>
      <protection locked="0"/>
    </xf>
    <xf numFmtId="0" fontId="16" fillId="2" borderId="25" xfId="0" applyFont="1" applyFill="1" applyBorder="1" applyAlignment="1" applyProtection="1">
      <alignment horizontal="center" wrapText="1"/>
      <protection locked="0"/>
    </xf>
    <xf numFmtId="0" fontId="16" fillId="4" borderId="24" xfId="0" applyFont="1" applyFill="1" applyBorder="1" applyAlignment="1">
      <alignment horizontal="center" wrapText="1"/>
    </xf>
    <xf numFmtId="0" fontId="16" fillId="5" borderId="23"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4" fillId="0" borderId="23" xfId="4" applyFont="1" applyBorder="1" applyAlignment="1">
      <alignment horizontal="center" vertical="center" wrapText="1"/>
    </xf>
    <xf numFmtId="0" fontId="14" fillId="0" borderId="24" xfId="4" applyFont="1" applyBorder="1" applyAlignment="1">
      <alignment horizontal="center" vertical="center"/>
    </xf>
    <xf numFmtId="0" fontId="14" fillId="0" borderId="25" xfId="4" applyFont="1" applyBorder="1" applyAlignment="1">
      <alignment horizontal="center" vertical="center"/>
    </xf>
    <xf numFmtId="0" fontId="35" fillId="0" borderId="23" xfId="4" applyFont="1" applyBorder="1" applyAlignment="1">
      <alignment horizontal="center" vertical="distributed"/>
    </xf>
    <xf numFmtId="0" fontId="35" fillId="0" borderId="24" xfId="4" applyFont="1" applyBorder="1" applyAlignment="1">
      <alignment horizontal="center" vertical="distributed"/>
    </xf>
    <xf numFmtId="0" fontId="35" fillId="0" borderId="25" xfId="4" applyFont="1" applyBorder="1" applyAlignment="1">
      <alignment horizontal="center" vertical="distributed"/>
    </xf>
    <xf numFmtId="0" fontId="15" fillId="0" borderId="23" xfId="1" applyFont="1" applyBorder="1" applyAlignment="1">
      <alignment horizontal="center" vertical="center"/>
    </xf>
    <xf numFmtId="0" fontId="47" fillId="7" borderId="44" xfId="0" applyFont="1" applyFill="1" applyBorder="1" applyAlignment="1" applyProtection="1">
      <alignment horizontal="justify" vertical="center" wrapText="1"/>
      <protection locked="0"/>
    </xf>
    <xf numFmtId="0" fontId="47" fillId="7" borderId="45" xfId="0" applyFont="1" applyFill="1" applyBorder="1" applyAlignment="1" applyProtection="1">
      <alignment horizontal="justify" vertical="center" wrapText="1"/>
      <protection locked="0"/>
    </xf>
    <xf numFmtId="0" fontId="47" fillId="7" borderId="13" xfId="0" applyFont="1" applyFill="1" applyBorder="1" applyAlignment="1" applyProtection="1">
      <alignment horizontal="justify" vertical="center" wrapText="1"/>
      <protection locked="0"/>
    </xf>
    <xf numFmtId="0" fontId="47" fillId="7" borderId="14" xfId="0" applyFont="1" applyFill="1" applyBorder="1" applyAlignment="1" applyProtection="1">
      <alignment horizontal="justify" vertical="center" wrapText="1"/>
      <protection locked="0"/>
    </xf>
    <xf numFmtId="0" fontId="33" fillId="18" borderId="39" xfId="0" applyFont="1" applyFill="1" applyBorder="1" applyAlignment="1">
      <alignment horizontal="center" vertical="center" wrapText="1"/>
    </xf>
    <xf numFmtId="0" fontId="33" fillId="18" borderId="46" xfId="0" applyFont="1" applyFill="1" applyBorder="1" applyAlignment="1">
      <alignment horizontal="center" vertical="center" wrapText="1"/>
    </xf>
    <xf numFmtId="164" fontId="17" fillId="18" borderId="3" xfId="0" applyNumberFormat="1" applyFont="1" applyFill="1" applyBorder="1" applyAlignment="1">
      <alignment horizontal="center" vertical="center" wrapText="1"/>
    </xf>
    <xf numFmtId="164" fontId="17" fillId="18" borderId="13" xfId="0" applyNumberFormat="1"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15" fillId="16" borderId="12" xfId="0" applyFont="1" applyFill="1" applyBorder="1" applyAlignment="1">
      <alignment horizontal="center" vertical="center" wrapText="1"/>
    </xf>
    <xf numFmtId="0" fontId="15" fillId="7" borderId="43" xfId="0" applyFont="1" applyFill="1" applyBorder="1" applyAlignment="1">
      <alignment horizontal="center" vertical="center" wrapText="1"/>
    </xf>
    <xf numFmtId="0" fontId="34" fillId="0" borderId="8"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10" xfId="0" applyFont="1" applyBorder="1" applyAlignment="1">
      <alignment horizontal="center" vertical="center"/>
    </xf>
    <xf numFmtId="0" fontId="34" fillId="0" borderId="8" xfId="0" applyFont="1" applyBorder="1" applyAlignment="1">
      <alignment horizontal="left" vertical="center"/>
    </xf>
    <xf numFmtId="0" fontId="6" fillId="9" borderId="3" xfId="0" applyFont="1" applyFill="1" applyBorder="1" applyAlignment="1" applyProtection="1">
      <alignment horizontal="justify" vertical="center" wrapText="1"/>
      <protection locked="0"/>
    </xf>
    <xf numFmtId="0" fontId="6" fillId="9" borderId="4" xfId="0" applyFont="1" applyFill="1" applyBorder="1" applyAlignment="1" applyProtection="1">
      <alignment horizontal="justify" vertical="center" wrapText="1"/>
      <protection locked="0"/>
    </xf>
    <xf numFmtId="0" fontId="6" fillId="9" borderId="13" xfId="0" applyFont="1" applyFill="1" applyBorder="1" applyAlignment="1" applyProtection="1">
      <alignment horizontal="justify" vertical="center" wrapText="1"/>
      <protection locked="0"/>
    </xf>
    <xf numFmtId="0" fontId="6" fillId="9" borderId="14" xfId="0" applyFont="1" applyFill="1" applyBorder="1" applyAlignment="1" applyProtection="1">
      <alignment horizontal="justify" vertical="center" wrapText="1"/>
      <protection locked="0"/>
    </xf>
    <xf numFmtId="0" fontId="16" fillId="7" borderId="0" xfId="0" applyFont="1" applyFill="1" applyAlignment="1">
      <alignment horizontal="center" vertical="center"/>
    </xf>
    <xf numFmtId="0" fontId="25" fillId="10" borderId="39" xfId="0" applyFont="1" applyFill="1" applyBorder="1" applyAlignment="1">
      <alignment horizontal="center" vertical="center" wrapText="1"/>
    </xf>
    <xf numFmtId="0" fontId="25" fillId="10" borderId="40" xfId="0" applyFont="1" applyFill="1" applyBorder="1" applyAlignment="1">
      <alignment horizontal="center" vertical="center" wrapText="1"/>
    </xf>
    <xf numFmtId="0" fontId="25" fillId="10" borderId="3" xfId="0" applyFont="1" applyFill="1" applyBorder="1" applyAlignment="1">
      <alignment horizontal="center" vertical="center" wrapText="1"/>
    </xf>
    <xf numFmtId="0" fontId="25" fillId="10" borderId="37" xfId="0" applyFont="1" applyFill="1" applyBorder="1" applyAlignment="1">
      <alignment horizontal="center" vertical="center" wrapText="1"/>
    </xf>
    <xf numFmtId="0" fontId="26" fillId="10" borderId="3" xfId="0" applyFont="1" applyFill="1" applyBorder="1" applyAlignment="1">
      <alignment horizontal="center" vertical="center" wrapText="1"/>
    </xf>
    <xf numFmtId="0" fontId="25" fillId="10" borderId="4" xfId="0" applyFont="1" applyFill="1" applyBorder="1" applyAlignment="1">
      <alignment horizontal="center" vertical="center" wrapText="1"/>
    </xf>
    <xf numFmtId="0" fontId="25" fillId="10" borderId="41"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6" fillId="0" borderId="8" xfId="1" applyFont="1" applyBorder="1" applyAlignment="1">
      <alignment horizontal="center" vertical="center" wrapText="1"/>
    </xf>
    <xf numFmtId="0" fontId="6" fillId="0" borderId="8" xfId="1" applyFont="1" applyBorder="1" applyAlignment="1">
      <alignment horizontal="center" vertical="center"/>
    </xf>
    <xf numFmtId="0" fontId="18" fillId="2" borderId="13" xfId="1" applyFont="1" applyFill="1" applyBorder="1" applyAlignment="1">
      <alignment horizontal="center" vertical="center" wrapText="1"/>
    </xf>
    <xf numFmtId="0" fontId="18" fillId="2" borderId="14" xfId="1" applyFont="1" applyFill="1" applyBorder="1" applyAlignment="1">
      <alignment horizontal="center" vertical="center" wrapText="1"/>
    </xf>
    <xf numFmtId="0" fontId="13" fillId="10" borderId="13" xfId="1" applyFont="1" applyFill="1" applyBorder="1" applyAlignment="1">
      <alignment horizontal="center"/>
    </xf>
    <xf numFmtId="0" fontId="13" fillId="10" borderId="14" xfId="1" applyFont="1" applyFill="1" applyBorder="1" applyAlignment="1">
      <alignment horizontal="center"/>
    </xf>
    <xf numFmtId="0" fontId="18" fillId="2" borderId="3"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3" fillId="10" borderId="28" xfId="4" applyFont="1" applyFill="1" applyBorder="1" applyAlignment="1">
      <alignment horizontal="center" vertical="center" wrapText="1"/>
    </xf>
    <xf numFmtId="0" fontId="13" fillId="10" borderId="31" xfId="4" applyFont="1" applyFill="1" applyBorder="1" applyAlignment="1">
      <alignment horizontal="center" vertical="center" wrapText="1"/>
    </xf>
    <xf numFmtId="0" fontId="13" fillId="10" borderId="30" xfId="4" applyFont="1" applyFill="1" applyBorder="1" applyAlignment="1">
      <alignment horizontal="center" vertical="center" wrapText="1"/>
    </xf>
    <xf numFmtId="0" fontId="32" fillId="0" borderId="16" xfId="4" applyFont="1" applyBorder="1" applyAlignment="1">
      <alignment horizontal="justify" vertical="center" wrapText="1"/>
    </xf>
    <xf numFmtId="0" fontId="31" fillId="0" borderId="17" xfId="4" applyFont="1" applyBorder="1" applyAlignment="1">
      <alignment horizontal="justify" vertical="center"/>
    </xf>
    <xf numFmtId="0" fontId="31" fillId="0" borderId="18" xfId="4" applyFont="1" applyBorder="1" applyAlignment="1">
      <alignment horizontal="justify" vertical="center"/>
    </xf>
    <xf numFmtId="0" fontId="6" fillId="0" borderId="0" xfId="4" applyFont="1" applyAlignment="1">
      <alignment horizontal="center" vertical="center" wrapText="1"/>
    </xf>
    <xf numFmtId="0" fontId="6" fillId="0" borderId="27" xfId="4" applyFont="1" applyBorder="1" applyAlignment="1">
      <alignment horizontal="center" vertical="center" wrapText="1"/>
    </xf>
    <xf numFmtId="0" fontId="15" fillId="0" borderId="20" xfId="4" applyFont="1" applyBorder="1" applyAlignment="1">
      <alignment horizontal="left" vertical="center"/>
    </xf>
    <xf numFmtId="0" fontId="15" fillId="0" borderId="21" xfId="4" applyFont="1" applyBorder="1" applyAlignment="1">
      <alignment horizontal="left" vertical="center"/>
    </xf>
    <xf numFmtId="9" fontId="17" fillId="0" borderId="23" xfId="1" applyNumberFormat="1" applyFont="1" applyBorder="1" applyAlignment="1">
      <alignment horizontal="center" wrapText="1"/>
    </xf>
    <xf numFmtId="0" fontId="17" fillId="0" borderId="24" xfId="1" applyFont="1" applyBorder="1" applyAlignment="1">
      <alignment horizontal="center" wrapText="1"/>
    </xf>
    <xf numFmtId="0" fontId="17" fillId="0" borderId="25" xfId="1" applyFont="1" applyBorder="1" applyAlignment="1">
      <alignment horizontal="center" wrapText="1"/>
    </xf>
    <xf numFmtId="9" fontId="16" fillId="2" borderId="23" xfId="1" applyNumberFormat="1" applyFont="1" applyFill="1" applyBorder="1" applyAlignment="1">
      <alignment horizontal="center" wrapText="1"/>
    </xf>
    <xf numFmtId="0" fontId="16" fillId="2" borderId="24" xfId="1" applyFont="1" applyFill="1" applyBorder="1" applyAlignment="1">
      <alignment horizontal="center" wrapText="1"/>
    </xf>
    <xf numFmtId="0" fontId="16" fillId="2" borderId="25" xfId="1" applyFont="1" applyFill="1" applyBorder="1" applyAlignment="1">
      <alignment horizontal="center" wrapText="1"/>
    </xf>
    <xf numFmtId="0" fontId="16" fillId="2" borderId="23" xfId="1" applyFont="1" applyFill="1" applyBorder="1" applyAlignment="1">
      <alignment horizontal="center" wrapText="1"/>
    </xf>
    <xf numFmtId="0" fontId="13" fillId="11" borderId="16" xfId="4" applyFont="1" applyFill="1" applyBorder="1" applyAlignment="1">
      <alignment horizontal="center"/>
    </xf>
    <xf numFmtId="0" fontId="13" fillId="11" borderId="17" xfId="4" applyFont="1" applyFill="1" applyBorder="1" applyAlignment="1">
      <alignment horizontal="center"/>
    </xf>
    <xf numFmtId="0" fontId="13" fillId="11" borderId="18" xfId="4" applyFont="1" applyFill="1" applyBorder="1" applyAlignment="1">
      <alignment horizontal="center"/>
    </xf>
    <xf numFmtId="0" fontId="14" fillId="0" borderId="23" xfId="4" applyFont="1" applyBorder="1" applyAlignment="1">
      <alignment horizontal="center"/>
    </xf>
    <xf numFmtId="0" fontId="14" fillId="0" borderId="24" xfId="4" applyFont="1" applyBorder="1" applyAlignment="1">
      <alignment horizontal="center"/>
    </xf>
    <xf numFmtId="0" fontId="14" fillId="0" borderId="25" xfId="4" applyFont="1" applyBorder="1" applyAlignment="1">
      <alignment horizontal="center"/>
    </xf>
    <xf numFmtId="0" fontId="14" fillId="2" borderId="23" xfId="4" applyFont="1" applyFill="1" applyBorder="1" applyAlignment="1">
      <alignment horizontal="center" wrapText="1"/>
    </xf>
    <xf numFmtId="0" fontId="6" fillId="0" borderId="23" xfId="4" applyFont="1" applyBorder="1" applyAlignment="1">
      <alignment horizontal="center" vertical="center" wrapText="1"/>
    </xf>
    <xf numFmtId="0" fontId="6" fillId="0" borderId="24" xfId="4" applyFont="1" applyBorder="1" applyAlignment="1">
      <alignment horizontal="center" vertical="center"/>
    </xf>
    <xf numFmtId="0" fontId="6" fillId="0" borderId="25" xfId="4" applyFont="1" applyBorder="1" applyAlignment="1">
      <alignment horizontal="center" vertical="center"/>
    </xf>
    <xf numFmtId="0" fontId="33" fillId="0" borderId="23" xfId="1" applyFont="1" applyBorder="1" applyAlignment="1">
      <alignment horizontal="center" vertical="center"/>
    </xf>
    <xf numFmtId="0" fontId="33" fillId="0" borderId="24" xfId="1" applyFont="1" applyBorder="1" applyAlignment="1">
      <alignment horizontal="center" vertical="center"/>
    </xf>
    <xf numFmtId="0" fontId="33" fillId="0" borderId="25" xfId="1" applyFont="1" applyBorder="1" applyAlignment="1">
      <alignment horizontal="center" vertical="center"/>
    </xf>
  </cellXfs>
  <cellStyles count="8">
    <cellStyle name="Millares" xfId="7" builtinId="3"/>
    <cellStyle name="Normal" xfId="0" builtinId="0"/>
    <cellStyle name="Normal 2" xfId="1" xr:uid="{00000000-0005-0000-0000-000001000000}"/>
    <cellStyle name="Normal 2 2" xfId="2" xr:uid="{00000000-0005-0000-0000-000002000000}"/>
    <cellStyle name="Normal 2 2 2" xfId="4" xr:uid="{00000000-0005-0000-0000-000003000000}"/>
    <cellStyle name="Porcentaje" xfId="6" builtinId="5"/>
    <cellStyle name="Porcentaje 2" xfId="3" xr:uid="{00000000-0005-0000-0000-000005000000}"/>
    <cellStyle name="Porcentaje 2 2" xfId="5" xr:uid="{00000000-0005-0000-0000-000006000000}"/>
  </cellStyles>
  <dxfs count="52">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colors>
    <mruColors>
      <color rgb="FFCBFDFF"/>
      <color rgb="FF00FF00"/>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 PronunciamientoAdmisiones'!$C$49</c:f>
              <c:strCache>
                <c:ptCount val="1"/>
                <c:pt idx="0">
                  <c:v>RESULTADO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 PronunciamientoAdmisiones'!$F$47,'1. PronunciamientoAdmisiones'!$I$47,'1. PronunciamientoAdmisiones'!$L$47,'1. PronunciamientoAdmisiones'!$O$47,'1. PronunciamientoAdmisiones'!$P$47)</c:f>
              <c:strCache>
                <c:ptCount val="5"/>
                <c:pt idx="0">
                  <c:v>MAR</c:v>
                </c:pt>
                <c:pt idx="1">
                  <c:v>JUN</c:v>
                </c:pt>
                <c:pt idx="2">
                  <c:v>SEP</c:v>
                </c:pt>
                <c:pt idx="3">
                  <c:v>DIC</c:v>
                </c:pt>
                <c:pt idx="4">
                  <c:v>PROMEDIO</c:v>
                </c:pt>
              </c:strCache>
            </c:strRef>
          </c:cat>
          <c:val>
            <c:numRef>
              <c:f>('1. PronunciamientoAdmisiones'!$F$49,'1. PronunciamientoAdmisiones'!$I$49,'1. PronunciamientoAdmisiones'!$L$49,'1. PronunciamientoAdmisiones'!$O$49,'1. PronunciamientoAdmisiones'!$P$49)</c:f>
              <c:numCache>
                <c:formatCode>0.0%</c:formatCode>
                <c:ptCount val="5"/>
                <c:pt idx="0">
                  <c:v>1.4053156146179402</c:v>
                </c:pt>
                <c:pt idx="1">
                  <c:v>1.3192182410423452</c:v>
                </c:pt>
                <c:pt idx="2">
                  <c:v>0.65394402035623411</c:v>
                </c:pt>
                <c:pt idx="3">
                  <c:v>1.5968379446640317</c:v>
                </c:pt>
                <c:pt idx="4">
                  <c:v>1.2145187601957586</c:v>
                </c:pt>
              </c:numCache>
            </c:numRef>
          </c:val>
          <c:extLst>
            <c:ext xmlns:c16="http://schemas.microsoft.com/office/drawing/2014/chart" uri="{C3380CC4-5D6E-409C-BE32-E72D297353CC}">
              <c16:uniqueId val="{00000000-D0B6-470A-9C6A-93502293F60E}"/>
            </c:ext>
          </c:extLst>
        </c:ser>
        <c:dLbls>
          <c:showLegendKey val="0"/>
          <c:showVal val="1"/>
          <c:showCatName val="0"/>
          <c:showSerName val="0"/>
          <c:showPercent val="0"/>
          <c:showBubbleSize val="0"/>
        </c:dLbls>
        <c:gapWidth val="75"/>
        <c:axId val="260338216"/>
        <c:axId val="260338608"/>
      </c:barChart>
      <c:lineChart>
        <c:grouping val="standard"/>
        <c:varyColors val="0"/>
        <c:ser>
          <c:idx val="1"/>
          <c:order val="1"/>
          <c:tx>
            <c:v>META</c:v>
          </c:tx>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 PronunciamientoAdmisiones'!$F$47,'1. PronunciamientoAdmisiones'!$I$47,'1. PronunciamientoAdmisiones'!$L$47,'1. PronunciamientoAdmisiones'!$O$47,'1. PronunciamientoAdmisiones'!$P$47)</c:f>
              <c:strCache>
                <c:ptCount val="5"/>
                <c:pt idx="0">
                  <c:v>MAR</c:v>
                </c:pt>
                <c:pt idx="1">
                  <c:v>JUN</c:v>
                </c:pt>
                <c:pt idx="2">
                  <c:v>SEP</c:v>
                </c:pt>
                <c:pt idx="3">
                  <c:v>DIC</c:v>
                </c:pt>
                <c:pt idx="4">
                  <c:v>PROMEDIO</c:v>
                </c:pt>
              </c:strCache>
            </c:strRef>
          </c:cat>
          <c:val>
            <c:numRef>
              <c:f>('1. PronunciamientoAdmisiones'!$F$48,'1. PronunciamientoAdmisiones'!$I$48,'1. PronunciamientoAdmisiones'!$L$48,'1. PronunciamientoAdmisiones'!$O$48,'1. PronunciamientoAdmisiones'!$P$48)</c:f>
              <c:numCache>
                <c:formatCode>0%</c:formatCode>
                <c:ptCount val="5"/>
                <c:pt idx="0">
                  <c:v>0.85</c:v>
                </c:pt>
                <c:pt idx="1">
                  <c:v>0.85</c:v>
                </c:pt>
                <c:pt idx="2">
                  <c:v>0.85</c:v>
                </c:pt>
                <c:pt idx="3">
                  <c:v>0.85</c:v>
                </c:pt>
                <c:pt idx="4">
                  <c:v>0.85</c:v>
                </c:pt>
              </c:numCache>
            </c:numRef>
          </c:val>
          <c:smooth val="0"/>
          <c:extLst>
            <c:ext xmlns:c16="http://schemas.microsoft.com/office/drawing/2014/chart" uri="{C3380CC4-5D6E-409C-BE32-E72D297353CC}">
              <c16:uniqueId val="{00000001-D0B6-470A-9C6A-93502293F60E}"/>
            </c:ext>
          </c:extLst>
        </c:ser>
        <c:dLbls>
          <c:showLegendKey val="0"/>
          <c:showVal val="1"/>
          <c:showCatName val="0"/>
          <c:showSerName val="0"/>
          <c:showPercent val="0"/>
          <c:showBubbleSize val="0"/>
        </c:dLbls>
        <c:marker val="1"/>
        <c:smooth val="0"/>
        <c:axId val="260338216"/>
        <c:axId val="260338608"/>
      </c:lineChart>
      <c:catAx>
        <c:axId val="260338216"/>
        <c:scaling>
          <c:orientation val="minMax"/>
        </c:scaling>
        <c:delete val="0"/>
        <c:axPos val="b"/>
        <c:numFmt formatCode="General" sourceLinked="1"/>
        <c:majorTickMark val="none"/>
        <c:minorTickMark val="none"/>
        <c:tickLblPos val="nextTo"/>
        <c:txPr>
          <a:bodyPr rot="0" vert="horz"/>
          <a:lstStyle/>
          <a:p>
            <a:pPr>
              <a:defRPr sz="900" b="1" i="0" u="none" strike="noStrike" baseline="0">
                <a:solidFill>
                  <a:srgbClr val="000000"/>
                </a:solidFill>
                <a:latin typeface="Calibri Light" panose="020F0302020204030204" pitchFamily="34" charset="0"/>
                <a:ea typeface="Calibri"/>
                <a:cs typeface="Calibri Light" panose="020F0302020204030204" pitchFamily="34" charset="0"/>
              </a:defRPr>
            </a:pPr>
            <a:endParaRPr lang="es-CO"/>
          </a:p>
        </c:txPr>
        <c:crossAx val="260338608"/>
        <c:crosses val="autoZero"/>
        <c:auto val="1"/>
        <c:lblAlgn val="ctr"/>
        <c:lblOffset val="100"/>
        <c:noMultiLvlLbl val="0"/>
      </c:catAx>
      <c:valAx>
        <c:axId val="260338608"/>
        <c:scaling>
          <c:orientation val="minMax"/>
        </c:scaling>
        <c:delete val="0"/>
        <c:axPos val="l"/>
        <c:numFmt formatCode="0.0%" sourceLinked="1"/>
        <c:majorTickMark val="none"/>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O"/>
          </a:p>
        </c:txPr>
        <c:crossAx val="260338216"/>
        <c:crosses val="autoZero"/>
        <c:crossBetween val="between"/>
      </c:valAx>
    </c:plotArea>
    <c:legend>
      <c:legendPos val="b"/>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 AudienciaResoluciónObjec'!$C$48</c:f>
              <c:strCache>
                <c:ptCount val="1"/>
                <c:pt idx="0">
                  <c:v>RESULTADO</c:v>
                </c:pt>
              </c:strCache>
            </c:strRef>
          </c:tx>
          <c:invertIfNegative val="0"/>
          <c:cat>
            <c:strRef>
              <c:f>('2. AudienciaResoluciónObjec'!$F$46,'2. AudienciaResoluciónObjec'!$I$46,'2. AudienciaResoluciónObjec'!$L$46,'2. AudienciaResoluciónObjec'!$O$46,'2. AudienciaResoluciónObjec'!$P$46)</c:f>
              <c:strCache>
                <c:ptCount val="5"/>
                <c:pt idx="0">
                  <c:v>MAR</c:v>
                </c:pt>
                <c:pt idx="1">
                  <c:v>JUN</c:v>
                </c:pt>
                <c:pt idx="2">
                  <c:v>SEP</c:v>
                </c:pt>
                <c:pt idx="3">
                  <c:v>DIC</c:v>
                </c:pt>
                <c:pt idx="4">
                  <c:v>PROMEDIO</c:v>
                </c:pt>
              </c:strCache>
            </c:strRef>
          </c:cat>
          <c:val>
            <c:numRef>
              <c:f>('2. AudienciaResoluciónObjec'!$F$48,'2. AudienciaResoluciónObjec'!$I$48,'2. AudienciaResoluciónObjec'!$L$48,'2. AudienciaResoluciónObjec'!$O$48,'2. AudienciaResoluciónObjec'!$P$48)</c:f>
              <c:numCache>
                <c:formatCode>0%</c:formatCode>
                <c:ptCount val="5"/>
                <c:pt idx="0">
                  <c:v>0.41317365269461076</c:v>
                </c:pt>
                <c:pt idx="1">
                  <c:v>0.71162790697674416</c:v>
                </c:pt>
                <c:pt idx="2">
                  <c:v>1.0229357798165137</c:v>
                </c:pt>
                <c:pt idx="3">
                  <c:v>1.35</c:v>
                </c:pt>
                <c:pt idx="4">
                  <c:v>0.85675675675675678</c:v>
                </c:pt>
              </c:numCache>
            </c:numRef>
          </c:val>
          <c:extLst>
            <c:ext xmlns:c16="http://schemas.microsoft.com/office/drawing/2014/chart" uri="{C3380CC4-5D6E-409C-BE32-E72D297353CC}">
              <c16:uniqueId val="{00000000-C4E4-4D41-B4CF-A89FF3A0D6B0}"/>
            </c:ext>
          </c:extLst>
        </c:ser>
        <c:dLbls>
          <c:showLegendKey val="0"/>
          <c:showVal val="0"/>
          <c:showCatName val="0"/>
          <c:showSerName val="0"/>
          <c:showPercent val="0"/>
          <c:showBubbleSize val="0"/>
        </c:dLbls>
        <c:gapWidth val="150"/>
        <c:axId val="260339000"/>
        <c:axId val="260340176"/>
      </c:barChart>
      <c:lineChart>
        <c:grouping val="standard"/>
        <c:varyColors val="0"/>
        <c:ser>
          <c:idx val="1"/>
          <c:order val="1"/>
          <c:tx>
            <c:v>META</c:v>
          </c:tx>
          <c:marker>
            <c:symbol val="none"/>
          </c:marker>
          <c:cat>
            <c:strRef>
              <c:f>('2. AudienciaResoluciónObjec'!$F$46,'2. AudienciaResoluciónObjec'!$I$46,'2. AudienciaResoluciónObjec'!$L$46,'2. AudienciaResoluciónObjec'!$O$46,'2. AudienciaResoluciónObjec'!$P$46)</c:f>
              <c:strCache>
                <c:ptCount val="5"/>
                <c:pt idx="0">
                  <c:v>MAR</c:v>
                </c:pt>
                <c:pt idx="1">
                  <c:v>JUN</c:v>
                </c:pt>
                <c:pt idx="2">
                  <c:v>SEP</c:v>
                </c:pt>
                <c:pt idx="3">
                  <c:v>DIC</c:v>
                </c:pt>
                <c:pt idx="4">
                  <c:v>PROMEDIO</c:v>
                </c:pt>
              </c:strCache>
            </c:strRef>
          </c:cat>
          <c:val>
            <c:numRef>
              <c:f>('2. AudienciaResoluciónObjec'!$F$47,'2. AudienciaResoluciónObjec'!$I$47,'2. AudienciaResoluciónObjec'!$L$47,'2. AudienciaResoluciónObjec'!$O$47,'2. AudienciaResoluciónObjec'!$P$47)</c:f>
              <c:numCache>
                <c:formatCode>0%</c:formatCode>
                <c:ptCount val="5"/>
                <c:pt idx="0">
                  <c:v>0.25</c:v>
                </c:pt>
                <c:pt idx="1">
                  <c:v>0.25</c:v>
                </c:pt>
                <c:pt idx="2">
                  <c:v>0.25</c:v>
                </c:pt>
                <c:pt idx="3">
                  <c:v>0.25</c:v>
                </c:pt>
                <c:pt idx="4">
                  <c:v>0.25</c:v>
                </c:pt>
              </c:numCache>
            </c:numRef>
          </c:val>
          <c:smooth val="0"/>
          <c:extLst>
            <c:ext xmlns:c16="http://schemas.microsoft.com/office/drawing/2014/chart" uri="{C3380CC4-5D6E-409C-BE32-E72D297353CC}">
              <c16:uniqueId val="{00000001-C4E4-4D41-B4CF-A89FF3A0D6B0}"/>
            </c:ext>
          </c:extLst>
        </c:ser>
        <c:dLbls>
          <c:showLegendKey val="0"/>
          <c:showVal val="0"/>
          <c:showCatName val="0"/>
          <c:showSerName val="0"/>
          <c:showPercent val="0"/>
          <c:showBubbleSize val="0"/>
        </c:dLbls>
        <c:marker val="1"/>
        <c:smooth val="0"/>
        <c:axId val="260339000"/>
        <c:axId val="260340176"/>
      </c:lineChart>
      <c:catAx>
        <c:axId val="260339000"/>
        <c:scaling>
          <c:orientation val="minMax"/>
        </c:scaling>
        <c:delete val="0"/>
        <c:axPos val="b"/>
        <c:numFmt formatCode="General" sourceLinked="1"/>
        <c:majorTickMark val="none"/>
        <c:minorTickMark val="none"/>
        <c:tickLblPos val="nextTo"/>
        <c:txPr>
          <a:bodyPr rot="0" vert="horz"/>
          <a:lstStyle/>
          <a:p>
            <a:pPr>
              <a:defRPr sz="1050" b="1" i="0" u="none" strike="noStrike" baseline="0">
                <a:solidFill>
                  <a:srgbClr val="000000"/>
                </a:solidFill>
                <a:latin typeface="Calibri"/>
                <a:ea typeface="Calibri"/>
                <a:cs typeface="Calibri"/>
              </a:defRPr>
            </a:pPr>
            <a:endParaRPr lang="es-CO"/>
          </a:p>
        </c:txPr>
        <c:crossAx val="260340176"/>
        <c:crosses val="autoZero"/>
        <c:auto val="1"/>
        <c:lblAlgn val="ctr"/>
        <c:lblOffset val="100"/>
        <c:noMultiLvlLbl val="0"/>
      </c:catAx>
      <c:valAx>
        <c:axId val="260340176"/>
        <c:scaling>
          <c:orientation val="minMax"/>
        </c:scaling>
        <c:delete val="0"/>
        <c:axPos val="l"/>
        <c:majorGridlines/>
        <c:numFmt formatCode="0%" sourceLinked="1"/>
        <c:majorTickMark val="none"/>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O"/>
          </a:p>
        </c:txPr>
        <c:crossAx val="260339000"/>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'3.SeguimientoSujetosAcuerdo'!$C$47</c:f>
              <c:strCache>
                <c:ptCount val="1"/>
                <c:pt idx="0">
                  <c:v>RESULTADO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('3.SeguimientoSujetosAcuerdo'!$F$45,'3.SeguimientoSujetosAcuerdo'!$I$45,'3.SeguimientoSujetosAcuerdo'!$L$45,'3.SeguimientoSujetosAcuerdo'!$O$45,'3.SeguimientoSujetosAcuerdo'!$P$45)</c:f>
              <c:strCache>
                <c:ptCount val="5"/>
                <c:pt idx="0">
                  <c:v>MAR</c:v>
                </c:pt>
                <c:pt idx="1">
                  <c:v>JUN</c:v>
                </c:pt>
                <c:pt idx="2">
                  <c:v>SEP</c:v>
                </c:pt>
                <c:pt idx="3">
                  <c:v>DIC</c:v>
                </c:pt>
                <c:pt idx="4">
                  <c:v>PROMEDIO</c:v>
                </c:pt>
              </c:strCache>
            </c:strRef>
          </c:cat>
          <c:val>
            <c:numRef>
              <c:f>('3.SeguimientoSujetosAcuerdo'!$F$47,'3.SeguimientoSujetosAcuerdo'!$I$47,'3.SeguimientoSujetosAcuerdo'!$L$47,'3.SeguimientoSujetosAcuerdo'!$O$47,'3.SeguimientoSujetosAcuerdo'!$P$47)</c:f>
              <c:numCache>
                <c:formatCode>0%</c:formatCode>
                <c:ptCount val="5"/>
                <c:pt idx="0">
                  <c:v>1.1302325581395349</c:v>
                </c:pt>
                <c:pt idx="1">
                  <c:v>1.0297872340425531</c:v>
                </c:pt>
                <c:pt idx="2">
                  <c:v>1.0357142857142858</c:v>
                </c:pt>
                <c:pt idx="3">
                  <c:v>1.0583657587548638</c:v>
                </c:pt>
                <c:pt idx="4">
                  <c:v>1.062298603651987</c:v>
                </c:pt>
              </c:numCache>
            </c:numRef>
          </c:val>
          <c:extLst>
            <c:ext xmlns:c16="http://schemas.microsoft.com/office/drawing/2014/chart" uri="{C3380CC4-5D6E-409C-BE32-E72D297353CC}">
              <c16:uniqueId val="{00000000-33C4-4470-BF91-0396BC7B6D5C}"/>
            </c:ext>
          </c:extLst>
        </c:ser>
        <c:dLbls>
          <c:showLegendKey val="0"/>
          <c:showVal val="1"/>
          <c:showCatName val="0"/>
          <c:showSerName val="0"/>
          <c:showPercent val="0"/>
          <c:showBubbleSize val="0"/>
        </c:dLbls>
        <c:gapWidth val="75"/>
        <c:axId val="260341352"/>
        <c:axId val="260341744"/>
      </c:barChart>
      <c:lineChart>
        <c:grouping val="standard"/>
        <c:varyColors val="0"/>
        <c:ser>
          <c:idx val="1"/>
          <c:order val="1"/>
          <c:tx>
            <c:v>META</c:v>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1393-4EA1-8089-020F682DEFF1}"/>
                </c:ext>
              </c:extLst>
            </c:dLbl>
            <c:dLbl>
              <c:idx val="1"/>
              <c:delete val="1"/>
              <c:extLst>
                <c:ext xmlns:c15="http://schemas.microsoft.com/office/drawing/2012/chart" uri="{CE6537A1-D6FC-4f65-9D91-7224C49458BB}"/>
                <c:ext xmlns:c16="http://schemas.microsoft.com/office/drawing/2014/chart" uri="{C3380CC4-5D6E-409C-BE32-E72D297353CC}">
                  <c16:uniqueId val="{00000002-1393-4EA1-8089-020F682DEFF1}"/>
                </c:ext>
              </c:extLst>
            </c:dLbl>
            <c:dLbl>
              <c:idx val="2"/>
              <c:delete val="1"/>
              <c:extLst>
                <c:ext xmlns:c15="http://schemas.microsoft.com/office/drawing/2012/chart" uri="{CE6537A1-D6FC-4f65-9D91-7224C49458BB}"/>
                <c:ext xmlns:c16="http://schemas.microsoft.com/office/drawing/2014/chart" uri="{C3380CC4-5D6E-409C-BE32-E72D297353CC}">
                  <c16:uniqueId val="{00000001-1393-4EA1-8089-020F682DEFF1}"/>
                </c:ext>
              </c:extLst>
            </c:dLbl>
            <c:dLbl>
              <c:idx val="3"/>
              <c:delete val="1"/>
              <c:extLst>
                <c:ext xmlns:c15="http://schemas.microsoft.com/office/drawing/2012/chart" uri="{CE6537A1-D6FC-4f65-9D91-7224C49458BB}"/>
                <c:ext xmlns:c16="http://schemas.microsoft.com/office/drawing/2014/chart" uri="{C3380CC4-5D6E-409C-BE32-E72D297353CC}">
                  <c16:uniqueId val="{00000000-1393-4EA1-8089-020F682DEFF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('3.SeguimientoSujetosAcuerdo'!$F$45,'3.SeguimientoSujetosAcuerdo'!$I$45,'3.SeguimientoSujetosAcuerdo'!$L$45,'3.SeguimientoSujetosAcuerdo'!$O$45,'3.SeguimientoSujetosAcuerdo'!$P$45)</c:f>
              <c:strCache>
                <c:ptCount val="5"/>
                <c:pt idx="0">
                  <c:v>MAR</c:v>
                </c:pt>
                <c:pt idx="1">
                  <c:v>JUN</c:v>
                </c:pt>
                <c:pt idx="2">
                  <c:v>SEP</c:v>
                </c:pt>
                <c:pt idx="3">
                  <c:v>DIC</c:v>
                </c:pt>
                <c:pt idx="4">
                  <c:v>PROMEDIO</c:v>
                </c:pt>
              </c:strCache>
            </c:strRef>
          </c:cat>
          <c:val>
            <c:numRef>
              <c:f>('3.SeguimientoSujetosAcuerdo'!$F$48,'3.SeguimientoSujetosAcuerdo'!$I$48,'3.SeguimientoSujetosAcuerdo'!$L$48,'3.SeguimientoSujetosAcuerdo'!$O$48,'3.SeguimientoSujetosAcuerdo'!$P$48)</c:f>
              <c:numCache>
                <c:formatCode>0%</c:formatCode>
                <c:ptCount val="5"/>
                <c:pt idx="0">
                  <c:v>0.7</c:v>
                </c:pt>
                <c:pt idx="1">
                  <c:v>0.7</c:v>
                </c:pt>
                <c:pt idx="2">
                  <c:v>0.7</c:v>
                </c:pt>
                <c:pt idx="3">
                  <c:v>0.7</c:v>
                </c:pt>
                <c:pt idx="4">
                  <c:v>0.7</c:v>
                </c:pt>
              </c:numCache>
            </c:numRef>
          </c:val>
          <c:smooth val="0"/>
          <c:extLst>
            <c:ext xmlns:c16="http://schemas.microsoft.com/office/drawing/2014/chart" uri="{C3380CC4-5D6E-409C-BE32-E72D297353CC}">
              <c16:uniqueId val="{00000001-33C4-4470-BF91-0396BC7B6D5C}"/>
            </c:ext>
          </c:extLst>
        </c:ser>
        <c:dLbls>
          <c:showLegendKey val="0"/>
          <c:showVal val="1"/>
          <c:showCatName val="0"/>
          <c:showSerName val="0"/>
          <c:showPercent val="0"/>
          <c:showBubbleSize val="0"/>
        </c:dLbls>
        <c:marker val="1"/>
        <c:smooth val="0"/>
        <c:axId val="260341352"/>
        <c:axId val="260341744"/>
      </c:lineChart>
      <c:catAx>
        <c:axId val="260341352"/>
        <c:scaling>
          <c:orientation val="minMax"/>
        </c:scaling>
        <c:delete val="0"/>
        <c:axPos val="b"/>
        <c:numFmt formatCode="General" sourceLinked="1"/>
        <c:majorTickMark val="none"/>
        <c:minorTickMark val="none"/>
        <c:tickLblPos val="nextTo"/>
        <c:txPr>
          <a:bodyPr rot="0" vert="horz"/>
          <a:lstStyle/>
          <a:p>
            <a:pPr>
              <a:defRPr sz="1000" b="1" i="0" u="none" strike="noStrike" baseline="0">
                <a:solidFill>
                  <a:srgbClr val="000000"/>
                </a:solidFill>
                <a:latin typeface="Calibri Light" panose="020F0302020204030204" pitchFamily="34" charset="0"/>
                <a:ea typeface="Calibri"/>
                <a:cs typeface="Calibri Light" panose="020F0302020204030204" pitchFamily="34" charset="0"/>
              </a:defRPr>
            </a:pPr>
            <a:endParaRPr lang="es-CO"/>
          </a:p>
        </c:txPr>
        <c:crossAx val="260341744"/>
        <c:crosses val="autoZero"/>
        <c:auto val="1"/>
        <c:lblAlgn val="ctr"/>
        <c:lblOffset val="100"/>
        <c:noMultiLvlLbl val="0"/>
      </c:catAx>
      <c:valAx>
        <c:axId val="260341744"/>
        <c:scaling>
          <c:orientation val="minMax"/>
        </c:scaling>
        <c:delete val="0"/>
        <c:axPos val="l"/>
        <c:numFmt formatCode="0%" sourceLinked="1"/>
        <c:majorTickMark val="none"/>
        <c:minorTickMark val="none"/>
        <c:tickLblPos val="nextTo"/>
        <c:txPr>
          <a:bodyPr rot="0" vert="horz"/>
          <a:lstStyle/>
          <a:p>
            <a:pPr>
              <a:defRPr sz="1000" b="1" i="0" u="none" strike="noStrike" baseline="0">
                <a:solidFill>
                  <a:srgbClr val="000000"/>
                </a:solidFill>
                <a:latin typeface="Calibri Light" panose="020F0302020204030204" pitchFamily="34" charset="0"/>
                <a:ea typeface="Calibri"/>
                <a:cs typeface="Calibri Light" panose="020F0302020204030204" pitchFamily="34" charset="0"/>
              </a:defRPr>
            </a:pPr>
            <a:endParaRPr lang="es-CO"/>
          </a:p>
        </c:txPr>
        <c:crossAx val="260341352"/>
        <c:crosses val="autoZero"/>
        <c:crossBetween val="between"/>
      </c:valAx>
    </c:plotArea>
    <c:legend>
      <c:legendPos val="b"/>
      <c:overlay val="0"/>
      <c:txPr>
        <a:bodyPr/>
        <a:lstStyle/>
        <a:p>
          <a:pPr>
            <a:defRPr sz="800" b="1"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'HV - I14_'!$C$49</c:f>
              <c:strCache>
                <c:ptCount val="1"/>
                <c:pt idx="0">
                  <c:v>RESULTADO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('HV - I14_'!$F$48,'HV - I14_'!$I$48,'HV - I14_'!$L$48,'HV - I14_'!$O$48,'HV - I14_'!$P$48)</c:f>
              <c:strCache>
                <c:ptCount val="5"/>
                <c:pt idx="0">
                  <c:v>MAR</c:v>
                </c:pt>
                <c:pt idx="1">
                  <c:v>JUN</c:v>
                </c:pt>
                <c:pt idx="2">
                  <c:v>SEP</c:v>
                </c:pt>
                <c:pt idx="3">
                  <c:v>DIC</c:v>
                </c:pt>
                <c:pt idx="4">
                  <c:v>PROMEDIO</c:v>
                </c:pt>
              </c:strCache>
            </c:strRef>
          </c:cat>
          <c:val>
            <c:numRef>
              <c:f>('HV - I14_'!$F$49,'HV - I14_'!$I$49,'HV - I14_'!$L$49,'HV - I14_'!$O$49,'HV - I14_'!$P$49)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CF4A-4161-BB06-55C6F0D95E8E}"/>
            </c:ext>
          </c:extLst>
        </c:ser>
        <c:dLbls>
          <c:showLegendKey val="0"/>
          <c:showVal val="1"/>
          <c:showCatName val="0"/>
          <c:showSerName val="0"/>
          <c:showPercent val="0"/>
          <c:showBubbleSize val="0"/>
        </c:dLbls>
        <c:gapWidth val="75"/>
        <c:axId val="433858136"/>
        <c:axId val="437624840"/>
      </c:barChart>
      <c:lineChart>
        <c:grouping val="standard"/>
        <c:varyColors val="0"/>
        <c:ser>
          <c:idx val="1"/>
          <c:order val="1"/>
          <c:tx>
            <c:v>META</c:v>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CF4A-4161-BB06-55C6F0D95E8E}"/>
                </c:ext>
              </c:extLst>
            </c:dLbl>
            <c:dLbl>
              <c:idx val="1"/>
              <c:delete val="1"/>
              <c:extLst>
                <c:ext xmlns:c15="http://schemas.microsoft.com/office/drawing/2012/chart" uri="{CE6537A1-D6FC-4f65-9D91-7224C49458BB}"/>
                <c:ext xmlns:c16="http://schemas.microsoft.com/office/drawing/2014/chart" uri="{C3380CC4-5D6E-409C-BE32-E72D297353CC}">
                  <c16:uniqueId val="{00000002-CF4A-4161-BB06-55C6F0D95E8E}"/>
                </c:ext>
              </c:extLst>
            </c:dLbl>
            <c:dLbl>
              <c:idx val="2"/>
              <c:delete val="1"/>
              <c:extLst>
                <c:ext xmlns:c15="http://schemas.microsoft.com/office/drawing/2012/chart" uri="{CE6537A1-D6FC-4f65-9D91-7224C49458BB}"/>
                <c:ext xmlns:c16="http://schemas.microsoft.com/office/drawing/2014/chart" uri="{C3380CC4-5D6E-409C-BE32-E72D297353CC}">
                  <c16:uniqueId val="{00000003-CF4A-4161-BB06-55C6F0D95E8E}"/>
                </c:ext>
              </c:extLst>
            </c:dLbl>
            <c:dLbl>
              <c:idx val="3"/>
              <c:delete val="1"/>
              <c:extLst>
                <c:ext xmlns:c15="http://schemas.microsoft.com/office/drawing/2012/chart" uri="{CE6537A1-D6FC-4f65-9D91-7224C49458BB}"/>
                <c:ext xmlns:c16="http://schemas.microsoft.com/office/drawing/2014/chart" uri="{C3380CC4-5D6E-409C-BE32-E72D297353CC}">
                  <c16:uniqueId val="{00000004-CF4A-4161-BB06-55C6F0D95E8E}"/>
                </c:ext>
              </c:extLst>
            </c:dLbl>
            <c:spPr>
              <a:noFill/>
              <a:ln>
                <a:noFill/>
              </a:ln>
              <a:effectLst/>
            </c:spPr>
            <c:txPr>
              <a:bodyPr wrap="square" lIns="38100" tIns="19050" rIns="38100" bIns="19050" anchor="ctr">
                <a:spAutoFit/>
              </a:bodyPr>
              <a:lstStyle/>
              <a:p>
                <a:pPr>
                  <a:defRPr sz="1200" b="1"/>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('HV - I14_'!$F$48,'HV - I14_'!$I$48,'HV - I14_'!$L$48,'HV - I14_'!$O$48,'HV - I14_'!$P$48)</c:f>
              <c:strCache>
                <c:ptCount val="5"/>
                <c:pt idx="0">
                  <c:v>MAR</c:v>
                </c:pt>
                <c:pt idx="1">
                  <c:v>JUN</c:v>
                </c:pt>
                <c:pt idx="2">
                  <c:v>SEP</c:v>
                </c:pt>
                <c:pt idx="3">
                  <c:v>DIC</c:v>
                </c:pt>
                <c:pt idx="4">
                  <c:v>PROMEDIO</c:v>
                </c:pt>
              </c:strCache>
            </c:strRef>
          </c:cat>
          <c:val>
            <c:numRef>
              <c:f>('HV - I14_'!$F$50,'HV - I14_'!$I$50,'HV - I14_'!$L$50,'HV - I14_'!$O$50,'HV - I14_'!$P$50)</c:f>
              <c:numCache>
                <c:formatCode>General</c:formatCode>
                <c:ptCount val="5"/>
                <c:pt idx="0">
                  <c:v>0.6</c:v>
                </c:pt>
                <c:pt idx="1">
                  <c:v>0.6</c:v>
                </c:pt>
                <c:pt idx="2">
                  <c:v>0.6</c:v>
                </c:pt>
                <c:pt idx="3">
                  <c:v>0.6</c:v>
                </c:pt>
                <c:pt idx="4">
                  <c:v>0.6</c:v>
                </c:pt>
              </c:numCache>
            </c:numRef>
          </c:val>
          <c:smooth val="0"/>
          <c:extLst>
            <c:ext xmlns:c16="http://schemas.microsoft.com/office/drawing/2014/chart" uri="{C3380CC4-5D6E-409C-BE32-E72D297353CC}">
              <c16:uniqueId val="{00000005-CF4A-4161-BB06-55C6F0D95E8E}"/>
            </c:ext>
          </c:extLst>
        </c:ser>
        <c:dLbls>
          <c:showLegendKey val="0"/>
          <c:showVal val="1"/>
          <c:showCatName val="0"/>
          <c:showSerName val="0"/>
          <c:showPercent val="0"/>
          <c:showBubbleSize val="0"/>
        </c:dLbls>
        <c:marker val="1"/>
        <c:smooth val="0"/>
        <c:axId val="433858136"/>
        <c:axId val="437624840"/>
      </c:lineChart>
      <c:catAx>
        <c:axId val="433858136"/>
        <c:scaling>
          <c:orientation val="minMax"/>
        </c:scaling>
        <c:delete val="0"/>
        <c:axPos val="b"/>
        <c:numFmt formatCode="General" sourceLinked="1"/>
        <c:majorTickMark val="none"/>
        <c:minorTickMark val="none"/>
        <c:tickLblPos val="nextTo"/>
        <c:txPr>
          <a:bodyPr rot="0" vert="horz"/>
          <a:lstStyle/>
          <a:p>
            <a:pPr>
              <a:defRPr sz="1050" b="1" i="0" u="none" strike="noStrike" baseline="0">
                <a:solidFill>
                  <a:srgbClr val="000000"/>
                </a:solidFill>
                <a:latin typeface="Calibri Light" panose="020F0302020204030204" pitchFamily="34" charset="0"/>
                <a:ea typeface="Calibri"/>
                <a:cs typeface="Calibri Light" panose="020F0302020204030204" pitchFamily="34" charset="0"/>
              </a:defRPr>
            </a:pPr>
            <a:endParaRPr lang="es-CO"/>
          </a:p>
        </c:txPr>
        <c:crossAx val="437624840"/>
        <c:crosses val="autoZero"/>
        <c:auto val="1"/>
        <c:lblAlgn val="ctr"/>
        <c:lblOffset val="100"/>
        <c:noMultiLvlLbl val="0"/>
      </c:catAx>
      <c:valAx>
        <c:axId val="437624840"/>
        <c:scaling>
          <c:orientation val="minMax"/>
        </c:scaling>
        <c:delete val="0"/>
        <c:axPos val="l"/>
        <c:numFmt formatCode="General" sourceLinked="1"/>
        <c:majorTickMark val="none"/>
        <c:minorTickMark val="none"/>
        <c:tickLblPos val="nextTo"/>
        <c:txPr>
          <a:bodyPr rot="0" vert="horz"/>
          <a:lstStyle/>
          <a:p>
            <a:pPr>
              <a:defRPr sz="1000" b="1" i="0" u="none" strike="noStrike" baseline="0">
                <a:solidFill>
                  <a:srgbClr val="000000"/>
                </a:solidFill>
                <a:latin typeface="Calibri Light" panose="020F0302020204030204" pitchFamily="34" charset="0"/>
                <a:ea typeface="Calibri"/>
                <a:cs typeface="Calibri Light" panose="020F0302020204030204" pitchFamily="34" charset="0"/>
              </a:defRPr>
            </a:pPr>
            <a:endParaRPr lang="es-CO"/>
          </a:p>
        </c:txPr>
        <c:crossAx val="433858136"/>
        <c:crosses val="autoZero"/>
        <c:crossBetween val="between"/>
      </c:valAx>
    </c:plotArea>
    <c:legend>
      <c:legendPos val="b"/>
      <c:overlay val="0"/>
      <c:txPr>
        <a:bodyPr/>
        <a:lstStyle/>
        <a:p>
          <a:pPr>
            <a:defRPr sz="650" b="1"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783FDB3B-DFF0-43AE-8C80-6D56D676D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353786</xdr:colOff>
      <xdr:row>0</xdr:row>
      <xdr:rowOff>176893</xdr:rowOff>
    </xdr:from>
    <xdr:to>
      <xdr:col>1</xdr:col>
      <xdr:colOff>1728108</xdr:colOff>
      <xdr:row>5</xdr:row>
      <xdr:rowOff>1467</xdr:rowOff>
    </xdr:to>
    <xdr:pic>
      <xdr:nvPicPr>
        <xdr:cNvPr id="4" name="Imagen 3">
          <a:extLst>
            <a:ext uri="{FF2B5EF4-FFF2-40B4-BE49-F238E27FC236}">
              <a16:creationId xmlns:a16="http://schemas.microsoft.com/office/drawing/2014/main" id="{B0225FFF-F18C-4FF5-BAB6-9FDF04FDEA6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57893" y="176893"/>
          <a:ext cx="1374322" cy="78440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200-000002000000}"/>
            </a:ext>
          </a:extLst>
        </xdr:cNvPr>
        <xdr:cNvGrpSpPr>
          <a:grpSpLocks/>
        </xdr:cNvGrpSpPr>
      </xdr:nvGrpSpPr>
      <xdr:grpSpPr bwMode="auto">
        <a:xfrm>
          <a:off x="4912179"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2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200-000005000000}"/>
            </a:ext>
          </a:extLst>
        </xdr:cNvPr>
        <xdr:cNvGrpSpPr>
          <a:grpSpLocks/>
        </xdr:cNvGrpSpPr>
      </xdr:nvGrpSpPr>
      <xdr:grpSpPr bwMode="auto">
        <a:xfrm>
          <a:off x="4912179"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2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200-000007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200-000008000000}"/>
            </a:ext>
          </a:extLst>
        </xdr:cNvPr>
        <xdr:cNvGrpSpPr>
          <a:grpSpLocks/>
        </xdr:cNvGrpSpPr>
      </xdr:nvGrpSpPr>
      <xdr:grpSpPr bwMode="auto">
        <a:xfrm>
          <a:off x="4912179"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2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200-00000A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200-00000B000000}"/>
            </a:ext>
          </a:extLst>
        </xdr:cNvPr>
        <xdr:cNvGrpSpPr>
          <a:grpSpLocks/>
        </xdr:cNvGrpSpPr>
      </xdr:nvGrpSpPr>
      <xdr:grpSpPr bwMode="auto">
        <a:xfrm>
          <a:off x="4912179"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2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200-00000D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200-00000E000000}"/>
            </a:ext>
          </a:extLst>
        </xdr:cNvPr>
        <xdr:cNvGrpSpPr>
          <a:grpSpLocks/>
        </xdr:cNvGrpSpPr>
      </xdr:nvGrpSpPr>
      <xdr:grpSpPr bwMode="auto">
        <a:xfrm>
          <a:off x="4912179"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2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200-000010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200-000011000000}"/>
            </a:ext>
          </a:extLst>
        </xdr:cNvPr>
        <xdr:cNvGrpSpPr>
          <a:grpSpLocks/>
        </xdr:cNvGrpSpPr>
      </xdr:nvGrpSpPr>
      <xdr:grpSpPr bwMode="auto">
        <a:xfrm>
          <a:off x="4912179"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2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200-000013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200-000014000000}"/>
            </a:ext>
          </a:extLst>
        </xdr:cNvPr>
        <xdr:cNvGrpSpPr>
          <a:grpSpLocks/>
        </xdr:cNvGrpSpPr>
      </xdr:nvGrpSpPr>
      <xdr:grpSpPr bwMode="auto">
        <a:xfrm>
          <a:off x="4912179"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2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200-000016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200-000017000000}"/>
            </a:ext>
          </a:extLst>
        </xdr:cNvPr>
        <xdr:cNvGrpSpPr>
          <a:grpSpLocks/>
        </xdr:cNvGrpSpPr>
      </xdr:nvGrpSpPr>
      <xdr:grpSpPr bwMode="auto">
        <a:xfrm>
          <a:off x="4912179"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2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200-000019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200-00001A000000}"/>
            </a:ext>
          </a:extLst>
        </xdr:cNvPr>
        <xdr:cNvGrpSpPr>
          <a:grpSpLocks/>
        </xdr:cNvGrpSpPr>
      </xdr:nvGrpSpPr>
      <xdr:grpSpPr bwMode="auto">
        <a:xfrm>
          <a:off x="4912179"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2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200-00001C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200-00001D000000}"/>
            </a:ext>
          </a:extLst>
        </xdr:cNvPr>
        <xdr:cNvGrpSpPr>
          <a:grpSpLocks/>
        </xdr:cNvGrpSpPr>
      </xdr:nvGrpSpPr>
      <xdr:grpSpPr bwMode="auto">
        <a:xfrm>
          <a:off x="4912179"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2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200-00001F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200-000020000000}"/>
            </a:ext>
          </a:extLst>
        </xdr:cNvPr>
        <xdr:cNvGrpSpPr>
          <a:grpSpLocks/>
        </xdr:cNvGrpSpPr>
      </xdr:nvGrpSpPr>
      <xdr:grpSpPr bwMode="auto">
        <a:xfrm>
          <a:off x="4912179"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2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200-000022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200-000023000000}"/>
            </a:ext>
          </a:extLst>
        </xdr:cNvPr>
        <xdr:cNvGrpSpPr>
          <a:grpSpLocks/>
        </xdr:cNvGrpSpPr>
      </xdr:nvGrpSpPr>
      <xdr:grpSpPr bwMode="auto">
        <a:xfrm>
          <a:off x="4912179"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2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200-000025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200-000026000000}"/>
            </a:ext>
          </a:extLst>
        </xdr:cNvPr>
        <xdr:cNvGrpSpPr>
          <a:grpSpLocks/>
        </xdr:cNvGrpSpPr>
      </xdr:nvGrpSpPr>
      <xdr:grpSpPr bwMode="auto">
        <a:xfrm>
          <a:off x="4912179"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2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200-000028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200-000029000000}"/>
            </a:ext>
          </a:extLst>
        </xdr:cNvPr>
        <xdr:cNvGrpSpPr>
          <a:grpSpLocks/>
        </xdr:cNvGrpSpPr>
      </xdr:nvGrpSpPr>
      <xdr:grpSpPr bwMode="auto">
        <a:xfrm>
          <a:off x="4912179"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2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200-00002B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200-00002C000000}"/>
            </a:ext>
          </a:extLst>
        </xdr:cNvPr>
        <xdr:cNvGrpSpPr>
          <a:grpSpLocks/>
        </xdr:cNvGrpSpPr>
      </xdr:nvGrpSpPr>
      <xdr:grpSpPr bwMode="auto">
        <a:xfrm>
          <a:off x="4912179"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2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200-00002E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59532</xdr:colOff>
      <xdr:row>0</xdr:row>
      <xdr:rowOff>261938</xdr:rowOff>
    </xdr:from>
    <xdr:to>
      <xdr:col>0</xdr:col>
      <xdr:colOff>1654652</xdr:colOff>
      <xdr:row>3</xdr:row>
      <xdr:rowOff>21201</xdr:rowOff>
    </xdr:to>
    <xdr:pic>
      <xdr:nvPicPr>
        <xdr:cNvPr id="48" name="Imagen 47">
          <a:extLst>
            <a:ext uri="{FF2B5EF4-FFF2-40B4-BE49-F238E27FC236}">
              <a16:creationId xmlns:a16="http://schemas.microsoft.com/office/drawing/2014/main" id="{6855F7B6-C4C5-474E-ACDB-AFFD8BC110B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9532" y="261938"/>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50</xdr:row>
      <xdr:rowOff>133350</xdr:rowOff>
    </xdr:from>
    <xdr:to>
      <xdr:col>14</xdr:col>
      <xdr:colOff>638175</xdr:colOff>
      <xdr:row>65</xdr:row>
      <xdr:rowOff>47625</xdr:rowOff>
    </xdr:to>
    <xdr:graphicFrame macro="">
      <xdr:nvGraphicFramePr>
        <xdr:cNvPr id="3" name="1 Gráfico">
          <a:extLst>
            <a:ext uri="{FF2B5EF4-FFF2-40B4-BE49-F238E27FC236}">
              <a16:creationId xmlns:a16="http://schemas.microsoft.com/office/drawing/2014/main" id="{59144BC9-F3D7-4C31-AD88-7BD9E599A8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264584</xdr:colOff>
      <xdr:row>0</xdr:row>
      <xdr:rowOff>190500</xdr:rowOff>
    </xdr:from>
    <xdr:to>
      <xdr:col>1</xdr:col>
      <xdr:colOff>1672168</xdr:colOff>
      <xdr:row>5</xdr:row>
      <xdr:rowOff>30802</xdr:rowOff>
    </xdr:to>
    <xdr:pic>
      <xdr:nvPicPr>
        <xdr:cNvPr id="4" name="Imagen 3">
          <a:extLst>
            <a:ext uri="{FF2B5EF4-FFF2-40B4-BE49-F238E27FC236}">
              <a16:creationId xmlns:a16="http://schemas.microsoft.com/office/drawing/2014/main" id="{A3DC153E-AAF3-415E-963E-355AD636C72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65667" y="190500"/>
          <a:ext cx="1407584" cy="80338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5995147"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4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400-000005000000}"/>
            </a:ext>
          </a:extLst>
        </xdr:cNvPr>
        <xdr:cNvGrpSpPr>
          <a:grpSpLocks/>
        </xdr:cNvGrpSpPr>
      </xdr:nvGrpSpPr>
      <xdr:grpSpPr bwMode="auto">
        <a:xfrm>
          <a:off x="5995147"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4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400-000007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400-000008000000}"/>
            </a:ext>
          </a:extLst>
        </xdr:cNvPr>
        <xdr:cNvGrpSpPr>
          <a:grpSpLocks/>
        </xdr:cNvGrpSpPr>
      </xdr:nvGrpSpPr>
      <xdr:grpSpPr bwMode="auto">
        <a:xfrm>
          <a:off x="5995147"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4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400-00000A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400-00000B000000}"/>
            </a:ext>
          </a:extLst>
        </xdr:cNvPr>
        <xdr:cNvGrpSpPr>
          <a:grpSpLocks/>
        </xdr:cNvGrpSpPr>
      </xdr:nvGrpSpPr>
      <xdr:grpSpPr bwMode="auto">
        <a:xfrm>
          <a:off x="5995147"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4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400-00000D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400-00000E000000}"/>
            </a:ext>
          </a:extLst>
        </xdr:cNvPr>
        <xdr:cNvGrpSpPr>
          <a:grpSpLocks/>
        </xdr:cNvGrpSpPr>
      </xdr:nvGrpSpPr>
      <xdr:grpSpPr bwMode="auto">
        <a:xfrm>
          <a:off x="5995147"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4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400-000010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400-000011000000}"/>
            </a:ext>
          </a:extLst>
        </xdr:cNvPr>
        <xdr:cNvGrpSpPr>
          <a:grpSpLocks/>
        </xdr:cNvGrpSpPr>
      </xdr:nvGrpSpPr>
      <xdr:grpSpPr bwMode="auto">
        <a:xfrm>
          <a:off x="5995147"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4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400-000014000000}"/>
            </a:ext>
          </a:extLst>
        </xdr:cNvPr>
        <xdr:cNvGrpSpPr>
          <a:grpSpLocks/>
        </xdr:cNvGrpSpPr>
      </xdr:nvGrpSpPr>
      <xdr:grpSpPr bwMode="auto">
        <a:xfrm>
          <a:off x="5995147"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4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400-000016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400-000017000000}"/>
            </a:ext>
          </a:extLst>
        </xdr:cNvPr>
        <xdr:cNvGrpSpPr>
          <a:grpSpLocks/>
        </xdr:cNvGrpSpPr>
      </xdr:nvGrpSpPr>
      <xdr:grpSpPr bwMode="auto">
        <a:xfrm>
          <a:off x="5995147"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4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400-000019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400-00001A000000}"/>
            </a:ext>
          </a:extLst>
        </xdr:cNvPr>
        <xdr:cNvGrpSpPr>
          <a:grpSpLocks/>
        </xdr:cNvGrpSpPr>
      </xdr:nvGrpSpPr>
      <xdr:grpSpPr bwMode="auto">
        <a:xfrm>
          <a:off x="5995147"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4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400-00001C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400-00001D000000}"/>
            </a:ext>
          </a:extLst>
        </xdr:cNvPr>
        <xdr:cNvGrpSpPr>
          <a:grpSpLocks/>
        </xdr:cNvGrpSpPr>
      </xdr:nvGrpSpPr>
      <xdr:grpSpPr bwMode="auto">
        <a:xfrm>
          <a:off x="5995147"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4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400-00001F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400-000020000000}"/>
            </a:ext>
          </a:extLst>
        </xdr:cNvPr>
        <xdr:cNvGrpSpPr>
          <a:grpSpLocks/>
        </xdr:cNvGrpSpPr>
      </xdr:nvGrpSpPr>
      <xdr:grpSpPr bwMode="auto">
        <a:xfrm>
          <a:off x="5995147"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4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400-000022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400-000023000000}"/>
            </a:ext>
          </a:extLst>
        </xdr:cNvPr>
        <xdr:cNvGrpSpPr>
          <a:grpSpLocks/>
        </xdr:cNvGrpSpPr>
      </xdr:nvGrpSpPr>
      <xdr:grpSpPr bwMode="auto">
        <a:xfrm>
          <a:off x="5995147"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4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400-000025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400-000026000000}"/>
            </a:ext>
          </a:extLst>
        </xdr:cNvPr>
        <xdr:cNvGrpSpPr>
          <a:grpSpLocks/>
        </xdr:cNvGrpSpPr>
      </xdr:nvGrpSpPr>
      <xdr:grpSpPr bwMode="auto">
        <a:xfrm>
          <a:off x="5995147"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4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400-000028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400-000029000000}"/>
            </a:ext>
          </a:extLst>
        </xdr:cNvPr>
        <xdr:cNvGrpSpPr>
          <a:grpSpLocks/>
        </xdr:cNvGrpSpPr>
      </xdr:nvGrpSpPr>
      <xdr:grpSpPr bwMode="auto">
        <a:xfrm>
          <a:off x="5995147"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4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400-00002B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400-00002C000000}"/>
            </a:ext>
          </a:extLst>
        </xdr:cNvPr>
        <xdr:cNvGrpSpPr>
          <a:grpSpLocks/>
        </xdr:cNvGrpSpPr>
      </xdr:nvGrpSpPr>
      <xdr:grpSpPr bwMode="auto">
        <a:xfrm>
          <a:off x="5995147"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4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400-00002E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40821</xdr:colOff>
      <xdr:row>0</xdr:row>
      <xdr:rowOff>299357</xdr:rowOff>
    </xdr:from>
    <xdr:to>
      <xdr:col>1</xdr:col>
      <xdr:colOff>94588</xdr:colOff>
      <xdr:row>3</xdr:row>
      <xdr:rowOff>95250</xdr:rowOff>
    </xdr:to>
    <xdr:pic>
      <xdr:nvPicPr>
        <xdr:cNvPr id="48" name="Imagen 47">
          <a:extLst>
            <a:ext uri="{FF2B5EF4-FFF2-40B4-BE49-F238E27FC236}">
              <a16:creationId xmlns:a16="http://schemas.microsoft.com/office/drawing/2014/main" id="{65A87BDC-24D2-488E-AF24-189662844BA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40821" y="299357"/>
          <a:ext cx="1645002" cy="93889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66675</xdr:colOff>
      <xdr:row>49</xdr:row>
      <xdr:rowOff>133350</xdr:rowOff>
    </xdr:from>
    <xdr:to>
      <xdr:col>14</xdr:col>
      <xdr:colOff>638175</xdr:colOff>
      <xdr:row>64</xdr:row>
      <xdr:rowOff>47625</xdr:rowOff>
    </xdr:to>
    <xdr:graphicFrame macro="">
      <xdr:nvGraphicFramePr>
        <xdr:cNvPr id="3" name="1 Gráfico">
          <a:extLst>
            <a:ext uri="{FF2B5EF4-FFF2-40B4-BE49-F238E27FC236}">
              <a16:creationId xmlns:a16="http://schemas.microsoft.com/office/drawing/2014/main" id="{CDBC854B-95B4-4284-A208-90A02AAB8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345282</xdr:colOff>
      <xdr:row>1</xdr:row>
      <xdr:rowOff>0</xdr:rowOff>
    </xdr:from>
    <xdr:to>
      <xdr:col>1</xdr:col>
      <xdr:colOff>1719604</xdr:colOff>
      <xdr:row>5</xdr:row>
      <xdr:rowOff>10495</xdr:rowOff>
    </xdr:to>
    <xdr:pic>
      <xdr:nvPicPr>
        <xdr:cNvPr id="4" name="Imagen 3">
          <a:extLst>
            <a:ext uri="{FF2B5EF4-FFF2-40B4-BE49-F238E27FC236}">
              <a16:creationId xmlns:a16="http://schemas.microsoft.com/office/drawing/2014/main" id="{6C020D06-2963-45AA-8DDE-98C9AE04A1A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47688" y="202406"/>
          <a:ext cx="1374322" cy="78440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5703094"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600-000005000000}"/>
            </a:ext>
          </a:extLst>
        </xdr:cNvPr>
        <xdr:cNvGrpSpPr>
          <a:grpSpLocks/>
        </xdr:cNvGrpSpPr>
      </xdr:nvGrpSpPr>
      <xdr:grpSpPr bwMode="auto">
        <a:xfrm>
          <a:off x="5703094"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6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600-000007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600-000008000000}"/>
            </a:ext>
          </a:extLst>
        </xdr:cNvPr>
        <xdr:cNvGrpSpPr>
          <a:grpSpLocks/>
        </xdr:cNvGrpSpPr>
      </xdr:nvGrpSpPr>
      <xdr:grpSpPr bwMode="auto">
        <a:xfrm>
          <a:off x="5703094"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6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600-00000A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600-00000B000000}"/>
            </a:ext>
          </a:extLst>
        </xdr:cNvPr>
        <xdr:cNvGrpSpPr>
          <a:grpSpLocks/>
        </xdr:cNvGrpSpPr>
      </xdr:nvGrpSpPr>
      <xdr:grpSpPr bwMode="auto">
        <a:xfrm>
          <a:off x="5703094"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6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600-00000D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600-00000E000000}"/>
            </a:ext>
          </a:extLst>
        </xdr:cNvPr>
        <xdr:cNvGrpSpPr>
          <a:grpSpLocks/>
        </xdr:cNvGrpSpPr>
      </xdr:nvGrpSpPr>
      <xdr:grpSpPr bwMode="auto">
        <a:xfrm>
          <a:off x="5703094"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6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600-000010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600-000011000000}"/>
            </a:ext>
          </a:extLst>
        </xdr:cNvPr>
        <xdr:cNvGrpSpPr>
          <a:grpSpLocks/>
        </xdr:cNvGrpSpPr>
      </xdr:nvGrpSpPr>
      <xdr:grpSpPr bwMode="auto">
        <a:xfrm>
          <a:off x="5703094"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6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600-000013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600-000014000000}"/>
            </a:ext>
          </a:extLst>
        </xdr:cNvPr>
        <xdr:cNvGrpSpPr>
          <a:grpSpLocks/>
        </xdr:cNvGrpSpPr>
      </xdr:nvGrpSpPr>
      <xdr:grpSpPr bwMode="auto">
        <a:xfrm>
          <a:off x="5703094"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6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600-000016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600-000017000000}"/>
            </a:ext>
          </a:extLst>
        </xdr:cNvPr>
        <xdr:cNvGrpSpPr>
          <a:grpSpLocks/>
        </xdr:cNvGrpSpPr>
      </xdr:nvGrpSpPr>
      <xdr:grpSpPr bwMode="auto">
        <a:xfrm>
          <a:off x="5703094"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6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600-000019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600-00001A000000}"/>
            </a:ext>
          </a:extLst>
        </xdr:cNvPr>
        <xdr:cNvGrpSpPr>
          <a:grpSpLocks/>
        </xdr:cNvGrpSpPr>
      </xdr:nvGrpSpPr>
      <xdr:grpSpPr bwMode="auto">
        <a:xfrm>
          <a:off x="5703094"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6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600-00001C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600-00001D000000}"/>
            </a:ext>
          </a:extLst>
        </xdr:cNvPr>
        <xdr:cNvGrpSpPr>
          <a:grpSpLocks/>
        </xdr:cNvGrpSpPr>
      </xdr:nvGrpSpPr>
      <xdr:grpSpPr bwMode="auto">
        <a:xfrm>
          <a:off x="5703094"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6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600-00001F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600-000020000000}"/>
            </a:ext>
          </a:extLst>
        </xdr:cNvPr>
        <xdr:cNvGrpSpPr>
          <a:grpSpLocks/>
        </xdr:cNvGrpSpPr>
      </xdr:nvGrpSpPr>
      <xdr:grpSpPr bwMode="auto">
        <a:xfrm>
          <a:off x="5703094"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6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600-000022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600-000023000000}"/>
            </a:ext>
          </a:extLst>
        </xdr:cNvPr>
        <xdr:cNvGrpSpPr>
          <a:grpSpLocks/>
        </xdr:cNvGrpSpPr>
      </xdr:nvGrpSpPr>
      <xdr:grpSpPr bwMode="auto">
        <a:xfrm>
          <a:off x="5703094"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6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600-000025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600-000026000000}"/>
            </a:ext>
          </a:extLst>
        </xdr:cNvPr>
        <xdr:cNvGrpSpPr>
          <a:grpSpLocks/>
        </xdr:cNvGrpSpPr>
      </xdr:nvGrpSpPr>
      <xdr:grpSpPr bwMode="auto">
        <a:xfrm>
          <a:off x="5703094"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6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600-000028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600-000029000000}"/>
            </a:ext>
          </a:extLst>
        </xdr:cNvPr>
        <xdr:cNvGrpSpPr>
          <a:grpSpLocks/>
        </xdr:cNvGrpSpPr>
      </xdr:nvGrpSpPr>
      <xdr:grpSpPr bwMode="auto">
        <a:xfrm>
          <a:off x="5703094"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6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600-00002B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600-00002C000000}"/>
            </a:ext>
          </a:extLst>
        </xdr:cNvPr>
        <xdr:cNvGrpSpPr>
          <a:grpSpLocks/>
        </xdr:cNvGrpSpPr>
      </xdr:nvGrpSpPr>
      <xdr:grpSpPr bwMode="auto">
        <a:xfrm>
          <a:off x="5703094"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6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600-00002E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122464</xdr:colOff>
      <xdr:row>0</xdr:row>
      <xdr:rowOff>204107</xdr:rowOff>
    </xdr:from>
    <xdr:to>
      <xdr:col>0</xdr:col>
      <xdr:colOff>1687285</xdr:colOff>
      <xdr:row>2</xdr:row>
      <xdr:rowOff>335236</xdr:rowOff>
    </xdr:to>
    <xdr:pic>
      <xdr:nvPicPr>
        <xdr:cNvPr id="48" name="Imagen 47">
          <a:extLst>
            <a:ext uri="{FF2B5EF4-FFF2-40B4-BE49-F238E27FC236}">
              <a16:creationId xmlns:a16="http://schemas.microsoft.com/office/drawing/2014/main" id="{D0E6920B-D40F-4A02-B36C-907BD53CB66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2464" y="204107"/>
          <a:ext cx="1564821" cy="89312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2" name="1 Gráfico">
          <a:extLst>
            <a:ext uri="{FF2B5EF4-FFF2-40B4-BE49-F238E27FC236}">
              <a16:creationId xmlns:a16="http://schemas.microsoft.com/office/drawing/2014/main" id="{26C9D411-CCCE-4F6A-888B-642A4889C3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243417</xdr:colOff>
      <xdr:row>0</xdr:row>
      <xdr:rowOff>169333</xdr:rowOff>
    </xdr:from>
    <xdr:to>
      <xdr:col>1</xdr:col>
      <xdr:colOff>1617739</xdr:colOff>
      <xdr:row>4</xdr:row>
      <xdr:rowOff>191734</xdr:rowOff>
    </xdr:to>
    <xdr:pic>
      <xdr:nvPicPr>
        <xdr:cNvPr id="3" name="Imagen 2">
          <a:extLst>
            <a:ext uri="{FF2B5EF4-FFF2-40B4-BE49-F238E27FC236}">
              <a16:creationId xmlns:a16="http://schemas.microsoft.com/office/drawing/2014/main" id="{4424FDB8-59E6-4FA7-96B8-A355CB2AB29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43442" y="169333"/>
          <a:ext cx="1374322" cy="784401"/>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personal/francycp_supersociedades_gov_co/Documents/Documentos/2024/IndicadoresEstrategicos/BaseIndicadoresEstrategicos2024-2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BD Ficha"/>
      <sheetName val="RESUMEN"/>
      <sheetName val="Listas"/>
      <sheetName val="FORMULARIO DE SEGUIMIENTO"/>
      <sheetName val="BD SEGUIMIENTOS"/>
      <sheetName val="BaseIndicadoresEstrategicos2024"/>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8"/>
  <sheetViews>
    <sheetView workbookViewId="0">
      <selection activeCell="A2" sqref="A2:A8"/>
    </sheetView>
  </sheetViews>
  <sheetFormatPr baseColWidth="10" defaultColWidth="11.42578125" defaultRowHeight="15" x14ac:dyDescent="0.25"/>
  <cols>
    <col min="1" max="1" width="58.28515625" style="3" customWidth="1"/>
    <col min="2" max="2" width="14.5703125" style="3" customWidth="1"/>
    <col min="3" max="16384" width="11.42578125" style="3"/>
  </cols>
  <sheetData>
    <row r="1" spans="1:2" x14ac:dyDescent="0.25">
      <c r="A1" s="2" t="s">
        <v>14</v>
      </c>
      <c r="B1" s="2" t="s">
        <v>58</v>
      </c>
    </row>
    <row r="2" spans="1:2" ht="38.25" x14ac:dyDescent="0.25">
      <c r="A2" s="6" t="s">
        <v>115</v>
      </c>
      <c r="B2" s="1" t="s">
        <v>59</v>
      </c>
    </row>
    <row r="3" spans="1:2" ht="51" x14ac:dyDescent="0.25">
      <c r="A3" s="6" t="s">
        <v>116</v>
      </c>
      <c r="B3" s="1" t="s">
        <v>60</v>
      </c>
    </row>
    <row r="4" spans="1:2" ht="25.5" x14ac:dyDescent="0.25">
      <c r="A4" s="6" t="s">
        <v>117</v>
      </c>
      <c r="B4" s="1" t="s">
        <v>61</v>
      </c>
    </row>
    <row r="5" spans="1:2" ht="25.5" x14ac:dyDescent="0.25">
      <c r="A5" s="6" t="s">
        <v>118</v>
      </c>
      <c r="B5" s="1" t="s">
        <v>62</v>
      </c>
    </row>
    <row r="6" spans="1:2" ht="25.5" x14ac:dyDescent="0.25">
      <c r="A6" s="6" t="s">
        <v>119</v>
      </c>
      <c r="B6" s="1" t="s">
        <v>63</v>
      </c>
    </row>
    <row r="7" spans="1:2" x14ac:dyDescent="0.25">
      <c r="A7" s="6" t="s">
        <v>120</v>
      </c>
      <c r="B7" s="1" t="s">
        <v>64</v>
      </c>
    </row>
    <row r="8" spans="1:2" ht="51" x14ac:dyDescent="0.25">
      <c r="A8" s="6" t="s">
        <v>121</v>
      </c>
      <c r="B8" s="1" t="s">
        <v>65</v>
      </c>
    </row>
    <row r="9" spans="1:2" x14ac:dyDescent="0.25">
      <c r="A9" s="4"/>
      <c r="B9" s="1" t="s">
        <v>66</v>
      </c>
    </row>
    <row r="10" spans="1:2" x14ac:dyDescent="0.25">
      <c r="B10" s="1" t="s">
        <v>67</v>
      </c>
    </row>
    <row r="11" spans="1:2" ht="38.25" x14ac:dyDescent="0.25">
      <c r="B11" s="5" t="s">
        <v>68</v>
      </c>
    </row>
    <row r="12" spans="1:2" x14ac:dyDescent="0.25">
      <c r="A12" s="3" t="s">
        <v>91</v>
      </c>
      <c r="B12" s="1" t="s">
        <v>69</v>
      </c>
    </row>
    <row r="13" spans="1:2" x14ac:dyDescent="0.25">
      <c r="A13" s="3" t="s">
        <v>92</v>
      </c>
      <c r="B13" s="1" t="s">
        <v>70</v>
      </c>
    </row>
    <row r="14" spans="1:2" x14ac:dyDescent="0.25">
      <c r="A14" s="3" t="s">
        <v>93</v>
      </c>
      <c r="B14" s="1" t="s">
        <v>71</v>
      </c>
    </row>
    <row r="15" spans="1:2" x14ac:dyDescent="0.25">
      <c r="A15" s="3" t="s">
        <v>94</v>
      </c>
      <c r="B15" s="1" t="s">
        <v>72</v>
      </c>
    </row>
    <row r="16" spans="1:2" x14ac:dyDescent="0.25">
      <c r="A16" s="3" t="s">
        <v>95</v>
      </c>
      <c r="B16" s="1" t="s">
        <v>73</v>
      </c>
    </row>
    <row r="17" spans="1:2" x14ac:dyDescent="0.25">
      <c r="A17" s="3" t="s">
        <v>110</v>
      </c>
      <c r="B17" s="1" t="s">
        <v>74</v>
      </c>
    </row>
    <row r="18" spans="1:2" x14ac:dyDescent="0.25">
      <c r="B18" s="1" t="s">
        <v>75</v>
      </c>
    </row>
    <row r="19" spans="1:2" x14ac:dyDescent="0.25">
      <c r="B19" s="1" t="s">
        <v>76</v>
      </c>
    </row>
    <row r="20" spans="1:2" x14ac:dyDescent="0.25">
      <c r="B20" s="1" t="s">
        <v>77</v>
      </c>
    </row>
    <row r="21" spans="1:2" x14ac:dyDescent="0.25">
      <c r="B21" s="1" t="s">
        <v>78</v>
      </c>
    </row>
    <row r="22" spans="1:2" x14ac:dyDescent="0.25">
      <c r="B22" s="1" t="s">
        <v>79</v>
      </c>
    </row>
    <row r="23" spans="1:2" x14ac:dyDescent="0.25">
      <c r="B23" s="1" t="s">
        <v>80</v>
      </c>
    </row>
    <row r="24" spans="1:2" x14ac:dyDescent="0.25">
      <c r="B24" s="1" t="s">
        <v>81</v>
      </c>
    </row>
    <row r="25" spans="1:2" x14ac:dyDescent="0.25">
      <c r="B25" s="1" t="s">
        <v>82</v>
      </c>
    </row>
    <row r="26" spans="1:2" x14ac:dyDescent="0.25">
      <c r="B26" s="1" t="s">
        <v>83</v>
      </c>
    </row>
    <row r="27" spans="1:2" x14ac:dyDescent="0.25">
      <c r="B27" s="1" t="s">
        <v>84</v>
      </c>
    </row>
    <row r="28" spans="1:2" x14ac:dyDescent="0.25">
      <c r="B28" s="1" t="s">
        <v>85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9"/>
  <sheetViews>
    <sheetView topLeftCell="A64" zoomScale="70" zoomScaleNormal="70" workbookViewId="0">
      <selection activeCell="C77" sqref="C77:P77"/>
    </sheetView>
  </sheetViews>
  <sheetFormatPr baseColWidth="10" defaultColWidth="11.42578125" defaultRowHeight="14.25" x14ac:dyDescent="0.2"/>
  <cols>
    <col min="1" max="1" width="3" style="8" customWidth="1"/>
    <col min="2" max="2" width="34.140625" style="8" customWidth="1"/>
    <col min="3" max="3" width="16.7109375" style="8" customWidth="1"/>
    <col min="4" max="4" width="5" style="8" customWidth="1"/>
    <col min="5" max="5" width="5.5703125" style="8" customWidth="1"/>
    <col min="6" max="6" width="9.85546875" style="8" customWidth="1"/>
    <col min="7" max="8" width="5.28515625" style="8" customWidth="1"/>
    <col min="9" max="9" width="12" style="8" customWidth="1"/>
    <col min="10" max="10" width="4.140625" style="8" customWidth="1"/>
    <col min="11" max="11" width="6.42578125" style="8" customWidth="1"/>
    <col min="12" max="12" width="9.5703125" style="8" customWidth="1"/>
    <col min="13" max="13" width="8.42578125" style="8" customWidth="1"/>
    <col min="14" max="14" width="6.42578125" style="8" customWidth="1"/>
    <col min="15" max="15" width="11" style="8" customWidth="1"/>
    <col min="16" max="16" width="13.5703125" style="8" bestFit="1" customWidth="1"/>
    <col min="17" max="18" width="11.42578125" style="8"/>
    <col min="19" max="19" width="11.42578125" style="9"/>
    <col min="20" max="16384" width="11.42578125" style="8"/>
  </cols>
  <sheetData>
    <row r="1" spans="1:17" ht="15" thickBot="1" x14ac:dyDescent="0.25">
      <c r="A1" s="7"/>
      <c r="B1" s="7"/>
      <c r="C1" s="7"/>
      <c r="D1" s="7"/>
      <c r="E1" s="7"/>
      <c r="F1" s="7"/>
      <c r="G1" s="7"/>
      <c r="H1" s="7"/>
      <c r="I1" s="7"/>
      <c r="J1" s="7"/>
      <c r="K1" s="7"/>
      <c r="L1" s="7"/>
      <c r="M1" s="7"/>
      <c r="N1" s="7"/>
      <c r="O1" s="7"/>
      <c r="P1" s="7"/>
      <c r="Q1" s="7"/>
    </row>
    <row r="2" spans="1:17" ht="15" x14ac:dyDescent="0.2">
      <c r="A2" s="7"/>
      <c r="B2" s="282"/>
      <c r="C2" s="285" t="s">
        <v>0</v>
      </c>
      <c r="D2" s="286"/>
      <c r="E2" s="286"/>
      <c r="F2" s="286"/>
      <c r="G2" s="286"/>
      <c r="H2" s="286"/>
      <c r="I2" s="286"/>
      <c r="J2" s="286"/>
      <c r="K2" s="286"/>
      <c r="L2" s="286"/>
      <c r="M2" s="287"/>
      <c r="N2" s="288" t="s">
        <v>1</v>
      </c>
      <c r="O2" s="289"/>
      <c r="P2" s="290"/>
      <c r="Q2" s="7"/>
    </row>
    <row r="3" spans="1:17" ht="15" x14ac:dyDescent="0.2">
      <c r="A3" s="7"/>
      <c r="B3" s="283"/>
      <c r="C3" s="291" t="s">
        <v>2</v>
      </c>
      <c r="D3" s="292"/>
      <c r="E3" s="292"/>
      <c r="F3" s="292"/>
      <c r="G3" s="292"/>
      <c r="H3" s="292"/>
      <c r="I3" s="292"/>
      <c r="J3" s="292"/>
      <c r="K3" s="292"/>
      <c r="L3" s="292"/>
      <c r="M3" s="293"/>
      <c r="N3" s="294" t="s">
        <v>3</v>
      </c>
      <c r="O3" s="295"/>
      <c r="P3" s="296"/>
      <c r="Q3" s="7"/>
    </row>
    <row r="4" spans="1:17" ht="15" x14ac:dyDescent="0.2">
      <c r="A4" s="7"/>
      <c r="B4" s="283"/>
      <c r="C4" s="291" t="s">
        <v>4</v>
      </c>
      <c r="D4" s="292"/>
      <c r="E4" s="292"/>
      <c r="F4" s="292"/>
      <c r="G4" s="292"/>
      <c r="H4" s="292"/>
      <c r="I4" s="292"/>
      <c r="J4" s="292"/>
      <c r="K4" s="292"/>
      <c r="L4" s="292"/>
      <c r="M4" s="293"/>
      <c r="N4" s="294" t="s">
        <v>5</v>
      </c>
      <c r="O4" s="295"/>
      <c r="P4" s="296"/>
      <c r="Q4" s="7"/>
    </row>
    <row r="5" spans="1:17" ht="15.75" thickBot="1" x14ac:dyDescent="0.25">
      <c r="A5" s="7"/>
      <c r="B5" s="284"/>
      <c r="C5" s="297" t="s">
        <v>6</v>
      </c>
      <c r="D5" s="298"/>
      <c r="E5" s="298"/>
      <c r="F5" s="298"/>
      <c r="G5" s="298"/>
      <c r="H5" s="298"/>
      <c r="I5" s="298"/>
      <c r="J5" s="298"/>
      <c r="K5" s="298"/>
      <c r="L5" s="298"/>
      <c r="M5" s="299"/>
      <c r="N5" s="300" t="s">
        <v>7</v>
      </c>
      <c r="O5" s="301"/>
      <c r="P5" s="302"/>
      <c r="Q5" s="7"/>
    </row>
    <row r="6" spans="1:17" ht="15" thickBot="1" x14ac:dyDescent="0.25">
      <c r="A6" s="7"/>
      <c r="B6" s="7"/>
      <c r="C6" s="7"/>
      <c r="D6" s="7"/>
      <c r="E6" s="7"/>
      <c r="F6" s="7"/>
      <c r="G6" s="7"/>
      <c r="H6" s="7"/>
      <c r="I6" s="7"/>
      <c r="J6" s="7"/>
      <c r="K6" s="7"/>
      <c r="L6" s="7"/>
      <c r="M6" s="7"/>
      <c r="N6" s="7"/>
      <c r="O6" s="7"/>
      <c r="P6" s="7"/>
      <c r="Q6" s="7"/>
    </row>
    <row r="7" spans="1:17" x14ac:dyDescent="0.2">
      <c r="A7" s="7"/>
      <c r="B7" s="303" t="s">
        <v>8</v>
      </c>
      <c r="C7" s="304"/>
      <c r="D7" s="304"/>
      <c r="E7" s="304"/>
      <c r="F7" s="304"/>
      <c r="G7" s="304"/>
      <c r="H7" s="304"/>
      <c r="I7" s="304"/>
      <c r="J7" s="304"/>
      <c r="K7" s="304"/>
      <c r="L7" s="304"/>
      <c r="M7" s="304"/>
      <c r="N7" s="304"/>
      <c r="O7" s="304"/>
      <c r="P7" s="305"/>
      <c r="Q7" s="7"/>
    </row>
    <row r="8" spans="1:17" ht="15" thickBot="1" x14ac:dyDescent="0.25">
      <c r="A8" s="7"/>
      <c r="B8" s="306"/>
      <c r="C8" s="307"/>
      <c r="D8" s="307"/>
      <c r="E8" s="307"/>
      <c r="F8" s="307"/>
      <c r="G8" s="307"/>
      <c r="H8" s="307"/>
      <c r="I8" s="307"/>
      <c r="J8" s="307"/>
      <c r="K8" s="307"/>
      <c r="L8" s="307"/>
      <c r="M8" s="307"/>
      <c r="N8" s="307"/>
      <c r="O8" s="307"/>
      <c r="P8" s="308"/>
      <c r="Q8" s="7"/>
    </row>
    <row r="9" spans="1:17" ht="3" customHeight="1" thickBot="1" x14ac:dyDescent="0.25">
      <c r="A9" s="7"/>
      <c r="B9" s="309"/>
      <c r="C9" s="309"/>
      <c r="D9" s="309"/>
      <c r="E9" s="309"/>
      <c r="F9" s="309"/>
      <c r="G9" s="309"/>
      <c r="H9" s="309"/>
      <c r="I9" s="309"/>
      <c r="J9" s="309"/>
      <c r="K9" s="309"/>
      <c r="L9" s="309"/>
      <c r="M9" s="309"/>
      <c r="N9" s="309"/>
      <c r="O9" s="309"/>
      <c r="P9" s="309"/>
      <c r="Q9" s="7"/>
    </row>
    <row r="10" spans="1:17" ht="24.75" customHeight="1" thickBot="1" x14ac:dyDescent="0.25">
      <c r="A10" s="7"/>
      <c r="B10" s="33" t="s">
        <v>9</v>
      </c>
      <c r="C10" s="310">
        <v>2025</v>
      </c>
      <c r="D10" s="311"/>
      <c r="E10" s="311"/>
      <c r="F10" s="311"/>
      <c r="G10" s="311"/>
      <c r="H10" s="311"/>
      <c r="I10" s="312"/>
      <c r="J10" s="313" t="s">
        <v>10</v>
      </c>
      <c r="K10" s="314"/>
      <c r="L10" s="314"/>
      <c r="M10" s="314"/>
      <c r="N10" s="315" t="s">
        <v>86</v>
      </c>
      <c r="O10" s="316"/>
      <c r="P10" s="317"/>
      <c r="Q10" s="7"/>
    </row>
    <row r="11" spans="1:17" ht="3" customHeight="1" thickBot="1" x14ac:dyDescent="0.25">
      <c r="A11" s="7"/>
      <c r="B11" s="279"/>
      <c r="C11" s="280"/>
      <c r="D11" s="280"/>
      <c r="E11" s="280"/>
      <c r="F11" s="280"/>
      <c r="G11" s="280"/>
      <c r="H11" s="280"/>
      <c r="I11" s="280"/>
      <c r="J11" s="280"/>
      <c r="K11" s="280"/>
      <c r="L11" s="280"/>
      <c r="M11" s="280"/>
      <c r="N11" s="280"/>
      <c r="O11" s="280"/>
      <c r="P11" s="281"/>
      <c r="Q11" s="7"/>
    </row>
    <row r="12" spans="1:17" ht="31.5" customHeight="1" thickBot="1" x14ac:dyDescent="0.25">
      <c r="A12" s="7"/>
      <c r="B12" s="34" t="s">
        <v>11</v>
      </c>
      <c r="C12" s="321" t="s">
        <v>85</v>
      </c>
      <c r="D12" s="321"/>
      <c r="E12" s="321"/>
      <c r="F12" s="321"/>
      <c r="G12" s="321"/>
      <c r="H12" s="321"/>
      <c r="I12" s="321"/>
      <c r="J12" s="321"/>
      <c r="K12" s="321"/>
      <c r="L12" s="321"/>
      <c r="M12" s="321"/>
      <c r="N12" s="321"/>
      <c r="O12" s="321"/>
      <c r="P12" s="322"/>
      <c r="Q12" s="7"/>
    </row>
    <row r="13" spans="1:17" ht="3" customHeight="1" thickBot="1" x14ac:dyDescent="0.25">
      <c r="A13" s="7"/>
      <c r="B13" s="323"/>
      <c r="C13" s="324"/>
      <c r="D13" s="324"/>
      <c r="E13" s="324"/>
      <c r="F13" s="324"/>
      <c r="G13" s="324"/>
      <c r="H13" s="324"/>
      <c r="I13" s="324"/>
      <c r="J13" s="324"/>
      <c r="K13" s="324"/>
      <c r="L13" s="324"/>
      <c r="M13" s="324"/>
      <c r="N13" s="324"/>
      <c r="O13" s="324"/>
      <c r="P13" s="325"/>
      <c r="Q13" s="7"/>
    </row>
    <row r="14" spans="1:17" ht="31.5" customHeight="1" thickBot="1" x14ac:dyDescent="0.25">
      <c r="A14" s="7"/>
      <c r="B14" s="175" t="s">
        <v>12</v>
      </c>
      <c r="C14" s="326" t="s">
        <v>135</v>
      </c>
      <c r="D14" s="327"/>
      <c r="E14" s="327"/>
      <c r="F14" s="327"/>
      <c r="G14" s="327"/>
      <c r="H14" s="327"/>
      <c r="I14" s="327"/>
      <c r="J14" s="327"/>
      <c r="K14" s="327"/>
      <c r="L14" s="327"/>
      <c r="M14" s="327"/>
      <c r="N14" s="327"/>
      <c r="O14" s="327"/>
      <c r="P14" s="328"/>
      <c r="Q14" s="7"/>
    </row>
    <row r="15" spans="1:17" ht="3" customHeight="1" thickBot="1" x14ac:dyDescent="0.25">
      <c r="A15" s="7"/>
      <c r="B15" s="329"/>
      <c r="C15" s="330"/>
      <c r="D15" s="330"/>
      <c r="E15" s="330"/>
      <c r="F15" s="330"/>
      <c r="G15" s="330"/>
      <c r="H15" s="330"/>
      <c r="I15" s="330"/>
      <c r="J15" s="330"/>
      <c r="K15" s="330"/>
      <c r="L15" s="330"/>
      <c r="M15" s="330"/>
      <c r="N15" s="330"/>
      <c r="O15" s="330"/>
      <c r="P15" s="331"/>
      <c r="Q15" s="7"/>
    </row>
    <row r="16" spans="1:17" ht="30.75" customHeight="1" thickBot="1" x14ac:dyDescent="0.25">
      <c r="A16" s="7"/>
      <c r="B16" s="175" t="s">
        <v>13</v>
      </c>
      <c r="C16" s="332" t="s">
        <v>136</v>
      </c>
      <c r="D16" s="333"/>
      <c r="E16" s="333"/>
      <c r="F16" s="333"/>
      <c r="G16" s="333"/>
      <c r="H16" s="333"/>
      <c r="I16" s="333"/>
      <c r="J16" s="333"/>
      <c r="K16" s="333"/>
      <c r="L16" s="333"/>
      <c r="M16" s="333"/>
      <c r="N16" s="333"/>
      <c r="O16" s="333"/>
      <c r="P16" s="334"/>
      <c r="Q16" s="7"/>
    </row>
    <row r="17" spans="1:17" ht="3" customHeight="1" thickBot="1" x14ac:dyDescent="0.25">
      <c r="A17" s="7"/>
      <c r="B17" s="329"/>
      <c r="C17" s="330"/>
      <c r="D17" s="330"/>
      <c r="E17" s="330"/>
      <c r="F17" s="330"/>
      <c r="G17" s="330"/>
      <c r="H17" s="330"/>
      <c r="I17" s="330"/>
      <c r="J17" s="330"/>
      <c r="K17" s="330"/>
      <c r="L17" s="330"/>
      <c r="M17" s="330"/>
      <c r="N17" s="330"/>
      <c r="O17" s="330"/>
      <c r="P17" s="331"/>
      <c r="Q17" s="7"/>
    </row>
    <row r="18" spans="1:17" ht="33" customHeight="1" thickBot="1" x14ac:dyDescent="0.25">
      <c r="A18" s="7"/>
      <c r="B18" s="175" t="s">
        <v>14</v>
      </c>
      <c r="C18" s="335" t="s">
        <v>117</v>
      </c>
      <c r="D18" s="336"/>
      <c r="E18" s="336"/>
      <c r="F18" s="336"/>
      <c r="G18" s="336"/>
      <c r="H18" s="336"/>
      <c r="I18" s="336"/>
      <c r="J18" s="336"/>
      <c r="K18" s="336"/>
      <c r="L18" s="336"/>
      <c r="M18" s="336"/>
      <c r="N18" s="336"/>
      <c r="O18" s="336"/>
      <c r="P18" s="337"/>
      <c r="Q18" s="7"/>
    </row>
    <row r="19" spans="1:17" ht="3" customHeight="1" thickBot="1" x14ac:dyDescent="0.25">
      <c r="A19" s="7"/>
      <c r="B19" s="338"/>
      <c r="C19" s="338"/>
      <c r="D19" s="338"/>
      <c r="E19" s="338"/>
      <c r="F19" s="338"/>
      <c r="G19" s="338"/>
      <c r="H19" s="338"/>
      <c r="I19" s="338"/>
      <c r="J19" s="338"/>
      <c r="K19" s="338"/>
      <c r="L19" s="338"/>
      <c r="M19" s="338"/>
      <c r="N19" s="338"/>
      <c r="O19" s="338"/>
      <c r="P19" s="338"/>
      <c r="Q19" s="7"/>
    </row>
    <row r="20" spans="1:17" ht="15" thickBot="1" x14ac:dyDescent="0.25">
      <c r="A20" s="7"/>
      <c r="B20" s="339" t="s">
        <v>15</v>
      </c>
      <c r="C20" s="340"/>
      <c r="D20" s="340"/>
      <c r="E20" s="340"/>
      <c r="F20" s="340"/>
      <c r="G20" s="340"/>
      <c r="H20" s="340"/>
      <c r="I20" s="340"/>
      <c r="J20" s="340"/>
      <c r="K20" s="340"/>
      <c r="L20" s="340"/>
      <c r="M20" s="340"/>
      <c r="N20" s="340"/>
      <c r="O20" s="340"/>
      <c r="P20" s="341"/>
      <c r="Q20" s="7"/>
    </row>
    <row r="21" spans="1:17" ht="3" customHeight="1" thickBot="1" x14ac:dyDescent="0.25">
      <c r="A21" s="7"/>
      <c r="B21" s="342"/>
      <c r="C21" s="343"/>
      <c r="D21" s="343"/>
      <c r="E21" s="343"/>
      <c r="F21" s="343"/>
      <c r="G21" s="343"/>
      <c r="H21" s="343"/>
      <c r="I21" s="343"/>
      <c r="J21" s="343"/>
      <c r="K21" s="343"/>
      <c r="L21" s="343"/>
      <c r="M21" s="343"/>
      <c r="N21" s="343"/>
      <c r="O21" s="343"/>
      <c r="P21" s="344"/>
      <c r="Q21" s="7"/>
    </row>
    <row r="22" spans="1:17" ht="76.5" customHeight="1" thickBot="1" x14ac:dyDescent="0.25">
      <c r="A22" s="7"/>
      <c r="B22" s="34" t="s">
        <v>16</v>
      </c>
      <c r="C22" s="345" t="s">
        <v>177</v>
      </c>
      <c r="D22" s="346"/>
      <c r="E22" s="346"/>
      <c r="F22" s="346"/>
      <c r="G22" s="346"/>
      <c r="H22" s="346"/>
      <c r="I22" s="346"/>
      <c r="J22" s="346"/>
      <c r="K22" s="346"/>
      <c r="L22" s="346"/>
      <c r="M22" s="346"/>
      <c r="N22" s="346"/>
      <c r="O22" s="346"/>
      <c r="P22" s="347"/>
      <c r="Q22" s="7"/>
    </row>
    <row r="23" spans="1:17" ht="3" customHeight="1" thickBot="1" x14ac:dyDescent="0.25">
      <c r="A23" s="7"/>
      <c r="B23" s="318"/>
      <c r="C23" s="319"/>
      <c r="D23" s="319"/>
      <c r="E23" s="319"/>
      <c r="F23" s="319"/>
      <c r="G23" s="319"/>
      <c r="H23" s="319"/>
      <c r="I23" s="319"/>
      <c r="J23" s="319"/>
      <c r="K23" s="319"/>
      <c r="L23" s="319"/>
      <c r="M23" s="319"/>
      <c r="N23" s="319"/>
      <c r="O23" s="319"/>
      <c r="P23" s="320"/>
      <c r="Q23" s="7"/>
    </row>
    <row r="24" spans="1:17" ht="175.5" customHeight="1" thickBot="1" x14ac:dyDescent="0.25">
      <c r="A24" s="7"/>
      <c r="B24" s="34" t="s">
        <v>17</v>
      </c>
      <c r="C24" s="351" t="s">
        <v>178</v>
      </c>
      <c r="D24" s="352"/>
      <c r="E24" s="352"/>
      <c r="F24" s="352"/>
      <c r="G24" s="352"/>
      <c r="H24" s="352"/>
      <c r="I24" s="352"/>
      <c r="J24" s="352"/>
      <c r="K24" s="352"/>
      <c r="L24" s="352"/>
      <c r="M24" s="352"/>
      <c r="N24" s="352"/>
      <c r="O24" s="352"/>
      <c r="P24" s="353"/>
      <c r="Q24" s="7"/>
    </row>
    <row r="25" spans="1:17" ht="3" customHeight="1" thickBot="1" x14ac:dyDescent="0.25">
      <c r="A25" s="7"/>
      <c r="B25" s="354"/>
      <c r="C25" s="355"/>
      <c r="D25" s="355"/>
      <c r="E25" s="355"/>
      <c r="F25" s="355"/>
      <c r="G25" s="355"/>
      <c r="H25" s="355"/>
      <c r="I25" s="355"/>
      <c r="J25" s="355"/>
      <c r="K25" s="355"/>
      <c r="L25" s="355"/>
      <c r="M25" s="355"/>
      <c r="N25" s="355"/>
      <c r="O25" s="355"/>
      <c r="P25" s="356"/>
      <c r="Q25" s="7"/>
    </row>
    <row r="26" spans="1:17" ht="15" thickBot="1" x14ac:dyDescent="0.25">
      <c r="A26" s="7"/>
      <c r="B26" s="36" t="s">
        <v>18</v>
      </c>
      <c r="C26" s="357">
        <v>0.85</v>
      </c>
      <c r="D26" s="358"/>
      <c r="E26" s="358"/>
      <c r="F26" s="358"/>
      <c r="G26" s="358"/>
      <c r="H26" s="358"/>
      <c r="I26" s="358"/>
      <c r="J26" s="358"/>
      <c r="K26" s="358"/>
      <c r="L26" s="358"/>
      <c r="M26" s="358"/>
      <c r="N26" s="358"/>
      <c r="O26" s="358"/>
      <c r="P26" s="359"/>
      <c r="Q26" s="7"/>
    </row>
    <row r="27" spans="1:17" ht="3" customHeight="1" thickBot="1" x14ac:dyDescent="0.25">
      <c r="A27" s="7"/>
      <c r="B27" s="85"/>
      <c r="C27" s="161"/>
      <c r="D27" s="161"/>
      <c r="E27" s="161"/>
      <c r="F27" s="161"/>
      <c r="G27" s="161"/>
      <c r="H27" s="161"/>
      <c r="I27" s="161"/>
      <c r="J27" s="161"/>
      <c r="K27" s="161"/>
      <c r="L27" s="161"/>
      <c r="M27" s="161"/>
      <c r="N27" s="161"/>
      <c r="O27" s="161"/>
      <c r="P27" s="162"/>
      <c r="Q27" s="7"/>
    </row>
    <row r="28" spans="1:17" ht="15" customHeight="1" thickBot="1" x14ac:dyDescent="0.25">
      <c r="A28" s="7"/>
      <c r="B28" s="36" t="s">
        <v>19</v>
      </c>
      <c r="C28" s="163" t="s">
        <v>20</v>
      </c>
      <c r="D28" s="360" t="s">
        <v>138</v>
      </c>
      <c r="E28" s="358"/>
      <c r="F28" s="358"/>
      <c r="G28" s="359"/>
      <c r="H28" s="361" t="s">
        <v>21</v>
      </c>
      <c r="I28" s="361"/>
      <c r="J28" s="361"/>
      <c r="K28" s="360" t="s">
        <v>137</v>
      </c>
      <c r="L28" s="358"/>
      <c r="M28" s="359"/>
      <c r="N28" s="362" t="s">
        <v>22</v>
      </c>
      <c r="O28" s="363"/>
      <c r="P28" s="164" t="s">
        <v>139</v>
      </c>
      <c r="Q28" s="7"/>
    </row>
    <row r="29" spans="1:17" ht="3" customHeight="1" thickBot="1" x14ac:dyDescent="0.25">
      <c r="A29" s="7"/>
      <c r="B29" s="364"/>
      <c r="C29" s="365"/>
      <c r="D29" s="365"/>
      <c r="E29" s="365"/>
      <c r="F29" s="365"/>
      <c r="G29" s="365"/>
      <c r="H29" s="365"/>
      <c r="I29" s="365"/>
      <c r="J29" s="365"/>
      <c r="K29" s="365"/>
      <c r="L29" s="365"/>
      <c r="M29" s="365"/>
      <c r="N29" s="365"/>
      <c r="O29" s="365"/>
      <c r="P29" s="366"/>
      <c r="Q29" s="7"/>
    </row>
    <row r="30" spans="1:17" ht="15" thickBot="1" x14ac:dyDescent="0.25">
      <c r="A30" s="7"/>
      <c r="B30" s="35" t="s">
        <v>23</v>
      </c>
      <c r="C30" s="367" t="s">
        <v>90</v>
      </c>
      <c r="D30" s="349"/>
      <c r="E30" s="349"/>
      <c r="F30" s="349"/>
      <c r="G30" s="349"/>
      <c r="H30" s="349"/>
      <c r="I30" s="349"/>
      <c r="J30" s="349"/>
      <c r="K30" s="349"/>
      <c r="L30" s="349"/>
      <c r="M30" s="349"/>
      <c r="N30" s="349"/>
      <c r="O30" s="349"/>
      <c r="P30" s="350"/>
      <c r="Q30" s="7"/>
    </row>
    <row r="31" spans="1:17" ht="3" customHeight="1" thickBot="1" x14ac:dyDescent="0.25">
      <c r="A31" s="7"/>
      <c r="B31" s="12"/>
      <c r="C31" s="13"/>
      <c r="D31" s="13"/>
      <c r="E31" s="13"/>
      <c r="F31" s="13"/>
      <c r="G31" s="13"/>
      <c r="H31" s="13"/>
      <c r="I31" s="13"/>
      <c r="J31" s="13"/>
      <c r="K31" s="13"/>
      <c r="L31" s="13"/>
      <c r="M31" s="13"/>
      <c r="N31" s="13"/>
      <c r="O31" s="13"/>
      <c r="P31" s="14"/>
      <c r="Q31" s="7"/>
    </row>
    <row r="32" spans="1:17" ht="15" thickBot="1" x14ac:dyDescent="0.25">
      <c r="A32" s="7"/>
      <c r="B32" s="35" t="s">
        <v>24</v>
      </c>
      <c r="C32" s="348" t="s">
        <v>25</v>
      </c>
      <c r="D32" s="349"/>
      <c r="E32" s="349"/>
      <c r="F32" s="349"/>
      <c r="G32" s="349"/>
      <c r="H32" s="349"/>
      <c r="I32" s="349"/>
      <c r="J32" s="349"/>
      <c r="K32" s="349"/>
      <c r="L32" s="349"/>
      <c r="M32" s="349"/>
      <c r="N32" s="349"/>
      <c r="O32" s="349"/>
      <c r="P32" s="350"/>
      <c r="Q32" s="7"/>
    </row>
    <row r="33" spans="1:17" ht="3" customHeight="1" thickBot="1" x14ac:dyDescent="0.25">
      <c r="A33" s="7"/>
      <c r="B33" s="12"/>
      <c r="C33" s="13"/>
      <c r="D33" s="13"/>
      <c r="E33" s="13"/>
      <c r="F33" s="13"/>
      <c r="G33" s="13"/>
      <c r="H33" s="13"/>
      <c r="I33" s="13"/>
      <c r="J33" s="13"/>
      <c r="K33" s="13"/>
      <c r="L33" s="13"/>
      <c r="M33" s="13"/>
      <c r="N33" s="13"/>
      <c r="O33" s="13"/>
      <c r="P33" s="14"/>
      <c r="Q33" s="7"/>
    </row>
    <row r="34" spans="1:17" ht="15" thickBot="1" x14ac:dyDescent="0.25">
      <c r="A34" s="7"/>
      <c r="B34" s="35" t="s">
        <v>26</v>
      </c>
      <c r="C34" s="348" t="s">
        <v>25</v>
      </c>
      <c r="D34" s="349"/>
      <c r="E34" s="349"/>
      <c r="F34" s="349"/>
      <c r="G34" s="349"/>
      <c r="H34" s="349"/>
      <c r="I34" s="349"/>
      <c r="J34" s="349"/>
      <c r="K34" s="349"/>
      <c r="L34" s="349"/>
      <c r="M34" s="349"/>
      <c r="N34" s="349"/>
      <c r="O34" s="349"/>
      <c r="P34" s="350"/>
      <c r="Q34" s="7"/>
    </row>
    <row r="35" spans="1:17" ht="3" customHeight="1" thickBot="1" x14ac:dyDescent="0.25">
      <c r="A35" s="7"/>
      <c r="B35" s="15"/>
      <c r="C35" s="16"/>
      <c r="D35" s="16"/>
      <c r="E35" s="16"/>
      <c r="F35" s="16"/>
      <c r="G35" s="16"/>
      <c r="H35" s="16"/>
      <c r="I35" s="16"/>
      <c r="J35" s="16"/>
      <c r="K35" s="16"/>
      <c r="L35" s="16"/>
      <c r="M35" s="16"/>
      <c r="N35" s="16"/>
      <c r="O35" s="16"/>
      <c r="P35" s="17"/>
      <c r="Q35" s="7"/>
    </row>
    <row r="36" spans="1:17" ht="15" thickBot="1" x14ac:dyDescent="0.25">
      <c r="A36" s="7"/>
      <c r="B36" s="35" t="s">
        <v>27</v>
      </c>
      <c r="C36" s="348" t="s">
        <v>25</v>
      </c>
      <c r="D36" s="349"/>
      <c r="E36" s="349"/>
      <c r="F36" s="349"/>
      <c r="G36" s="349"/>
      <c r="H36" s="349"/>
      <c r="I36" s="349"/>
      <c r="J36" s="349"/>
      <c r="K36" s="349"/>
      <c r="L36" s="349"/>
      <c r="M36" s="349"/>
      <c r="N36" s="349"/>
      <c r="O36" s="349"/>
      <c r="P36" s="350"/>
      <c r="Q36" s="7"/>
    </row>
    <row r="37" spans="1:17" ht="9" customHeight="1" thickBot="1" x14ac:dyDescent="0.25">
      <c r="A37" s="7"/>
      <c r="B37" s="18"/>
      <c r="C37" s="18"/>
      <c r="D37" s="18"/>
      <c r="E37" s="18"/>
      <c r="F37" s="18"/>
      <c r="G37" s="18"/>
      <c r="H37" s="18"/>
      <c r="I37" s="18"/>
      <c r="J37" s="18"/>
      <c r="K37" s="18"/>
      <c r="L37" s="18"/>
      <c r="M37" s="18"/>
      <c r="N37" s="18"/>
      <c r="O37" s="18"/>
      <c r="P37" s="18"/>
      <c r="Q37" s="7"/>
    </row>
    <row r="38" spans="1:17" x14ac:dyDescent="0.2">
      <c r="A38" s="7"/>
      <c r="B38" s="368" t="s">
        <v>28</v>
      </c>
      <c r="C38" s="369"/>
      <c r="D38" s="369"/>
      <c r="E38" s="369"/>
      <c r="F38" s="369"/>
      <c r="G38" s="369"/>
      <c r="H38" s="369"/>
      <c r="I38" s="369"/>
      <c r="J38" s="369"/>
      <c r="K38" s="369"/>
      <c r="L38" s="369"/>
      <c r="M38" s="369"/>
      <c r="N38" s="369"/>
      <c r="O38" s="369"/>
      <c r="P38" s="370"/>
      <c r="Q38" s="7"/>
    </row>
    <row r="39" spans="1:17" x14ac:dyDescent="0.2">
      <c r="A39" s="7"/>
      <c r="B39" s="37" t="s">
        <v>29</v>
      </c>
      <c r="C39" s="371" t="s">
        <v>30</v>
      </c>
      <c r="D39" s="371"/>
      <c r="E39" s="371"/>
      <c r="F39" s="371"/>
      <c r="G39" s="371"/>
      <c r="H39" s="371" t="s">
        <v>23</v>
      </c>
      <c r="I39" s="371"/>
      <c r="J39" s="371"/>
      <c r="K39" s="371"/>
      <c r="L39" s="371"/>
      <c r="M39" s="371" t="s">
        <v>31</v>
      </c>
      <c r="N39" s="371"/>
      <c r="O39" s="371"/>
      <c r="P39" s="372"/>
      <c r="Q39" s="7"/>
    </row>
    <row r="40" spans="1:17" ht="75.75" customHeight="1" x14ac:dyDescent="0.2">
      <c r="A40" s="7"/>
      <c r="B40" s="165" t="s">
        <v>172</v>
      </c>
      <c r="C40" s="373" t="s">
        <v>140</v>
      </c>
      <c r="D40" s="373"/>
      <c r="E40" s="373"/>
      <c r="F40" s="373"/>
      <c r="G40" s="373"/>
      <c r="H40" s="373" t="s">
        <v>141</v>
      </c>
      <c r="I40" s="373"/>
      <c r="J40" s="373"/>
      <c r="K40" s="373"/>
      <c r="L40" s="373"/>
      <c r="M40" s="374" t="s">
        <v>142</v>
      </c>
      <c r="N40" s="374"/>
      <c r="O40" s="374"/>
      <c r="P40" s="375"/>
      <c r="Q40" s="7"/>
    </row>
    <row r="41" spans="1:17" ht="84.75" customHeight="1" x14ac:dyDescent="0.2">
      <c r="A41" s="7"/>
      <c r="B41" s="165" t="s">
        <v>171</v>
      </c>
      <c r="C41" s="373" t="s">
        <v>140</v>
      </c>
      <c r="D41" s="373"/>
      <c r="E41" s="373"/>
      <c r="F41" s="373"/>
      <c r="G41" s="373"/>
      <c r="H41" s="373" t="s">
        <v>141</v>
      </c>
      <c r="I41" s="373"/>
      <c r="J41" s="373"/>
      <c r="K41" s="373"/>
      <c r="L41" s="373"/>
      <c r="M41" s="374" t="s">
        <v>142</v>
      </c>
      <c r="N41" s="374"/>
      <c r="O41" s="374"/>
      <c r="P41" s="375"/>
      <c r="Q41" s="7"/>
    </row>
    <row r="42" spans="1:17" ht="27" customHeight="1" x14ac:dyDescent="0.2">
      <c r="A42" s="7"/>
      <c r="B42" s="174"/>
      <c r="C42" s="376"/>
      <c r="D42" s="376"/>
      <c r="E42" s="376"/>
      <c r="F42" s="376"/>
      <c r="G42" s="376"/>
      <c r="H42" s="377"/>
      <c r="I42" s="377"/>
      <c r="J42" s="377"/>
      <c r="K42" s="377"/>
      <c r="L42" s="377"/>
      <c r="M42" s="377"/>
      <c r="N42" s="377"/>
      <c r="O42" s="377"/>
      <c r="P42" s="378"/>
      <c r="Q42" s="7"/>
    </row>
    <row r="43" spans="1:17" ht="27" customHeight="1" thickBot="1" x14ac:dyDescent="0.25">
      <c r="A43" s="7"/>
      <c r="B43" s="19"/>
      <c r="C43" s="379"/>
      <c r="D43" s="379"/>
      <c r="E43" s="379"/>
      <c r="F43" s="379"/>
      <c r="G43" s="379"/>
      <c r="H43" s="380"/>
      <c r="I43" s="380"/>
      <c r="J43" s="380"/>
      <c r="K43" s="380"/>
      <c r="L43" s="380"/>
      <c r="M43" s="380"/>
      <c r="N43" s="380"/>
      <c r="O43" s="380"/>
      <c r="P43" s="381"/>
      <c r="Q43" s="7"/>
    </row>
    <row r="44" spans="1:17" ht="3" customHeight="1" thickBot="1" x14ac:dyDescent="0.25">
      <c r="A44" s="7"/>
      <c r="B44" s="20"/>
      <c r="C44" s="20"/>
      <c r="D44" s="20"/>
      <c r="E44" s="20"/>
      <c r="F44" s="20"/>
      <c r="G44" s="20"/>
      <c r="H44" s="20"/>
      <c r="I44" s="20"/>
      <c r="J44" s="20"/>
      <c r="K44" s="20"/>
      <c r="L44" s="20"/>
      <c r="M44" s="20"/>
      <c r="N44" s="20"/>
      <c r="O44" s="20"/>
      <c r="P44" s="20"/>
      <c r="Q44" s="7"/>
    </row>
    <row r="45" spans="1:17" ht="15" thickBot="1" x14ac:dyDescent="0.25">
      <c r="A45" s="7"/>
      <c r="B45" s="339" t="s">
        <v>32</v>
      </c>
      <c r="C45" s="340"/>
      <c r="D45" s="340"/>
      <c r="E45" s="340"/>
      <c r="F45" s="340"/>
      <c r="G45" s="340"/>
      <c r="H45" s="340"/>
      <c r="I45" s="340"/>
      <c r="J45" s="340"/>
      <c r="K45" s="340"/>
      <c r="L45" s="340"/>
      <c r="M45" s="340"/>
      <c r="N45" s="340"/>
      <c r="O45" s="340"/>
      <c r="P45" s="341"/>
      <c r="Q45" s="7"/>
    </row>
    <row r="46" spans="1:17" ht="3" customHeight="1" thickBot="1" x14ac:dyDescent="0.25">
      <c r="A46" s="7"/>
      <c r="B46" s="21"/>
      <c r="C46" s="18"/>
      <c r="D46" s="18"/>
      <c r="E46" s="18"/>
      <c r="F46" s="18"/>
      <c r="G46" s="18"/>
      <c r="H46" s="18"/>
      <c r="I46" s="18"/>
      <c r="J46" s="18"/>
      <c r="K46" s="18"/>
      <c r="L46" s="18"/>
      <c r="M46" s="18"/>
      <c r="N46" s="18"/>
      <c r="O46" s="18"/>
      <c r="P46" s="22"/>
      <c r="Q46" s="7"/>
    </row>
    <row r="47" spans="1:17" x14ac:dyDescent="0.2">
      <c r="A47" s="7"/>
      <c r="B47" s="382" t="s">
        <v>33</v>
      </c>
      <c r="C47" s="23" t="s">
        <v>34</v>
      </c>
      <c r="D47" s="167" t="s">
        <v>35</v>
      </c>
      <c r="E47" s="167" t="s">
        <v>36</v>
      </c>
      <c r="F47" s="167" t="s">
        <v>37</v>
      </c>
      <c r="G47" s="167" t="s">
        <v>38</v>
      </c>
      <c r="H47" s="167" t="s">
        <v>39</v>
      </c>
      <c r="I47" s="167" t="s">
        <v>40</v>
      </c>
      <c r="J47" s="167" t="s">
        <v>41</v>
      </c>
      <c r="K47" s="167" t="s">
        <v>42</v>
      </c>
      <c r="L47" s="167" t="s">
        <v>43</v>
      </c>
      <c r="M47" s="167" t="s">
        <v>44</v>
      </c>
      <c r="N47" s="167" t="s">
        <v>45</v>
      </c>
      <c r="O47" s="168" t="s">
        <v>46</v>
      </c>
      <c r="P47" s="169" t="s">
        <v>47</v>
      </c>
      <c r="Q47" s="7"/>
    </row>
    <row r="48" spans="1:17" x14ac:dyDescent="0.2">
      <c r="A48" s="7"/>
      <c r="B48" s="383"/>
      <c r="C48" s="166" t="s">
        <v>18</v>
      </c>
      <c r="D48" s="173"/>
      <c r="E48" s="173"/>
      <c r="F48" s="176">
        <f>+$C$26</f>
        <v>0.85</v>
      </c>
      <c r="G48" s="173"/>
      <c r="H48" s="173"/>
      <c r="I48" s="176">
        <f>+$C$26</f>
        <v>0.85</v>
      </c>
      <c r="J48" s="173"/>
      <c r="K48" s="173"/>
      <c r="L48" s="176">
        <f>+$C$26</f>
        <v>0.85</v>
      </c>
      <c r="M48" s="173"/>
      <c r="N48" s="173"/>
      <c r="O48" s="176">
        <f>+$C$26</f>
        <v>0.85</v>
      </c>
      <c r="P48" s="176">
        <f>+$C$26</f>
        <v>0.85</v>
      </c>
      <c r="Q48" s="7"/>
    </row>
    <row r="49" spans="1:17" ht="15" thickBot="1" x14ac:dyDescent="0.25">
      <c r="A49" s="7"/>
      <c r="B49" s="384"/>
      <c r="C49" s="27" t="s">
        <v>48</v>
      </c>
      <c r="D49" s="170"/>
      <c r="E49" s="170"/>
      <c r="F49" s="171">
        <f>+Registro_Pronun!D10</f>
        <v>1.4053156146179402</v>
      </c>
      <c r="G49" s="172"/>
      <c r="H49" s="172"/>
      <c r="I49" s="171">
        <f>+Registro_Pronun!F10</f>
        <v>1.3192182410423452</v>
      </c>
      <c r="J49" s="172"/>
      <c r="K49" s="172"/>
      <c r="L49" s="171">
        <f>+Registro_Pronun!H10</f>
        <v>0.65394402035623411</v>
      </c>
      <c r="M49" s="172"/>
      <c r="N49" s="172"/>
      <c r="O49" s="171">
        <f>+Registro_Pronun!J10</f>
        <v>1.5968379446640317</v>
      </c>
      <c r="P49" s="171">
        <f>+Registro_Pronun!L10</f>
        <v>1.2145187601957586</v>
      </c>
      <c r="Q49" s="7"/>
    </row>
    <row r="50" spans="1:17" ht="4.5" customHeight="1" thickBot="1" x14ac:dyDescent="0.25">
      <c r="A50" s="7"/>
      <c r="B50" s="29">
        <v>0.9</v>
      </c>
      <c r="C50" s="30"/>
      <c r="Q50" s="7"/>
    </row>
    <row r="51" spans="1:17" ht="15" thickBot="1" x14ac:dyDescent="0.25">
      <c r="A51" s="7"/>
      <c r="B51" s="339" t="s">
        <v>49</v>
      </c>
      <c r="C51" s="340"/>
      <c r="D51" s="340"/>
      <c r="E51" s="340"/>
      <c r="F51" s="340"/>
      <c r="G51" s="340"/>
      <c r="H51" s="340"/>
      <c r="I51" s="340"/>
      <c r="J51" s="340"/>
      <c r="K51" s="340"/>
      <c r="L51" s="340"/>
      <c r="M51" s="340"/>
      <c r="N51" s="340"/>
      <c r="O51" s="340"/>
      <c r="P51" s="341"/>
      <c r="Q51" s="7"/>
    </row>
    <row r="52" spans="1:17" x14ac:dyDescent="0.2">
      <c r="A52" s="7"/>
      <c r="B52" s="393"/>
      <c r="C52" s="394"/>
      <c r="D52" s="394"/>
      <c r="E52" s="394"/>
      <c r="F52" s="394"/>
      <c r="G52" s="394"/>
      <c r="H52" s="394"/>
      <c r="I52" s="394"/>
      <c r="J52" s="394"/>
      <c r="K52" s="394"/>
      <c r="L52" s="394"/>
      <c r="M52" s="394"/>
      <c r="N52" s="394"/>
      <c r="O52" s="394"/>
      <c r="P52" s="395"/>
      <c r="Q52" s="7"/>
    </row>
    <row r="53" spans="1:17" x14ac:dyDescent="0.2">
      <c r="A53" s="7"/>
      <c r="B53" s="396"/>
      <c r="C53" s="397"/>
      <c r="D53" s="397"/>
      <c r="E53" s="397"/>
      <c r="F53" s="397"/>
      <c r="G53" s="397"/>
      <c r="H53" s="397"/>
      <c r="I53" s="397"/>
      <c r="J53" s="397"/>
      <c r="K53" s="397"/>
      <c r="L53" s="397"/>
      <c r="M53" s="397"/>
      <c r="N53" s="397"/>
      <c r="O53" s="397"/>
      <c r="P53" s="398"/>
      <c r="Q53" s="7"/>
    </row>
    <row r="54" spans="1:17" x14ac:dyDescent="0.2">
      <c r="A54" s="7"/>
      <c r="B54" s="396"/>
      <c r="C54" s="397"/>
      <c r="D54" s="397"/>
      <c r="E54" s="397"/>
      <c r="F54" s="397"/>
      <c r="G54" s="397"/>
      <c r="H54" s="397"/>
      <c r="I54" s="397"/>
      <c r="J54" s="397"/>
      <c r="K54" s="397"/>
      <c r="L54" s="397"/>
      <c r="M54" s="397"/>
      <c r="N54" s="397"/>
      <c r="O54" s="397"/>
      <c r="P54" s="398"/>
      <c r="Q54" s="7"/>
    </row>
    <row r="55" spans="1:17" x14ac:dyDescent="0.2">
      <c r="A55" s="7"/>
      <c r="B55" s="396"/>
      <c r="C55" s="397"/>
      <c r="D55" s="397"/>
      <c r="E55" s="397"/>
      <c r="F55" s="397"/>
      <c r="G55" s="397"/>
      <c r="H55" s="397"/>
      <c r="I55" s="397"/>
      <c r="J55" s="397"/>
      <c r="K55" s="397"/>
      <c r="L55" s="397"/>
      <c r="M55" s="397"/>
      <c r="N55" s="397"/>
      <c r="O55" s="397"/>
      <c r="P55" s="398"/>
      <c r="Q55" s="7"/>
    </row>
    <row r="56" spans="1:17" x14ac:dyDescent="0.2">
      <c r="A56" s="7"/>
      <c r="B56" s="396"/>
      <c r="C56" s="397"/>
      <c r="D56" s="397"/>
      <c r="E56" s="397"/>
      <c r="F56" s="397"/>
      <c r="G56" s="397"/>
      <c r="H56" s="397"/>
      <c r="I56" s="397"/>
      <c r="J56" s="397"/>
      <c r="K56" s="397"/>
      <c r="L56" s="397"/>
      <c r="M56" s="397"/>
      <c r="N56" s="397"/>
      <c r="O56" s="397"/>
      <c r="P56" s="398"/>
      <c r="Q56" s="7"/>
    </row>
    <row r="57" spans="1:17" x14ac:dyDescent="0.2">
      <c r="A57" s="7"/>
      <c r="B57" s="396"/>
      <c r="C57" s="397"/>
      <c r="D57" s="397"/>
      <c r="E57" s="397"/>
      <c r="F57" s="397"/>
      <c r="G57" s="397"/>
      <c r="H57" s="397"/>
      <c r="I57" s="397"/>
      <c r="J57" s="397"/>
      <c r="K57" s="397"/>
      <c r="L57" s="397"/>
      <c r="M57" s="397"/>
      <c r="N57" s="397"/>
      <c r="O57" s="397"/>
      <c r="P57" s="398"/>
      <c r="Q57" s="7"/>
    </row>
    <row r="58" spans="1:17" x14ac:dyDescent="0.2">
      <c r="A58" s="7"/>
      <c r="B58" s="396"/>
      <c r="C58" s="397"/>
      <c r="D58" s="397"/>
      <c r="E58" s="397"/>
      <c r="F58" s="397"/>
      <c r="G58" s="397"/>
      <c r="H58" s="397"/>
      <c r="I58" s="397"/>
      <c r="J58" s="397"/>
      <c r="K58" s="397"/>
      <c r="L58" s="397"/>
      <c r="M58" s="397"/>
      <c r="N58" s="397"/>
      <c r="O58" s="397"/>
      <c r="P58" s="398"/>
      <c r="Q58" s="7"/>
    </row>
    <row r="59" spans="1:17" x14ac:dyDescent="0.2">
      <c r="A59" s="7"/>
      <c r="B59" s="396"/>
      <c r="C59" s="397"/>
      <c r="D59" s="397"/>
      <c r="E59" s="397"/>
      <c r="F59" s="397"/>
      <c r="G59" s="397"/>
      <c r="H59" s="397"/>
      <c r="I59" s="397"/>
      <c r="J59" s="397"/>
      <c r="K59" s="397"/>
      <c r="L59" s="397"/>
      <c r="M59" s="397"/>
      <c r="N59" s="397"/>
      <c r="O59" s="397"/>
      <c r="P59" s="398"/>
      <c r="Q59" s="7"/>
    </row>
    <row r="60" spans="1:17" x14ac:dyDescent="0.2">
      <c r="A60" s="7"/>
      <c r="B60" s="396"/>
      <c r="C60" s="397"/>
      <c r="D60" s="397"/>
      <c r="E60" s="397"/>
      <c r="F60" s="397"/>
      <c r="G60" s="397"/>
      <c r="H60" s="397"/>
      <c r="I60" s="397"/>
      <c r="J60" s="397"/>
      <c r="K60" s="397"/>
      <c r="L60" s="397"/>
      <c r="M60" s="397"/>
      <c r="N60" s="397"/>
      <c r="O60" s="397"/>
      <c r="P60" s="398"/>
      <c r="Q60" s="7"/>
    </row>
    <row r="61" spans="1:17" x14ac:dyDescent="0.2">
      <c r="A61" s="7"/>
      <c r="B61" s="396"/>
      <c r="C61" s="397"/>
      <c r="D61" s="397"/>
      <c r="E61" s="397"/>
      <c r="F61" s="397"/>
      <c r="G61" s="397"/>
      <c r="H61" s="397"/>
      <c r="I61" s="397"/>
      <c r="J61" s="397"/>
      <c r="K61" s="397"/>
      <c r="L61" s="397"/>
      <c r="M61" s="397"/>
      <c r="N61" s="397"/>
      <c r="O61" s="397"/>
      <c r="P61" s="398"/>
      <c r="Q61" s="7"/>
    </row>
    <row r="62" spans="1:17" x14ac:dyDescent="0.2">
      <c r="A62" s="7"/>
      <c r="B62" s="396"/>
      <c r="C62" s="397"/>
      <c r="D62" s="397"/>
      <c r="E62" s="397"/>
      <c r="F62" s="397"/>
      <c r="G62" s="397"/>
      <c r="H62" s="397"/>
      <c r="I62" s="397"/>
      <c r="J62" s="397"/>
      <c r="K62" s="397"/>
      <c r="L62" s="397"/>
      <c r="M62" s="397"/>
      <c r="N62" s="397"/>
      <c r="O62" s="397"/>
      <c r="P62" s="398"/>
      <c r="Q62" s="7"/>
    </row>
    <row r="63" spans="1:17" x14ac:dyDescent="0.2">
      <c r="A63" s="7"/>
      <c r="B63" s="396"/>
      <c r="C63" s="397"/>
      <c r="D63" s="397"/>
      <c r="E63" s="397"/>
      <c r="F63" s="397"/>
      <c r="G63" s="397"/>
      <c r="H63" s="397"/>
      <c r="I63" s="397"/>
      <c r="J63" s="397"/>
      <c r="K63" s="397"/>
      <c r="L63" s="397"/>
      <c r="M63" s="397"/>
      <c r="N63" s="397"/>
      <c r="O63" s="397"/>
      <c r="P63" s="398"/>
      <c r="Q63" s="7"/>
    </row>
    <row r="64" spans="1:17" x14ac:dyDescent="0.2">
      <c r="A64" s="7"/>
      <c r="B64" s="396"/>
      <c r="C64" s="397"/>
      <c r="D64" s="397"/>
      <c r="E64" s="397"/>
      <c r="F64" s="397"/>
      <c r="G64" s="397"/>
      <c r="H64" s="397"/>
      <c r="I64" s="397"/>
      <c r="J64" s="397"/>
      <c r="K64" s="397"/>
      <c r="L64" s="397"/>
      <c r="M64" s="397"/>
      <c r="N64" s="397"/>
      <c r="O64" s="397"/>
      <c r="P64" s="398"/>
      <c r="Q64" s="7"/>
    </row>
    <row r="65" spans="1:17" x14ac:dyDescent="0.2">
      <c r="A65" s="7"/>
      <c r="B65" s="396"/>
      <c r="C65" s="397"/>
      <c r="D65" s="397"/>
      <c r="E65" s="397"/>
      <c r="F65" s="397"/>
      <c r="G65" s="397"/>
      <c r="H65" s="397"/>
      <c r="I65" s="397"/>
      <c r="J65" s="397"/>
      <c r="K65" s="397"/>
      <c r="L65" s="397"/>
      <c r="M65" s="397"/>
      <c r="N65" s="397"/>
      <c r="O65" s="397"/>
      <c r="P65" s="398"/>
      <c r="Q65" s="7"/>
    </row>
    <row r="66" spans="1:17" x14ac:dyDescent="0.2">
      <c r="A66" s="7"/>
      <c r="B66" s="396"/>
      <c r="C66" s="397"/>
      <c r="D66" s="397"/>
      <c r="E66" s="397"/>
      <c r="F66" s="397"/>
      <c r="G66" s="397"/>
      <c r="H66" s="397"/>
      <c r="I66" s="397"/>
      <c r="J66" s="397"/>
      <c r="K66" s="397"/>
      <c r="L66" s="397"/>
      <c r="M66" s="397"/>
      <c r="N66" s="397"/>
      <c r="O66" s="397"/>
      <c r="P66" s="398"/>
      <c r="Q66" s="7"/>
    </row>
    <row r="67" spans="1:17" ht="15" thickBot="1" x14ac:dyDescent="0.25">
      <c r="A67" s="7"/>
      <c r="B67" s="399"/>
      <c r="C67" s="400"/>
      <c r="D67" s="400"/>
      <c r="E67" s="400"/>
      <c r="F67" s="400"/>
      <c r="G67" s="400"/>
      <c r="H67" s="400"/>
      <c r="I67" s="400"/>
      <c r="J67" s="400"/>
      <c r="K67" s="400"/>
      <c r="L67" s="400"/>
      <c r="M67" s="400"/>
      <c r="N67" s="400"/>
      <c r="O67" s="400"/>
      <c r="P67" s="401"/>
      <c r="Q67" s="7"/>
    </row>
    <row r="68" spans="1:17" ht="3" customHeight="1" thickBot="1" x14ac:dyDescent="0.25">
      <c r="A68" s="402"/>
      <c r="B68" s="402"/>
      <c r="C68" s="402"/>
      <c r="D68" s="402"/>
      <c r="E68" s="402"/>
      <c r="F68" s="402"/>
      <c r="G68" s="402"/>
      <c r="H68" s="402"/>
      <c r="I68" s="402"/>
      <c r="J68" s="402"/>
      <c r="K68" s="402"/>
      <c r="L68" s="402"/>
      <c r="M68" s="402"/>
      <c r="N68" s="402"/>
      <c r="O68" s="402"/>
      <c r="P68" s="402"/>
      <c r="Q68" s="402"/>
    </row>
    <row r="69" spans="1:17" x14ac:dyDescent="0.2">
      <c r="A69" s="7"/>
      <c r="B69" s="403" t="s">
        <v>50</v>
      </c>
      <c r="C69" s="406" t="s">
        <v>51</v>
      </c>
      <c r="D69" s="407"/>
      <c r="E69" s="407"/>
      <c r="F69" s="407"/>
      <c r="G69" s="407"/>
      <c r="H69" s="407"/>
      <c r="I69" s="407"/>
      <c r="J69" s="407"/>
      <c r="K69" s="407"/>
      <c r="L69" s="407"/>
      <c r="M69" s="407"/>
      <c r="N69" s="407"/>
      <c r="O69" s="407"/>
      <c r="P69" s="408"/>
      <c r="Q69" s="7"/>
    </row>
    <row r="70" spans="1:17" ht="139.5" customHeight="1" x14ac:dyDescent="0.2">
      <c r="A70" s="7"/>
      <c r="B70" s="404"/>
      <c r="C70" s="409" t="s">
        <v>183</v>
      </c>
      <c r="D70" s="410"/>
      <c r="E70" s="410"/>
      <c r="F70" s="410"/>
      <c r="G70" s="410"/>
      <c r="H70" s="410"/>
      <c r="I70" s="410"/>
      <c r="J70" s="410"/>
      <c r="K70" s="410"/>
      <c r="L70" s="410"/>
      <c r="M70" s="410"/>
      <c r="N70" s="410"/>
      <c r="O70" s="410"/>
      <c r="P70" s="411"/>
      <c r="Q70" s="7"/>
    </row>
    <row r="71" spans="1:17" ht="18.75" customHeight="1" x14ac:dyDescent="0.2">
      <c r="A71" s="7"/>
      <c r="B71" s="404"/>
      <c r="C71" s="412" t="s">
        <v>52</v>
      </c>
      <c r="D71" s="413"/>
      <c r="E71" s="413"/>
      <c r="F71" s="413"/>
      <c r="G71" s="413"/>
      <c r="H71" s="413"/>
      <c r="I71" s="413"/>
      <c r="J71" s="413"/>
      <c r="K71" s="413"/>
      <c r="L71" s="413"/>
      <c r="M71" s="413"/>
      <c r="N71" s="413"/>
      <c r="O71" s="413"/>
      <c r="P71" s="414"/>
      <c r="Q71" s="7"/>
    </row>
    <row r="72" spans="1:17" ht="144.75" customHeight="1" x14ac:dyDescent="0.2">
      <c r="A72" s="7"/>
      <c r="B72" s="404"/>
      <c r="C72" s="409" t="s">
        <v>185</v>
      </c>
      <c r="D72" s="410"/>
      <c r="E72" s="410"/>
      <c r="F72" s="410"/>
      <c r="G72" s="410"/>
      <c r="H72" s="410"/>
      <c r="I72" s="410"/>
      <c r="J72" s="410"/>
      <c r="K72" s="410"/>
      <c r="L72" s="410"/>
      <c r="M72" s="410"/>
      <c r="N72" s="410"/>
      <c r="O72" s="410"/>
      <c r="P72" s="411"/>
      <c r="Q72" s="7"/>
    </row>
    <row r="73" spans="1:17" ht="15" customHeight="1" x14ac:dyDescent="0.2">
      <c r="A73" s="7"/>
      <c r="B73" s="404"/>
      <c r="C73" s="412" t="s">
        <v>53</v>
      </c>
      <c r="D73" s="413"/>
      <c r="E73" s="413"/>
      <c r="F73" s="413"/>
      <c r="G73" s="413"/>
      <c r="H73" s="413"/>
      <c r="I73" s="413"/>
      <c r="J73" s="413"/>
      <c r="K73" s="413"/>
      <c r="L73" s="413"/>
      <c r="M73" s="413"/>
      <c r="N73" s="413"/>
      <c r="O73" s="413"/>
      <c r="P73" s="414"/>
      <c r="Q73" s="7"/>
    </row>
    <row r="74" spans="1:17" ht="78.75" customHeight="1" x14ac:dyDescent="0.2">
      <c r="A74" s="7"/>
      <c r="B74" s="404"/>
      <c r="C74" s="415" t="s">
        <v>186</v>
      </c>
      <c r="D74" s="416"/>
      <c r="E74" s="416"/>
      <c r="F74" s="416"/>
      <c r="G74" s="416"/>
      <c r="H74" s="416"/>
      <c r="I74" s="416"/>
      <c r="J74" s="416"/>
      <c r="K74" s="416"/>
      <c r="L74" s="416"/>
      <c r="M74" s="416"/>
      <c r="N74" s="416"/>
      <c r="O74" s="416"/>
      <c r="P74" s="417"/>
      <c r="Q74" s="7"/>
    </row>
    <row r="75" spans="1:17" x14ac:dyDescent="0.2">
      <c r="A75" s="7"/>
      <c r="B75" s="404"/>
      <c r="C75" s="412" t="s">
        <v>54</v>
      </c>
      <c r="D75" s="413"/>
      <c r="E75" s="413"/>
      <c r="F75" s="413"/>
      <c r="G75" s="413"/>
      <c r="H75" s="413"/>
      <c r="I75" s="413"/>
      <c r="J75" s="413"/>
      <c r="K75" s="413"/>
      <c r="L75" s="413"/>
      <c r="M75" s="413"/>
      <c r="N75" s="413"/>
      <c r="O75" s="413"/>
      <c r="P75" s="414"/>
      <c r="Q75" s="7"/>
    </row>
    <row r="76" spans="1:17" ht="125.25" customHeight="1" thickBot="1" x14ac:dyDescent="0.25">
      <c r="A76" s="7"/>
      <c r="B76" s="405"/>
      <c r="C76" s="385" t="s">
        <v>204</v>
      </c>
      <c r="D76" s="386"/>
      <c r="E76" s="386"/>
      <c r="F76" s="386"/>
      <c r="G76" s="386"/>
      <c r="H76" s="386"/>
      <c r="I76" s="386"/>
      <c r="J76" s="386"/>
      <c r="K76" s="386"/>
      <c r="L76" s="386"/>
      <c r="M76" s="386"/>
      <c r="N76" s="386"/>
      <c r="O76" s="386"/>
      <c r="P76" s="387"/>
      <c r="Q76" s="7"/>
    </row>
    <row r="77" spans="1:17" ht="41.25" customHeight="1" thickBot="1" x14ac:dyDescent="0.25">
      <c r="A77" s="7"/>
      <c r="B77" s="38" t="s">
        <v>55</v>
      </c>
      <c r="C77" s="388" t="s">
        <v>113</v>
      </c>
      <c r="D77" s="389"/>
      <c r="E77" s="389"/>
      <c r="F77" s="389"/>
      <c r="G77" s="389"/>
      <c r="H77" s="389"/>
      <c r="I77" s="389"/>
      <c r="J77" s="389"/>
      <c r="K77" s="389"/>
      <c r="L77" s="389"/>
      <c r="M77" s="389"/>
      <c r="N77" s="389"/>
      <c r="O77" s="389"/>
      <c r="P77" s="390"/>
      <c r="Q77" s="7"/>
    </row>
    <row r="78" spans="1:17" ht="37.5" customHeight="1" thickBot="1" x14ac:dyDescent="0.25">
      <c r="A78" s="7"/>
      <c r="B78" s="38" t="s">
        <v>56</v>
      </c>
      <c r="C78" s="391" t="s">
        <v>57</v>
      </c>
      <c r="D78" s="391"/>
      <c r="E78" s="391"/>
      <c r="F78" s="391"/>
      <c r="G78" s="391"/>
      <c r="H78" s="391"/>
      <c r="I78" s="391"/>
      <c r="J78" s="391"/>
      <c r="K78" s="391"/>
      <c r="L78" s="391"/>
      <c r="M78" s="391"/>
      <c r="N78" s="391"/>
      <c r="O78" s="391"/>
      <c r="P78" s="392"/>
      <c r="Q78" s="7"/>
    </row>
    <row r="79" spans="1:17" x14ac:dyDescent="0.2">
      <c r="A79" s="31"/>
      <c r="B79" s="31"/>
      <c r="C79" s="32"/>
      <c r="D79" s="32"/>
      <c r="E79" s="32"/>
      <c r="F79" s="32"/>
      <c r="G79" s="32"/>
      <c r="H79" s="32"/>
      <c r="I79" s="32"/>
      <c r="J79" s="32"/>
      <c r="K79" s="32"/>
      <c r="L79" s="32"/>
      <c r="M79" s="32"/>
      <c r="N79" s="32"/>
      <c r="O79" s="32"/>
      <c r="P79" s="32"/>
      <c r="Q79" s="31"/>
    </row>
  </sheetData>
  <sheetProtection formatCells="0" formatColumns="0" formatRows="0"/>
  <mergeCells count="71">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B45:P45"/>
    <mergeCell ref="B47:B49"/>
    <mergeCell ref="C40:G40"/>
    <mergeCell ref="H40:L40"/>
    <mergeCell ref="M40:P40"/>
    <mergeCell ref="C41:G41"/>
    <mergeCell ref="H41:L41"/>
    <mergeCell ref="M41:P41"/>
    <mergeCell ref="C36:P36"/>
    <mergeCell ref="B38:P38"/>
    <mergeCell ref="C39:G39"/>
    <mergeCell ref="H39:L39"/>
    <mergeCell ref="M39:P39"/>
    <mergeCell ref="C34:P34"/>
    <mergeCell ref="C24:P24"/>
    <mergeCell ref="B25:P25"/>
    <mergeCell ref="C26:P26"/>
    <mergeCell ref="D28:G28"/>
    <mergeCell ref="H28:J28"/>
    <mergeCell ref="K28:M28"/>
    <mergeCell ref="N28:O28"/>
    <mergeCell ref="B29:P29"/>
    <mergeCell ref="C30:P30"/>
    <mergeCell ref="C32:P32"/>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49:P49">
    <cfRule type="cellIs" dxfId="51" priority="1" operator="between">
      <formula>0.4</formula>
      <formula>0.59</formula>
    </cfRule>
  </conditionalFormatting>
  <conditionalFormatting sqref="O49:P49">
    <cfRule type="cellIs" dxfId="50" priority="2" stopIfTrue="1" operator="equal">
      <formula>"0"</formula>
    </cfRule>
    <cfRule type="cellIs" dxfId="49" priority="3" stopIfTrue="1" operator="lessThanOrEqual">
      <formula>0.39</formula>
    </cfRule>
    <cfRule type="cellIs" dxfId="48" priority="4" stopIfTrue="1" operator="greaterThanOrEqual">
      <formula>0.6</formula>
    </cfRule>
  </conditionalFormatting>
  <dataValidations count="4">
    <dataValidation type="list" allowBlank="1" showInputMessage="1" showErrorMessage="1" sqref="C78:P78" xr:uid="{00000000-0002-0000-0100-000000000000}">
      <formula1>$B$171:$B$172</formula1>
    </dataValidation>
    <dataValidation type="list" allowBlank="1" showInputMessage="1" showErrorMessage="1" sqref="C10:I10" xr:uid="{00000000-0002-0000-0100-000001000000}">
      <formula1>"2022,2023,2024,2025,2026,2027"</formula1>
    </dataValidation>
    <dataValidation type="list" allowBlank="1" showInputMessage="1" showErrorMessage="1" sqref="N10:P10" xr:uid="{00000000-0002-0000-0100-000002000000}">
      <formula1>"Economicos,Eficiencia,Eficacia, Efectividad,Calidad"</formula1>
    </dataValidation>
    <dataValidation type="list" allowBlank="1" showInputMessage="1" showErrorMessage="1" sqref="C34:P34 C36:P36" xr:uid="{00000000-0002-0000-0100-000003000000}">
      <formula1>$A$12:$A$18</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'Lista desplegables'!$A$2:$A$8</xm:f>
          </x14:formula1>
          <xm:sqref>C18:P18</xm:sqref>
        </x14:dataValidation>
        <x14:dataValidation type="list" allowBlank="1" showInputMessage="1" showErrorMessage="1" xr:uid="{00000000-0002-0000-0100-000005000000}">
          <x14:formula1>
            <xm:f>'Lista desplegables'!$A$12:$A$18</xm:f>
          </x14:formula1>
          <xm:sqref>C32:P32</xm:sqref>
        </x14:dataValidation>
        <x14:dataValidation type="list" allowBlank="1" showInputMessage="1" showErrorMessage="1" xr:uid="{00000000-0002-0000-0100-000006000000}">
          <x14:formula1>
            <xm:f>'Lista desplegables'!$B$2:$B$28</xm:f>
          </x14:formula1>
          <xm:sqref>C12:P12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7"/>
  <sheetViews>
    <sheetView topLeftCell="A21" zoomScale="70" zoomScaleNormal="70" workbookViewId="0">
      <selection activeCell="I26" sqref="I26"/>
    </sheetView>
  </sheetViews>
  <sheetFormatPr baseColWidth="10" defaultColWidth="11.42578125" defaultRowHeight="30" customHeight="1" x14ac:dyDescent="0.2"/>
  <cols>
    <col min="1" max="1" width="26.42578125" style="75" customWidth="1"/>
    <col min="2" max="2" width="47.140625" style="42" customWidth="1"/>
    <col min="3" max="12" width="15.7109375" style="42" customWidth="1"/>
    <col min="13" max="13" width="5.28515625" style="42" customWidth="1"/>
    <col min="14" max="14" width="10.7109375" style="42" customWidth="1"/>
    <col min="15" max="15" width="44.5703125" style="42" customWidth="1"/>
    <col min="16" max="16" width="4.28515625" style="40" customWidth="1"/>
    <col min="17" max="17" width="2.42578125" style="40" customWidth="1"/>
    <col min="18" max="18" width="6" style="40" customWidth="1"/>
    <col min="19" max="19" width="11.42578125" style="41" hidden="1" customWidth="1"/>
    <col min="20" max="26" width="11.42578125" style="40"/>
    <col min="27" max="16384" width="11.42578125" style="42"/>
  </cols>
  <sheetData>
    <row r="1" spans="1:26" ht="30" customHeight="1" x14ac:dyDescent="0.25">
      <c r="A1" s="450"/>
      <c r="B1" s="451" t="s">
        <v>0</v>
      </c>
      <c r="C1" s="452"/>
      <c r="D1" s="452"/>
      <c r="E1" s="452"/>
      <c r="F1" s="452"/>
      <c r="G1" s="452"/>
      <c r="H1" s="452"/>
      <c r="I1" s="452"/>
      <c r="J1" s="452"/>
      <c r="K1" s="452"/>
      <c r="L1" s="452"/>
      <c r="M1" s="453"/>
      <c r="N1" s="454" t="s">
        <v>96</v>
      </c>
      <c r="O1" s="455"/>
      <c r="P1" s="39"/>
      <c r="Q1" s="39"/>
      <c r="T1" s="39"/>
      <c r="U1" s="39"/>
      <c r="V1" s="39"/>
    </row>
    <row r="2" spans="1:26" ht="30" customHeight="1" x14ac:dyDescent="0.25">
      <c r="A2" s="450"/>
      <c r="B2" s="451" t="s">
        <v>97</v>
      </c>
      <c r="C2" s="452"/>
      <c r="D2" s="452"/>
      <c r="E2" s="452"/>
      <c r="F2" s="452"/>
      <c r="G2" s="452"/>
      <c r="H2" s="452"/>
      <c r="I2" s="452"/>
      <c r="J2" s="452"/>
      <c r="K2" s="452"/>
      <c r="L2" s="452"/>
      <c r="M2" s="453"/>
      <c r="N2" s="454" t="s">
        <v>3</v>
      </c>
      <c r="O2" s="455"/>
      <c r="P2" s="39"/>
      <c r="Q2" s="39"/>
      <c r="S2" s="43">
        <v>0.9</v>
      </c>
      <c r="T2" s="39"/>
      <c r="U2" s="39"/>
      <c r="V2" s="39"/>
    </row>
    <row r="3" spans="1:26" ht="30" customHeight="1" x14ac:dyDescent="0.25">
      <c r="A3" s="450"/>
      <c r="B3" s="451" t="s">
        <v>98</v>
      </c>
      <c r="C3" s="452"/>
      <c r="D3" s="452"/>
      <c r="E3" s="452"/>
      <c r="F3" s="452"/>
      <c r="G3" s="452"/>
      <c r="H3" s="452"/>
      <c r="I3" s="452"/>
      <c r="J3" s="452"/>
      <c r="K3" s="452"/>
      <c r="L3" s="452"/>
      <c r="M3" s="453"/>
      <c r="N3" s="454" t="s">
        <v>99</v>
      </c>
      <c r="O3" s="455"/>
      <c r="P3" s="39"/>
      <c r="Q3" s="39"/>
      <c r="S3" s="43">
        <v>0.89998999999999996</v>
      </c>
      <c r="T3" s="39"/>
      <c r="U3" s="39"/>
      <c r="V3" s="39"/>
    </row>
    <row r="4" spans="1:26" ht="30" customHeight="1" x14ac:dyDescent="0.25">
      <c r="A4" s="450"/>
      <c r="B4" s="451" t="s">
        <v>100</v>
      </c>
      <c r="C4" s="452"/>
      <c r="D4" s="452"/>
      <c r="E4" s="452"/>
      <c r="F4" s="452"/>
      <c r="G4" s="452"/>
      <c r="H4" s="452"/>
      <c r="I4" s="452"/>
      <c r="J4" s="452"/>
      <c r="K4" s="452"/>
      <c r="L4" s="452"/>
      <c r="M4" s="453"/>
      <c r="N4" s="455" t="s">
        <v>7</v>
      </c>
      <c r="O4" s="455"/>
      <c r="P4" s="44"/>
      <c r="Q4" s="44"/>
      <c r="S4" s="43">
        <v>0.75</v>
      </c>
      <c r="T4" s="44"/>
      <c r="U4" s="44"/>
      <c r="V4" s="44"/>
    </row>
    <row r="5" spans="1:26" ht="18" x14ac:dyDescent="0.25">
      <c r="A5" s="45"/>
      <c r="B5" s="8"/>
      <c r="C5" s="46"/>
      <c r="D5" s="46"/>
      <c r="E5" s="46"/>
      <c r="F5" s="46"/>
      <c r="G5" s="46"/>
      <c r="H5" s="46"/>
      <c r="I5" s="46"/>
      <c r="J5" s="46"/>
      <c r="K5" s="46"/>
      <c r="L5" s="46"/>
      <c r="M5" s="47"/>
      <c r="N5" s="47"/>
      <c r="O5" s="47"/>
      <c r="P5" s="44"/>
      <c r="Q5" s="44"/>
      <c r="S5" s="43">
        <v>0.74999000000000005</v>
      </c>
      <c r="T5" s="44"/>
      <c r="U5" s="44"/>
      <c r="V5" s="44"/>
    </row>
    <row r="6" spans="1:26" s="51" customFormat="1" ht="25.5" customHeight="1" x14ac:dyDescent="0.25">
      <c r="A6" s="48" t="s">
        <v>11</v>
      </c>
      <c r="B6" s="432" t="str">
        <f>+'1. PronunciamientoAdmisiones'!C12</f>
        <v>RECUPERACIÓN EMPRESARIAL</v>
      </c>
      <c r="C6" s="432"/>
      <c r="D6" s="432"/>
      <c r="E6" s="432"/>
      <c r="F6" s="432"/>
      <c r="G6" s="432"/>
      <c r="H6" s="432"/>
      <c r="I6" s="432"/>
      <c r="J6" s="432"/>
      <c r="K6" s="432"/>
      <c r="L6" s="432"/>
      <c r="M6" s="432"/>
      <c r="N6" s="432"/>
      <c r="O6" s="432"/>
      <c r="P6" s="49"/>
      <c r="Q6" s="49"/>
      <c r="R6" s="49"/>
      <c r="S6" s="50"/>
      <c r="T6" s="49"/>
      <c r="U6" s="49"/>
      <c r="V6" s="49"/>
      <c r="W6" s="49"/>
      <c r="X6" s="49"/>
      <c r="Y6" s="49"/>
      <c r="Z6" s="49"/>
    </row>
    <row r="7" spans="1:26" ht="11.25" customHeight="1" thickBot="1" x14ac:dyDescent="0.25">
      <c r="A7" s="45"/>
      <c r="B7" s="8"/>
      <c r="C7" s="8"/>
      <c r="D7" s="8"/>
      <c r="E7" s="8"/>
      <c r="F7" s="8"/>
      <c r="G7" s="8"/>
      <c r="H7" s="8"/>
      <c r="I7" s="8"/>
      <c r="J7" s="8"/>
      <c r="K7" s="8"/>
      <c r="L7" s="8"/>
      <c r="M7" s="8"/>
      <c r="N7" s="8"/>
      <c r="O7" s="8"/>
      <c r="S7" s="43"/>
    </row>
    <row r="8" spans="1:26" s="53" customFormat="1" ht="30" customHeight="1" x14ac:dyDescent="0.2">
      <c r="A8" s="439" t="s">
        <v>101</v>
      </c>
      <c r="B8" s="441" t="s">
        <v>33</v>
      </c>
      <c r="C8" s="443" t="str">
        <f>+'1. PronunciamientoAdmisiones'!C14:P14</f>
        <v>Solicitudes a procesos de reorganización y validación judicial trámitadas durante el período evaluado</v>
      </c>
      <c r="D8" s="443"/>
      <c r="E8" s="443"/>
      <c r="F8" s="443"/>
      <c r="G8" s="443"/>
      <c r="H8" s="443"/>
      <c r="I8" s="443"/>
      <c r="J8" s="443"/>
      <c r="K8" s="443"/>
      <c r="L8" s="443"/>
      <c r="M8" s="444" t="s">
        <v>102</v>
      </c>
      <c r="N8" s="444"/>
      <c r="O8" s="445"/>
      <c r="P8" s="52"/>
      <c r="Q8" s="52"/>
      <c r="R8" s="52"/>
      <c r="S8" s="41"/>
      <c r="T8" s="52"/>
      <c r="U8" s="52"/>
      <c r="V8" s="52"/>
      <c r="W8" s="52"/>
      <c r="X8" s="52"/>
      <c r="Y8" s="52"/>
      <c r="Z8" s="52"/>
    </row>
    <row r="9" spans="1:26" s="57" customFormat="1" ht="30" customHeight="1" thickBot="1" x14ac:dyDescent="0.25">
      <c r="A9" s="440"/>
      <c r="B9" s="442"/>
      <c r="C9" s="54" t="s">
        <v>103</v>
      </c>
      <c r="D9" s="54" t="s">
        <v>104</v>
      </c>
      <c r="E9" s="54" t="s">
        <v>105</v>
      </c>
      <c r="F9" s="54" t="s">
        <v>104</v>
      </c>
      <c r="G9" s="54" t="s">
        <v>106</v>
      </c>
      <c r="H9" s="54" t="s">
        <v>104</v>
      </c>
      <c r="I9" s="54" t="s">
        <v>107</v>
      </c>
      <c r="J9" s="54" t="s">
        <v>104</v>
      </c>
      <c r="K9" s="55" t="s">
        <v>48</v>
      </c>
      <c r="L9" s="55" t="s">
        <v>104</v>
      </c>
      <c r="M9" s="446"/>
      <c r="N9" s="446"/>
      <c r="O9" s="447"/>
      <c r="P9" s="56"/>
      <c r="Q9" s="56"/>
      <c r="R9" s="56"/>
      <c r="S9" s="41"/>
      <c r="T9" s="56"/>
      <c r="U9" s="56"/>
      <c r="V9" s="56"/>
      <c r="W9" s="56"/>
      <c r="X9" s="56"/>
      <c r="Y9" s="56"/>
      <c r="Z9" s="56"/>
    </row>
    <row r="10" spans="1:26" ht="108" customHeight="1" x14ac:dyDescent="0.2">
      <c r="A10" s="448" t="s">
        <v>143</v>
      </c>
      <c r="B10" s="58" t="str">
        <f>+'1. PronunciamientoAdmisiones'!B40</f>
        <v>Número de solicitudes a procesos de reorganización y validación judicial con pronunciamiento inicial durante el periodo evaluado</v>
      </c>
      <c r="C10" s="59">
        <f>+C12+C14+C16+C18+C20+C22+C24+C26+C28</f>
        <v>423</v>
      </c>
      <c r="D10" s="433">
        <f>IF(C10=0," ",C10/C11)</f>
        <v>1.4053156146179402</v>
      </c>
      <c r="E10" s="59">
        <f>+E12+E14+E16+E18+E20+E22+E24+E26+E28</f>
        <v>405</v>
      </c>
      <c r="F10" s="433">
        <f>IF(E10=0," ",E10/E11)</f>
        <v>1.3192182410423452</v>
      </c>
      <c r="G10" s="59">
        <f>+G12+G14+G16+G18+G20+G22+G24+G26+G28</f>
        <v>257</v>
      </c>
      <c r="H10" s="433">
        <f>IF(G10=0," ",G10/G11)</f>
        <v>0.65394402035623411</v>
      </c>
      <c r="I10" s="59">
        <f>+I12+I14+I16+I18+I20+I22+I24+I26+I28</f>
        <v>404</v>
      </c>
      <c r="J10" s="433">
        <f>IF(I10=0," ",I10/I11)</f>
        <v>1.5968379446640317</v>
      </c>
      <c r="K10" s="59">
        <f>+K12+K14+K16+K18+K20+K22+K24+K26+K28</f>
        <v>1489</v>
      </c>
      <c r="L10" s="433">
        <f>IF(K10=0," ",K10/K11)</f>
        <v>1.2145187601957586</v>
      </c>
      <c r="M10" s="435"/>
      <c r="N10" s="435"/>
      <c r="O10" s="436"/>
    </row>
    <row r="11" spans="1:26" ht="99.75" customHeight="1" thickBot="1" x14ac:dyDescent="0.25">
      <c r="A11" s="449"/>
      <c r="B11" s="60" t="str">
        <f>+'1. PronunciamientoAdmisiones'!$B$41</f>
        <v xml:space="preserve">Total de solicitudes a procesos de reorganización y validación judicial que se encuentran pendientes de un primer pronunciamiento </v>
      </c>
      <c r="C11" s="204">
        <f>+C13+C15+C17+C19+C21+C23+C25+C27+C29</f>
        <v>301</v>
      </c>
      <c r="D11" s="434"/>
      <c r="E11" s="204">
        <f>+E13+E15+E17+E19+E21+E23+E25+E27+E29</f>
        <v>307</v>
      </c>
      <c r="F11" s="434"/>
      <c r="G11" s="204">
        <f>+G13+G15+G17+G19+G21+G23+G25+G27+G29</f>
        <v>393</v>
      </c>
      <c r="H11" s="434"/>
      <c r="I11" s="204">
        <f>+I13+I15+I17+I19+I21+I23+I25+I27+I29</f>
        <v>253</v>
      </c>
      <c r="J11" s="434"/>
      <c r="K11" s="204">
        <f>+K13+K15+K17+K19+K21+K23+K25+K27+K29</f>
        <v>1226</v>
      </c>
      <c r="L11" s="434"/>
      <c r="M11" s="437"/>
      <c r="N11" s="437"/>
      <c r="O11" s="438"/>
    </row>
    <row r="12" spans="1:26" s="66" customFormat="1" ht="69.95" customHeight="1" thickBot="1" x14ac:dyDescent="0.3">
      <c r="A12" s="460" t="s">
        <v>88</v>
      </c>
      <c r="B12" s="155" t="str">
        <f>+'1. PronunciamientoAdmisiones'!$B$40</f>
        <v>Número de solicitudes a procesos de reorganización y validación judicial con pronunciamiento inicial durante el periodo evaluado</v>
      </c>
      <c r="C12" s="62">
        <v>257</v>
      </c>
      <c r="D12" s="418">
        <f>IF(C12=0," ",C12/C13)</f>
        <v>1.7602739726027397</v>
      </c>
      <c r="E12" s="62">
        <v>260</v>
      </c>
      <c r="F12" s="418">
        <f>IF(E12=0," ",E12/E13)</f>
        <v>1.3612565445026179</v>
      </c>
      <c r="G12" s="62">
        <v>107</v>
      </c>
      <c r="H12" s="418">
        <f>IF(G12=0," ",G12/G13)</f>
        <v>0.54040404040404044</v>
      </c>
      <c r="I12" s="62">
        <v>236</v>
      </c>
      <c r="J12" s="418">
        <f>IF(I12=0," ",I12/I13)</f>
        <v>2.9873417721518987</v>
      </c>
      <c r="K12" s="63">
        <f t="shared" ref="K12:K29" si="0">+C12+E12+G12+I12</f>
        <v>860</v>
      </c>
      <c r="L12" s="418">
        <f>IF(K12=0," ",K12/K13)</f>
        <v>1.4006514657980456</v>
      </c>
      <c r="M12" s="456" t="s">
        <v>205</v>
      </c>
      <c r="N12" s="456"/>
      <c r="O12" s="457"/>
      <c r="P12" s="64"/>
      <c r="Q12" s="64"/>
      <c r="R12" s="64"/>
      <c r="S12" s="65"/>
      <c r="T12" s="64"/>
      <c r="U12" s="64"/>
      <c r="V12" s="64"/>
      <c r="W12" s="64"/>
      <c r="X12" s="64"/>
      <c r="Y12" s="64"/>
      <c r="Z12" s="64"/>
    </row>
    <row r="13" spans="1:26" s="66" customFormat="1" ht="69.95" customHeight="1" thickBot="1" x14ac:dyDescent="0.3">
      <c r="A13" s="461"/>
      <c r="B13" s="156" t="str">
        <f>+'1. PronunciamientoAdmisiones'!$B$41</f>
        <v xml:space="preserve">Total de solicitudes a procesos de reorganización y validación judicial que se encuentran pendientes de un primer pronunciamiento </v>
      </c>
      <c r="C13" s="67">
        <v>146</v>
      </c>
      <c r="D13" s="419"/>
      <c r="E13" s="67">
        <v>191</v>
      </c>
      <c r="F13" s="419"/>
      <c r="G13" s="67">
        <v>198</v>
      </c>
      <c r="H13" s="419"/>
      <c r="I13" s="67">
        <v>79</v>
      </c>
      <c r="J13" s="419"/>
      <c r="K13" s="63">
        <f t="shared" si="0"/>
        <v>614</v>
      </c>
      <c r="L13" s="419"/>
      <c r="M13" s="458"/>
      <c r="N13" s="458"/>
      <c r="O13" s="459"/>
      <c r="P13" s="64"/>
      <c r="Q13" s="64"/>
      <c r="R13" s="64"/>
      <c r="S13" s="65"/>
      <c r="T13" s="64"/>
      <c r="U13" s="64"/>
      <c r="V13" s="64"/>
      <c r="W13" s="64"/>
      <c r="X13" s="64"/>
      <c r="Y13" s="64"/>
      <c r="Z13" s="64"/>
    </row>
    <row r="14" spans="1:26" s="66" customFormat="1" ht="69.95" hidden="1" customHeight="1" x14ac:dyDescent="0.25">
      <c r="A14" s="462" t="s">
        <v>111</v>
      </c>
      <c r="B14" s="69" t="str">
        <f>+'1. PronunciamientoAdmisiones'!$B$40</f>
        <v>Número de solicitudes a procesos de reorganización y validación judicial con pronunciamiento inicial durante el periodo evaluado</v>
      </c>
      <c r="C14" s="70"/>
      <c r="D14" s="464" t="str">
        <f>IF(C14=0,"0",C14/C15)</f>
        <v>0</v>
      </c>
      <c r="E14" s="70"/>
      <c r="F14" s="464" t="str">
        <f>IF(E14=0,"0",E14/E15)</f>
        <v>0</v>
      </c>
      <c r="G14" s="70"/>
      <c r="H14" s="464" t="str">
        <f>IF(G14=0,"0",G14/G15)</f>
        <v>0</v>
      </c>
      <c r="I14" s="70"/>
      <c r="J14" s="464" t="str">
        <f>IF(I14=0,"0",I14/I15)</f>
        <v>0</v>
      </c>
      <c r="K14" s="63">
        <f t="shared" si="0"/>
        <v>0</v>
      </c>
      <c r="L14" s="464" t="str">
        <f>IF(K14=0,"0",K14/K15)</f>
        <v>0</v>
      </c>
      <c r="M14" s="456" t="s">
        <v>122</v>
      </c>
      <c r="N14" s="456"/>
      <c r="O14" s="457"/>
      <c r="P14" s="64"/>
      <c r="Q14" s="64"/>
      <c r="R14" s="64"/>
      <c r="S14" s="65"/>
      <c r="T14" s="64"/>
      <c r="U14" s="64"/>
      <c r="V14" s="64"/>
      <c r="W14" s="64"/>
      <c r="X14" s="64"/>
      <c r="Y14" s="64"/>
      <c r="Z14" s="64"/>
    </row>
    <row r="15" spans="1:26" s="66" customFormat="1" ht="69.95" hidden="1" customHeight="1" thickBot="1" x14ac:dyDescent="0.3">
      <c r="A15" s="463"/>
      <c r="B15" s="71" t="str">
        <f>+'1. PronunciamientoAdmisiones'!$B$41</f>
        <v xml:space="preserve">Total de solicitudes a procesos de reorganización y validación judicial que se encuentran pendientes de un primer pronunciamiento </v>
      </c>
      <c r="C15" s="72"/>
      <c r="D15" s="423"/>
      <c r="E15" s="72"/>
      <c r="F15" s="423"/>
      <c r="G15" s="72"/>
      <c r="H15" s="423"/>
      <c r="I15" s="72"/>
      <c r="J15" s="423"/>
      <c r="K15" s="68">
        <f t="shared" si="0"/>
        <v>0</v>
      </c>
      <c r="L15" s="423"/>
      <c r="M15" s="458"/>
      <c r="N15" s="458"/>
      <c r="O15" s="459"/>
      <c r="P15" s="64"/>
      <c r="Q15" s="64"/>
      <c r="R15" s="64"/>
      <c r="S15" s="65"/>
      <c r="T15" s="64"/>
      <c r="U15" s="64"/>
      <c r="V15" s="64"/>
      <c r="W15" s="64"/>
      <c r="X15" s="64"/>
      <c r="Y15" s="64"/>
      <c r="Z15" s="64"/>
    </row>
    <row r="16" spans="1:26" s="66" customFormat="1" ht="69.95" hidden="1" customHeight="1" x14ac:dyDescent="0.25">
      <c r="A16" s="460" t="s">
        <v>112</v>
      </c>
      <c r="B16" s="61" t="str">
        <f>+'1. PronunciamientoAdmisiones'!$B$40</f>
        <v>Número de solicitudes a procesos de reorganización y validación judicial con pronunciamiento inicial durante el periodo evaluado</v>
      </c>
      <c r="C16" s="62"/>
      <c r="D16" s="422" t="str">
        <f>IF(C16=0,"0",C16/C17)</f>
        <v>0</v>
      </c>
      <c r="E16" s="62"/>
      <c r="F16" s="422" t="str">
        <f>IF(E16=0,"0",E16/E17)</f>
        <v>0</v>
      </c>
      <c r="G16" s="62"/>
      <c r="H16" s="422" t="str">
        <f>IF(G16=0,"0",G16/G17)</f>
        <v>0</v>
      </c>
      <c r="I16" s="62"/>
      <c r="J16" s="422" t="str">
        <f>IF(I16=0,"0",I16/I17)</f>
        <v>0</v>
      </c>
      <c r="K16" s="63">
        <f t="shared" si="0"/>
        <v>0</v>
      </c>
      <c r="L16" s="422" t="str">
        <f>IF(K16=0,"0",K16/K17)</f>
        <v>0</v>
      </c>
      <c r="M16" s="456" t="s">
        <v>122</v>
      </c>
      <c r="N16" s="456"/>
      <c r="O16" s="457"/>
      <c r="P16" s="64"/>
      <c r="Q16" s="64"/>
      <c r="R16" s="64"/>
      <c r="S16" s="65"/>
      <c r="T16" s="64"/>
      <c r="U16" s="64"/>
      <c r="V16" s="64"/>
      <c r="W16" s="64"/>
      <c r="X16" s="64"/>
      <c r="Y16" s="64"/>
      <c r="Z16" s="64"/>
    </row>
    <row r="17" spans="1:26" s="66" customFormat="1" ht="69.95" hidden="1" customHeight="1" thickBot="1" x14ac:dyDescent="0.3">
      <c r="A17" s="463"/>
      <c r="B17" s="71" t="str">
        <f>+'1. PronunciamientoAdmisiones'!$B$41</f>
        <v xml:space="preserve">Total de solicitudes a procesos de reorganización y validación judicial que se encuentran pendientes de un primer pronunciamiento </v>
      </c>
      <c r="C17" s="72"/>
      <c r="D17" s="423"/>
      <c r="E17" s="72"/>
      <c r="F17" s="423"/>
      <c r="G17" s="72"/>
      <c r="H17" s="423"/>
      <c r="I17" s="72"/>
      <c r="J17" s="423"/>
      <c r="K17" s="68">
        <f t="shared" si="0"/>
        <v>0</v>
      </c>
      <c r="L17" s="423"/>
      <c r="M17" s="458"/>
      <c r="N17" s="458"/>
      <c r="O17" s="459"/>
      <c r="P17" s="64"/>
      <c r="Q17" s="64"/>
      <c r="R17" s="64"/>
      <c r="S17" s="65"/>
      <c r="T17" s="64"/>
      <c r="U17" s="64"/>
      <c r="V17" s="64"/>
      <c r="W17" s="64"/>
      <c r="X17" s="64"/>
      <c r="Y17" s="64"/>
      <c r="Z17" s="64"/>
    </row>
    <row r="18" spans="1:26" s="66" customFormat="1" ht="69.95" customHeight="1" x14ac:dyDescent="0.25">
      <c r="A18" s="424" t="s">
        <v>150</v>
      </c>
      <c r="B18" s="177" t="str">
        <f>+'1. PronunciamientoAdmisiones'!$B$40</f>
        <v>Número de solicitudes a procesos de reorganización y validación judicial con pronunciamiento inicial durante el periodo evaluado</v>
      </c>
      <c r="C18" s="178">
        <v>35</v>
      </c>
      <c r="D18" s="420">
        <f>IF(C18=0," ",C18/C19)</f>
        <v>1.2068965517241379</v>
      </c>
      <c r="E18" s="178">
        <v>28</v>
      </c>
      <c r="F18" s="420">
        <f>IF(E18=0," ",E18/E19)</f>
        <v>1.4</v>
      </c>
      <c r="G18" s="178">
        <v>20</v>
      </c>
      <c r="H18" s="420">
        <f>IF(G18=0," ",G18/G19)</f>
        <v>0.68965517241379315</v>
      </c>
      <c r="I18" s="178">
        <v>24</v>
      </c>
      <c r="J18" s="420">
        <f>IF(I18=0," ",I18/I19)</f>
        <v>1.1428571428571428</v>
      </c>
      <c r="K18" s="179">
        <f t="shared" si="0"/>
        <v>107</v>
      </c>
      <c r="L18" s="420">
        <f>IF(K18=0," ",K18/K19)</f>
        <v>1.0808080808080809</v>
      </c>
      <c r="M18" s="465" t="s">
        <v>206</v>
      </c>
      <c r="N18" s="465"/>
      <c r="O18" s="466"/>
      <c r="P18" s="64"/>
      <c r="Q18" s="64"/>
      <c r="R18" s="64"/>
      <c r="S18" s="65"/>
      <c r="T18" s="64"/>
      <c r="U18" s="64"/>
      <c r="V18" s="64"/>
      <c r="W18" s="64"/>
      <c r="X18" s="64"/>
      <c r="Y18" s="64"/>
      <c r="Z18" s="64"/>
    </row>
    <row r="19" spans="1:26" s="66" customFormat="1" ht="158.25" customHeight="1" thickBot="1" x14ac:dyDescent="0.3">
      <c r="A19" s="425"/>
      <c r="B19" s="180" t="str">
        <f>+'1. PronunciamientoAdmisiones'!$B$41</f>
        <v xml:space="preserve">Total de solicitudes a procesos de reorganización y validación judicial que se encuentran pendientes de un primer pronunciamiento </v>
      </c>
      <c r="C19" s="181">
        <v>29</v>
      </c>
      <c r="D19" s="421"/>
      <c r="E19" s="181">
        <v>20</v>
      </c>
      <c r="F19" s="421"/>
      <c r="G19" s="181">
        <v>29</v>
      </c>
      <c r="H19" s="421"/>
      <c r="I19" s="181">
        <v>21</v>
      </c>
      <c r="J19" s="421"/>
      <c r="K19" s="182">
        <v>99</v>
      </c>
      <c r="L19" s="421"/>
      <c r="M19" s="467"/>
      <c r="N19" s="467"/>
      <c r="O19" s="468"/>
      <c r="P19" s="64"/>
      <c r="Q19" s="64"/>
      <c r="R19" s="64"/>
      <c r="S19" s="65"/>
      <c r="T19" s="64"/>
      <c r="U19" s="64"/>
      <c r="V19" s="64"/>
      <c r="W19" s="64"/>
      <c r="X19" s="64"/>
      <c r="Y19" s="64"/>
      <c r="Z19" s="64"/>
    </row>
    <row r="20" spans="1:26" s="66" customFormat="1" ht="69.95" customHeight="1" thickBot="1" x14ac:dyDescent="0.3">
      <c r="A20" s="426" t="s">
        <v>151</v>
      </c>
      <c r="B20" s="61" t="str">
        <f>+'1. PronunciamientoAdmisiones'!$B$40</f>
        <v>Número de solicitudes a procesos de reorganización y validación judicial con pronunciamiento inicial durante el periodo evaluado</v>
      </c>
      <c r="C20" s="62">
        <v>39</v>
      </c>
      <c r="D20" s="418">
        <f>IF(C20=0," ",C20/C21)</f>
        <v>1.1470588235294117</v>
      </c>
      <c r="E20" s="62">
        <v>30</v>
      </c>
      <c r="F20" s="418">
        <f>IF(E20=0," ",E20/E21)</f>
        <v>1.3043478260869565</v>
      </c>
      <c r="G20" s="62">
        <v>28</v>
      </c>
      <c r="H20" s="418">
        <f>IF(G20=0," ",G20/G21)</f>
        <v>1</v>
      </c>
      <c r="I20" s="62">
        <v>26</v>
      </c>
      <c r="J20" s="418">
        <f>IF(I20=0," ",I20/I21)</f>
        <v>1.04</v>
      </c>
      <c r="K20" s="63">
        <f t="shared" si="0"/>
        <v>123</v>
      </c>
      <c r="L20" s="418">
        <f>IF(K20=0," ",K20/K21)</f>
        <v>1.1181818181818182</v>
      </c>
      <c r="M20" s="456" t="s">
        <v>199</v>
      </c>
      <c r="N20" s="456"/>
      <c r="O20" s="457"/>
      <c r="P20" s="64"/>
      <c r="Q20" s="64"/>
      <c r="R20" s="64"/>
      <c r="S20" s="65"/>
      <c r="T20" s="64"/>
      <c r="U20" s="64"/>
      <c r="V20" s="64"/>
      <c r="W20" s="64"/>
      <c r="X20" s="64"/>
      <c r="Y20" s="64"/>
      <c r="Z20" s="64"/>
    </row>
    <row r="21" spans="1:26" s="66" customFormat="1" ht="124.5" customHeight="1" thickBot="1" x14ac:dyDescent="0.3">
      <c r="A21" s="427"/>
      <c r="B21" s="156" t="str">
        <f>+'1. PronunciamientoAdmisiones'!$B$41</f>
        <v xml:space="preserve">Total de solicitudes a procesos de reorganización y validación judicial que se encuentran pendientes de un primer pronunciamiento </v>
      </c>
      <c r="C21" s="67">
        <v>34</v>
      </c>
      <c r="D21" s="419"/>
      <c r="E21" s="67">
        <v>23</v>
      </c>
      <c r="F21" s="419"/>
      <c r="G21" s="67">
        <v>28</v>
      </c>
      <c r="H21" s="419"/>
      <c r="I21" s="67">
        <v>25</v>
      </c>
      <c r="J21" s="419"/>
      <c r="K21" s="63">
        <f t="shared" si="0"/>
        <v>110</v>
      </c>
      <c r="L21" s="419"/>
      <c r="M21" s="458"/>
      <c r="N21" s="458"/>
      <c r="O21" s="459"/>
      <c r="P21" s="64"/>
      <c r="Q21" s="64"/>
      <c r="R21" s="64"/>
      <c r="S21" s="65"/>
      <c r="T21" s="64"/>
      <c r="U21" s="64"/>
      <c r="V21" s="64"/>
      <c r="W21" s="64"/>
      <c r="X21" s="64"/>
      <c r="Y21" s="64"/>
      <c r="Z21" s="64"/>
    </row>
    <row r="22" spans="1:26" s="66" customFormat="1" ht="97.5" customHeight="1" x14ac:dyDescent="0.25">
      <c r="A22" s="428" t="s">
        <v>155</v>
      </c>
      <c r="B22" s="183" t="str">
        <f>+'1. PronunciamientoAdmisiones'!$B$40</f>
        <v>Número de solicitudes a procesos de reorganización y validación judicial con pronunciamiento inicial durante el periodo evaluado</v>
      </c>
      <c r="C22" s="184">
        <v>14</v>
      </c>
      <c r="D22" s="477">
        <f>IF(C22=0," ",C22/C23)</f>
        <v>0.63636363636363635</v>
      </c>
      <c r="E22" s="184">
        <v>25</v>
      </c>
      <c r="F22" s="477">
        <f>IF(E22=0," ",E22/E23)</f>
        <v>1</v>
      </c>
      <c r="G22" s="184">
        <v>25</v>
      </c>
      <c r="H22" s="477">
        <f>IF(G22=0," ",G22/G23)</f>
        <v>0.45454545454545453</v>
      </c>
      <c r="I22" s="184">
        <v>38</v>
      </c>
      <c r="J22" s="477">
        <f>IF(I22=0," ",I22/I23)</f>
        <v>0.79166666666666663</v>
      </c>
      <c r="K22" s="185">
        <f t="shared" si="0"/>
        <v>102</v>
      </c>
      <c r="L22" s="477">
        <f>IF(K22=0," ",K22/K23)</f>
        <v>0.68</v>
      </c>
      <c r="M22" s="479" t="s">
        <v>190</v>
      </c>
      <c r="N22" s="479"/>
      <c r="O22" s="480"/>
      <c r="P22" s="64"/>
      <c r="Q22" s="64"/>
      <c r="R22" s="64"/>
      <c r="S22" s="65"/>
      <c r="T22" s="64"/>
      <c r="U22" s="64"/>
      <c r="V22" s="64"/>
      <c r="W22" s="64"/>
      <c r="X22" s="64"/>
      <c r="Y22" s="64"/>
      <c r="Z22" s="64"/>
    </row>
    <row r="23" spans="1:26" s="66" customFormat="1" ht="97.5" customHeight="1" thickBot="1" x14ac:dyDescent="0.3">
      <c r="A23" s="429"/>
      <c r="B23" s="186" t="str">
        <f>+'1. PronunciamientoAdmisiones'!$B$41</f>
        <v xml:space="preserve">Total de solicitudes a procesos de reorganización y validación judicial que se encuentran pendientes de un primer pronunciamiento </v>
      </c>
      <c r="C23" s="187">
        <v>22</v>
      </c>
      <c r="D23" s="478"/>
      <c r="E23" s="187">
        <v>25</v>
      </c>
      <c r="F23" s="478"/>
      <c r="G23" s="187">
        <v>55</v>
      </c>
      <c r="H23" s="478"/>
      <c r="I23" s="187">
        <v>48</v>
      </c>
      <c r="J23" s="478"/>
      <c r="K23" s="188">
        <f t="shared" si="0"/>
        <v>150</v>
      </c>
      <c r="L23" s="478"/>
      <c r="M23" s="481"/>
      <c r="N23" s="481"/>
      <c r="O23" s="482"/>
      <c r="P23" s="64"/>
      <c r="Q23" s="64"/>
      <c r="R23" s="64"/>
      <c r="S23" s="65"/>
      <c r="T23" s="64"/>
      <c r="U23" s="64"/>
      <c r="V23" s="64"/>
      <c r="W23" s="64"/>
      <c r="X23" s="64"/>
      <c r="Y23" s="64"/>
      <c r="Z23" s="64"/>
    </row>
    <row r="24" spans="1:26" s="66" customFormat="1" ht="69.95" customHeight="1" x14ac:dyDescent="0.25">
      <c r="A24" s="426" t="s">
        <v>152</v>
      </c>
      <c r="B24" s="61" t="str">
        <f>+'1. PronunciamientoAdmisiones'!$B$40</f>
        <v>Número de solicitudes a procesos de reorganización y validación judicial con pronunciamiento inicial durante el periodo evaluado</v>
      </c>
      <c r="C24" s="62">
        <v>17</v>
      </c>
      <c r="D24" s="418">
        <f>IF(C24=0," ",C24/C25)</f>
        <v>1.4166666666666667</v>
      </c>
      <c r="E24" s="62">
        <v>13</v>
      </c>
      <c r="F24" s="418">
        <f>IF(E24=0," ",E24/E25)</f>
        <v>1.1818181818181819</v>
      </c>
      <c r="G24" s="62">
        <v>11</v>
      </c>
      <c r="H24" s="418">
        <f>IF(G24=0," ",G24/G25)</f>
        <v>1.2222222222222223</v>
      </c>
      <c r="I24" s="62">
        <v>17</v>
      </c>
      <c r="J24" s="418">
        <f>IF(I24=0," ",I24/I25)</f>
        <v>0.94444444444444442</v>
      </c>
      <c r="K24" s="63">
        <f t="shared" si="0"/>
        <v>58</v>
      </c>
      <c r="L24" s="418">
        <f>IF(K24=0," ",K24/K25)</f>
        <v>2.6363636363636362</v>
      </c>
      <c r="M24" s="456" t="s">
        <v>188</v>
      </c>
      <c r="N24" s="456"/>
      <c r="O24" s="457"/>
      <c r="P24" s="64"/>
      <c r="Q24" s="64"/>
      <c r="R24" s="64"/>
      <c r="S24" s="65"/>
      <c r="T24" s="64"/>
      <c r="U24" s="64"/>
      <c r="V24" s="64"/>
      <c r="W24" s="64"/>
      <c r="X24" s="64"/>
      <c r="Y24" s="64"/>
      <c r="Z24" s="64"/>
    </row>
    <row r="25" spans="1:26" s="66" customFormat="1" ht="69.95" customHeight="1" thickBot="1" x14ac:dyDescent="0.3">
      <c r="A25" s="427"/>
      <c r="B25" s="156" t="str">
        <f>+'1. PronunciamientoAdmisiones'!$B$41</f>
        <v xml:space="preserve">Total de solicitudes a procesos de reorganización y validación judicial que se encuentran pendientes de un primer pronunciamiento </v>
      </c>
      <c r="C25" s="67">
        <v>12</v>
      </c>
      <c r="D25" s="419"/>
      <c r="E25" s="67">
        <v>11</v>
      </c>
      <c r="F25" s="419"/>
      <c r="G25" s="67">
        <v>9</v>
      </c>
      <c r="H25" s="419"/>
      <c r="I25" s="67">
        <v>18</v>
      </c>
      <c r="J25" s="419"/>
      <c r="K25" s="68">
        <v>22</v>
      </c>
      <c r="L25" s="419"/>
      <c r="M25" s="458"/>
      <c r="N25" s="458"/>
      <c r="O25" s="459"/>
      <c r="P25" s="64"/>
      <c r="Q25" s="64"/>
      <c r="R25" s="64"/>
      <c r="S25" s="65"/>
      <c r="T25" s="64"/>
      <c r="U25" s="64"/>
      <c r="V25" s="64"/>
      <c r="W25" s="64"/>
      <c r="X25" s="64"/>
      <c r="Y25" s="64"/>
      <c r="Z25" s="64"/>
    </row>
    <row r="26" spans="1:26" s="66" customFormat="1" ht="69.95" customHeight="1" x14ac:dyDescent="0.25">
      <c r="A26" s="430" t="s">
        <v>153</v>
      </c>
      <c r="B26" s="189" t="str">
        <f>+'1. PronunciamientoAdmisiones'!$B$40</f>
        <v>Número de solicitudes a procesos de reorganización y validación judicial con pronunciamiento inicial durante el periodo evaluado</v>
      </c>
      <c r="C26" s="190">
        <v>6</v>
      </c>
      <c r="D26" s="471">
        <f>IF(C26=0," ",C26/C27)</f>
        <v>1</v>
      </c>
      <c r="E26" s="190">
        <v>2</v>
      </c>
      <c r="F26" s="471">
        <f>IF(E26=0," ",E26/E27)</f>
        <v>1</v>
      </c>
      <c r="G26" s="190">
        <v>9</v>
      </c>
      <c r="H26" s="471">
        <f>IF(G26=0," ",G26/G27)</f>
        <v>0.75</v>
      </c>
      <c r="I26" s="190">
        <v>12</v>
      </c>
      <c r="J26" s="471">
        <f>IF(I26=0," ",I26/I27)</f>
        <v>1.0909090909090908</v>
      </c>
      <c r="K26" s="191">
        <f t="shared" si="0"/>
        <v>29</v>
      </c>
      <c r="L26" s="471">
        <f>IF(K26=0," ",K26/K27)</f>
        <v>0.93548387096774188</v>
      </c>
      <c r="M26" s="473" t="s">
        <v>203</v>
      </c>
      <c r="N26" s="473"/>
      <c r="O26" s="474"/>
      <c r="P26" s="64"/>
      <c r="Q26" s="64"/>
      <c r="R26" s="64"/>
      <c r="S26" s="65"/>
      <c r="T26" s="64"/>
      <c r="U26" s="64"/>
      <c r="V26" s="64"/>
      <c r="W26" s="64"/>
      <c r="X26" s="64"/>
      <c r="Y26" s="64"/>
      <c r="Z26" s="64"/>
    </row>
    <row r="27" spans="1:26" s="66" customFormat="1" ht="69.95" customHeight="1" thickBot="1" x14ac:dyDescent="0.3">
      <c r="A27" s="431"/>
      <c r="B27" s="192" t="str">
        <f>+'1. PronunciamientoAdmisiones'!$B$41</f>
        <v xml:space="preserve">Total de solicitudes a procesos de reorganización y validación judicial que se encuentran pendientes de un primer pronunciamiento </v>
      </c>
      <c r="C27" s="193">
        <v>6</v>
      </c>
      <c r="D27" s="472"/>
      <c r="E27" s="193">
        <v>2</v>
      </c>
      <c r="F27" s="472"/>
      <c r="G27" s="193">
        <v>12</v>
      </c>
      <c r="H27" s="472"/>
      <c r="I27" s="193">
        <v>11</v>
      </c>
      <c r="J27" s="472"/>
      <c r="K27" s="194">
        <f t="shared" si="0"/>
        <v>31</v>
      </c>
      <c r="L27" s="472"/>
      <c r="M27" s="475"/>
      <c r="N27" s="475"/>
      <c r="O27" s="476"/>
      <c r="P27" s="64"/>
      <c r="Q27" s="64"/>
      <c r="R27" s="64"/>
      <c r="S27" s="65"/>
      <c r="T27" s="64"/>
      <c r="U27" s="64"/>
      <c r="V27" s="64"/>
      <c r="W27" s="64"/>
      <c r="X27" s="64"/>
      <c r="Y27" s="64"/>
      <c r="Z27" s="64"/>
    </row>
    <row r="28" spans="1:26" s="66" customFormat="1" ht="69.95" customHeight="1" x14ac:dyDescent="0.25">
      <c r="A28" s="469" t="s">
        <v>154</v>
      </c>
      <c r="B28" s="61" t="str">
        <f>+'1. PronunciamientoAdmisiones'!$B$40</f>
        <v>Número de solicitudes a procesos de reorganización y validación judicial con pronunciamiento inicial durante el periodo evaluado</v>
      </c>
      <c r="C28" s="62">
        <v>55</v>
      </c>
      <c r="D28" s="418">
        <f>IF(C28=0," ",C28/C29)</f>
        <v>1.0576923076923077</v>
      </c>
      <c r="E28" s="62">
        <v>47</v>
      </c>
      <c r="F28" s="418">
        <f>IF(E28=0," ",E28/E29)</f>
        <v>1.3428571428571427</v>
      </c>
      <c r="G28" s="62">
        <v>57</v>
      </c>
      <c r="H28" s="418">
        <f>IF(G28=0," ",G28/G29)</f>
        <v>0.91935483870967738</v>
      </c>
      <c r="I28" s="62">
        <v>51</v>
      </c>
      <c r="J28" s="418">
        <f>IF(I28=0," ",I28/I29)</f>
        <v>1</v>
      </c>
      <c r="K28" s="63">
        <f t="shared" si="0"/>
        <v>210</v>
      </c>
      <c r="L28" s="418">
        <f>IF(K28=0," ",K28/K29)</f>
        <v>1.05</v>
      </c>
      <c r="M28" s="456" t="s">
        <v>193</v>
      </c>
      <c r="N28" s="456"/>
      <c r="O28" s="457"/>
      <c r="P28" s="64"/>
      <c r="Q28" s="64"/>
      <c r="R28" s="64"/>
      <c r="S28" s="65"/>
      <c r="T28" s="64"/>
      <c r="U28" s="64"/>
      <c r="V28" s="64"/>
      <c r="W28" s="64"/>
      <c r="X28" s="64"/>
      <c r="Y28" s="64"/>
      <c r="Z28" s="64"/>
    </row>
    <row r="29" spans="1:26" s="66" customFormat="1" ht="69.95" customHeight="1" thickBot="1" x14ac:dyDescent="0.3">
      <c r="A29" s="470"/>
      <c r="B29" s="156" t="str">
        <f>+'1. PronunciamientoAdmisiones'!$B$41</f>
        <v xml:space="preserve">Total de solicitudes a procesos de reorganización y validación judicial que se encuentran pendientes de un primer pronunciamiento </v>
      </c>
      <c r="C29" s="67">
        <v>52</v>
      </c>
      <c r="D29" s="419"/>
      <c r="E29" s="67">
        <v>35</v>
      </c>
      <c r="F29" s="419"/>
      <c r="G29" s="67">
        <v>62</v>
      </c>
      <c r="H29" s="419"/>
      <c r="I29" s="67">
        <v>51</v>
      </c>
      <c r="J29" s="419"/>
      <c r="K29" s="68">
        <f t="shared" si="0"/>
        <v>200</v>
      </c>
      <c r="L29" s="419"/>
      <c r="M29" s="458"/>
      <c r="N29" s="458"/>
      <c r="O29" s="459"/>
      <c r="P29" s="64"/>
      <c r="Q29" s="64"/>
      <c r="R29" s="64"/>
      <c r="S29" s="65"/>
      <c r="T29" s="64"/>
      <c r="U29" s="64"/>
      <c r="V29" s="64"/>
      <c r="W29" s="64"/>
      <c r="X29" s="64"/>
      <c r="Y29" s="64"/>
      <c r="Z29" s="64"/>
    </row>
    <row r="30" spans="1:26" s="64" customFormat="1" ht="30" customHeight="1" x14ac:dyDescent="0.25">
      <c r="S30" s="65"/>
    </row>
    <row r="31" spans="1:26" s="64" customFormat="1" ht="30" customHeight="1" x14ac:dyDescent="0.25">
      <c r="S31" s="65"/>
    </row>
    <row r="32" spans="1:26" s="64" customFormat="1" ht="30" customHeight="1" x14ac:dyDescent="0.25">
      <c r="S32" s="65"/>
    </row>
    <row r="33" spans="19:19" s="64" customFormat="1" ht="30" customHeight="1" x14ac:dyDescent="0.25">
      <c r="S33" s="65"/>
    </row>
    <row r="34" spans="19:19" s="64" customFormat="1" ht="30" customHeight="1" x14ac:dyDescent="0.25">
      <c r="S34" s="65"/>
    </row>
    <row r="35" spans="19:19" s="64" customFormat="1" ht="30" customHeight="1" x14ac:dyDescent="0.25">
      <c r="S35" s="65"/>
    </row>
    <row r="36" spans="19:19" s="64" customFormat="1" ht="30" customHeight="1" x14ac:dyDescent="0.25">
      <c r="S36" s="65"/>
    </row>
    <row r="37" spans="19:19" s="64" customFormat="1" ht="30" customHeight="1" x14ac:dyDescent="0.25">
      <c r="S37" s="65"/>
    </row>
    <row r="38" spans="19:19" s="64" customFormat="1" ht="30" customHeight="1" x14ac:dyDescent="0.25">
      <c r="S38" s="65"/>
    </row>
    <row r="39" spans="19:19" s="64" customFormat="1" ht="30" customHeight="1" x14ac:dyDescent="0.25">
      <c r="S39" s="65"/>
    </row>
    <row r="40" spans="19:19" s="64" customFormat="1" ht="30" customHeight="1" x14ac:dyDescent="0.25">
      <c r="S40" s="65"/>
    </row>
    <row r="41" spans="19:19" s="64" customFormat="1" ht="30" customHeight="1" x14ac:dyDescent="0.25">
      <c r="S41" s="65"/>
    </row>
    <row r="42" spans="19:19" s="64" customFormat="1" ht="30" customHeight="1" x14ac:dyDescent="0.25">
      <c r="S42" s="65"/>
    </row>
    <row r="43" spans="19:19" s="64" customFormat="1" ht="30" customHeight="1" x14ac:dyDescent="0.25">
      <c r="S43" s="65"/>
    </row>
    <row r="44" spans="19:19" s="64" customFormat="1" ht="30" customHeight="1" x14ac:dyDescent="0.25">
      <c r="S44" s="65"/>
    </row>
    <row r="45" spans="19:19" s="64" customFormat="1" ht="30" customHeight="1" x14ac:dyDescent="0.25">
      <c r="S45" s="65"/>
    </row>
    <row r="46" spans="19:19" s="64" customFormat="1" ht="30" customHeight="1" x14ac:dyDescent="0.25">
      <c r="S46" s="65"/>
    </row>
    <row r="47" spans="19:19" s="64" customFormat="1" ht="30" customHeight="1" x14ac:dyDescent="0.25">
      <c r="S47" s="73"/>
    </row>
    <row r="48" spans="19:19" s="64" customFormat="1" ht="30" customHeight="1" x14ac:dyDescent="0.25">
      <c r="S48" s="65"/>
    </row>
    <row r="49" spans="16:26" s="64" customFormat="1" ht="30" customHeight="1" x14ac:dyDescent="0.25">
      <c r="S49" s="65"/>
    </row>
    <row r="50" spans="16:26" s="64" customFormat="1" ht="30" customHeight="1" x14ac:dyDescent="0.25">
      <c r="S50" s="65"/>
    </row>
    <row r="51" spans="16:26" s="64" customFormat="1" ht="30" customHeight="1" x14ac:dyDescent="0.25">
      <c r="S51" s="65"/>
    </row>
    <row r="52" spans="16:26" s="64" customFormat="1" ht="30" customHeight="1" x14ac:dyDescent="0.25">
      <c r="S52" s="65"/>
    </row>
    <row r="53" spans="16:26" s="66" customFormat="1" ht="30" customHeight="1" x14ac:dyDescent="0.25">
      <c r="P53" s="64"/>
      <c r="Q53" s="64"/>
      <c r="R53" s="64"/>
      <c r="S53" s="65"/>
      <c r="T53" s="64"/>
      <c r="U53" s="64"/>
      <c r="V53" s="64"/>
      <c r="W53" s="64"/>
      <c r="X53" s="64"/>
      <c r="Y53" s="64"/>
      <c r="Z53" s="64"/>
    </row>
    <row r="54" spans="16:26" s="66" customFormat="1" ht="30" customHeight="1" x14ac:dyDescent="0.25">
      <c r="P54" s="64"/>
      <c r="Q54" s="64"/>
      <c r="R54" s="64"/>
      <c r="S54" s="65"/>
      <c r="T54" s="64"/>
      <c r="U54" s="64"/>
      <c r="V54" s="64"/>
      <c r="W54" s="64"/>
      <c r="X54" s="64"/>
      <c r="Y54" s="64"/>
      <c r="Z54" s="64"/>
    </row>
    <row r="55" spans="16:26" s="66" customFormat="1" ht="30" customHeight="1" x14ac:dyDescent="0.25">
      <c r="P55" s="64"/>
      <c r="Q55" s="64"/>
      <c r="R55" s="64"/>
      <c r="S55" s="65"/>
      <c r="T55" s="64"/>
      <c r="U55" s="64"/>
      <c r="V55" s="64"/>
      <c r="W55" s="64"/>
      <c r="X55" s="64"/>
      <c r="Y55" s="64"/>
      <c r="Z55" s="64"/>
    </row>
    <row r="56" spans="16:26" s="66" customFormat="1" ht="30" customHeight="1" x14ac:dyDescent="0.25">
      <c r="P56" s="64"/>
      <c r="Q56" s="64"/>
      <c r="R56" s="64"/>
      <c r="S56" s="65"/>
      <c r="T56" s="64"/>
      <c r="U56" s="64"/>
      <c r="V56" s="64"/>
      <c r="W56" s="64"/>
      <c r="X56" s="64"/>
      <c r="Y56" s="64"/>
      <c r="Z56" s="64"/>
    </row>
    <row r="57" spans="16:26" s="66" customFormat="1" ht="30" customHeight="1" x14ac:dyDescent="0.25">
      <c r="P57" s="64"/>
      <c r="Q57" s="64"/>
      <c r="R57" s="64"/>
      <c r="S57" s="65"/>
      <c r="T57" s="64"/>
      <c r="U57" s="64"/>
      <c r="V57" s="64"/>
      <c r="W57" s="64"/>
      <c r="X57" s="64"/>
      <c r="Y57" s="64"/>
      <c r="Z57" s="64"/>
    </row>
    <row r="58" spans="16:26" s="66" customFormat="1" ht="30" customHeight="1" x14ac:dyDescent="0.25">
      <c r="P58" s="64"/>
      <c r="Q58" s="64"/>
      <c r="R58" s="64"/>
      <c r="S58" s="65"/>
      <c r="T58" s="64"/>
      <c r="U58" s="64"/>
      <c r="V58" s="64"/>
      <c r="W58" s="64"/>
      <c r="X58" s="64"/>
      <c r="Y58" s="64"/>
      <c r="Z58" s="64"/>
    </row>
    <row r="59" spans="16:26" s="66" customFormat="1" ht="30" customHeight="1" x14ac:dyDescent="0.25">
      <c r="P59" s="64"/>
      <c r="Q59" s="64"/>
      <c r="R59" s="64"/>
      <c r="S59" s="65"/>
      <c r="T59" s="64"/>
      <c r="U59" s="64"/>
      <c r="V59" s="64"/>
      <c r="W59" s="64"/>
      <c r="X59" s="64"/>
      <c r="Y59" s="64"/>
      <c r="Z59" s="64"/>
    </row>
    <row r="60" spans="16:26" s="66" customFormat="1" ht="30" customHeight="1" x14ac:dyDescent="0.25">
      <c r="P60" s="64"/>
      <c r="Q60" s="64"/>
      <c r="R60" s="64"/>
      <c r="S60" s="65"/>
      <c r="T60" s="64"/>
      <c r="U60" s="64"/>
      <c r="V60" s="64"/>
      <c r="W60" s="64"/>
      <c r="X60" s="64"/>
      <c r="Y60" s="64"/>
      <c r="Z60" s="64"/>
    </row>
    <row r="61" spans="16:26" s="66" customFormat="1" ht="30" customHeight="1" x14ac:dyDescent="0.25">
      <c r="P61" s="64"/>
      <c r="Q61" s="64"/>
      <c r="R61" s="64"/>
      <c r="S61" s="65"/>
      <c r="T61" s="64"/>
      <c r="U61" s="64"/>
      <c r="V61" s="64"/>
      <c r="W61" s="64"/>
      <c r="X61" s="64"/>
      <c r="Y61" s="64"/>
      <c r="Z61" s="64"/>
    </row>
    <row r="62" spans="16:26" s="66" customFormat="1" ht="30" customHeight="1" x14ac:dyDescent="0.25">
      <c r="P62" s="64"/>
      <c r="Q62" s="64"/>
      <c r="R62" s="64"/>
      <c r="S62" s="65"/>
      <c r="T62" s="64"/>
      <c r="U62" s="64"/>
      <c r="V62" s="64"/>
      <c r="W62" s="64"/>
      <c r="X62" s="64"/>
      <c r="Y62" s="64"/>
      <c r="Z62" s="64"/>
    </row>
    <row r="63" spans="16:26" s="66" customFormat="1" ht="30" customHeight="1" x14ac:dyDescent="0.25">
      <c r="P63" s="64"/>
      <c r="Q63" s="64"/>
      <c r="R63" s="64"/>
      <c r="S63" s="65"/>
      <c r="T63" s="64"/>
      <c r="U63" s="64"/>
      <c r="V63" s="64"/>
      <c r="W63" s="64"/>
      <c r="X63" s="64"/>
      <c r="Y63" s="64"/>
      <c r="Z63" s="64"/>
    </row>
    <row r="64" spans="16:26" s="66" customFormat="1" ht="30" customHeight="1" x14ac:dyDescent="0.25">
      <c r="P64" s="64"/>
      <c r="Q64" s="64"/>
      <c r="R64" s="64"/>
      <c r="S64" s="65"/>
      <c r="T64" s="64"/>
      <c r="U64" s="64"/>
      <c r="V64" s="64"/>
      <c r="W64" s="64"/>
      <c r="X64" s="64"/>
      <c r="Y64" s="64"/>
      <c r="Z64" s="64"/>
    </row>
    <row r="65" spans="16:26" s="66" customFormat="1" ht="30" customHeight="1" x14ac:dyDescent="0.25">
      <c r="P65" s="64"/>
      <c r="Q65" s="64"/>
      <c r="R65" s="64"/>
      <c r="S65" s="65"/>
      <c r="T65" s="64"/>
      <c r="U65" s="64"/>
      <c r="V65" s="64"/>
      <c r="W65" s="64"/>
      <c r="X65" s="64"/>
      <c r="Y65" s="64"/>
      <c r="Z65" s="64"/>
    </row>
    <row r="66" spans="16:26" s="66" customFormat="1" ht="30" customHeight="1" x14ac:dyDescent="0.25">
      <c r="P66" s="64"/>
      <c r="Q66" s="64"/>
      <c r="R66" s="64"/>
      <c r="S66" s="65"/>
      <c r="T66" s="64"/>
      <c r="U66" s="64"/>
      <c r="V66" s="64"/>
      <c r="W66" s="64"/>
      <c r="X66" s="64"/>
      <c r="Y66" s="64"/>
      <c r="Z66" s="64"/>
    </row>
    <row r="67" spans="16:26" s="66" customFormat="1" ht="30" customHeight="1" x14ac:dyDescent="0.25">
      <c r="P67" s="64"/>
      <c r="Q67" s="64"/>
      <c r="R67" s="64"/>
      <c r="S67" s="65"/>
      <c r="T67" s="64"/>
      <c r="U67" s="64"/>
      <c r="V67" s="64"/>
      <c r="W67" s="64"/>
      <c r="X67" s="64"/>
      <c r="Y67" s="64"/>
      <c r="Z67" s="64"/>
    </row>
    <row r="68" spans="16:26" s="66" customFormat="1" ht="30" customHeight="1" x14ac:dyDescent="0.25">
      <c r="P68" s="64"/>
      <c r="Q68" s="64"/>
      <c r="R68" s="64"/>
      <c r="S68" s="65"/>
      <c r="T68" s="64"/>
      <c r="U68" s="64"/>
      <c r="V68" s="64"/>
      <c r="W68" s="64"/>
      <c r="X68" s="64"/>
      <c r="Y68" s="64"/>
      <c r="Z68" s="64"/>
    </row>
    <row r="69" spans="16:26" s="66" customFormat="1" ht="30" customHeight="1" x14ac:dyDescent="0.25">
      <c r="P69" s="64"/>
      <c r="Q69" s="64"/>
      <c r="R69" s="64"/>
      <c r="S69" s="65"/>
      <c r="T69" s="64"/>
      <c r="U69" s="64"/>
      <c r="V69" s="64"/>
      <c r="W69" s="64"/>
      <c r="X69" s="64"/>
      <c r="Y69" s="64"/>
      <c r="Z69" s="64"/>
    </row>
    <row r="70" spans="16:26" s="66" customFormat="1" ht="30" customHeight="1" x14ac:dyDescent="0.25">
      <c r="P70" s="64"/>
      <c r="Q70" s="64"/>
      <c r="R70" s="64"/>
      <c r="S70" s="65"/>
      <c r="T70" s="64"/>
      <c r="U70" s="64"/>
      <c r="V70" s="64"/>
      <c r="W70" s="64"/>
      <c r="X70" s="64"/>
      <c r="Y70" s="64"/>
      <c r="Z70" s="64"/>
    </row>
    <row r="71" spans="16:26" s="66" customFormat="1" ht="30" customHeight="1" x14ac:dyDescent="0.25">
      <c r="P71" s="64"/>
      <c r="Q71" s="64"/>
      <c r="R71" s="64"/>
      <c r="S71" s="65"/>
      <c r="T71" s="64"/>
      <c r="U71" s="64"/>
      <c r="V71" s="64"/>
      <c r="W71" s="64"/>
      <c r="X71" s="64"/>
      <c r="Y71" s="64"/>
      <c r="Z71" s="64"/>
    </row>
    <row r="72" spans="16:26" s="66" customFormat="1" ht="30" customHeight="1" x14ac:dyDescent="0.25">
      <c r="P72" s="64"/>
      <c r="Q72" s="64"/>
      <c r="R72" s="64"/>
      <c r="S72" s="65"/>
      <c r="T72" s="64"/>
      <c r="U72" s="64"/>
      <c r="V72" s="64"/>
      <c r="W72" s="64"/>
      <c r="X72" s="64"/>
      <c r="Y72" s="64"/>
      <c r="Z72" s="64"/>
    </row>
    <row r="73" spans="16:26" s="66" customFormat="1" ht="30" customHeight="1" x14ac:dyDescent="0.25">
      <c r="P73" s="64"/>
      <c r="Q73" s="64"/>
      <c r="R73" s="64"/>
      <c r="S73" s="65"/>
      <c r="T73" s="64"/>
      <c r="U73" s="64"/>
      <c r="V73" s="64"/>
      <c r="W73" s="64"/>
      <c r="X73" s="64"/>
      <c r="Y73" s="64"/>
      <c r="Z73" s="64"/>
    </row>
    <row r="74" spans="16:26" s="66" customFormat="1" ht="30" customHeight="1" x14ac:dyDescent="0.25">
      <c r="P74" s="64"/>
      <c r="Q74" s="64"/>
      <c r="R74" s="64"/>
      <c r="S74" s="65"/>
      <c r="T74" s="64"/>
      <c r="U74" s="64"/>
      <c r="V74" s="64"/>
      <c r="W74" s="64"/>
      <c r="X74" s="64"/>
      <c r="Y74" s="64"/>
      <c r="Z74" s="64"/>
    </row>
    <row r="75" spans="16:26" s="66" customFormat="1" ht="30" customHeight="1" x14ac:dyDescent="0.25">
      <c r="P75" s="64"/>
      <c r="Q75" s="64"/>
      <c r="R75" s="64"/>
      <c r="S75" s="65"/>
      <c r="T75" s="64"/>
      <c r="U75" s="64"/>
      <c r="V75" s="64"/>
      <c r="W75" s="64"/>
      <c r="X75" s="64"/>
      <c r="Y75" s="64"/>
      <c r="Z75" s="64"/>
    </row>
    <row r="76" spans="16:26" s="66" customFormat="1" ht="30" customHeight="1" x14ac:dyDescent="0.25">
      <c r="P76" s="64"/>
      <c r="Q76" s="64"/>
      <c r="R76" s="64"/>
      <c r="S76" s="65"/>
      <c r="T76" s="64"/>
      <c r="U76" s="64"/>
      <c r="V76" s="64"/>
      <c r="W76" s="64"/>
      <c r="X76" s="64"/>
      <c r="Y76" s="64"/>
      <c r="Z76" s="64"/>
    </row>
    <row r="77" spans="16:26" s="66" customFormat="1" ht="30" customHeight="1" x14ac:dyDescent="0.25">
      <c r="P77" s="64"/>
      <c r="Q77" s="64"/>
      <c r="R77" s="64"/>
      <c r="S77" s="65"/>
      <c r="T77" s="64"/>
      <c r="U77" s="64"/>
      <c r="V77" s="64"/>
      <c r="W77" s="64"/>
      <c r="X77" s="64"/>
      <c r="Y77" s="64"/>
      <c r="Z77" s="64"/>
    </row>
    <row r="78" spans="16:26" s="66" customFormat="1" ht="30" customHeight="1" x14ac:dyDescent="0.25">
      <c r="P78" s="64"/>
      <c r="Q78" s="64"/>
      <c r="R78" s="64"/>
      <c r="S78" s="65"/>
      <c r="T78" s="64"/>
      <c r="U78" s="64"/>
      <c r="V78" s="64"/>
      <c r="W78" s="64"/>
      <c r="X78" s="64"/>
      <c r="Y78" s="64"/>
      <c r="Z78" s="64"/>
    </row>
    <row r="79" spans="16:26" s="66" customFormat="1" ht="30" customHeight="1" x14ac:dyDescent="0.25">
      <c r="P79" s="64"/>
      <c r="Q79" s="64"/>
      <c r="R79" s="64"/>
      <c r="S79" s="65"/>
      <c r="T79" s="64"/>
      <c r="U79" s="64"/>
      <c r="V79" s="64"/>
      <c r="W79" s="64"/>
      <c r="X79" s="64"/>
      <c r="Y79" s="64"/>
      <c r="Z79" s="64"/>
    </row>
    <row r="80" spans="16:26" s="66" customFormat="1" ht="30" customHeight="1" x14ac:dyDescent="0.25">
      <c r="P80" s="64"/>
      <c r="Q80" s="64"/>
      <c r="R80" s="64"/>
      <c r="S80" s="65"/>
      <c r="T80" s="64"/>
      <c r="U80" s="64"/>
      <c r="V80" s="64"/>
      <c r="W80" s="64"/>
      <c r="X80" s="64"/>
      <c r="Y80" s="64"/>
      <c r="Z80" s="64"/>
    </row>
    <row r="81" spans="16:26" s="66" customFormat="1" ht="30" customHeight="1" x14ac:dyDescent="0.25">
      <c r="P81" s="64"/>
      <c r="Q81" s="64"/>
      <c r="R81" s="64"/>
      <c r="S81" s="65"/>
      <c r="T81" s="64"/>
      <c r="U81" s="64"/>
      <c r="V81" s="64"/>
      <c r="W81" s="64"/>
      <c r="X81" s="64"/>
      <c r="Y81" s="64"/>
      <c r="Z81" s="64"/>
    </row>
    <row r="82" spans="16:26" s="66" customFormat="1" ht="30" customHeight="1" x14ac:dyDescent="0.25">
      <c r="P82" s="64"/>
      <c r="Q82" s="64"/>
      <c r="R82" s="64"/>
      <c r="S82" s="65"/>
      <c r="T82" s="64"/>
      <c r="U82" s="64"/>
      <c r="V82" s="64"/>
      <c r="W82" s="64"/>
      <c r="X82" s="64"/>
      <c r="Y82" s="64"/>
      <c r="Z82" s="64"/>
    </row>
    <row r="83" spans="16:26" s="66" customFormat="1" ht="30" customHeight="1" x14ac:dyDescent="0.25">
      <c r="P83" s="64"/>
      <c r="Q83" s="64"/>
      <c r="R83" s="64"/>
      <c r="S83" s="65"/>
      <c r="T83" s="64"/>
      <c r="U83" s="64"/>
      <c r="V83" s="64"/>
      <c r="W83" s="64"/>
      <c r="X83" s="64"/>
      <c r="Y83" s="64"/>
      <c r="Z83" s="64"/>
    </row>
    <row r="84" spans="16:26" s="66" customFormat="1" ht="30" customHeight="1" x14ac:dyDescent="0.25">
      <c r="P84" s="64"/>
      <c r="Q84" s="64"/>
      <c r="R84" s="64"/>
      <c r="S84" s="65"/>
      <c r="T84" s="64"/>
      <c r="U84" s="64"/>
      <c r="V84" s="64"/>
      <c r="W84" s="64"/>
      <c r="X84" s="64"/>
      <c r="Y84" s="64"/>
      <c r="Z84" s="64"/>
    </row>
    <row r="85" spans="16:26" s="66" customFormat="1" ht="30" customHeight="1" x14ac:dyDescent="0.25">
      <c r="P85" s="64"/>
      <c r="Q85" s="64"/>
      <c r="R85" s="64"/>
      <c r="S85" s="65"/>
      <c r="T85" s="64"/>
      <c r="U85" s="64"/>
      <c r="V85" s="64"/>
      <c r="W85" s="64"/>
      <c r="X85" s="64"/>
      <c r="Y85" s="64"/>
      <c r="Z85" s="64"/>
    </row>
    <row r="86" spans="16:26" s="66" customFormat="1" ht="30" customHeight="1" x14ac:dyDescent="0.25">
      <c r="P86" s="64"/>
      <c r="Q86" s="64"/>
      <c r="R86" s="64"/>
      <c r="S86" s="65"/>
      <c r="T86" s="64"/>
      <c r="U86" s="64"/>
      <c r="V86" s="64"/>
      <c r="W86" s="64"/>
      <c r="X86" s="64"/>
      <c r="Y86" s="64"/>
      <c r="Z86" s="64"/>
    </row>
    <row r="87" spans="16:26" s="66" customFormat="1" ht="30" customHeight="1" x14ac:dyDescent="0.25">
      <c r="P87" s="64"/>
      <c r="Q87" s="64"/>
      <c r="R87" s="64"/>
      <c r="S87" s="65"/>
      <c r="T87" s="64"/>
      <c r="U87" s="64"/>
      <c r="V87" s="64"/>
      <c r="W87" s="64"/>
      <c r="X87" s="64"/>
      <c r="Y87" s="64"/>
      <c r="Z87" s="64"/>
    </row>
    <row r="88" spans="16:26" s="66" customFormat="1" ht="30" customHeight="1" x14ac:dyDescent="0.25">
      <c r="P88" s="64"/>
      <c r="Q88" s="64"/>
      <c r="R88" s="64"/>
      <c r="S88" s="65"/>
      <c r="T88" s="64"/>
      <c r="U88" s="64"/>
      <c r="V88" s="64"/>
      <c r="W88" s="64"/>
      <c r="X88" s="64"/>
      <c r="Y88" s="64"/>
      <c r="Z88" s="64"/>
    </row>
    <row r="89" spans="16:26" s="66" customFormat="1" ht="30" customHeight="1" x14ac:dyDescent="0.25">
      <c r="P89" s="64"/>
      <c r="Q89" s="64"/>
      <c r="R89" s="64"/>
      <c r="S89" s="65"/>
      <c r="T89" s="64"/>
      <c r="U89" s="64"/>
      <c r="V89" s="64"/>
      <c r="W89" s="64"/>
      <c r="X89" s="64"/>
      <c r="Y89" s="64"/>
      <c r="Z89" s="64"/>
    </row>
    <row r="90" spans="16:26" s="66" customFormat="1" ht="30" customHeight="1" x14ac:dyDescent="0.25">
      <c r="P90" s="64"/>
      <c r="Q90" s="64"/>
      <c r="R90" s="64"/>
      <c r="S90" s="65"/>
      <c r="T90" s="64"/>
      <c r="U90" s="64"/>
      <c r="V90" s="64"/>
      <c r="W90" s="64"/>
      <c r="X90" s="64"/>
      <c r="Y90" s="64"/>
      <c r="Z90" s="64"/>
    </row>
    <row r="91" spans="16:26" s="66" customFormat="1" ht="30" customHeight="1" x14ac:dyDescent="0.25">
      <c r="P91" s="64"/>
      <c r="Q91" s="64"/>
      <c r="R91" s="64"/>
      <c r="S91" s="65"/>
      <c r="T91" s="64"/>
      <c r="U91" s="64"/>
      <c r="V91" s="64"/>
      <c r="W91" s="64"/>
      <c r="X91" s="64"/>
      <c r="Y91" s="64"/>
      <c r="Z91" s="64"/>
    </row>
    <row r="92" spans="16:26" s="66" customFormat="1" ht="30" customHeight="1" x14ac:dyDescent="0.25">
      <c r="P92" s="64"/>
      <c r="Q92" s="64"/>
      <c r="R92" s="64"/>
      <c r="S92" s="65"/>
      <c r="T92" s="64"/>
      <c r="U92" s="64"/>
      <c r="V92" s="64"/>
      <c r="W92" s="64"/>
      <c r="X92" s="64"/>
      <c r="Y92" s="64"/>
      <c r="Z92" s="64"/>
    </row>
    <row r="93" spans="16:26" s="66" customFormat="1" ht="30" customHeight="1" x14ac:dyDescent="0.25">
      <c r="P93" s="64"/>
      <c r="Q93" s="64"/>
      <c r="R93" s="64"/>
      <c r="S93" s="65"/>
      <c r="T93" s="64"/>
      <c r="U93" s="64"/>
      <c r="V93" s="64"/>
      <c r="W93" s="64"/>
      <c r="X93" s="64"/>
      <c r="Y93" s="64"/>
      <c r="Z93" s="64"/>
    </row>
    <row r="94" spans="16:26" s="66" customFormat="1" ht="30" customHeight="1" x14ac:dyDescent="0.25">
      <c r="P94" s="64"/>
      <c r="Q94" s="64"/>
      <c r="R94" s="64"/>
      <c r="S94" s="65"/>
      <c r="T94" s="64"/>
      <c r="U94" s="64"/>
      <c r="V94" s="64"/>
      <c r="W94" s="64"/>
      <c r="X94" s="64"/>
      <c r="Y94" s="64"/>
      <c r="Z94" s="64"/>
    </row>
    <row r="95" spans="16:26" s="66" customFormat="1" ht="30" customHeight="1" x14ac:dyDescent="0.25">
      <c r="P95" s="64"/>
      <c r="Q95" s="64"/>
      <c r="R95" s="64"/>
      <c r="S95" s="65"/>
      <c r="T95" s="64"/>
      <c r="U95" s="64"/>
      <c r="V95" s="64"/>
      <c r="W95" s="64"/>
      <c r="X95" s="64"/>
      <c r="Y95" s="64"/>
      <c r="Z95" s="64"/>
    </row>
    <row r="96" spans="16:26" s="66" customFormat="1" ht="30" customHeight="1" x14ac:dyDescent="0.25">
      <c r="P96" s="64"/>
      <c r="Q96" s="64"/>
      <c r="R96" s="64"/>
      <c r="S96" s="65"/>
      <c r="T96" s="64"/>
      <c r="U96" s="64"/>
      <c r="V96" s="64"/>
      <c r="W96" s="64"/>
      <c r="X96" s="64"/>
      <c r="Y96" s="64"/>
      <c r="Z96" s="64"/>
    </row>
    <row r="97" spans="16:26" s="66" customFormat="1" ht="30" customHeight="1" x14ac:dyDescent="0.25">
      <c r="P97" s="64"/>
      <c r="Q97" s="64"/>
      <c r="R97" s="64"/>
      <c r="S97" s="65"/>
      <c r="T97" s="64"/>
      <c r="U97" s="64"/>
      <c r="V97" s="64"/>
      <c r="W97" s="64"/>
      <c r="X97" s="64"/>
      <c r="Y97" s="64"/>
      <c r="Z97" s="64"/>
    </row>
    <row r="98" spans="16:26" s="66" customFormat="1" ht="30" customHeight="1" x14ac:dyDescent="0.25">
      <c r="P98" s="64"/>
      <c r="Q98" s="64"/>
      <c r="R98" s="64"/>
      <c r="S98" s="65"/>
      <c r="T98" s="64"/>
      <c r="U98" s="64"/>
      <c r="V98" s="64"/>
      <c r="W98" s="64"/>
      <c r="X98" s="64"/>
      <c r="Y98" s="64"/>
      <c r="Z98" s="64"/>
    </row>
    <row r="99" spans="16:26" s="66" customFormat="1" ht="30" customHeight="1" x14ac:dyDescent="0.25">
      <c r="P99" s="64"/>
      <c r="Q99" s="64"/>
      <c r="R99" s="64"/>
      <c r="S99" s="65"/>
      <c r="T99" s="64"/>
      <c r="U99" s="64"/>
      <c r="V99" s="64"/>
      <c r="W99" s="64"/>
      <c r="X99" s="64"/>
      <c r="Y99" s="64"/>
      <c r="Z99" s="64"/>
    </row>
    <row r="100" spans="16:26" s="66" customFormat="1" ht="30" customHeight="1" x14ac:dyDescent="0.25">
      <c r="P100" s="64"/>
      <c r="Q100" s="64"/>
      <c r="R100" s="64"/>
      <c r="S100" s="65"/>
      <c r="T100" s="64"/>
      <c r="U100" s="64"/>
      <c r="V100" s="64"/>
      <c r="W100" s="64"/>
      <c r="X100" s="64"/>
      <c r="Y100" s="64"/>
      <c r="Z100" s="64"/>
    </row>
    <row r="101" spans="16:26" s="66" customFormat="1" ht="30" customHeight="1" x14ac:dyDescent="0.25">
      <c r="P101" s="64"/>
      <c r="Q101" s="64"/>
      <c r="R101" s="64"/>
      <c r="S101" s="65"/>
      <c r="T101" s="64"/>
      <c r="U101" s="64"/>
      <c r="V101" s="64"/>
      <c r="W101" s="64"/>
      <c r="X101" s="64"/>
      <c r="Y101" s="64"/>
      <c r="Z101" s="64"/>
    </row>
    <row r="102" spans="16:26" s="66" customFormat="1" ht="30" customHeight="1" x14ac:dyDescent="0.25">
      <c r="P102" s="64"/>
      <c r="Q102" s="64"/>
      <c r="R102" s="64"/>
      <c r="S102" s="65"/>
      <c r="T102" s="64"/>
      <c r="U102" s="64"/>
      <c r="V102" s="64"/>
      <c r="W102" s="64"/>
      <c r="X102" s="64"/>
      <c r="Y102" s="64"/>
      <c r="Z102" s="64"/>
    </row>
    <row r="103" spans="16:26" s="66" customFormat="1" ht="30" customHeight="1" x14ac:dyDescent="0.25">
      <c r="P103" s="64"/>
      <c r="Q103" s="64"/>
      <c r="R103" s="64"/>
      <c r="S103" s="65"/>
      <c r="T103" s="64"/>
      <c r="U103" s="64"/>
      <c r="V103" s="64"/>
      <c r="W103" s="64"/>
      <c r="X103" s="64"/>
      <c r="Y103" s="64"/>
      <c r="Z103" s="64"/>
    </row>
    <row r="104" spans="16:26" s="66" customFormat="1" ht="30" customHeight="1" x14ac:dyDescent="0.25">
      <c r="P104" s="64"/>
      <c r="Q104" s="64"/>
      <c r="R104" s="64"/>
      <c r="S104" s="65"/>
      <c r="T104" s="64"/>
      <c r="U104" s="64"/>
      <c r="V104" s="64"/>
      <c r="W104" s="64"/>
      <c r="X104" s="64"/>
      <c r="Y104" s="64"/>
      <c r="Z104" s="64"/>
    </row>
    <row r="105" spans="16:26" s="66" customFormat="1" ht="30" customHeight="1" x14ac:dyDescent="0.25">
      <c r="P105" s="64"/>
      <c r="Q105" s="64"/>
      <c r="R105" s="64"/>
      <c r="S105" s="65"/>
      <c r="T105" s="64"/>
      <c r="U105" s="64"/>
      <c r="V105" s="64"/>
      <c r="W105" s="64"/>
      <c r="X105" s="64"/>
      <c r="Y105" s="64"/>
      <c r="Z105" s="64"/>
    </row>
    <row r="106" spans="16:26" s="66" customFormat="1" ht="30" customHeight="1" x14ac:dyDescent="0.25">
      <c r="P106" s="64"/>
      <c r="Q106" s="64"/>
      <c r="R106" s="64"/>
      <c r="S106" s="65"/>
      <c r="T106" s="64"/>
      <c r="U106" s="64"/>
      <c r="V106" s="64"/>
      <c r="W106" s="64"/>
      <c r="X106" s="64"/>
      <c r="Y106" s="64"/>
      <c r="Z106" s="64"/>
    </row>
    <row r="107" spans="16:26" s="66" customFormat="1" ht="30" customHeight="1" x14ac:dyDescent="0.25">
      <c r="P107" s="64"/>
      <c r="Q107" s="64"/>
      <c r="R107" s="64"/>
      <c r="S107" s="65"/>
      <c r="T107" s="64"/>
      <c r="U107" s="64"/>
      <c r="V107" s="64"/>
      <c r="W107" s="64"/>
      <c r="X107" s="64"/>
      <c r="Y107" s="64"/>
      <c r="Z107" s="64"/>
    </row>
    <row r="108" spans="16:26" s="66" customFormat="1" ht="30" customHeight="1" x14ac:dyDescent="0.25">
      <c r="P108" s="64"/>
      <c r="Q108" s="64"/>
      <c r="R108" s="64"/>
      <c r="S108" s="65"/>
      <c r="T108" s="64"/>
      <c r="U108" s="64"/>
      <c r="V108" s="64"/>
      <c r="W108" s="64"/>
      <c r="X108" s="64"/>
      <c r="Y108" s="64"/>
      <c r="Z108" s="64"/>
    </row>
    <row r="109" spans="16:26" s="66" customFormat="1" ht="30" customHeight="1" x14ac:dyDescent="0.25">
      <c r="P109" s="64"/>
      <c r="Q109" s="64"/>
      <c r="R109" s="64"/>
      <c r="S109" s="65"/>
      <c r="T109" s="64"/>
      <c r="U109" s="64"/>
      <c r="V109" s="64"/>
      <c r="W109" s="64"/>
      <c r="X109" s="64"/>
      <c r="Y109" s="64"/>
      <c r="Z109" s="64"/>
    </row>
    <row r="110" spans="16:26" s="66" customFormat="1" ht="30" customHeight="1" x14ac:dyDescent="0.25">
      <c r="P110" s="64"/>
      <c r="Q110" s="64"/>
      <c r="R110" s="64"/>
      <c r="S110" s="65"/>
      <c r="T110" s="64"/>
      <c r="U110" s="64"/>
      <c r="V110" s="64"/>
      <c r="W110" s="64"/>
      <c r="X110" s="64"/>
      <c r="Y110" s="64"/>
      <c r="Z110" s="64"/>
    </row>
    <row r="111" spans="16:26" s="66" customFormat="1" ht="30" customHeight="1" x14ac:dyDescent="0.25">
      <c r="P111" s="64"/>
      <c r="Q111" s="64"/>
      <c r="R111" s="64"/>
      <c r="S111" s="65"/>
      <c r="T111" s="64"/>
      <c r="U111" s="64"/>
      <c r="V111" s="64"/>
      <c r="W111" s="64"/>
      <c r="X111" s="64"/>
      <c r="Y111" s="64"/>
      <c r="Z111" s="64"/>
    </row>
    <row r="112" spans="16:26" s="66" customFormat="1" ht="30" customHeight="1" x14ac:dyDescent="0.25">
      <c r="P112" s="64"/>
      <c r="Q112" s="64"/>
      <c r="R112" s="64"/>
      <c r="S112" s="65"/>
      <c r="T112" s="64"/>
      <c r="U112" s="64"/>
      <c r="V112" s="64"/>
      <c r="W112" s="64"/>
      <c r="X112" s="64"/>
      <c r="Y112" s="64"/>
      <c r="Z112" s="64"/>
    </row>
    <row r="113" spans="16:26" s="66" customFormat="1" ht="30" customHeight="1" x14ac:dyDescent="0.25">
      <c r="P113" s="64"/>
      <c r="Q113" s="64"/>
      <c r="R113" s="64"/>
      <c r="S113" s="65"/>
      <c r="T113" s="64"/>
      <c r="U113" s="64"/>
      <c r="V113" s="64"/>
      <c r="W113" s="64"/>
      <c r="X113" s="64"/>
      <c r="Y113" s="64"/>
      <c r="Z113" s="64"/>
    </row>
    <row r="114" spans="16:26" s="66" customFormat="1" ht="30" customHeight="1" x14ac:dyDescent="0.25">
      <c r="P114" s="64"/>
      <c r="Q114" s="64"/>
      <c r="R114" s="64"/>
      <c r="S114" s="65"/>
      <c r="T114" s="64"/>
      <c r="U114" s="64"/>
      <c r="V114" s="64"/>
      <c r="W114" s="64"/>
      <c r="X114" s="64"/>
      <c r="Y114" s="64"/>
      <c r="Z114" s="64"/>
    </row>
    <row r="115" spans="16:26" s="66" customFormat="1" ht="30" customHeight="1" x14ac:dyDescent="0.25">
      <c r="P115" s="64"/>
      <c r="Q115" s="64"/>
      <c r="R115" s="64"/>
      <c r="S115" s="65"/>
      <c r="T115" s="64"/>
      <c r="U115" s="64"/>
      <c r="V115" s="64"/>
      <c r="W115" s="64"/>
      <c r="X115" s="64"/>
      <c r="Y115" s="64"/>
      <c r="Z115" s="64"/>
    </row>
    <row r="116" spans="16:26" s="66" customFormat="1" ht="30" customHeight="1" x14ac:dyDescent="0.25">
      <c r="P116" s="64"/>
      <c r="Q116" s="64"/>
      <c r="R116" s="64"/>
      <c r="S116" s="65"/>
      <c r="T116" s="64"/>
      <c r="U116" s="64"/>
      <c r="V116" s="64"/>
      <c r="W116" s="64"/>
      <c r="X116" s="64"/>
      <c r="Y116" s="64"/>
      <c r="Z116" s="64"/>
    </row>
    <row r="117" spans="16:26" s="66" customFormat="1" ht="30" customHeight="1" x14ac:dyDescent="0.25">
      <c r="P117" s="64"/>
      <c r="Q117" s="64"/>
      <c r="R117" s="64"/>
      <c r="S117" s="74"/>
      <c r="T117" s="64"/>
      <c r="U117" s="64"/>
      <c r="V117" s="64"/>
      <c r="W117" s="64"/>
      <c r="X117" s="64"/>
      <c r="Y117" s="64"/>
      <c r="Z117" s="64"/>
    </row>
    <row r="118" spans="16:26" s="66" customFormat="1" ht="30" customHeight="1" x14ac:dyDescent="0.25">
      <c r="P118" s="64"/>
      <c r="Q118" s="64"/>
      <c r="R118" s="64"/>
      <c r="S118" s="74"/>
      <c r="T118" s="64"/>
      <c r="U118" s="64"/>
      <c r="V118" s="64"/>
      <c r="W118" s="64"/>
      <c r="X118" s="64"/>
      <c r="Y118" s="64"/>
      <c r="Z118" s="64"/>
    </row>
    <row r="119" spans="16:26" s="66" customFormat="1" ht="30" customHeight="1" x14ac:dyDescent="0.25">
      <c r="P119" s="64"/>
      <c r="Q119" s="64"/>
      <c r="R119" s="64"/>
      <c r="S119" s="74"/>
      <c r="T119" s="64"/>
      <c r="U119" s="64"/>
      <c r="V119" s="64"/>
      <c r="W119" s="64"/>
      <c r="X119" s="64"/>
      <c r="Y119" s="64"/>
      <c r="Z119" s="64"/>
    </row>
    <row r="120" spans="16:26" ht="30" customHeight="1" x14ac:dyDescent="0.2">
      <c r="S120" s="76"/>
    </row>
    <row r="121" spans="16:26" ht="30" customHeight="1" x14ac:dyDescent="0.2">
      <c r="S121" s="76"/>
    </row>
    <row r="122" spans="16:26" ht="30" customHeight="1" x14ac:dyDescent="0.2">
      <c r="S122" s="76"/>
    </row>
    <row r="123" spans="16:26" ht="30" customHeight="1" x14ac:dyDescent="0.2">
      <c r="S123" s="76"/>
    </row>
    <row r="124" spans="16:26" ht="30" customHeight="1" x14ac:dyDescent="0.2">
      <c r="S124" s="76"/>
    </row>
    <row r="125" spans="16:26" ht="30" customHeight="1" x14ac:dyDescent="0.2">
      <c r="S125" s="76"/>
    </row>
    <row r="126" spans="16:26" ht="30" customHeight="1" x14ac:dyDescent="0.2">
      <c r="S126" s="76"/>
    </row>
    <row r="127" spans="16:26" ht="30" customHeight="1" x14ac:dyDescent="0.2">
      <c r="S127" s="76"/>
    </row>
  </sheetData>
  <sheetProtection formatCells="0" formatColumns="0" formatRows="0"/>
  <mergeCells count="84">
    <mergeCell ref="L22:L23"/>
    <mergeCell ref="M22:O23"/>
    <mergeCell ref="L24:L25"/>
    <mergeCell ref="M24:O25"/>
    <mergeCell ref="M14:O15"/>
    <mergeCell ref="M16:O17"/>
    <mergeCell ref="L14:L15"/>
    <mergeCell ref="D22:D23"/>
    <mergeCell ref="F22:F23"/>
    <mergeCell ref="H22:H23"/>
    <mergeCell ref="J22:J23"/>
    <mergeCell ref="D24:D25"/>
    <mergeCell ref="F24:F25"/>
    <mergeCell ref="H24:H25"/>
    <mergeCell ref="J24:J25"/>
    <mergeCell ref="A16:A17"/>
    <mergeCell ref="M18:O19"/>
    <mergeCell ref="M20:O21"/>
    <mergeCell ref="A28:A29"/>
    <mergeCell ref="D26:D27"/>
    <mergeCell ref="F26:F27"/>
    <mergeCell ref="H26:H27"/>
    <mergeCell ref="J26:J27"/>
    <mergeCell ref="D28:D29"/>
    <mergeCell ref="F28:F29"/>
    <mergeCell ref="H28:H29"/>
    <mergeCell ref="J28:J29"/>
    <mergeCell ref="L26:L27"/>
    <mergeCell ref="M26:O27"/>
    <mergeCell ref="L28:L29"/>
    <mergeCell ref="M28:O29"/>
    <mergeCell ref="M12:O13"/>
    <mergeCell ref="A12:A13"/>
    <mergeCell ref="L12:L13"/>
    <mergeCell ref="A14:A15"/>
    <mergeCell ref="D12:D13"/>
    <mergeCell ref="F12:F13"/>
    <mergeCell ref="H12:H13"/>
    <mergeCell ref="J12:J13"/>
    <mergeCell ref="D14:D15"/>
    <mergeCell ref="F14:F15"/>
    <mergeCell ref="H14:H15"/>
    <mergeCell ref="J14:J15"/>
    <mergeCell ref="A1:A4"/>
    <mergeCell ref="B1:M1"/>
    <mergeCell ref="N1:O1"/>
    <mergeCell ref="B2:M2"/>
    <mergeCell ref="N2:O2"/>
    <mergeCell ref="B3:M3"/>
    <mergeCell ref="N3:O3"/>
    <mergeCell ref="B4:M4"/>
    <mergeCell ref="N4:O4"/>
    <mergeCell ref="B6:O6"/>
    <mergeCell ref="L10:L11"/>
    <mergeCell ref="M10:O11"/>
    <mergeCell ref="A8:A9"/>
    <mergeCell ref="B8:B9"/>
    <mergeCell ref="C8:L8"/>
    <mergeCell ref="M8:O9"/>
    <mergeCell ref="A10:A11"/>
    <mergeCell ref="D10:D11"/>
    <mergeCell ref="F10:F11"/>
    <mergeCell ref="H10:H11"/>
    <mergeCell ref="J10:J11"/>
    <mergeCell ref="A18:A19"/>
    <mergeCell ref="A20:A21"/>
    <mergeCell ref="A22:A23"/>
    <mergeCell ref="A24:A25"/>
    <mergeCell ref="A26:A27"/>
    <mergeCell ref="D16:D17"/>
    <mergeCell ref="F16:F17"/>
    <mergeCell ref="H16:H17"/>
    <mergeCell ref="J16:J17"/>
    <mergeCell ref="L16:L17"/>
    <mergeCell ref="D18:D19"/>
    <mergeCell ref="F18:F19"/>
    <mergeCell ref="H18:H19"/>
    <mergeCell ref="J18:J19"/>
    <mergeCell ref="L18:L19"/>
    <mergeCell ref="D20:D21"/>
    <mergeCell ref="F20:F21"/>
    <mergeCell ref="H20:H21"/>
    <mergeCell ref="J20:J21"/>
    <mergeCell ref="L20:L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33"/>
  <sheetViews>
    <sheetView topLeftCell="A73" zoomScale="85" zoomScaleNormal="85" workbookViewId="0">
      <selection activeCell="T74" sqref="T74"/>
    </sheetView>
  </sheetViews>
  <sheetFormatPr baseColWidth="10" defaultColWidth="11.42578125" defaultRowHeight="14.25" x14ac:dyDescent="0.2"/>
  <cols>
    <col min="1" max="1" width="3" style="8" customWidth="1"/>
    <col min="2" max="2" width="35.28515625" style="8" customWidth="1"/>
    <col min="3" max="3" width="16.7109375" style="8" customWidth="1"/>
    <col min="4" max="4" width="5" style="8" customWidth="1"/>
    <col min="5" max="5" width="5.5703125" style="8" customWidth="1"/>
    <col min="6" max="6" width="6.42578125" style="8" customWidth="1"/>
    <col min="7" max="8" width="5.28515625" style="8" customWidth="1"/>
    <col min="9" max="9" width="7.42578125" style="8" customWidth="1"/>
    <col min="10" max="10" width="4.140625" style="8" customWidth="1"/>
    <col min="11" max="11" width="6.42578125" style="8" customWidth="1"/>
    <col min="12" max="12" width="9.5703125" style="8" customWidth="1"/>
    <col min="13" max="13" width="8.42578125" style="8" customWidth="1"/>
    <col min="14" max="14" width="6.42578125" style="8" customWidth="1"/>
    <col min="15" max="15" width="7.5703125" style="8" customWidth="1"/>
    <col min="16" max="16" width="14.5703125" style="8" customWidth="1"/>
    <col min="17" max="24" width="11.42578125" style="8"/>
    <col min="25" max="25" width="18.42578125" style="8" bestFit="1" customWidth="1"/>
    <col min="26" max="16384" width="11.42578125" style="8"/>
  </cols>
  <sheetData>
    <row r="1" spans="1:17" ht="15" thickBot="1" x14ac:dyDescent="0.25">
      <c r="A1" s="7"/>
      <c r="B1" s="7"/>
      <c r="C1" s="7"/>
      <c r="D1" s="7"/>
      <c r="E1" s="7"/>
      <c r="F1" s="7"/>
      <c r="G1" s="7"/>
      <c r="H1" s="7"/>
      <c r="I1" s="7"/>
      <c r="J1" s="7"/>
      <c r="K1" s="7"/>
      <c r="L1" s="7"/>
      <c r="M1" s="7"/>
      <c r="N1" s="7"/>
      <c r="O1" s="7"/>
      <c r="P1" s="7"/>
      <c r="Q1" s="7"/>
    </row>
    <row r="2" spans="1:17" ht="15" x14ac:dyDescent="0.2">
      <c r="A2" s="7"/>
      <c r="B2" s="282"/>
      <c r="C2" s="285" t="s">
        <v>0</v>
      </c>
      <c r="D2" s="286"/>
      <c r="E2" s="286"/>
      <c r="F2" s="286"/>
      <c r="G2" s="286"/>
      <c r="H2" s="286"/>
      <c r="I2" s="286"/>
      <c r="J2" s="286"/>
      <c r="K2" s="286"/>
      <c r="L2" s="286"/>
      <c r="M2" s="287"/>
      <c r="N2" s="288" t="s">
        <v>1</v>
      </c>
      <c r="O2" s="289"/>
      <c r="P2" s="290"/>
      <c r="Q2" s="7"/>
    </row>
    <row r="3" spans="1:17" ht="15" x14ac:dyDescent="0.2">
      <c r="A3" s="7"/>
      <c r="B3" s="283"/>
      <c r="C3" s="291" t="s">
        <v>2</v>
      </c>
      <c r="D3" s="292"/>
      <c r="E3" s="292"/>
      <c r="F3" s="292"/>
      <c r="G3" s="292"/>
      <c r="H3" s="292"/>
      <c r="I3" s="292"/>
      <c r="J3" s="292"/>
      <c r="K3" s="292"/>
      <c r="L3" s="292"/>
      <c r="M3" s="293"/>
      <c r="N3" s="294" t="s">
        <v>3</v>
      </c>
      <c r="O3" s="295"/>
      <c r="P3" s="296"/>
      <c r="Q3" s="7"/>
    </row>
    <row r="4" spans="1:17" ht="15" x14ac:dyDescent="0.2">
      <c r="A4" s="7"/>
      <c r="B4" s="283"/>
      <c r="C4" s="291" t="s">
        <v>4</v>
      </c>
      <c r="D4" s="292"/>
      <c r="E4" s="292"/>
      <c r="F4" s="292"/>
      <c r="G4" s="292"/>
      <c r="H4" s="292"/>
      <c r="I4" s="292"/>
      <c r="J4" s="292"/>
      <c r="K4" s="292"/>
      <c r="L4" s="292"/>
      <c r="M4" s="293"/>
      <c r="N4" s="294" t="s">
        <v>5</v>
      </c>
      <c r="O4" s="295"/>
      <c r="P4" s="296"/>
      <c r="Q4" s="7"/>
    </row>
    <row r="5" spans="1:17" ht="15.75" thickBot="1" x14ac:dyDescent="0.25">
      <c r="A5" s="7"/>
      <c r="B5" s="284"/>
      <c r="C5" s="297" t="s">
        <v>6</v>
      </c>
      <c r="D5" s="298"/>
      <c r="E5" s="298"/>
      <c r="F5" s="298"/>
      <c r="G5" s="298"/>
      <c r="H5" s="298"/>
      <c r="I5" s="298"/>
      <c r="J5" s="298"/>
      <c r="K5" s="298"/>
      <c r="L5" s="298"/>
      <c r="M5" s="299"/>
      <c r="N5" s="300" t="s">
        <v>7</v>
      </c>
      <c r="O5" s="301"/>
      <c r="P5" s="302"/>
      <c r="Q5" s="7"/>
    </row>
    <row r="6" spans="1:17" ht="15" thickBot="1" x14ac:dyDescent="0.25">
      <c r="A6" s="7"/>
      <c r="B6" s="7"/>
      <c r="C6" s="7"/>
      <c r="D6" s="7"/>
      <c r="E6" s="7"/>
      <c r="F6" s="7"/>
      <c r="G6" s="7"/>
      <c r="H6" s="7"/>
      <c r="I6" s="7"/>
      <c r="J6" s="7"/>
      <c r="K6" s="7"/>
      <c r="L6" s="7"/>
      <c r="M6" s="7"/>
      <c r="N6" s="7"/>
      <c r="O6" s="7"/>
      <c r="P6" s="7"/>
      <c r="Q6" s="7"/>
    </row>
    <row r="7" spans="1:17" x14ac:dyDescent="0.2">
      <c r="A7" s="7"/>
      <c r="B7" s="303" t="s">
        <v>8</v>
      </c>
      <c r="C7" s="304"/>
      <c r="D7" s="304"/>
      <c r="E7" s="304"/>
      <c r="F7" s="304"/>
      <c r="G7" s="304"/>
      <c r="H7" s="304"/>
      <c r="I7" s="304"/>
      <c r="J7" s="304"/>
      <c r="K7" s="304"/>
      <c r="L7" s="304"/>
      <c r="M7" s="304"/>
      <c r="N7" s="304"/>
      <c r="O7" s="304"/>
      <c r="P7" s="305"/>
      <c r="Q7" s="7"/>
    </row>
    <row r="8" spans="1:17" ht="15" thickBot="1" x14ac:dyDescent="0.25">
      <c r="A8" s="7"/>
      <c r="B8" s="306"/>
      <c r="C8" s="307"/>
      <c r="D8" s="307"/>
      <c r="E8" s="307"/>
      <c r="F8" s="307"/>
      <c r="G8" s="307"/>
      <c r="H8" s="307"/>
      <c r="I8" s="307"/>
      <c r="J8" s="307"/>
      <c r="K8" s="307"/>
      <c r="L8" s="307"/>
      <c r="M8" s="307"/>
      <c r="N8" s="307"/>
      <c r="O8" s="307"/>
      <c r="P8" s="308"/>
      <c r="Q8" s="7"/>
    </row>
    <row r="9" spans="1:17" ht="3" customHeight="1" thickBot="1" x14ac:dyDescent="0.25">
      <c r="A9" s="7"/>
      <c r="B9" s="309"/>
      <c r="C9" s="309"/>
      <c r="D9" s="309"/>
      <c r="E9" s="309"/>
      <c r="F9" s="309"/>
      <c r="G9" s="309"/>
      <c r="H9" s="309"/>
      <c r="I9" s="309"/>
      <c r="J9" s="309"/>
      <c r="K9" s="309"/>
      <c r="L9" s="309"/>
      <c r="M9" s="309"/>
      <c r="N9" s="309"/>
      <c r="O9" s="309"/>
      <c r="P9" s="309"/>
      <c r="Q9" s="7"/>
    </row>
    <row r="10" spans="1:17" ht="24.75" customHeight="1" thickBot="1" x14ac:dyDescent="0.25">
      <c r="A10" s="7"/>
      <c r="B10" s="33" t="s">
        <v>9</v>
      </c>
      <c r="C10" s="551">
        <v>2025</v>
      </c>
      <c r="D10" s="552"/>
      <c r="E10" s="552"/>
      <c r="F10" s="552"/>
      <c r="G10" s="552"/>
      <c r="H10" s="552"/>
      <c r="I10" s="553"/>
      <c r="J10" s="313" t="s">
        <v>10</v>
      </c>
      <c r="K10" s="314"/>
      <c r="L10" s="314"/>
      <c r="M10" s="314"/>
      <c r="N10" s="554" t="s">
        <v>89</v>
      </c>
      <c r="O10" s="555"/>
      <c r="P10" s="556"/>
      <c r="Q10" s="7"/>
    </row>
    <row r="11" spans="1:17" ht="3" customHeight="1" thickBot="1" x14ac:dyDescent="0.25">
      <c r="A11" s="7"/>
      <c r="B11" s="279"/>
      <c r="C11" s="280"/>
      <c r="D11" s="280"/>
      <c r="E11" s="280"/>
      <c r="F11" s="280"/>
      <c r="G11" s="280"/>
      <c r="H11" s="280"/>
      <c r="I11" s="280"/>
      <c r="J11" s="280"/>
      <c r="K11" s="280"/>
      <c r="L11" s="280"/>
      <c r="M11" s="280"/>
      <c r="N11" s="280"/>
      <c r="O11" s="280"/>
      <c r="P11" s="281"/>
      <c r="Q11" s="7"/>
    </row>
    <row r="12" spans="1:17" ht="31.5" customHeight="1" thickBot="1" x14ac:dyDescent="0.25">
      <c r="A12" s="7"/>
      <c r="B12" s="34" t="s">
        <v>11</v>
      </c>
      <c r="C12" s="537" t="s">
        <v>85</v>
      </c>
      <c r="D12" s="537"/>
      <c r="E12" s="537"/>
      <c r="F12" s="537"/>
      <c r="G12" s="537"/>
      <c r="H12" s="537"/>
      <c r="I12" s="537"/>
      <c r="J12" s="537"/>
      <c r="K12" s="537"/>
      <c r="L12" s="537"/>
      <c r="M12" s="537"/>
      <c r="N12" s="537"/>
      <c r="O12" s="537"/>
      <c r="P12" s="538"/>
      <c r="Q12" s="7"/>
    </row>
    <row r="13" spans="1:17" ht="3" customHeight="1" thickBot="1" x14ac:dyDescent="0.25">
      <c r="A13" s="7"/>
      <c r="B13" s="539"/>
      <c r="C13" s="540"/>
      <c r="D13" s="540"/>
      <c r="E13" s="540"/>
      <c r="F13" s="540"/>
      <c r="G13" s="540"/>
      <c r="H13" s="540"/>
      <c r="I13" s="540"/>
      <c r="J13" s="540"/>
      <c r="K13" s="540"/>
      <c r="L13" s="540"/>
      <c r="M13" s="540"/>
      <c r="N13" s="540"/>
      <c r="O13" s="540"/>
      <c r="P13" s="541"/>
      <c r="Q13" s="7"/>
    </row>
    <row r="14" spans="1:17" ht="31.5" customHeight="1" thickBot="1" x14ac:dyDescent="0.25">
      <c r="A14" s="7"/>
      <c r="B14" s="34" t="s">
        <v>12</v>
      </c>
      <c r="C14" s="542" t="s">
        <v>144</v>
      </c>
      <c r="D14" s="543"/>
      <c r="E14" s="543"/>
      <c r="F14" s="543"/>
      <c r="G14" s="543"/>
      <c r="H14" s="543"/>
      <c r="I14" s="543"/>
      <c r="J14" s="543"/>
      <c r="K14" s="543"/>
      <c r="L14" s="543"/>
      <c r="M14" s="543"/>
      <c r="N14" s="543"/>
      <c r="O14" s="543"/>
      <c r="P14" s="544"/>
      <c r="Q14" s="7"/>
    </row>
    <row r="15" spans="1:17" ht="3" customHeight="1" thickBot="1" x14ac:dyDescent="0.25">
      <c r="A15" s="7"/>
      <c r="B15" s="77"/>
      <c r="C15" s="78"/>
      <c r="D15" s="78"/>
      <c r="E15" s="78"/>
      <c r="F15" s="78"/>
      <c r="G15" s="78"/>
      <c r="H15" s="78"/>
      <c r="I15" s="78"/>
      <c r="J15" s="78"/>
      <c r="K15" s="78"/>
      <c r="L15" s="78"/>
      <c r="M15" s="78"/>
      <c r="N15" s="78"/>
      <c r="O15" s="78"/>
      <c r="P15" s="79"/>
      <c r="Q15" s="7"/>
    </row>
    <row r="16" spans="1:17" ht="63" customHeight="1" thickBot="1" x14ac:dyDescent="0.25">
      <c r="A16" s="7"/>
      <c r="B16" s="34" t="s">
        <v>13</v>
      </c>
      <c r="C16" s="545" t="s">
        <v>145</v>
      </c>
      <c r="D16" s="546"/>
      <c r="E16" s="546"/>
      <c r="F16" s="546"/>
      <c r="G16" s="546"/>
      <c r="H16" s="546"/>
      <c r="I16" s="546"/>
      <c r="J16" s="546"/>
      <c r="K16" s="546"/>
      <c r="L16" s="546"/>
      <c r="M16" s="546"/>
      <c r="N16" s="546"/>
      <c r="O16" s="546"/>
      <c r="P16" s="547"/>
      <c r="Q16" s="7"/>
    </row>
    <row r="17" spans="1:25" ht="3" customHeight="1" thickBot="1" x14ac:dyDescent="0.25">
      <c r="A17" s="7"/>
      <c r="B17" s="77"/>
      <c r="C17" s="78"/>
      <c r="D17" s="78"/>
      <c r="E17" s="78"/>
      <c r="F17" s="78"/>
      <c r="G17" s="78"/>
      <c r="H17" s="78"/>
      <c r="I17" s="78"/>
      <c r="J17" s="78"/>
      <c r="K17" s="78"/>
      <c r="L17" s="78"/>
      <c r="M17" s="78"/>
      <c r="N17" s="78"/>
      <c r="O17" s="78"/>
      <c r="P17" s="79"/>
      <c r="Q17" s="7"/>
    </row>
    <row r="18" spans="1:25" ht="33" customHeight="1" thickBot="1" x14ac:dyDescent="0.25">
      <c r="A18" s="7"/>
      <c r="B18" s="34" t="s">
        <v>14</v>
      </c>
      <c r="C18" s="548" t="s">
        <v>117</v>
      </c>
      <c r="D18" s="549"/>
      <c r="E18" s="549"/>
      <c r="F18" s="549"/>
      <c r="G18" s="549"/>
      <c r="H18" s="549"/>
      <c r="I18" s="549"/>
      <c r="J18" s="549"/>
      <c r="K18" s="549"/>
      <c r="L18" s="549"/>
      <c r="M18" s="549"/>
      <c r="N18" s="549"/>
      <c r="O18" s="549"/>
      <c r="P18" s="550"/>
      <c r="Q18" s="7"/>
      <c r="Y18" s="278"/>
    </row>
    <row r="19" spans="1:25" ht="3" customHeight="1" thickBot="1" x14ac:dyDescent="0.25">
      <c r="A19" s="7"/>
      <c r="B19" s="80"/>
      <c r="C19" s="80"/>
      <c r="D19" s="80"/>
      <c r="E19" s="80"/>
      <c r="F19" s="80"/>
      <c r="G19" s="80"/>
      <c r="H19" s="80"/>
      <c r="I19" s="80"/>
      <c r="J19" s="80"/>
      <c r="K19" s="80"/>
      <c r="L19" s="80"/>
      <c r="M19" s="80"/>
      <c r="N19" s="80"/>
      <c r="O19" s="80"/>
      <c r="P19" s="80"/>
      <c r="Q19" s="7"/>
    </row>
    <row r="20" spans="1:25" ht="15" thickBot="1" x14ac:dyDescent="0.25">
      <c r="A20" s="7"/>
      <c r="B20" s="339" t="s">
        <v>15</v>
      </c>
      <c r="C20" s="340"/>
      <c r="D20" s="340"/>
      <c r="E20" s="340"/>
      <c r="F20" s="340"/>
      <c r="G20" s="340"/>
      <c r="H20" s="340"/>
      <c r="I20" s="340"/>
      <c r="J20" s="340"/>
      <c r="K20" s="340"/>
      <c r="L20" s="340"/>
      <c r="M20" s="340"/>
      <c r="N20" s="340"/>
      <c r="O20" s="340"/>
      <c r="P20" s="341"/>
      <c r="Q20" s="7"/>
    </row>
    <row r="21" spans="1:25" ht="3" customHeight="1" thickBot="1" x14ac:dyDescent="0.25">
      <c r="A21" s="7"/>
      <c r="B21" s="81"/>
      <c r="C21" s="82"/>
      <c r="D21" s="82"/>
      <c r="E21" s="82"/>
      <c r="F21" s="82"/>
      <c r="G21" s="82"/>
      <c r="H21" s="82"/>
      <c r="I21" s="82"/>
      <c r="J21" s="82"/>
      <c r="K21" s="82"/>
      <c r="L21" s="82"/>
      <c r="M21" s="82"/>
      <c r="N21" s="82"/>
      <c r="O21" s="82"/>
      <c r="P21" s="83"/>
      <c r="Q21" s="7"/>
    </row>
    <row r="22" spans="1:25" ht="96" customHeight="1" thickBot="1" x14ac:dyDescent="0.25">
      <c r="A22" s="7"/>
      <c r="B22" s="34" t="s">
        <v>16</v>
      </c>
      <c r="C22" s="518" t="s">
        <v>181</v>
      </c>
      <c r="D22" s="519"/>
      <c r="E22" s="519"/>
      <c r="F22" s="519"/>
      <c r="G22" s="519"/>
      <c r="H22" s="519"/>
      <c r="I22" s="519"/>
      <c r="J22" s="519"/>
      <c r="K22" s="519"/>
      <c r="L22" s="519"/>
      <c r="M22" s="519"/>
      <c r="N22" s="519"/>
      <c r="O22" s="519"/>
      <c r="P22" s="520"/>
      <c r="Q22" s="7"/>
    </row>
    <row r="23" spans="1:25" ht="3" customHeight="1" thickBot="1" x14ac:dyDescent="0.25">
      <c r="A23" s="7"/>
      <c r="B23" s="12"/>
      <c r="C23" s="13"/>
      <c r="D23" s="13"/>
      <c r="E23" s="13"/>
      <c r="F23" s="13"/>
      <c r="G23" s="13"/>
      <c r="H23" s="13"/>
      <c r="I23" s="13"/>
      <c r="J23" s="13"/>
      <c r="K23" s="13"/>
      <c r="L23" s="13"/>
      <c r="M23" s="13"/>
      <c r="N23" s="13"/>
      <c r="O23" s="13"/>
      <c r="P23" s="14"/>
      <c r="Q23" s="7"/>
    </row>
    <row r="24" spans="1:25" ht="174.75" customHeight="1" thickBot="1" x14ac:dyDescent="0.25">
      <c r="A24" s="7"/>
      <c r="B24" s="160" t="s">
        <v>17</v>
      </c>
      <c r="C24" s="521" t="s">
        <v>182</v>
      </c>
      <c r="D24" s="522"/>
      <c r="E24" s="522"/>
      <c r="F24" s="522"/>
      <c r="G24" s="522"/>
      <c r="H24" s="522"/>
      <c r="I24" s="522"/>
      <c r="J24" s="522"/>
      <c r="K24" s="522"/>
      <c r="L24" s="522"/>
      <c r="M24" s="522"/>
      <c r="N24" s="522"/>
      <c r="O24" s="522"/>
      <c r="P24" s="523"/>
      <c r="Q24" s="7"/>
    </row>
    <row r="25" spans="1:25" ht="5.25" customHeight="1" thickBot="1" x14ac:dyDescent="0.25">
      <c r="A25" s="7"/>
      <c r="B25" s="84"/>
      <c r="C25" s="84"/>
      <c r="D25" s="84"/>
      <c r="E25" s="84"/>
      <c r="F25" s="84"/>
      <c r="G25" s="84"/>
      <c r="H25" s="84"/>
      <c r="I25" s="84"/>
      <c r="J25" s="84"/>
      <c r="K25" s="84"/>
      <c r="L25" s="84"/>
      <c r="M25" s="84"/>
      <c r="N25" s="84"/>
      <c r="O25" s="84"/>
      <c r="P25" s="84"/>
      <c r="Q25" s="7"/>
    </row>
    <row r="26" spans="1:25" ht="18.75" thickBot="1" x14ac:dyDescent="0.3">
      <c r="A26" s="7"/>
      <c r="B26" s="36" t="s">
        <v>18</v>
      </c>
      <c r="C26" s="524">
        <v>0.25</v>
      </c>
      <c r="D26" s="525"/>
      <c r="E26" s="525"/>
      <c r="F26" s="525"/>
      <c r="G26" s="525"/>
      <c r="H26" s="525"/>
      <c r="I26" s="525"/>
      <c r="J26" s="525"/>
      <c r="K26" s="525"/>
      <c r="L26" s="525"/>
      <c r="M26" s="525"/>
      <c r="N26" s="525"/>
      <c r="O26" s="525"/>
      <c r="P26" s="526"/>
      <c r="Q26" s="7"/>
    </row>
    <row r="27" spans="1:25" ht="3" customHeight="1" thickBot="1" x14ac:dyDescent="0.25">
      <c r="A27" s="7"/>
      <c r="B27" s="85"/>
      <c r="C27" s="86"/>
      <c r="D27" s="86"/>
      <c r="E27" s="86"/>
      <c r="F27" s="86"/>
      <c r="G27" s="86"/>
      <c r="H27" s="86"/>
      <c r="I27" s="86"/>
      <c r="J27" s="86"/>
      <c r="K27" s="86"/>
      <c r="L27" s="86"/>
      <c r="M27" s="86"/>
      <c r="N27" s="86"/>
      <c r="O27" s="86"/>
      <c r="P27" s="87"/>
      <c r="Q27" s="7"/>
    </row>
    <row r="28" spans="1:25" ht="15" customHeight="1" thickBot="1" x14ac:dyDescent="0.25">
      <c r="A28" s="7"/>
      <c r="B28" s="36" t="s">
        <v>19</v>
      </c>
      <c r="C28" s="10" t="s">
        <v>20</v>
      </c>
      <c r="D28" s="527" t="s">
        <v>166</v>
      </c>
      <c r="E28" s="528"/>
      <c r="F28" s="528"/>
      <c r="G28" s="529"/>
      <c r="H28" s="530" t="s">
        <v>21</v>
      </c>
      <c r="I28" s="530"/>
      <c r="J28" s="530"/>
      <c r="K28" s="531" t="s">
        <v>167</v>
      </c>
      <c r="L28" s="528"/>
      <c r="M28" s="529"/>
      <c r="N28" s="532" t="s">
        <v>22</v>
      </c>
      <c r="O28" s="533"/>
      <c r="P28" s="195" t="s">
        <v>168</v>
      </c>
      <c r="Q28" s="7"/>
    </row>
    <row r="29" spans="1:25" ht="3" customHeight="1" thickBot="1" x14ac:dyDescent="0.25">
      <c r="A29" s="7"/>
      <c r="B29" s="88"/>
      <c r="C29" s="89"/>
      <c r="D29" s="89"/>
      <c r="E29" s="89"/>
      <c r="F29" s="89"/>
      <c r="G29" s="89"/>
      <c r="H29" s="89"/>
      <c r="I29" s="89"/>
      <c r="J29" s="89"/>
      <c r="K29" s="89"/>
      <c r="L29" s="89"/>
      <c r="M29" s="89"/>
      <c r="N29" s="89"/>
      <c r="O29" s="89"/>
      <c r="P29" s="90" t="s">
        <v>123</v>
      </c>
      <c r="Q29" s="7"/>
    </row>
    <row r="30" spans="1:25" ht="15.75" thickBot="1" x14ac:dyDescent="0.25">
      <c r="A30" s="7"/>
      <c r="B30" s="35" t="s">
        <v>23</v>
      </c>
      <c r="C30" s="534" t="s">
        <v>90</v>
      </c>
      <c r="D30" s="535"/>
      <c r="E30" s="535"/>
      <c r="F30" s="535"/>
      <c r="G30" s="535"/>
      <c r="H30" s="535"/>
      <c r="I30" s="535"/>
      <c r="J30" s="535"/>
      <c r="K30" s="535"/>
      <c r="L30" s="535"/>
      <c r="M30" s="535"/>
      <c r="N30" s="535"/>
      <c r="O30" s="535"/>
      <c r="P30" s="536"/>
      <c r="Q30" s="7"/>
    </row>
    <row r="31" spans="1:25" ht="3" customHeight="1" thickBot="1" x14ac:dyDescent="0.25">
      <c r="A31" s="7"/>
      <c r="B31" s="12"/>
      <c r="C31" s="91"/>
      <c r="D31" s="91"/>
      <c r="E31" s="91"/>
      <c r="F31" s="91"/>
      <c r="G31" s="91"/>
      <c r="H31" s="91"/>
      <c r="I31" s="91"/>
      <c r="J31" s="91"/>
      <c r="K31" s="91"/>
      <c r="L31" s="91"/>
      <c r="M31" s="91"/>
      <c r="N31" s="91"/>
      <c r="O31" s="91"/>
      <c r="P31" s="92"/>
      <c r="Q31" s="7"/>
    </row>
    <row r="32" spans="1:25" ht="15" thickBot="1" x14ac:dyDescent="0.25">
      <c r="A32" s="7"/>
      <c r="B32" s="35" t="s">
        <v>24</v>
      </c>
      <c r="C32" s="510" t="s">
        <v>25</v>
      </c>
      <c r="D32" s="511"/>
      <c r="E32" s="511"/>
      <c r="F32" s="511"/>
      <c r="G32" s="511"/>
      <c r="H32" s="511"/>
      <c r="I32" s="511"/>
      <c r="J32" s="511"/>
      <c r="K32" s="511"/>
      <c r="L32" s="511"/>
      <c r="M32" s="511"/>
      <c r="N32" s="511"/>
      <c r="O32" s="511"/>
      <c r="P32" s="512"/>
      <c r="Q32" s="7"/>
    </row>
    <row r="33" spans="1:17" ht="3" customHeight="1" thickBot="1" x14ac:dyDescent="0.25">
      <c r="A33" s="7"/>
      <c r="B33" s="104"/>
      <c r="C33" s="91"/>
      <c r="D33" s="91"/>
      <c r="E33" s="91"/>
      <c r="F33" s="91"/>
      <c r="G33" s="91"/>
      <c r="H33" s="91"/>
      <c r="I33" s="91"/>
      <c r="J33" s="91"/>
      <c r="K33" s="91"/>
      <c r="L33" s="91"/>
      <c r="M33" s="91"/>
      <c r="N33" s="91"/>
      <c r="O33" s="91"/>
      <c r="P33" s="92"/>
      <c r="Q33" s="7"/>
    </row>
    <row r="34" spans="1:17" ht="15" thickBot="1" x14ac:dyDescent="0.25">
      <c r="A34" s="7"/>
      <c r="B34" s="35" t="s">
        <v>26</v>
      </c>
      <c r="C34" s="510" t="s">
        <v>25</v>
      </c>
      <c r="D34" s="511"/>
      <c r="E34" s="511"/>
      <c r="F34" s="511"/>
      <c r="G34" s="511"/>
      <c r="H34" s="511"/>
      <c r="I34" s="511"/>
      <c r="J34" s="511"/>
      <c r="K34" s="511"/>
      <c r="L34" s="511"/>
      <c r="M34" s="511"/>
      <c r="N34" s="511"/>
      <c r="O34" s="511"/>
      <c r="P34" s="512"/>
      <c r="Q34" s="7"/>
    </row>
    <row r="35" spans="1:17" ht="3" customHeight="1" thickBot="1" x14ac:dyDescent="0.25">
      <c r="A35" s="7"/>
      <c r="B35" s="15"/>
      <c r="C35" s="93"/>
      <c r="D35" s="93"/>
      <c r="E35" s="93"/>
      <c r="F35" s="93"/>
      <c r="G35" s="93"/>
      <c r="H35" s="93"/>
      <c r="I35" s="93"/>
      <c r="J35" s="93"/>
      <c r="K35" s="93"/>
      <c r="L35" s="93"/>
      <c r="M35" s="93"/>
      <c r="N35" s="93"/>
      <c r="O35" s="93"/>
      <c r="P35" s="94"/>
      <c r="Q35" s="7"/>
    </row>
    <row r="36" spans="1:17" ht="15" thickBot="1" x14ac:dyDescent="0.25">
      <c r="A36" s="7"/>
      <c r="B36" s="35" t="s">
        <v>27</v>
      </c>
      <c r="C36" s="510" t="s">
        <v>25</v>
      </c>
      <c r="D36" s="511"/>
      <c r="E36" s="511"/>
      <c r="F36" s="511"/>
      <c r="G36" s="511"/>
      <c r="H36" s="511"/>
      <c r="I36" s="511"/>
      <c r="J36" s="511"/>
      <c r="K36" s="511"/>
      <c r="L36" s="511"/>
      <c r="M36" s="511"/>
      <c r="N36" s="511"/>
      <c r="O36" s="511"/>
      <c r="P36" s="512"/>
      <c r="Q36" s="7"/>
    </row>
    <row r="37" spans="1:17" ht="4.5" customHeight="1" thickBot="1" x14ac:dyDescent="0.25">
      <c r="A37" s="7"/>
      <c r="B37" s="18"/>
      <c r="C37" s="18"/>
      <c r="D37" s="18"/>
      <c r="E37" s="18"/>
      <c r="F37" s="18"/>
      <c r="G37" s="18"/>
      <c r="H37" s="18"/>
      <c r="I37" s="18"/>
      <c r="J37" s="18"/>
      <c r="K37" s="18"/>
      <c r="L37" s="18"/>
      <c r="M37" s="18"/>
      <c r="N37" s="18"/>
      <c r="O37" s="18"/>
      <c r="P37" s="18"/>
      <c r="Q37" s="7"/>
    </row>
    <row r="38" spans="1:17" s="158" customFormat="1" ht="21.75" customHeight="1" x14ac:dyDescent="0.25">
      <c r="A38" s="157"/>
      <c r="B38" s="513" t="s">
        <v>28</v>
      </c>
      <c r="C38" s="514"/>
      <c r="D38" s="514"/>
      <c r="E38" s="514"/>
      <c r="F38" s="514"/>
      <c r="G38" s="514"/>
      <c r="H38" s="514"/>
      <c r="I38" s="514"/>
      <c r="J38" s="514"/>
      <c r="K38" s="514"/>
      <c r="L38" s="514"/>
      <c r="M38" s="514"/>
      <c r="N38" s="514"/>
      <c r="O38" s="514"/>
      <c r="P38" s="515"/>
      <c r="Q38" s="157"/>
    </row>
    <row r="39" spans="1:17" x14ac:dyDescent="0.2">
      <c r="A39" s="7"/>
      <c r="B39" s="103" t="s">
        <v>29</v>
      </c>
      <c r="C39" s="516" t="s">
        <v>30</v>
      </c>
      <c r="D39" s="516"/>
      <c r="E39" s="516"/>
      <c r="F39" s="516"/>
      <c r="G39" s="516"/>
      <c r="H39" s="516" t="s">
        <v>23</v>
      </c>
      <c r="I39" s="516"/>
      <c r="J39" s="516"/>
      <c r="K39" s="516"/>
      <c r="L39" s="516"/>
      <c r="M39" s="516" t="s">
        <v>31</v>
      </c>
      <c r="N39" s="516"/>
      <c r="O39" s="516"/>
      <c r="P39" s="517"/>
      <c r="Q39" s="7"/>
    </row>
    <row r="40" spans="1:17" ht="149.25" customHeight="1" x14ac:dyDescent="0.2">
      <c r="A40" s="7"/>
      <c r="B40" s="95" t="s">
        <v>179</v>
      </c>
      <c r="C40" s="503" t="s">
        <v>114</v>
      </c>
      <c r="D40" s="503"/>
      <c r="E40" s="503"/>
      <c r="F40" s="503"/>
      <c r="G40" s="503"/>
      <c r="H40" s="508" t="s">
        <v>147</v>
      </c>
      <c r="I40" s="508"/>
      <c r="J40" s="508"/>
      <c r="K40" s="508"/>
      <c r="L40" s="508"/>
      <c r="M40" s="509" t="s">
        <v>146</v>
      </c>
      <c r="N40" s="509"/>
      <c r="O40" s="509"/>
      <c r="P40" s="509"/>
      <c r="Q40" s="7"/>
    </row>
    <row r="41" spans="1:17" ht="114" customHeight="1" x14ac:dyDescent="0.2">
      <c r="A41" s="7"/>
      <c r="B41" s="95" t="s">
        <v>173</v>
      </c>
      <c r="C41" s="503" t="s">
        <v>114</v>
      </c>
      <c r="D41" s="503"/>
      <c r="E41" s="503"/>
      <c r="F41" s="503"/>
      <c r="G41" s="503"/>
      <c r="H41" s="508" t="s">
        <v>147</v>
      </c>
      <c r="I41" s="508"/>
      <c r="J41" s="508"/>
      <c r="K41" s="508"/>
      <c r="L41" s="508"/>
      <c r="M41" s="509" t="s">
        <v>146</v>
      </c>
      <c r="N41" s="509"/>
      <c r="O41" s="509"/>
      <c r="P41" s="509"/>
      <c r="Q41" s="7"/>
    </row>
    <row r="42" spans="1:17" ht="30.75" customHeight="1" x14ac:dyDescent="0.2">
      <c r="A42" s="7"/>
      <c r="B42" s="96"/>
      <c r="C42" s="503"/>
      <c r="D42" s="503"/>
      <c r="E42" s="503"/>
      <c r="F42" s="503"/>
      <c r="G42" s="503"/>
      <c r="H42" s="504"/>
      <c r="I42" s="504"/>
      <c r="J42" s="504"/>
      <c r="K42" s="504"/>
      <c r="L42" s="504"/>
      <c r="M42" s="504"/>
      <c r="N42" s="504"/>
      <c r="O42" s="504"/>
      <c r="P42" s="504"/>
      <c r="Q42" s="7"/>
    </row>
    <row r="43" spans="1:17" ht="3" customHeight="1" thickBot="1" x14ac:dyDescent="0.25">
      <c r="A43" s="7"/>
      <c r="B43" s="20"/>
      <c r="C43" s="20"/>
      <c r="D43" s="20"/>
      <c r="E43" s="20"/>
      <c r="F43" s="20"/>
      <c r="G43" s="20"/>
      <c r="H43" s="20"/>
      <c r="I43" s="20"/>
      <c r="J43" s="20"/>
      <c r="K43" s="20"/>
      <c r="L43" s="20"/>
      <c r="M43" s="20"/>
      <c r="N43" s="20"/>
      <c r="O43" s="20"/>
      <c r="P43" s="20"/>
      <c r="Q43" s="7"/>
    </row>
    <row r="44" spans="1:17" ht="15" thickBot="1" x14ac:dyDescent="0.25">
      <c r="A44" s="97"/>
      <c r="B44" s="500" t="s">
        <v>32</v>
      </c>
      <c r="C44" s="501"/>
      <c r="D44" s="501"/>
      <c r="E44" s="501"/>
      <c r="F44" s="501"/>
      <c r="G44" s="501"/>
      <c r="H44" s="501"/>
      <c r="I44" s="501"/>
      <c r="J44" s="501"/>
      <c r="K44" s="501"/>
      <c r="L44" s="501"/>
      <c r="M44" s="501"/>
      <c r="N44" s="501"/>
      <c r="O44" s="501"/>
      <c r="P44" s="502"/>
      <c r="Q44" s="97"/>
    </row>
    <row r="45" spans="1:17" ht="3" customHeight="1" thickBot="1" x14ac:dyDescent="0.25">
      <c r="A45" s="97"/>
      <c r="B45" s="98"/>
      <c r="C45" s="99"/>
      <c r="D45" s="99"/>
      <c r="E45" s="99"/>
      <c r="F45" s="99"/>
      <c r="G45" s="99"/>
      <c r="H45" s="99"/>
      <c r="I45" s="99"/>
      <c r="J45" s="99"/>
      <c r="K45" s="99"/>
      <c r="L45" s="99"/>
      <c r="M45" s="99"/>
      <c r="N45" s="99"/>
      <c r="O45" s="99"/>
      <c r="P45" s="100"/>
      <c r="Q45" s="97"/>
    </row>
    <row r="46" spans="1:17" x14ac:dyDescent="0.2">
      <c r="A46" s="97"/>
      <c r="B46" s="505" t="s">
        <v>33</v>
      </c>
      <c r="C46" s="23" t="s">
        <v>34</v>
      </c>
      <c r="D46" s="167" t="s">
        <v>35</v>
      </c>
      <c r="E46" s="167" t="s">
        <v>36</v>
      </c>
      <c r="F46" s="167" t="s">
        <v>37</v>
      </c>
      <c r="G46" s="167" t="s">
        <v>38</v>
      </c>
      <c r="H46" s="167" t="s">
        <v>39</v>
      </c>
      <c r="I46" s="167" t="s">
        <v>40</v>
      </c>
      <c r="J46" s="167" t="s">
        <v>41</v>
      </c>
      <c r="K46" s="167" t="s">
        <v>42</v>
      </c>
      <c r="L46" s="167" t="s">
        <v>43</v>
      </c>
      <c r="M46" s="167" t="s">
        <v>44</v>
      </c>
      <c r="N46" s="167" t="s">
        <v>45</v>
      </c>
      <c r="O46" s="168" t="s">
        <v>46</v>
      </c>
      <c r="P46" s="169" t="s">
        <v>47</v>
      </c>
      <c r="Q46" s="97"/>
    </row>
    <row r="47" spans="1:17" x14ac:dyDescent="0.2">
      <c r="A47" s="97"/>
      <c r="B47" s="506"/>
      <c r="C47" s="166" t="s">
        <v>18</v>
      </c>
      <c r="D47" s="173"/>
      <c r="E47" s="173"/>
      <c r="F47" s="173">
        <f>+$C$26</f>
        <v>0.25</v>
      </c>
      <c r="G47" s="173"/>
      <c r="H47" s="173"/>
      <c r="I47" s="173">
        <f>+$C$26</f>
        <v>0.25</v>
      </c>
      <c r="J47" s="173"/>
      <c r="K47" s="173"/>
      <c r="L47" s="173">
        <f>+$C$26</f>
        <v>0.25</v>
      </c>
      <c r="M47" s="173"/>
      <c r="N47" s="173"/>
      <c r="O47" s="173">
        <f>+$C$26</f>
        <v>0.25</v>
      </c>
      <c r="P47" s="173">
        <f>+$C$26</f>
        <v>0.25</v>
      </c>
      <c r="Q47" s="97"/>
    </row>
    <row r="48" spans="1:17" ht="15" thickBot="1" x14ac:dyDescent="0.25">
      <c r="A48" s="97"/>
      <c r="B48" s="507"/>
      <c r="C48" s="27" t="s">
        <v>48</v>
      </c>
      <c r="D48" s="170"/>
      <c r="E48" s="170"/>
      <c r="F48" s="270">
        <f>+Registro_AudResolObj!D10</f>
        <v>0.41317365269461076</v>
      </c>
      <c r="G48" s="196"/>
      <c r="H48" s="196"/>
      <c r="I48" s="270">
        <f>+Registro_AudResolObj!F10</f>
        <v>0.71162790697674416</v>
      </c>
      <c r="J48" s="196"/>
      <c r="K48" s="196"/>
      <c r="L48" s="270">
        <f>+Registro_AudResolObj!H10</f>
        <v>1.0229357798165137</v>
      </c>
      <c r="M48" s="196"/>
      <c r="N48" s="196"/>
      <c r="O48" s="270">
        <f>+Registro_AudResolObj!J10</f>
        <v>1.35</v>
      </c>
      <c r="P48" s="270">
        <f>+Registro_AudResolObj!L10</f>
        <v>0.85675675675675678</v>
      </c>
      <c r="Q48" s="97"/>
    </row>
    <row r="49" spans="1:17" ht="4.5" customHeight="1" thickBot="1" x14ac:dyDescent="0.25">
      <c r="A49" s="97"/>
      <c r="B49" s="101">
        <v>0.9</v>
      </c>
      <c r="C49" s="30"/>
      <c r="F49" s="269"/>
      <c r="Q49" s="97"/>
    </row>
    <row r="50" spans="1:17" ht="15" thickBot="1" x14ac:dyDescent="0.25">
      <c r="A50" s="97"/>
      <c r="B50" s="500" t="s">
        <v>49</v>
      </c>
      <c r="C50" s="501"/>
      <c r="D50" s="501"/>
      <c r="E50" s="501"/>
      <c r="F50" s="501"/>
      <c r="G50" s="501"/>
      <c r="H50" s="501"/>
      <c r="I50" s="501"/>
      <c r="J50" s="501"/>
      <c r="K50" s="501"/>
      <c r="L50" s="501"/>
      <c r="M50" s="501"/>
      <c r="N50" s="501"/>
      <c r="O50" s="501"/>
      <c r="P50" s="502"/>
      <c r="Q50" s="97"/>
    </row>
    <row r="51" spans="1:17" x14ac:dyDescent="0.2">
      <c r="A51" s="97"/>
      <c r="B51" s="393"/>
      <c r="C51" s="394"/>
      <c r="D51" s="394"/>
      <c r="E51" s="394"/>
      <c r="F51" s="394"/>
      <c r="G51" s="394"/>
      <c r="H51" s="394"/>
      <c r="I51" s="394"/>
      <c r="J51" s="394"/>
      <c r="K51" s="394"/>
      <c r="L51" s="394"/>
      <c r="M51" s="394"/>
      <c r="N51" s="394"/>
      <c r="O51" s="394"/>
      <c r="P51" s="395"/>
      <c r="Q51" s="97"/>
    </row>
    <row r="52" spans="1:17" x14ac:dyDescent="0.2">
      <c r="A52" s="97"/>
      <c r="B52" s="396"/>
      <c r="C52" s="397"/>
      <c r="D52" s="397"/>
      <c r="E52" s="397"/>
      <c r="F52" s="397"/>
      <c r="G52" s="397"/>
      <c r="H52" s="397"/>
      <c r="I52" s="397"/>
      <c r="J52" s="397"/>
      <c r="K52" s="397"/>
      <c r="L52" s="397"/>
      <c r="M52" s="397"/>
      <c r="N52" s="397"/>
      <c r="O52" s="397"/>
      <c r="P52" s="398"/>
      <c r="Q52" s="97"/>
    </row>
    <row r="53" spans="1:17" x14ac:dyDescent="0.2">
      <c r="A53" s="97"/>
      <c r="B53" s="396"/>
      <c r="C53" s="397"/>
      <c r="D53" s="397"/>
      <c r="E53" s="397"/>
      <c r="F53" s="397"/>
      <c r="G53" s="397"/>
      <c r="H53" s="397"/>
      <c r="I53" s="397"/>
      <c r="J53" s="397"/>
      <c r="K53" s="397"/>
      <c r="L53" s="397"/>
      <c r="M53" s="397"/>
      <c r="N53" s="397"/>
      <c r="O53" s="397"/>
      <c r="P53" s="398"/>
      <c r="Q53" s="97"/>
    </row>
    <row r="54" spans="1:17" x14ac:dyDescent="0.2">
      <c r="A54" s="97"/>
      <c r="B54" s="396"/>
      <c r="C54" s="397"/>
      <c r="D54" s="397"/>
      <c r="E54" s="397"/>
      <c r="F54" s="397"/>
      <c r="G54" s="397"/>
      <c r="H54" s="397"/>
      <c r="I54" s="397"/>
      <c r="J54" s="397"/>
      <c r="K54" s="397"/>
      <c r="L54" s="397"/>
      <c r="M54" s="397"/>
      <c r="N54" s="397"/>
      <c r="O54" s="397"/>
      <c r="P54" s="398"/>
      <c r="Q54" s="97"/>
    </row>
    <row r="55" spans="1:17" x14ac:dyDescent="0.2">
      <c r="A55" s="97"/>
      <c r="B55" s="396"/>
      <c r="C55" s="397"/>
      <c r="D55" s="397"/>
      <c r="E55" s="397"/>
      <c r="F55" s="397"/>
      <c r="G55" s="397"/>
      <c r="H55" s="397"/>
      <c r="I55" s="397"/>
      <c r="J55" s="397"/>
      <c r="K55" s="397"/>
      <c r="L55" s="397"/>
      <c r="M55" s="397"/>
      <c r="N55" s="397"/>
      <c r="O55" s="397"/>
      <c r="P55" s="398"/>
      <c r="Q55" s="97"/>
    </row>
    <row r="56" spans="1:17" x14ac:dyDescent="0.2">
      <c r="A56" s="97"/>
      <c r="B56" s="396"/>
      <c r="C56" s="397"/>
      <c r="D56" s="397"/>
      <c r="E56" s="397"/>
      <c r="F56" s="397"/>
      <c r="G56" s="397"/>
      <c r="H56" s="397"/>
      <c r="I56" s="397"/>
      <c r="J56" s="397"/>
      <c r="K56" s="397"/>
      <c r="L56" s="397"/>
      <c r="M56" s="397"/>
      <c r="N56" s="397"/>
      <c r="O56" s="397"/>
      <c r="P56" s="398"/>
      <c r="Q56" s="97"/>
    </row>
    <row r="57" spans="1:17" x14ac:dyDescent="0.2">
      <c r="A57" s="97"/>
      <c r="B57" s="396"/>
      <c r="C57" s="397"/>
      <c r="D57" s="397"/>
      <c r="E57" s="397"/>
      <c r="F57" s="397"/>
      <c r="G57" s="397"/>
      <c r="H57" s="397"/>
      <c r="I57" s="397"/>
      <c r="J57" s="397"/>
      <c r="K57" s="397"/>
      <c r="L57" s="397"/>
      <c r="M57" s="397"/>
      <c r="N57" s="397"/>
      <c r="O57" s="397"/>
      <c r="P57" s="398"/>
      <c r="Q57" s="97"/>
    </row>
    <row r="58" spans="1:17" x14ac:dyDescent="0.2">
      <c r="A58" s="97"/>
      <c r="B58" s="396"/>
      <c r="C58" s="397"/>
      <c r="D58" s="397"/>
      <c r="E58" s="397"/>
      <c r="F58" s="397"/>
      <c r="G58" s="397"/>
      <c r="H58" s="397"/>
      <c r="I58" s="397"/>
      <c r="J58" s="397"/>
      <c r="K58" s="397"/>
      <c r="L58" s="397"/>
      <c r="M58" s="397"/>
      <c r="N58" s="397"/>
      <c r="O58" s="397"/>
      <c r="P58" s="398"/>
      <c r="Q58" s="97"/>
    </row>
    <row r="59" spans="1:17" x14ac:dyDescent="0.2">
      <c r="A59" s="97"/>
      <c r="B59" s="396"/>
      <c r="C59" s="397"/>
      <c r="D59" s="397"/>
      <c r="E59" s="397"/>
      <c r="F59" s="397"/>
      <c r="G59" s="397"/>
      <c r="H59" s="397"/>
      <c r="I59" s="397"/>
      <c r="J59" s="397"/>
      <c r="K59" s="397"/>
      <c r="L59" s="397"/>
      <c r="M59" s="397"/>
      <c r="N59" s="397"/>
      <c r="O59" s="397"/>
      <c r="P59" s="398"/>
      <c r="Q59" s="97"/>
    </row>
    <row r="60" spans="1:17" x14ac:dyDescent="0.2">
      <c r="A60" s="97"/>
      <c r="B60" s="396"/>
      <c r="C60" s="397"/>
      <c r="D60" s="397"/>
      <c r="E60" s="397"/>
      <c r="F60" s="397"/>
      <c r="G60" s="397"/>
      <c r="H60" s="397"/>
      <c r="I60" s="397"/>
      <c r="J60" s="397"/>
      <c r="K60" s="397"/>
      <c r="L60" s="397"/>
      <c r="M60" s="397"/>
      <c r="N60" s="397"/>
      <c r="O60" s="397"/>
      <c r="P60" s="398"/>
      <c r="Q60" s="97"/>
    </row>
    <row r="61" spans="1:17" x14ac:dyDescent="0.2">
      <c r="A61" s="97"/>
      <c r="B61" s="396"/>
      <c r="C61" s="397"/>
      <c r="D61" s="397"/>
      <c r="E61" s="397"/>
      <c r="F61" s="397"/>
      <c r="G61" s="397"/>
      <c r="H61" s="397"/>
      <c r="I61" s="397"/>
      <c r="J61" s="397"/>
      <c r="K61" s="397"/>
      <c r="L61" s="397"/>
      <c r="M61" s="397"/>
      <c r="N61" s="397"/>
      <c r="O61" s="397"/>
      <c r="P61" s="398"/>
      <c r="Q61" s="97"/>
    </row>
    <row r="62" spans="1:17" x14ac:dyDescent="0.2">
      <c r="A62" s="97"/>
      <c r="B62" s="396"/>
      <c r="C62" s="397"/>
      <c r="D62" s="397"/>
      <c r="E62" s="397"/>
      <c r="F62" s="397"/>
      <c r="G62" s="397"/>
      <c r="H62" s="397"/>
      <c r="I62" s="397"/>
      <c r="J62" s="397"/>
      <c r="K62" s="397"/>
      <c r="L62" s="397"/>
      <c r="M62" s="397"/>
      <c r="N62" s="397"/>
      <c r="O62" s="397"/>
      <c r="P62" s="398"/>
      <c r="Q62" s="97"/>
    </row>
    <row r="63" spans="1:17" x14ac:dyDescent="0.2">
      <c r="A63" s="97"/>
      <c r="B63" s="396"/>
      <c r="C63" s="397"/>
      <c r="D63" s="397"/>
      <c r="E63" s="397"/>
      <c r="F63" s="397"/>
      <c r="G63" s="397"/>
      <c r="H63" s="397"/>
      <c r="I63" s="397"/>
      <c r="J63" s="397"/>
      <c r="K63" s="397"/>
      <c r="L63" s="397"/>
      <c r="M63" s="397"/>
      <c r="N63" s="397"/>
      <c r="O63" s="397"/>
      <c r="P63" s="398"/>
      <c r="Q63" s="97"/>
    </row>
    <row r="64" spans="1:17" x14ac:dyDescent="0.2">
      <c r="A64" s="97"/>
      <c r="B64" s="396"/>
      <c r="C64" s="397"/>
      <c r="D64" s="397"/>
      <c r="E64" s="397"/>
      <c r="F64" s="397"/>
      <c r="G64" s="397"/>
      <c r="H64" s="397"/>
      <c r="I64" s="397"/>
      <c r="J64" s="397"/>
      <c r="K64" s="397"/>
      <c r="L64" s="397"/>
      <c r="M64" s="397"/>
      <c r="N64" s="397"/>
      <c r="O64" s="397"/>
      <c r="P64" s="398"/>
      <c r="Q64" s="97"/>
    </row>
    <row r="65" spans="1:17" x14ac:dyDescent="0.2">
      <c r="A65" s="97"/>
      <c r="B65" s="396"/>
      <c r="C65" s="397"/>
      <c r="D65" s="397"/>
      <c r="E65" s="397"/>
      <c r="F65" s="397"/>
      <c r="G65" s="397"/>
      <c r="H65" s="397"/>
      <c r="I65" s="397"/>
      <c r="J65" s="397"/>
      <c r="K65" s="397"/>
      <c r="L65" s="397"/>
      <c r="M65" s="397"/>
      <c r="N65" s="397"/>
      <c r="O65" s="397"/>
      <c r="P65" s="398"/>
      <c r="Q65" s="97"/>
    </row>
    <row r="66" spans="1:17" ht="15" thickBot="1" x14ac:dyDescent="0.25">
      <c r="A66" s="97"/>
      <c r="B66" s="399"/>
      <c r="C66" s="400"/>
      <c r="D66" s="400"/>
      <c r="E66" s="400"/>
      <c r="F66" s="400"/>
      <c r="G66" s="400"/>
      <c r="H66" s="400"/>
      <c r="I66" s="400"/>
      <c r="J66" s="400"/>
      <c r="K66" s="400"/>
      <c r="L66" s="400"/>
      <c r="M66" s="400"/>
      <c r="N66" s="400"/>
      <c r="O66" s="400"/>
      <c r="P66" s="401"/>
      <c r="Q66" s="97"/>
    </row>
    <row r="67" spans="1:17" ht="3" customHeight="1" thickBot="1" x14ac:dyDescent="0.25">
      <c r="A67" s="488"/>
      <c r="B67" s="488"/>
      <c r="C67" s="488"/>
      <c r="D67" s="488"/>
      <c r="E67" s="488"/>
      <c r="F67" s="488"/>
      <c r="G67" s="488"/>
      <c r="H67" s="488"/>
      <c r="I67" s="488"/>
      <c r="J67" s="488"/>
      <c r="K67" s="488"/>
      <c r="L67" s="488"/>
      <c r="M67" s="488"/>
      <c r="N67" s="488"/>
      <c r="O67" s="488"/>
      <c r="P67" s="488"/>
      <c r="Q67" s="488"/>
    </row>
    <row r="68" spans="1:17" x14ac:dyDescent="0.2">
      <c r="A68" s="97"/>
      <c r="B68" s="403" t="s">
        <v>50</v>
      </c>
      <c r="C68" s="489" t="s">
        <v>51</v>
      </c>
      <c r="D68" s="490"/>
      <c r="E68" s="490"/>
      <c r="F68" s="490"/>
      <c r="G68" s="490"/>
      <c r="H68" s="490"/>
      <c r="I68" s="490"/>
      <c r="J68" s="490"/>
      <c r="K68" s="490"/>
      <c r="L68" s="490"/>
      <c r="M68" s="490"/>
      <c r="N68" s="490"/>
      <c r="O68" s="490"/>
      <c r="P68" s="491"/>
      <c r="Q68" s="97"/>
    </row>
    <row r="69" spans="1:17" ht="236.25" customHeight="1" x14ac:dyDescent="0.2">
      <c r="A69" s="97"/>
      <c r="B69" s="404"/>
      <c r="C69" s="492" t="s">
        <v>215</v>
      </c>
      <c r="D69" s="493"/>
      <c r="E69" s="493"/>
      <c r="F69" s="493"/>
      <c r="G69" s="493"/>
      <c r="H69" s="493"/>
      <c r="I69" s="493"/>
      <c r="J69" s="493"/>
      <c r="K69" s="493"/>
      <c r="L69" s="493"/>
      <c r="M69" s="493"/>
      <c r="N69" s="493"/>
      <c r="O69" s="493"/>
      <c r="P69" s="494"/>
      <c r="Q69" s="97"/>
    </row>
    <row r="70" spans="1:17" ht="23.25" customHeight="1" x14ac:dyDescent="0.2">
      <c r="A70" s="97"/>
      <c r="B70" s="404"/>
      <c r="C70" s="495" t="s">
        <v>52</v>
      </c>
      <c r="D70" s="496"/>
      <c r="E70" s="496"/>
      <c r="F70" s="496"/>
      <c r="G70" s="496"/>
      <c r="H70" s="496"/>
      <c r="I70" s="496"/>
      <c r="J70" s="496"/>
      <c r="K70" s="496"/>
      <c r="L70" s="496"/>
      <c r="M70" s="496"/>
      <c r="N70" s="496"/>
      <c r="O70" s="496"/>
      <c r="P70" s="497"/>
      <c r="Q70" s="97"/>
    </row>
    <row r="71" spans="1:17" ht="291" customHeight="1" x14ac:dyDescent="0.2">
      <c r="A71" s="97"/>
      <c r="B71" s="404"/>
      <c r="C71" s="492" t="s">
        <v>216</v>
      </c>
      <c r="D71" s="493"/>
      <c r="E71" s="493"/>
      <c r="F71" s="493"/>
      <c r="G71" s="493"/>
      <c r="H71" s="493"/>
      <c r="I71" s="493"/>
      <c r="J71" s="493"/>
      <c r="K71" s="493"/>
      <c r="L71" s="493"/>
      <c r="M71" s="493"/>
      <c r="N71" s="493"/>
      <c r="O71" s="493"/>
      <c r="P71" s="494"/>
      <c r="Q71" s="97"/>
    </row>
    <row r="72" spans="1:17" x14ac:dyDescent="0.2">
      <c r="A72" s="97"/>
      <c r="B72" s="404"/>
      <c r="C72" s="495" t="s">
        <v>53</v>
      </c>
      <c r="D72" s="496"/>
      <c r="E72" s="496"/>
      <c r="F72" s="496"/>
      <c r="G72" s="496"/>
      <c r="H72" s="496"/>
      <c r="I72" s="496"/>
      <c r="J72" s="496"/>
      <c r="K72" s="496"/>
      <c r="L72" s="496"/>
      <c r="M72" s="496"/>
      <c r="N72" s="496"/>
      <c r="O72" s="496"/>
      <c r="P72" s="497"/>
      <c r="Q72" s="97"/>
    </row>
    <row r="73" spans="1:17" ht="346.15" customHeight="1" x14ac:dyDescent="0.2">
      <c r="A73" s="97"/>
      <c r="B73" s="404"/>
      <c r="C73" s="492" t="s">
        <v>218</v>
      </c>
      <c r="D73" s="498"/>
      <c r="E73" s="498"/>
      <c r="F73" s="498"/>
      <c r="G73" s="498"/>
      <c r="H73" s="498"/>
      <c r="I73" s="498"/>
      <c r="J73" s="498"/>
      <c r="K73" s="498"/>
      <c r="L73" s="498"/>
      <c r="M73" s="498"/>
      <c r="N73" s="498"/>
      <c r="O73" s="498"/>
      <c r="P73" s="499"/>
      <c r="Q73" s="97"/>
    </row>
    <row r="74" spans="1:17" ht="324" customHeight="1" thickBot="1" x14ac:dyDescent="0.25">
      <c r="A74" s="97"/>
      <c r="B74" s="404"/>
      <c r="C74" s="412" t="s">
        <v>214</v>
      </c>
      <c r="D74" s="413"/>
      <c r="E74" s="413"/>
      <c r="F74" s="413"/>
      <c r="G74" s="413"/>
      <c r="H74" s="413"/>
      <c r="I74" s="413"/>
      <c r="J74" s="413"/>
      <c r="K74" s="413"/>
      <c r="L74" s="413"/>
      <c r="M74" s="413"/>
      <c r="N74" s="413"/>
      <c r="O74" s="413"/>
      <c r="P74" s="414"/>
      <c r="Q74" s="97"/>
    </row>
    <row r="75" spans="1:17" ht="26.25" thickBot="1" x14ac:dyDescent="0.25">
      <c r="A75" s="97"/>
      <c r="B75" s="38" t="s">
        <v>55</v>
      </c>
      <c r="C75" s="483" t="s">
        <v>113</v>
      </c>
      <c r="D75" s="484"/>
      <c r="E75" s="484"/>
      <c r="F75" s="484"/>
      <c r="G75" s="484"/>
      <c r="H75" s="484"/>
      <c r="I75" s="484"/>
      <c r="J75" s="484"/>
      <c r="K75" s="484"/>
      <c r="L75" s="484"/>
      <c r="M75" s="484"/>
      <c r="N75" s="484"/>
      <c r="O75" s="484"/>
      <c r="P75" s="485"/>
      <c r="Q75" s="97"/>
    </row>
    <row r="76" spans="1:17" ht="27.75" customHeight="1" thickBot="1" x14ac:dyDescent="0.25">
      <c r="A76" s="97"/>
      <c r="B76" s="38" t="s">
        <v>56</v>
      </c>
      <c r="C76" s="486" t="s">
        <v>57</v>
      </c>
      <c r="D76" s="486"/>
      <c r="E76" s="486"/>
      <c r="F76" s="486"/>
      <c r="G76" s="486"/>
      <c r="H76" s="486"/>
      <c r="I76" s="486"/>
      <c r="J76" s="486"/>
      <c r="K76" s="486"/>
      <c r="L76" s="486"/>
      <c r="M76" s="486"/>
      <c r="N76" s="486"/>
      <c r="O76" s="486"/>
      <c r="P76" s="487"/>
      <c r="Q76" s="97"/>
    </row>
    <row r="77" spans="1:17" x14ac:dyDescent="0.2">
      <c r="A77" s="31"/>
      <c r="B77" s="31"/>
      <c r="C77" s="31"/>
      <c r="D77" s="31"/>
      <c r="E77" s="31"/>
      <c r="F77" s="31"/>
      <c r="G77" s="31"/>
      <c r="H77" s="31"/>
      <c r="I77" s="31"/>
      <c r="J77" s="31"/>
      <c r="K77" s="31"/>
      <c r="L77" s="31"/>
      <c r="M77" s="31"/>
      <c r="N77" s="31"/>
      <c r="O77" s="31"/>
      <c r="P77" s="31"/>
      <c r="Q77" s="31"/>
    </row>
    <row r="127" spans="2:2" x14ac:dyDescent="0.2">
      <c r="B127" s="102"/>
    </row>
    <row r="128" spans="2:2" x14ac:dyDescent="0.2">
      <c r="B128" s="102"/>
    </row>
    <row r="129" spans="2:2" x14ac:dyDescent="0.2">
      <c r="B129" s="102"/>
    </row>
    <row r="130" spans="2:2" x14ac:dyDescent="0.2">
      <c r="B130" s="102"/>
    </row>
    <row r="131" spans="2:2" x14ac:dyDescent="0.2">
      <c r="B131" s="102"/>
    </row>
    <row r="132" spans="2:2" x14ac:dyDescent="0.2">
      <c r="B132" s="102"/>
    </row>
    <row r="133" spans="2:2" x14ac:dyDescent="0.2">
      <c r="B133" s="102"/>
    </row>
  </sheetData>
  <sheetProtection formatCells="0" formatColumns="0" formatRows="0"/>
  <mergeCells count="60">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C12:P12"/>
    <mergeCell ref="B13:P13"/>
    <mergeCell ref="C14:P14"/>
    <mergeCell ref="C16:P16"/>
    <mergeCell ref="C18:P18"/>
    <mergeCell ref="B20:P20"/>
    <mergeCell ref="C22:P22"/>
    <mergeCell ref="C34:P34"/>
    <mergeCell ref="C24:P24"/>
    <mergeCell ref="C26:P26"/>
    <mergeCell ref="D28:G28"/>
    <mergeCell ref="H28:J28"/>
    <mergeCell ref="K28:M28"/>
    <mergeCell ref="N28:O28"/>
    <mergeCell ref="C30:P30"/>
    <mergeCell ref="C32:P32"/>
    <mergeCell ref="C36:P36"/>
    <mergeCell ref="B38:P38"/>
    <mergeCell ref="C39:G39"/>
    <mergeCell ref="H39:L39"/>
    <mergeCell ref="M39:P39"/>
    <mergeCell ref="C40:G40"/>
    <mergeCell ref="H40:L40"/>
    <mergeCell ref="M40:P40"/>
    <mergeCell ref="C41:G41"/>
    <mergeCell ref="H41:L41"/>
    <mergeCell ref="M41:P41"/>
    <mergeCell ref="B50:P50"/>
    <mergeCell ref="C42:G42"/>
    <mergeCell ref="H42:L42"/>
    <mergeCell ref="M42:P42"/>
    <mergeCell ref="B44:P44"/>
    <mergeCell ref="B46:B48"/>
    <mergeCell ref="C75:P75"/>
    <mergeCell ref="C76:P76"/>
    <mergeCell ref="B51:P66"/>
    <mergeCell ref="A67:Q67"/>
    <mergeCell ref="B68:B74"/>
    <mergeCell ref="C68:P68"/>
    <mergeCell ref="C69:P69"/>
    <mergeCell ref="C70:P70"/>
    <mergeCell ref="C71:P71"/>
    <mergeCell ref="C72:P72"/>
    <mergeCell ref="C73:P73"/>
    <mergeCell ref="C74:P74"/>
  </mergeCells>
  <conditionalFormatting sqref="F48">
    <cfRule type="cellIs" dxfId="47" priority="13" stopIfTrue="1" operator="equal">
      <formula>"0"</formula>
    </cfRule>
    <cfRule type="cellIs" dxfId="46" priority="14" stopIfTrue="1" operator="lessThanOrEqual">
      <formula>$S$5</formula>
    </cfRule>
    <cfRule type="cellIs" dxfId="45" priority="15" stopIfTrue="1" operator="greaterThanOrEqual">
      <formula>$S$2</formula>
    </cfRule>
    <cfRule type="cellIs" dxfId="44" priority="16" stopIfTrue="1" operator="between">
      <formula>$S$4</formula>
      <formula>$S$3</formula>
    </cfRule>
  </conditionalFormatting>
  <conditionalFormatting sqref="I48">
    <cfRule type="cellIs" dxfId="43" priority="9" stopIfTrue="1" operator="equal">
      <formula>"0"</formula>
    </cfRule>
    <cfRule type="cellIs" dxfId="42" priority="10" stopIfTrue="1" operator="lessThanOrEqual">
      <formula>$S$5</formula>
    </cfRule>
    <cfRule type="cellIs" dxfId="41" priority="11" stopIfTrue="1" operator="greaterThanOrEqual">
      <formula>$S$2</formula>
    </cfRule>
    <cfRule type="cellIs" dxfId="40" priority="12" stopIfTrue="1" operator="between">
      <formula>$S$4</formula>
      <formula>$S$3</formula>
    </cfRule>
  </conditionalFormatting>
  <conditionalFormatting sqref="L48">
    <cfRule type="cellIs" dxfId="39" priority="5" stopIfTrue="1" operator="equal">
      <formula>"0"</formula>
    </cfRule>
    <cfRule type="cellIs" dxfId="38" priority="6" stopIfTrue="1" operator="lessThanOrEqual">
      <formula>$S$5</formula>
    </cfRule>
    <cfRule type="cellIs" dxfId="37" priority="7" stopIfTrue="1" operator="greaterThanOrEqual">
      <formula>$S$2</formula>
    </cfRule>
    <cfRule type="cellIs" dxfId="36" priority="8" stopIfTrue="1" operator="between">
      <formula>$S$4</formula>
      <formula>$S$3</formula>
    </cfRule>
  </conditionalFormatting>
  <conditionalFormatting sqref="O48:P48">
    <cfRule type="cellIs" dxfId="35" priority="1" stopIfTrue="1" operator="equal">
      <formula>"0"</formula>
    </cfRule>
    <cfRule type="cellIs" dxfId="34" priority="2" stopIfTrue="1" operator="lessThanOrEqual">
      <formula>$S$5</formula>
    </cfRule>
    <cfRule type="cellIs" dxfId="33" priority="3" stopIfTrue="1" operator="greaterThanOrEqual">
      <formula>$S$2</formula>
    </cfRule>
    <cfRule type="cellIs" dxfId="32" priority="4" stopIfTrue="1" operator="between">
      <formula>$S$4</formula>
      <formula>$S$3</formula>
    </cfRule>
  </conditionalFormatting>
  <dataValidations disablePrompts="1" count="4">
    <dataValidation type="list" allowBlank="1" showInputMessage="1" showErrorMessage="1" sqref="N10:P10" xr:uid="{00000000-0002-0000-0300-000000000000}">
      <formula1>"Economicos,Eficiencia,Eficacia, Efectividad,Calidad"</formula1>
    </dataValidation>
    <dataValidation type="list" allowBlank="1" showInputMessage="1" showErrorMessage="1" sqref="C10:I10" xr:uid="{00000000-0002-0000-0300-000001000000}">
      <formula1>"2022,2023,2024,2025,2026,2027"</formula1>
    </dataValidation>
    <dataValidation type="list" allowBlank="1" showInputMessage="1" showErrorMessage="1" sqref="C76:P76" xr:uid="{00000000-0002-0000-0300-000002000000}">
      <formula1>$B$169:$B$170</formula1>
    </dataValidation>
    <dataValidation type="list" allowBlank="1" showInputMessage="1" showErrorMessage="1" sqref="C34:P34 C36:P36" xr:uid="{00000000-0002-0000-0300-000003000000}">
      <formula1>$A$12:$A$18</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300-000004000000}">
          <x14:formula1>
            <xm:f>'Lista desplegables'!$A$2:$A$8</xm:f>
          </x14:formula1>
          <xm:sqref>C18:P18</xm:sqref>
        </x14:dataValidation>
        <x14:dataValidation type="list" allowBlank="1" showInputMessage="1" showErrorMessage="1" xr:uid="{00000000-0002-0000-0300-000005000000}">
          <x14:formula1>
            <xm:f>'Lista desplegables'!$A$12:$A$18</xm:f>
          </x14:formula1>
          <xm:sqref>C32:P32</xm:sqref>
        </x14:dataValidation>
        <x14:dataValidation type="list" allowBlank="1" showInputMessage="1" showErrorMessage="1" xr:uid="{00000000-0002-0000-0300-000006000000}">
          <x14:formula1>
            <xm:f>'Lista desplegables'!$B$2:$B$28</xm:f>
          </x14:formula1>
          <xm:sqref>C12:P12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13"/>
  <sheetViews>
    <sheetView topLeftCell="A23" zoomScale="85" zoomScaleNormal="85" workbookViewId="0">
      <selection activeCell="I26" sqref="I26"/>
    </sheetView>
  </sheetViews>
  <sheetFormatPr baseColWidth="10" defaultColWidth="11.42578125" defaultRowHeight="30" customHeight="1" x14ac:dyDescent="0.2"/>
  <cols>
    <col min="1" max="1" width="23.85546875" style="75" customWidth="1"/>
    <col min="2" max="2" width="66" style="42" customWidth="1"/>
    <col min="3" max="3" width="17.28515625" style="42" customWidth="1"/>
    <col min="4" max="4" width="15.7109375" style="42" customWidth="1"/>
    <col min="5" max="5" width="17.140625" style="42" customWidth="1"/>
    <col min="6" max="6" width="15.7109375" style="42" customWidth="1"/>
    <col min="7" max="7" width="15.28515625" style="42" customWidth="1"/>
    <col min="8" max="12" width="15.7109375" style="42" customWidth="1"/>
    <col min="13" max="13" width="5.28515625" style="42" customWidth="1"/>
    <col min="14" max="14" width="10.7109375" style="42" customWidth="1"/>
    <col min="15" max="15" width="44.5703125" style="42" customWidth="1"/>
    <col min="16" max="16" width="4.28515625" style="40" customWidth="1"/>
    <col min="17" max="17" width="2.42578125" style="40" customWidth="1"/>
    <col min="18" max="18" width="6" style="40" customWidth="1"/>
    <col min="19" max="19" width="11.42578125" style="41" hidden="1" customWidth="1"/>
    <col min="20" max="26" width="11.42578125" style="40"/>
    <col min="27" max="16384" width="11.42578125" style="42"/>
  </cols>
  <sheetData>
    <row r="1" spans="1:26" ht="30" customHeight="1" x14ac:dyDescent="0.25">
      <c r="A1" s="450"/>
      <c r="B1" s="451" t="s">
        <v>0</v>
      </c>
      <c r="C1" s="452"/>
      <c r="D1" s="452"/>
      <c r="E1" s="452"/>
      <c r="F1" s="452"/>
      <c r="G1" s="452"/>
      <c r="H1" s="452"/>
      <c r="I1" s="452"/>
      <c r="J1" s="452"/>
      <c r="K1" s="452"/>
      <c r="L1" s="452"/>
      <c r="M1" s="453"/>
      <c r="N1" s="454" t="s">
        <v>96</v>
      </c>
      <c r="O1" s="455"/>
      <c r="P1" s="39"/>
      <c r="Q1" s="39"/>
      <c r="T1" s="39"/>
      <c r="U1" s="39"/>
      <c r="V1" s="39"/>
    </row>
    <row r="2" spans="1:26" ht="30" customHeight="1" x14ac:dyDescent="0.25">
      <c r="A2" s="450"/>
      <c r="B2" s="451" t="s">
        <v>97</v>
      </c>
      <c r="C2" s="452"/>
      <c r="D2" s="452"/>
      <c r="E2" s="452"/>
      <c r="F2" s="452"/>
      <c r="G2" s="452"/>
      <c r="H2" s="452"/>
      <c r="I2" s="452"/>
      <c r="J2" s="452"/>
      <c r="K2" s="452"/>
      <c r="L2" s="452"/>
      <c r="M2" s="453"/>
      <c r="N2" s="454" t="s">
        <v>3</v>
      </c>
      <c r="O2" s="455"/>
      <c r="P2" s="39"/>
      <c r="Q2" s="39"/>
      <c r="S2" s="43">
        <v>0.9</v>
      </c>
      <c r="T2" s="39"/>
      <c r="U2" s="39"/>
      <c r="V2" s="39"/>
    </row>
    <row r="3" spans="1:26" ht="30" customHeight="1" x14ac:dyDescent="0.25">
      <c r="A3" s="450"/>
      <c r="B3" s="451" t="s">
        <v>98</v>
      </c>
      <c r="C3" s="452"/>
      <c r="D3" s="452"/>
      <c r="E3" s="452"/>
      <c r="F3" s="452"/>
      <c r="G3" s="452"/>
      <c r="H3" s="452"/>
      <c r="I3" s="452"/>
      <c r="J3" s="452"/>
      <c r="K3" s="452"/>
      <c r="L3" s="452"/>
      <c r="M3" s="453"/>
      <c r="N3" s="454" t="s">
        <v>99</v>
      </c>
      <c r="O3" s="455"/>
      <c r="P3" s="39"/>
      <c r="Q3" s="39"/>
      <c r="S3" s="43">
        <v>0.89998999999999996</v>
      </c>
      <c r="T3" s="39"/>
      <c r="U3" s="39"/>
      <c r="V3" s="39"/>
    </row>
    <row r="4" spans="1:26" ht="30" customHeight="1" x14ac:dyDescent="0.25">
      <c r="A4" s="450"/>
      <c r="B4" s="451" t="s">
        <v>100</v>
      </c>
      <c r="C4" s="452"/>
      <c r="D4" s="452"/>
      <c r="E4" s="452"/>
      <c r="F4" s="452"/>
      <c r="G4" s="452"/>
      <c r="H4" s="452"/>
      <c r="I4" s="452"/>
      <c r="J4" s="452"/>
      <c r="K4" s="452"/>
      <c r="L4" s="452"/>
      <c r="M4" s="453"/>
      <c r="N4" s="455" t="s">
        <v>7</v>
      </c>
      <c r="O4" s="455"/>
      <c r="P4" s="44"/>
      <c r="Q4" s="44"/>
      <c r="S4" s="43">
        <v>0.75</v>
      </c>
      <c r="T4" s="44"/>
      <c r="U4" s="44"/>
      <c r="V4" s="44"/>
    </row>
    <row r="5" spans="1:26" ht="18" x14ac:dyDescent="0.25">
      <c r="A5" s="45"/>
      <c r="B5" s="8"/>
      <c r="C5" s="46"/>
      <c r="D5" s="46"/>
      <c r="E5" s="46"/>
      <c r="F5" s="46"/>
      <c r="G5" s="46"/>
      <c r="H5" s="46"/>
      <c r="I5" s="46"/>
      <c r="J5" s="46"/>
      <c r="K5" s="46"/>
      <c r="L5" s="46"/>
      <c r="M5" s="47"/>
      <c r="N5" s="47"/>
      <c r="O5" s="47"/>
      <c r="P5" s="44"/>
      <c r="Q5" s="44"/>
      <c r="S5" s="43">
        <v>0.74999000000000005</v>
      </c>
      <c r="T5" s="44"/>
      <c r="U5" s="44"/>
      <c r="V5" s="44"/>
    </row>
    <row r="6" spans="1:26" s="51" customFormat="1" ht="25.5" customHeight="1" x14ac:dyDescent="0.25">
      <c r="A6" s="139" t="s">
        <v>11</v>
      </c>
      <c r="B6" s="432" t="str">
        <f>+'1. PronunciamientoAdmisiones'!C12</f>
        <v>RECUPERACIÓN EMPRESARIAL</v>
      </c>
      <c r="C6" s="432"/>
      <c r="D6" s="432"/>
      <c r="E6" s="432"/>
      <c r="F6" s="432"/>
      <c r="G6" s="432"/>
      <c r="H6" s="432"/>
      <c r="I6" s="432"/>
      <c r="J6" s="432"/>
      <c r="K6" s="432"/>
      <c r="L6" s="432"/>
      <c r="M6" s="432"/>
      <c r="N6" s="432"/>
      <c r="O6" s="432"/>
      <c r="P6" s="49"/>
      <c r="Q6" s="49"/>
      <c r="R6" s="49"/>
      <c r="S6" s="50"/>
      <c r="T6" s="49"/>
      <c r="U6" s="49"/>
      <c r="V6" s="49"/>
      <c r="W6" s="49"/>
      <c r="X6" s="49"/>
      <c r="Y6" s="49"/>
      <c r="Z6" s="49"/>
    </row>
    <row r="7" spans="1:26" ht="11.25" customHeight="1" thickBot="1" x14ac:dyDescent="0.25">
      <c r="A7" s="45"/>
      <c r="B7" s="8"/>
      <c r="C7" s="8"/>
      <c r="D7" s="8"/>
      <c r="E7" s="8"/>
      <c r="F7" s="8"/>
      <c r="G7" s="8"/>
      <c r="H7" s="8"/>
      <c r="I7" s="8"/>
      <c r="J7" s="8"/>
      <c r="K7" s="8"/>
      <c r="L7" s="8"/>
      <c r="M7" s="8"/>
      <c r="N7" s="8"/>
      <c r="O7" s="8"/>
      <c r="S7" s="43"/>
    </row>
    <row r="8" spans="1:26" s="53" customFormat="1" ht="51.75" customHeight="1" thickBot="1" x14ac:dyDescent="0.25">
      <c r="A8" s="609" t="s">
        <v>101</v>
      </c>
      <c r="B8" s="445" t="s">
        <v>33</v>
      </c>
      <c r="C8" s="611" t="str">
        <f>+'2. AudienciaResoluciónObjec'!C14</f>
        <v>Audiencias celebradas para resolución de objeciones y/o autos proferidos que aprueban el proyecto de calificación y graduación de créditos y derechos a voto</v>
      </c>
      <c r="D8" s="612"/>
      <c r="E8" s="612"/>
      <c r="F8" s="612"/>
      <c r="G8" s="612"/>
      <c r="H8" s="612"/>
      <c r="I8" s="612"/>
      <c r="J8" s="612"/>
      <c r="K8" s="612"/>
      <c r="L8" s="612"/>
      <c r="M8" s="444" t="s">
        <v>102</v>
      </c>
      <c r="N8" s="444"/>
      <c r="O8" s="445"/>
      <c r="P8" s="52"/>
      <c r="Q8" s="52"/>
      <c r="R8" s="52"/>
      <c r="S8" s="41"/>
      <c r="T8" s="52"/>
      <c r="U8" s="52"/>
      <c r="V8" s="52"/>
      <c r="W8" s="52"/>
      <c r="X8" s="52"/>
      <c r="Y8" s="52"/>
      <c r="Z8" s="52"/>
    </row>
    <row r="9" spans="1:26" s="57" customFormat="1" ht="30" customHeight="1" thickBot="1" x14ac:dyDescent="0.25">
      <c r="A9" s="610"/>
      <c r="B9" s="447"/>
      <c r="C9" s="140" t="s">
        <v>103</v>
      </c>
      <c r="D9" s="141" t="s">
        <v>104</v>
      </c>
      <c r="E9" s="141" t="s">
        <v>105</v>
      </c>
      <c r="F9" s="141" t="s">
        <v>104</v>
      </c>
      <c r="G9" s="141" t="s">
        <v>106</v>
      </c>
      <c r="H9" s="141" t="s">
        <v>104</v>
      </c>
      <c r="I9" s="141" t="s">
        <v>107</v>
      </c>
      <c r="J9" s="141" t="s">
        <v>104</v>
      </c>
      <c r="K9" s="141" t="s">
        <v>48</v>
      </c>
      <c r="L9" s="142" t="s">
        <v>104</v>
      </c>
      <c r="M9" s="442"/>
      <c r="N9" s="446"/>
      <c r="O9" s="447"/>
      <c r="P9" s="56"/>
      <c r="Q9" s="56"/>
      <c r="R9" s="56"/>
      <c r="S9" s="41"/>
      <c r="T9" s="56"/>
      <c r="U9" s="56"/>
      <c r="V9" s="56"/>
      <c r="W9" s="56"/>
      <c r="X9" s="56"/>
      <c r="Y9" s="56"/>
      <c r="Z9" s="56"/>
    </row>
    <row r="10" spans="1:26" ht="50.1" customHeight="1" x14ac:dyDescent="0.2">
      <c r="A10" s="613" t="s">
        <v>149</v>
      </c>
      <c r="B10" s="197" t="str">
        <f>+'2. AudienciaResoluciónObjec'!$B$40</f>
        <v xml:space="preserve">Número de proyectos de calificación y graduación de créditos y derechos de voto aprobados en el periodo evaluado </v>
      </c>
      <c r="C10" s="143">
        <f>SUM(C12,C14,C16,C18,C20,C22,C24,C26,C28,C30)</f>
        <v>69</v>
      </c>
      <c r="D10" s="615">
        <f>IF(C10=0," ",C10/C11)</f>
        <v>0.41317365269461076</v>
      </c>
      <c r="E10" s="247">
        <f>SUM(E12,E14,E16,E18,E20,E22,E24,E26,E28,E30)</f>
        <v>153</v>
      </c>
      <c r="F10" s="615">
        <f>IF(E10=0," ",E10/E11)</f>
        <v>0.71162790697674416</v>
      </c>
      <c r="G10" s="247">
        <f>SUM(G12,G14,G16,G18,G20,G22,G24,G26,G28,G30)</f>
        <v>223</v>
      </c>
      <c r="H10" s="615">
        <f>IF(G10=0," ",G10/G11)</f>
        <v>1.0229357798165137</v>
      </c>
      <c r="I10" s="247">
        <f>SUM(I12,I14,I16,I18,I20,I22,I24,I26,I28,I30)</f>
        <v>189</v>
      </c>
      <c r="J10" s="615">
        <f>IF(I10=0," ",I10/I11)</f>
        <v>1.35</v>
      </c>
      <c r="K10" s="247">
        <f>SUM(K12,K14,K16,K18,K20,K22,K24,K26,K28,K30)</f>
        <v>634</v>
      </c>
      <c r="L10" s="433">
        <f>IF(K10=0," ",K10/K11)</f>
        <v>0.85675675675675678</v>
      </c>
      <c r="M10" s="603"/>
      <c r="N10" s="604"/>
      <c r="O10" s="605"/>
    </row>
    <row r="11" spans="1:26" ht="50.1" customHeight="1" thickBot="1" x14ac:dyDescent="0.25">
      <c r="A11" s="614"/>
      <c r="B11" s="198" t="str">
        <f>+'2. AudienciaResoluciónObjec'!$B$41</f>
        <v>Número de procesos que hayan surtido los tramites para que la Entidad se pronuncie sobre aprobación de proyectos e inventarios.</v>
      </c>
      <c r="C11" s="201">
        <f>SUM(C13,C15,C17,C19,C21,C23,C25,C27,C29,C31)</f>
        <v>167</v>
      </c>
      <c r="D11" s="616"/>
      <c r="E11" s="248">
        <f>SUM(E13,E15,E17,E19,E21,E23,E25,E27,E29,E31)</f>
        <v>215</v>
      </c>
      <c r="F11" s="616"/>
      <c r="G11" s="248">
        <f>SUM(G13,G15,G17,G19,G21,G23,G25,G27,G29,G31)</f>
        <v>218</v>
      </c>
      <c r="H11" s="616"/>
      <c r="I11" s="248">
        <f>SUM(I13,I15,I17,I19,I21,I23,I25,I27,I29,I31)</f>
        <v>140</v>
      </c>
      <c r="J11" s="616"/>
      <c r="K11" s="248">
        <f>SUM(K13,K15,K17,K19,K21,K23,K25,K27,K29,K31)</f>
        <v>740</v>
      </c>
      <c r="L11" s="434"/>
      <c r="M11" s="606"/>
      <c r="N11" s="607"/>
      <c r="O11" s="608"/>
    </row>
    <row r="12" spans="1:26" ht="50.1" customHeight="1" x14ac:dyDescent="0.2">
      <c r="A12" s="577" t="s">
        <v>169</v>
      </c>
      <c r="B12" s="199" t="str">
        <f>+'2. AudienciaResoluciónObjec'!$B$40</f>
        <v xml:space="preserve">Número de proyectos de calificación y graduación de créditos y derechos de voto aprobados en el periodo evaluado </v>
      </c>
      <c r="C12" s="144">
        <v>4</v>
      </c>
      <c r="D12" s="418">
        <f>IF(C12=0," ",C12/C13)</f>
        <v>0.19047619047619047</v>
      </c>
      <c r="E12" s="145">
        <v>11</v>
      </c>
      <c r="F12" s="418">
        <f>IF(E12=0," ",E12/E13)</f>
        <v>0.57894736842105265</v>
      </c>
      <c r="G12" s="145">
        <v>20</v>
      </c>
      <c r="H12" s="418">
        <f>IF(G12=0," ",G12/G13)</f>
        <v>0.83333333333333337</v>
      </c>
      <c r="I12" s="145">
        <v>17</v>
      </c>
      <c r="J12" s="418">
        <f>IF(I12=0," ",I12/I13)</f>
        <v>1.4166666666666667</v>
      </c>
      <c r="K12" s="146">
        <f t="shared" ref="K12:K31" si="0">SUM(C12,E12,G12,I12)</f>
        <v>52</v>
      </c>
      <c r="L12" s="418">
        <f>IF(K12=0," ",K12/K13)</f>
        <v>0.68421052631578949</v>
      </c>
      <c r="M12" s="557" t="s">
        <v>217</v>
      </c>
      <c r="N12" s="557"/>
      <c r="O12" s="558"/>
    </row>
    <row r="13" spans="1:26" ht="50.1" customHeight="1" thickBot="1" x14ac:dyDescent="0.25">
      <c r="A13" s="578"/>
      <c r="B13" s="200" t="str">
        <f>+'2. AudienciaResoluciónObjec'!$B$41</f>
        <v>Número de procesos que hayan surtido los tramites para que la Entidad se pronuncie sobre aprobación de proyectos e inventarios.</v>
      </c>
      <c r="C13" s="107">
        <v>21</v>
      </c>
      <c r="D13" s="419"/>
      <c r="E13" s="108">
        <v>19</v>
      </c>
      <c r="F13" s="419"/>
      <c r="G13" s="108">
        <v>24</v>
      </c>
      <c r="H13" s="419"/>
      <c r="I13" s="108">
        <v>12</v>
      </c>
      <c r="J13" s="419"/>
      <c r="K13" s="202">
        <f t="shared" si="0"/>
        <v>76</v>
      </c>
      <c r="L13" s="419"/>
      <c r="M13" s="559"/>
      <c r="N13" s="559"/>
      <c r="O13" s="560"/>
    </row>
    <row r="14" spans="1:26" ht="50.1" customHeight="1" x14ac:dyDescent="0.2">
      <c r="A14" s="571" t="s">
        <v>111</v>
      </c>
      <c r="B14" s="205" t="str">
        <f>+'2. AudienciaResoluciónObjec'!$B$40</f>
        <v xml:space="preserve">Número de proyectos de calificación y graduación de créditos y derechos de voto aprobados en el periodo evaluado </v>
      </c>
      <c r="C14" s="206">
        <v>7</v>
      </c>
      <c r="D14" s="471">
        <f>IF(C14=0," ",C14/C15)</f>
        <v>0.4375</v>
      </c>
      <c r="E14" s="207">
        <v>5</v>
      </c>
      <c r="F14" s="471">
        <f>IF(E14=0," ",E14/E15)</f>
        <v>0.25</v>
      </c>
      <c r="G14" s="207">
        <v>7</v>
      </c>
      <c r="H14" s="471">
        <f>IF(G14=0," ",G14/G15)</f>
        <v>0.7</v>
      </c>
      <c r="I14" s="207">
        <v>15</v>
      </c>
      <c r="J14" s="471">
        <f>IF(I14=0," ",I14/I15)</f>
        <v>1.3636363636363635</v>
      </c>
      <c r="K14" s="208">
        <f t="shared" si="0"/>
        <v>34</v>
      </c>
      <c r="L14" s="471">
        <f>IF(K14=0," ",K14/K15)</f>
        <v>0.59649122807017541</v>
      </c>
      <c r="M14" s="573" t="s">
        <v>209</v>
      </c>
      <c r="N14" s="573"/>
      <c r="O14" s="574"/>
    </row>
    <row r="15" spans="1:26" ht="50.1" customHeight="1" thickBot="1" x14ac:dyDescent="0.25">
      <c r="A15" s="572"/>
      <c r="B15" s="209" t="str">
        <f>+'2. AudienciaResoluciónObjec'!$B$41</f>
        <v>Número de procesos que hayan surtido los tramites para que la Entidad se pronuncie sobre aprobación de proyectos e inventarios.</v>
      </c>
      <c r="C15" s="210">
        <v>16</v>
      </c>
      <c r="D15" s="472"/>
      <c r="E15" s="211">
        <v>20</v>
      </c>
      <c r="F15" s="472"/>
      <c r="G15" s="211">
        <v>10</v>
      </c>
      <c r="H15" s="472"/>
      <c r="I15" s="211">
        <v>11</v>
      </c>
      <c r="J15" s="472"/>
      <c r="K15" s="212">
        <f t="shared" si="0"/>
        <v>57</v>
      </c>
      <c r="L15" s="472"/>
      <c r="M15" s="575"/>
      <c r="N15" s="575"/>
      <c r="O15" s="576"/>
    </row>
    <row r="16" spans="1:26" ht="50.1" customHeight="1" x14ac:dyDescent="0.2">
      <c r="A16" s="569" t="s">
        <v>112</v>
      </c>
      <c r="B16" s="199" t="str">
        <f>+'2. AudienciaResoluciónObjec'!$B$40</f>
        <v xml:space="preserve">Número de proyectos de calificación y graduación de créditos y derechos de voto aprobados en el periodo evaluado </v>
      </c>
      <c r="C16" s="144">
        <v>7</v>
      </c>
      <c r="D16" s="418">
        <f>IF(C16=0," ",C16/C17)</f>
        <v>0.36842105263157893</v>
      </c>
      <c r="E16" s="145">
        <v>19</v>
      </c>
      <c r="F16" s="418">
        <f>IF(E16=0," ",E16/E17)</f>
        <v>0.70370370370370372</v>
      </c>
      <c r="G16" s="145">
        <v>22</v>
      </c>
      <c r="H16" s="418">
        <f>IF(G16=0," ",G16/G17)</f>
        <v>0.61111111111111116</v>
      </c>
      <c r="I16" s="145">
        <v>13</v>
      </c>
      <c r="J16" s="418">
        <f t="shared" ref="J16" si="1">IF(I16=0," ",I16/I17)</f>
        <v>1.0833333333333333</v>
      </c>
      <c r="K16" s="146">
        <f t="shared" si="0"/>
        <v>61</v>
      </c>
      <c r="L16" s="418">
        <f>IF(K16=0," ",K16/K17)</f>
        <v>0.64893617021276595</v>
      </c>
      <c r="M16" s="557" t="s">
        <v>212</v>
      </c>
      <c r="N16" s="557"/>
      <c r="O16" s="558"/>
    </row>
    <row r="17" spans="1:26" ht="50.1" customHeight="1" thickBot="1" x14ac:dyDescent="0.25">
      <c r="A17" s="570"/>
      <c r="B17" s="200" t="str">
        <f>+'2. AudienciaResoluciónObjec'!$B$41</f>
        <v>Número de procesos que hayan surtido los tramites para que la Entidad se pronuncie sobre aprobación de proyectos e inventarios.</v>
      </c>
      <c r="C17" s="107">
        <v>19</v>
      </c>
      <c r="D17" s="419"/>
      <c r="E17" s="108">
        <v>27</v>
      </c>
      <c r="F17" s="419"/>
      <c r="G17" s="108">
        <v>36</v>
      </c>
      <c r="H17" s="419"/>
      <c r="I17" s="108">
        <v>12</v>
      </c>
      <c r="J17" s="419"/>
      <c r="K17" s="202">
        <f t="shared" si="0"/>
        <v>94</v>
      </c>
      <c r="L17" s="419"/>
      <c r="M17" s="559"/>
      <c r="N17" s="559"/>
      <c r="O17" s="560"/>
    </row>
    <row r="18" spans="1:26" ht="50.1" customHeight="1" x14ac:dyDescent="0.2">
      <c r="A18" s="561" t="s">
        <v>148</v>
      </c>
      <c r="B18" s="213" t="str">
        <f>+'2. AudienciaResoluciónObjec'!$B$40</f>
        <v xml:space="preserve">Número de proyectos de calificación y graduación de créditos y derechos de voto aprobados en el periodo evaluado </v>
      </c>
      <c r="C18" s="214">
        <v>12</v>
      </c>
      <c r="D18" s="563">
        <f>IF(C18=0," ",C18/C19)</f>
        <v>0.3</v>
      </c>
      <c r="E18" s="215">
        <v>42</v>
      </c>
      <c r="F18" s="563">
        <f>IF(E18=0," ",E18/E19)</f>
        <v>0.82352941176470584</v>
      </c>
      <c r="G18" s="215">
        <v>82</v>
      </c>
      <c r="H18" s="563">
        <f>IF(G18=0," ",G18/G19)</f>
        <v>1.5769230769230769</v>
      </c>
      <c r="I18" s="215">
        <v>59</v>
      </c>
      <c r="J18" s="563">
        <f t="shared" ref="J18" si="2">IF(I18=0," ",I18/I19)</f>
        <v>7.375</v>
      </c>
      <c r="K18" s="216">
        <f t="shared" si="0"/>
        <v>195</v>
      </c>
      <c r="L18" s="563">
        <f>IF(K18=0," ",K18/K19)</f>
        <v>1.2913907284768211</v>
      </c>
      <c r="M18" s="565" t="s">
        <v>213</v>
      </c>
      <c r="N18" s="565"/>
      <c r="O18" s="566"/>
    </row>
    <row r="19" spans="1:26" ht="117.75" customHeight="1" thickBot="1" x14ac:dyDescent="0.25">
      <c r="A19" s="562"/>
      <c r="B19" s="217" t="str">
        <f>+'2. AudienciaResoluciónObjec'!$B$41</f>
        <v>Número de procesos que hayan surtido los tramites para que la Entidad se pronuncie sobre aprobación de proyectos e inventarios.</v>
      </c>
      <c r="C19" s="218">
        <v>40</v>
      </c>
      <c r="D19" s="564"/>
      <c r="E19" s="219">
        <v>51</v>
      </c>
      <c r="F19" s="564"/>
      <c r="G19" s="219">
        <v>52</v>
      </c>
      <c r="H19" s="564"/>
      <c r="I19" s="219">
        <v>8</v>
      </c>
      <c r="J19" s="564"/>
      <c r="K19" s="220">
        <f t="shared" si="0"/>
        <v>151</v>
      </c>
      <c r="L19" s="564"/>
      <c r="M19" s="567"/>
      <c r="N19" s="567"/>
      <c r="O19" s="568"/>
    </row>
    <row r="20" spans="1:26" ht="50.1" customHeight="1" x14ac:dyDescent="0.2">
      <c r="A20" s="601" t="s">
        <v>150</v>
      </c>
      <c r="B20" s="221" t="str">
        <f>+'2. AudienciaResoluciónObjec'!$B$40</f>
        <v xml:space="preserve">Número de proyectos de calificación y graduación de créditos y derechos de voto aprobados en el periodo evaluado </v>
      </c>
      <c r="C20" s="265">
        <v>7</v>
      </c>
      <c r="D20" s="589">
        <f t="shared" ref="D20" si="3">IF(C20=0," ",C20/C21)</f>
        <v>0.875</v>
      </c>
      <c r="E20" s="267">
        <v>7</v>
      </c>
      <c r="F20" s="589">
        <f t="shared" ref="F20" si="4">IF(E20=0," ",E20/E21)</f>
        <v>0.35</v>
      </c>
      <c r="G20" s="222">
        <v>19</v>
      </c>
      <c r="H20" s="589">
        <f t="shared" ref="H20" si="5">IF(G20=0," ",G20/G21)</f>
        <v>1.0555555555555556</v>
      </c>
      <c r="I20" s="222">
        <v>12</v>
      </c>
      <c r="J20" s="589">
        <f t="shared" ref="J20" si="6">IF(I20=0," ",I20/I21)</f>
        <v>0.54545454545454541</v>
      </c>
      <c r="K20" s="223">
        <f t="shared" si="0"/>
        <v>45</v>
      </c>
      <c r="L20" s="589">
        <f t="shared" ref="L20" si="7">IF(K20=0," ",K20/K21)</f>
        <v>0.66176470588235292</v>
      </c>
      <c r="M20" s="591" t="s">
        <v>208</v>
      </c>
      <c r="N20" s="591"/>
      <c r="O20" s="592"/>
    </row>
    <row r="21" spans="1:26" ht="138" customHeight="1" thickBot="1" x14ac:dyDescent="0.25">
      <c r="A21" s="602"/>
      <c r="B21" s="224" t="str">
        <f>+'2. AudienciaResoluciónObjec'!$B$41</f>
        <v>Número de procesos que hayan surtido los tramites para que la Entidad se pronuncie sobre aprobación de proyectos e inventarios.</v>
      </c>
      <c r="C21" s="266">
        <v>8</v>
      </c>
      <c r="D21" s="590"/>
      <c r="E21" s="268">
        <v>20</v>
      </c>
      <c r="F21" s="590"/>
      <c r="G21" s="225">
        <v>18</v>
      </c>
      <c r="H21" s="590"/>
      <c r="I21" s="225">
        <v>22</v>
      </c>
      <c r="J21" s="590"/>
      <c r="K21" s="226">
        <f t="shared" si="0"/>
        <v>68</v>
      </c>
      <c r="L21" s="590"/>
      <c r="M21" s="593"/>
      <c r="N21" s="593"/>
      <c r="O21" s="594"/>
    </row>
    <row r="22" spans="1:26" ht="50.1" customHeight="1" x14ac:dyDescent="0.2">
      <c r="A22" s="569" t="s">
        <v>151</v>
      </c>
      <c r="B22" s="199" t="str">
        <f>+'2. AudienciaResoluciónObjec'!$B$40</f>
        <v xml:space="preserve">Número de proyectos de calificación y graduación de créditos y derechos de voto aprobados en el periodo evaluado </v>
      </c>
      <c r="C22" s="144">
        <v>10</v>
      </c>
      <c r="D22" s="418">
        <f t="shared" ref="D22" si="8">IF(C22=0," ",C22/C23)</f>
        <v>0.625</v>
      </c>
      <c r="E22" s="145">
        <v>10</v>
      </c>
      <c r="F22" s="418">
        <f t="shared" ref="F22" si="9">IF(E22=0," ",E22/E23)</f>
        <v>0.37037037037037035</v>
      </c>
      <c r="G22" s="145">
        <v>16</v>
      </c>
      <c r="H22" s="418">
        <f t="shared" ref="H22" si="10">IF(G22=0," ",G22/G23)</f>
        <v>0.55172413793103448</v>
      </c>
      <c r="I22" s="145">
        <v>16</v>
      </c>
      <c r="J22" s="418">
        <f t="shared" ref="J22" si="11">IF(I22=0," ",I22/I23)</f>
        <v>0.64</v>
      </c>
      <c r="K22" s="146">
        <f t="shared" si="0"/>
        <v>52</v>
      </c>
      <c r="L22" s="418">
        <f t="shared" ref="L22" si="12">IF(K22=0," ",K22/K23)</f>
        <v>0.53608247422680411</v>
      </c>
      <c r="M22" s="557" t="s">
        <v>200</v>
      </c>
      <c r="N22" s="557"/>
      <c r="O22" s="558"/>
    </row>
    <row r="23" spans="1:26" ht="50.1" customHeight="1" thickBot="1" x14ac:dyDescent="0.25">
      <c r="A23" s="570"/>
      <c r="B23" s="200" t="str">
        <f>+'2. AudienciaResoluciónObjec'!$B$41</f>
        <v>Número de procesos que hayan surtido los tramites para que la Entidad se pronuncie sobre aprobación de proyectos e inventarios.</v>
      </c>
      <c r="C23" s="107">
        <v>16</v>
      </c>
      <c r="D23" s="419"/>
      <c r="E23" s="108">
        <v>27</v>
      </c>
      <c r="F23" s="419"/>
      <c r="G23" s="108">
        <v>29</v>
      </c>
      <c r="H23" s="419"/>
      <c r="I23" s="108">
        <v>25</v>
      </c>
      <c r="J23" s="419"/>
      <c r="K23" s="202">
        <f t="shared" si="0"/>
        <v>97</v>
      </c>
      <c r="L23" s="419"/>
      <c r="M23" s="559"/>
      <c r="N23" s="559"/>
      <c r="O23" s="560"/>
    </row>
    <row r="24" spans="1:26" ht="99.75" customHeight="1" x14ac:dyDescent="0.2">
      <c r="A24" s="595" t="s">
        <v>155</v>
      </c>
      <c r="B24" s="227" t="str">
        <f>+'2. AudienciaResoluciónObjec'!$B$40</f>
        <v xml:space="preserve">Número de proyectos de calificación y graduación de créditos y derechos de voto aprobados en el periodo evaluado </v>
      </c>
      <c r="C24" s="228">
        <v>3</v>
      </c>
      <c r="D24" s="420">
        <f t="shared" ref="D24" si="13">IF(C24=0," ",C24/C25)</f>
        <v>0.6</v>
      </c>
      <c r="E24" s="229">
        <v>5</v>
      </c>
      <c r="F24" s="420">
        <f t="shared" ref="F24" si="14">IF(E24=0," ",E24/E25)</f>
        <v>0.7142857142857143</v>
      </c>
      <c r="G24" s="229">
        <v>20</v>
      </c>
      <c r="H24" s="420">
        <f t="shared" ref="H24" si="15">IF(G24=0," ",G24/G25)</f>
        <v>1.0526315789473684</v>
      </c>
      <c r="I24" s="229">
        <v>6</v>
      </c>
      <c r="J24" s="420">
        <f t="shared" ref="J24" si="16">IF(I24=0," ",I24/I25)</f>
        <v>0.75</v>
      </c>
      <c r="K24" s="230">
        <f t="shared" si="0"/>
        <v>34</v>
      </c>
      <c r="L24" s="420">
        <f t="shared" ref="L24" si="17">IF(K24=0," ",K24/K25)</f>
        <v>0.87179487179487181</v>
      </c>
      <c r="M24" s="597" t="s">
        <v>191</v>
      </c>
      <c r="N24" s="597"/>
      <c r="O24" s="598"/>
    </row>
    <row r="25" spans="1:26" ht="99.75" customHeight="1" thickBot="1" x14ac:dyDescent="0.25">
      <c r="A25" s="596"/>
      <c r="B25" s="231" t="str">
        <f>+'2. AudienciaResoluciónObjec'!$B$41</f>
        <v>Número de procesos que hayan surtido los tramites para que la Entidad se pronuncie sobre aprobación de proyectos e inventarios.</v>
      </c>
      <c r="C25" s="232">
        <v>5</v>
      </c>
      <c r="D25" s="421"/>
      <c r="E25" s="233">
        <v>7</v>
      </c>
      <c r="F25" s="421"/>
      <c r="G25" s="233">
        <v>19</v>
      </c>
      <c r="H25" s="421"/>
      <c r="I25" s="233">
        <v>8</v>
      </c>
      <c r="J25" s="421"/>
      <c r="K25" s="234">
        <f t="shared" si="0"/>
        <v>39</v>
      </c>
      <c r="L25" s="421"/>
      <c r="M25" s="599"/>
      <c r="N25" s="599"/>
      <c r="O25" s="600"/>
    </row>
    <row r="26" spans="1:26" ht="50.1" customHeight="1" x14ac:dyDescent="0.2">
      <c r="A26" s="569" t="s">
        <v>152</v>
      </c>
      <c r="B26" s="199" t="str">
        <f>+'2. AudienciaResoluciónObjec'!$B$40</f>
        <v xml:space="preserve">Número de proyectos de calificación y graduación de créditos y derechos de voto aprobados en el periodo evaluado </v>
      </c>
      <c r="C26" s="144">
        <v>1</v>
      </c>
      <c r="D26" s="418">
        <f t="shared" ref="D26" si="18">IF(C26=0," ",C26/C27)</f>
        <v>0.14285714285714285</v>
      </c>
      <c r="E26" s="145">
        <v>6</v>
      </c>
      <c r="F26" s="587">
        <f t="shared" ref="F26" si="19">IF(E26=0," ",E26/E27)</f>
        <v>0.8571428571428571</v>
      </c>
      <c r="G26" s="145">
        <v>7</v>
      </c>
      <c r="H26" s="418">
        <f t="shared" ref="H26" si="20">IF(G26=0," ",G26/G27)</f>
        <v>1</v>
      </c>
      <c r="I26" s="145">
        <v>4</v>
      </c>
      <c r="J26" s="418">
        <f t="shared" ref="J26" si="21">IF(I26=0," ",I26/I27)</f>
        <v>0.66666666666666663</v>
      </c>
      <c r="K26" s="146">
        <f t="shared" si="0"/>
        <v>18</v>
      </c>
      <c r="L26" s="418">
        <f t="shared" ref="L26" si="22">IF(K26=0," ",K26/K27)</f>
        <v>0.66666666666666663</v>
      </c>
      <c r="M26" s="557" t="s">
        <v>196</v>
      </c>
      <c r="N26" s="557"/>
      <c r="O26" s="558"/>
    </row>
    <row r="27" spans="1:26" ht="78.75" customHeight="1" thickBot="1" x14ac:dyDescent="0.25">
      <c r="A27" s="570"/>
      <c r="B27" s="200" t="str">
        <f>+'2. AudienciaResoluciónObjec'!$B$41</f>
        <v>Número de procesos que hayan surtido los tramites para que la Entidad se pronuncie sobre aprobación de proyectos e inventarios.</v>
      </c>
      <c r="C27" s="107">
        <v>7</v>
      </c>
      <c r="D27" s="419"/>
      <c r="E27" s="108">
        <v>7</v>
      </c>
      <c r="F27" s="588"/>
      <c r="G27" s="108">
        <v>7</v>
      </c>
      <c r="H27" s="419"/>
      <c r="I27" s="108">
        <v>6</v>
      </c>
      <c r="J27" s="419"/>
      <c r="K27" s="202">
        <f t="shared" si="0"/>
        <v>27</v>
      </c>
      <c r="L27" s="419"/>
      <c r="M27" s="559"/>
      <c r="N27" s="559"/>
      <c r="O27" s="560"/>
    </row>
    <row r="28" spans="1:26" ht="50.1" customHeight="1" x14ac:dyDescent="0.2">
      <c r="A28" s="581" t="s">
        <v>153</v>
      </c>
      <c r="B28" s="235" t="str">
        <f>+'2. AudienciaResoluciónObjec'!$B$40</f>
        <v xml:space="preserve">Número de proyectos de calificación y graduación de créditos y derechos de voto aprobados en el periodo evaluado </v>
      </c>
      <c r="C28" s="236">
        <v>2</v>
      </c>
      <c r="D28" s="477">
        <f t="shared" ref="D28" si="23">IF(C28=0," ",C28/C29)</f>
        <v>0.4</v>
      </c>
      <c r="E28" s="237">
        <v>4</v>
      </c>
      <c r="F28" s="477">
        <f t="shared" ref="F28" si="24">IF(E28=0," ",E28/E29)</f>
        <v>0.5714285714285714</v>
      </c>
      <c r="G28" s="237">
        <v>2</v>
      </c>
      <c r="H28" s="477">
        <f t="shared" ref="H28" si="25">IF(G28=0," ",G28/G29)</f>
        <v>1</v>
      </c>
      <c r="I28" s="237">
        <v>4</v>
      </c>
      <c r="J28" s="477">
        <f t="shared" ref="J28" si="26">IF(I28=0," ",I28/I29)</f>
        <v>2</v>
      </c>
      <c r="K28" s="238">
        <f t="shared" si="0"/>
        <v>12</v>
      </c>
      <c r="L28" s="477">
        <f t="shared" ref="L28" si="27">IF(K28=0," ",K28/K29)</f>
        <v>0.75</v>
      </c>
      <c r="M28" s="583" t="s">
        <v>198</v>
      </c>
      <c r="N28" s="583"/>
      <c r="O28" s="584"/>
    </row>
    <row r="29" spans="1:26" ht="41.25" customHeight="1" thickBot="1" x14ac:dyDescent="0.25">
      <c r="A29" s="582"/>
      <c r="B29" s="239" t="str">
        <f>+'2. AudienciaResoluciónObjec'!$B$41</f>
        <v>Número de procesos que hayan surtido los tramites para que la Entidad se pronuncie sobre aprobación de proyectos e inventarios.</v>
      </c>
      <c r="C29" s="240">
        <v>5</v>
      </c>
      <c r="D29" s="478"/>
      <c r="E29" s="241">
        <v>7</v>
      </c>
      <c r="F29" s="478"/>
      <c r="G29" s="241">
        <v>2</v>
      </c>
      <c r="H29" s="478"/>
      <c r="I29" s="241">
        <v>2</v>
      </c>
      <c r="J29" s="478"/>
      <c r="K29" s="242">
        <f t="shared" si="0"/>
        <v>16</v>
      </c>
      <c r="L29" s="478"/>
      <c r="M29" s="585"/>
      <c r="N29" s="585"/>
      <c r="O29" s="586"/>
    </row>
    <row r="30" spans="1:26" s="66" customFormat="1" ht="50.1" customHeight="1" x14ac:dyDescent="0.25">
      <c r="A30" s="577" t="s">
        <v>154</v>
      </c>
      <c r="B30" s="199" t="str">
        <f>+'2. AudienciaResoluciónObjec'!$B$40</f>
        <v xml:space="preserve">Número de proyectos de calificación y graduación de créditos y derechos de voto aprobados en el periodo evaluado </v>
      </c>
      <c r="C30" s="144">
        <f>0+16</f>
        <v>16</v>
      </c>
      <c r="D30" s="418">
        <f t="shared" ref="D30" si="28">IF(C30=0," ",C30/C31)</f>
        <v>0.53333333333333333</v>
      </c>
      <c r="E30" s="145">
        <f>9+35</f>
        <v>44</v>
      </c>
      <c r="F30" s="418">
        <f t="shared" ref="F30" si="29">IF(E30=0," ",E30/E31)</f>
        <v>1.4666666666666666</v>
      </c>
      <c r="G30" s="145">
        <f>11+17</f>
        <v>28</v>
      </c>
      <c r="H30" s="418">
        <f t="shared" ref="H30" si="30">IF(G30=0," ",G30/G31)</f>
        <v>1.3333333333333333</v>
      </c>
      <c r="I30" s="145">
        <v>43</v>
      </c>
      <c r="J30" s="418">
        <f t="shared" ref="J30" si="31">IF(I30=0," ",I30/I31)</f>
        <v>1.2647058823529411</v>
      </c>
      <c r="K30" s="146">
        <f t="shared" si="0"/>
        <v>131</v>
      </c>
      <c r="L30" s="418">
        <f t="shared" ref="L30" si="32">IF(K30=0," ",K30/K31)</f>
        <v>1.1391304347826088</v>
      </c>
      <c r="M30" s="579" t="s">
        <v>194</v>
      </c>
      <c r="N30" s="579"/>
      <c r="O30" s="580"/>
      <c r="P30" s="64"/>
      <c r="Q30" s="64"/>
      <c r="R30" s="64"/>
      <c r="S30" s="65"/>
      <c r="T30" s="64"/>
      <c r="U30" s="64"/>
      <c r="V30" s="64"/>
      <c r="W30" s="64"/>
      <c r="X30" s="64"/>
      <c r="Y30" s="64"/>
      <c r="Z30" s="64"/>
    </row>
    <row r="31" spans="1:26" s="66" customFormat="1" ht="50.1" customHeight="1" thickBot="1" x14ac:dyDescent="0.3">
      <c r="A31" s="578"/>
      <c r="B31" s="200" t="str">
        <f>+'2. AudienciaResoluciónObjec'!$B$41</f>
        <v>Número de procesos que hayan surtido los tramites para que la Entidad se pronuncie sobre aprobación de proyectos e inventarios.</v>
      </c>
      <c r="C31" s="107">
        <f>0+30</f>
        <v>30</v>
      </c>
      <c r="D31" s="419"/>
      <c r="E31" s="108">
        <f>15+15</f>
        <v>30</v>
      </c>
      <c r="F31" s="419"/>
      <c r="G31" s="108">
        <f>8+13</f>
        <v>21</v>
      </c>
      <c r="H31" s="419"/>
      <c r="I31" s="108">
        <v>34</v>
      </c>
      <c r="J31" s="419"/>
      <c r="K31" s="203">
        <f t="shared" si="0"/>
        <v>115</v>
      </c>
      <c r="L31" s="419"/>
      <c r="M31" s="559"/>
      <c r="N31" s="559"/>
      <c r="O31" s="560"/>
      <c r="P31" s="64"/>
      <c r="Q31" s="64"/>
      <c r="R31" s="64"/>
      <c r="S31" s="65"/>
      <c r="T31" s="64"/>
      <c r="U31" s="64"/>
      <c r="V31" s="64"/>
      <c r="W31" s="64"/>
      <c r="X31" s="64"/>
      <c r="Y31" s="64"/>
      <c r="Z31" s="64"/>
    </row>
    <row r="32" spans="1:26" s="64" customFormat="1" ht="30" customHeight="1" x14ac:dyDescent="0.25">
      <c r="S32" s="65"/>
    </row>
    <row r="33" spans="13:26" s="64" customFormat="1" ht="30" customHeight="1" x14ac:dyDescent="0.25">
      <c r="S33" s="73"/>
    </row>
    <row r="34" spans="13:26" s="64" customFormat="1" ht="30" customHeight="1" x14ac:dyDescent="0.25">
      <c r="S34" s="65"/>
    </row>
    <row r="35" spans="13:26" s="64" customFormat="1" ht="30" customHeight="1" x14ac:dyDescent="0.25">
      <c r="S35" s="65"/>
    </row>
    <row r="36" spans="13:26" s="66" customFormat="1" ht="30" customHeight="1" x14ac:dyDescent="0.25">
      <c r="M36" s="64"/>
      <c r="N36" s="64"/>
      <c r="O36" s="64"/>
      <c r="P36" s="64"/>
      <c r="Q36" s="64"/>
      <c r="R36" s="64"/>
      <c r="S36" s="65"/>
      <c r="T36" s="64"/>
      <c r="U36" s="64"/>
      <c r="V36" s="64"/>
      <c r="W36" s="64"/>
      <c r="X36" s="64"/>
      <c r="Y36" s="64"/>
      <c r="Z36" s="64"/>
    </row>
    <row r="37" spans="13:26" s="66" customFormat="1" ht="30" customHeight="1" x14ac:dyDescent="0.25">
      <c r="M37" s="64"/>
      <c r="N37" s="64"/>
      <c r="O37" s="64"/>
      <c r="P37" s="64"/>
      <c r="Q37" s="64"/>
      <c r="R37" s="64"/>
      <c r="S37" s="65"/>
      <c r="T37" s="64"/>
      <c r="U37" s="64"/>
      <c r="V37" s="64"/>
      <c r="W37" s="64"/>
      <c r="X37" s="64"/>
      <c r="Y37" s="64"/>
      <c r="Z37" s="64"/>
    </row>
    <row r="38" spans="13:26" s="66" customFormat="1" ht="30" customHeight="1" x14ac:dyDescent="0.25">
      <c r="M38" s="64"/>
      <c r="N38" s="64"/>
      <c r="O38" s="64"/>
      <c r="P38" s="64"/>
      <c r="Q38" s="64"/>
      <c r="R38" s="64"/>
      <c r="S38" s="65"/>
      <c r="T38" s="64"/>
      <c r="U38" s="64"/>
      <c r="V38" s="64"/>
      <c r="W38" s="64"/>
      <c r="X38" s="64"/>
      <c r="Y38" s="64"/>
      <c r="Z38" s="64"/>
    </row>
    <row r="39" spans="13:26" s="66" customFormat="1" ht="30" customHeight="1" x14ac:dyDescent="0.25">
      <c r="M39" s="64"/>
      <c r="N39" s="64"/>
      <c r="O39" s="64"/>
      <c r="P39" s="64"/>
      <c r="Q39" s="64"/>
      <c r="R39" s="64"/>
      <c r="S39" s="65"/>
      <c r="T39" s="64"/>
      <c r="U39" s="64"/>
      <c r="V39" s="64"/>
      <c r="W39" s="64"/>
      <c r="X39" s="64"/>
      <c r="Y39" s="64"/>
      <c r="Z39" s="64"/>
    </row>
    <row r="40" spans="13:26" s="66" customFormat="1" ht="30" customHeight="1" x14ac:dyDescent="0.25">
      <c r="M40" s="64"/>
      <c r="N40" s="64"/>
      <c r="O40" s="64"/>
      <c r="P40" s="64"/>
      <c r="Q40" s="64"/>
      <c r="R40" s="64"/>
      <c r="S40" s="65"/>
      <c r="T40" s="64"/>
      <c r="U40" s="64"/>
      <c r="V40" s="64"/>
      <c r="W40" s="64"/>
      <c r="X40" s="64"/>
      <c r="Y40" s="64"/>
      <c r="Z40" s="64"/>
    </row>
    <row r="41" spans="13:26" s="66" customFormat="1" ht="30" customHeight="1" x14ac:dyDescent="0.25">
      <c r="M41" s="64"/>
      <c r="N41" s="64"/>
      <c r="O41" s="64"/>
      <c r="P41" s="64"/>
      <c r="Q41" s="64"/>
      <c r="R41" s="64"/>
      <c r="S41" s="65"/>
      <c r="T41" s="64"/>
      <c r="U41" s="64"/>
      <c r="V41" s="64"/>
      <c r="W41" s="64"/>
      <c r="X41" s="64"/>
      <c r="Y41" s="64"/>
      <c r="Z41" s="64"/>
    </row>
    <row r="42" spans="13:26" s="66" customFormat="1" ht="30" customHeight="1" x14ac:dyDescent="0.25">
      <c r="M42" s="64"/>
      <c r="N42" s="64"/>
      <c r="O42" s="64"/>
      <c r="P42" s="64"/>
      <c r="Q42" s="64"/>
      <c r="R42" s="64"/>
      <c r="S42" s="65"/>
      <c r="T42" s="64"/>
      <c r="U42" s="64"/>
      <c r="V42" s="64"/>
      <c r="W42" s="64"/>
      <c r="X42" s="64"/>
      <c r="Y42" s="64"/>
      <c r="Z42" s="64"/>
    </row>
    <row r="43" spans="13:26" s="66" customFormat="1" ht="30" customHeight="1" x14ac:dyDescent="0.25">
      <c r="M43" s="64"/>
      <c r="N43" s="64"/>
      <c r="O43" s="64"/>
      <c r="P43" s="64"/>
      <c r="Q43" s="64"/>
      <c r="R43" s="64"/>
      <c r="S43" s="65"/>
      <c r="T43" s="64"/>
      <c r="U43" s="64"/>
      <c r="V43" s="64"/>
      <c r="W43" s="64"/>
      <c r="X43" s="64"/>
      <c r="Y43" s="64"/>
      <c r="Z43" s="64"/>
    </row>
    <row r="44" spans="13:26" s="66" customFormat="1" ht="30" customHeight="1" x14ac:dyDescent="0.25">
      <c r="M44" s="64"/>
      <c r="N44" s="64"/>
      <c r="O44" s="64"/>
      <c r="P44" s="64"/>
      <c r="Q44" s="64"/>
      <c r="R44" s="64"/>
      <c r="S44" s="65"/>
      <c r="T44" s="64"/>
      <c r="U44" s="64"/>
      <c r="V44" s="64"/>
      <c r="W44" s="64"/>
      <c r="X44" s="64"/>
      <c r="Y44" s="64"/>
      <c r="Z44" s="64"/>
    </row>
    <row r="45" spans="13:26" s="66" customFormat="1" ht="30" customHeight="1" x14ac:dyDescent="0.25">
      <c r="M45" s="64"/>
      <c r="N45" s="64"/>
      <c r="O45" s="64"/>
      <c r="P45" s="64"/>
      <c r="Q45" s="64"/>
      <c r="R45" s="64"/>
      <c r="S45" s="65"/>
      <c r="T45" s="64"/>
      <c r="U45" s="64"/>
      <c r="V45" s="64"/>
      <c r="W45" s="64"/>
      <c r="X45" s="64"/>
      <c r="Y45" s="64"/>
      <c r="Z45" s="64"/>
    </row>
    <row r="46" spans="13:26" s="66" customFormat="1" ht="30" customHeight="1" x14ac:dyDescent="0.25">
      <c r="M46" s="64"/>
      <c r="N46" s="64"/>
      <c r="O46" s="64"/>
      <c r="P46" s="64"/>
      <c r="Q46" s="64"/>
      <c r="R46" s="64"/>
      <c r="S46" s="65"/>
      <c r="T46" s="64"/>
      <c r="U46" s="64"/>
      <c r="V46" s="64"/>
      <c r="W46" s="64"/>
      <c r="X46" s="64"/>
      <c r="Y46" s="64"/>
      <c r="Z46" s="64"/>
    </row>
    <row r="47" spans="13:26" s="66" customFormat="1" ht="30" customHeight="1" x14ac:dyDescent="0.25">
      <c r="M47" s="64"/>
      <c r="N47" s="64"/>
      <c r="O47" s="64"/>
      <c r="P47" s="64"/>
      <c r="Q47" s="64"/>
      <c r="R47" s="64"/>
      <c r="S47" s="65"/>
      <c r="T47" s="64"/>
      <c r="U47" s="64"/>
      <c r="V47" s="64"/>
      <c r="W47" s="64"/>
      <c r="X47" s="64"/>
      <c r="Y47" s="64"/>
      <c r="Z47" s="64"/>
    </row>
    <row r="48" spans="13:26" s="66" customFormat="1" ht="30" customHeight="1" x14ac:dyDescent="0.25">
      <c r="M48" s="64"/>
      <c r="N48" s="64"/>
      <c r="O48" s="64"/>
      <c r="P48" s="64"/>
      <c r="Q48" s="64"/>
      <c r="R48" s="64"/>
      <c r="S48" s="65"/>
      <c r="T48" s="64"/>
      <c r="U48" s="64"/>
      <c r="V48" s="64"/>
      <c r="W48" s="64"/>
      <c r="X48" s="64"/>
      <c r="Y48" s="64"/>
      <c r="Z48" s="64"/>
    </row>
    <row r="49" spans="13:26" s="66" customFormat="1" ht="30" customHeight="1" x14ac:dyDescent="0.25">
      <c r="M49" s="64"/>
      <c r="N49" s="64"/>
      <c r="O49" s="64"/>
      <c r="P49" s="64"/>
      <c r="Q49" s="64"/>
      <c r="R49" s="64"/>
      <c r="S49" s="65"/>
      <c r="T49" s="64"/>
      <c r="U49" s="64"/>
      <c r="V49" s="64"/>
      <c r="W49" s="64"/>
      <c r="X49" s="64"/>
      <c r="Y49" s="64"/>
      <c r="Z49" s="64"/>
    </row>
    <row r="50" spans="13:26" s="66" customFormat="1" ht="30" customHeight="1" x14ac:dyDescent="0.25">
      <c r="M50" s="64"/>
      <c r="N50" s="64"/>
      <c r="O50" s="64"/>
      <c r="P50" s="64"/>
      <c r="Q50" s="64"/>
      <c r="R50" s="64"/>
      <c r="S50" s="65"/>
      <c r="T50" s="64"/>
      <c r="U50" s="64"/>
      <c r="V50" s="64"/>
      <c r="W50" s="64"/>
      <c r="X50" s="64"/>
      <c r="Y50" s="64"/>
      <c r="Z50" s="64"/>
    </row>
    <row r="51" spans="13:26" s="66" customFormat="1" ht="30" customHeight="1" x14ac:dyDescent="0.25">
      <c r="M51" s="64"/>
      <c r="N51" s="64"/>
      <c r="O51" s="64"/>
      <c r="P51" s="64"/>
      <c r="Q51" s="64"/>
      <c r="R51" s="64"/>
      <c r="S51" s="65"/>
      <c r="T51" s="64"/>
      <c r="U51" s="64"/>
      <c r="V51" s="64"/>
      <c r="W51" s="64"/>
      <c r="X51" s="64"/>
      <c r="Y51" s="64"/>
      <c r="Z51" s="64"/>
    </row>
    <row r="52" spans="13:26" s="66" customFormat="1" ht="30" customHeight="1" x14ac:dyDescent="0.25">
      <c r="M52" s="64"/>
      <c r="N52" s="64"/>
      <c r="O52" s="64"/>
      <c r="P52" s="64"/>
      <c r="Q52" s="64"/>
      <c r="R52" s="64"/>
      <c r="S52" s="65"/>
      <c r="T52" s="64"/>
      <c r="U52" s="64"/>
      <c r="V52" s="64"/>
      <c r="W52" s="64"/>
      <c r="X52" s="64"/>
      <c r="Y52" s="64"/>
      <c r="Z52" s="64"/>
    </row>
    <row r="53" spans="13:26" s="66" customFormat="1" ht="30" customHeight="1" x14ac:dyDescent="0.25">
      <c r="M53" s="64"/>
      <c r="N53" s="64"/>
      <c r="O53" s="64"/>
      <c r="P53" s="64"/>
      <c r="Q53" s="64"/>
      <c r="R53" s="64"/>
      <c r="S53" s="65"/>
      <c r="T53" s="64"/>
      <c r="U53" s="64"/>
      <c r="V53" s="64"/>
      <c r="W53" s="64"/>
      <c r="X53" s="64"/>
      <c r="Y53" s="64"/>
      <c r="Z53" s="64"/>
    </row>
    <row r="54" spans="13:26" s="66" customFormat="1" ht="30" customHeight="1" x14ac:dyDescent="0.25">
      <c r="P54" s="64"/>
      <c r="Q54" s="64"/>
      <c r="R54" s="64"/>
      <c r="S54" s="65"/>
      <c r="T54" s="64"/>
      <c r="U54" s="64"/>
      <c r="V54" s="64"/>
      <c r="W54" s="64"/>
      <c r="X54" s="64"/>
      <c r="Y54" s="64"/>
      <c r="Z54" s="64"/>
    </row>
    <row r="55" spans="13:26" s="66" customFormat="1" ht="30" customHeight="1" x14ac:dyDescent="0.25">
      <c r="P55" s="64"/>
      <c r="Q55" s="64"/>
      <c r="R55" s="64"/>
      <c r="S55" s="65"/>
      <c r="T55" s="64"/>
      <c r="U55" s="64"/>
      <c r="V55" s="64"/>
      <c r="W55" s="64"/>
      <c r="X55" s="64"/>
      <c r="Y55" s="64"/>
      <c r="Z55" s="64"/>
    </row>
    <row r="56" spans="13:26" s="66" customFormat="1" ht="30" customHeight="1" x14ac:dyDescent="0.25">
      <c r="P56" s="64"/>
      <c r="Q56" s="64"/>
      <c r="R56" s="64"/>
      <c r="S56" s="65"/>
      <c r="T56" s="64"/>
      <c r="U56" s="64"/>
      <c r="V56" s="64"/>
      <c r="W56" s="64"/>
      <c r="X56" s="64"/>
      <c r="Y56" s="64"/>
      <c r="Z56" s="64"/>
    </row>
    <row r="57" spans="13:26" s="66" customFormat="1" ht="30" customHeight="1" x14ac:dyDescent="0.25">
      <c r="P57" s="64"/>
      <c r="Q57" s="64"/>
      <c r="R57" s="64"/>
      <c r="S57" s="65"/>
      <c r="T57" s="64"/>
      <c r="U57" s="64"/>
      <c r="V57" s="64"/>
      <c r="W57" s="64"/>
      <c r="X57" s="64"/>
      <c r="Y57" s="64"/>
      <c r="Z57" s="64"/>
    </row>
    <row r="58" spans="13:26" s="66" customFormat="1" ht="30" customHeight="1" x14ac:dyDescent="0.25">
      <c r="P58" s="64"/>
      <c r="Q58" s="64"/>
      <c r="R58" s="64"/>
      <c r="S58" s="65"/>
      <c r="T58" s="64"/>
      <c r="U58" s="64"/>
      <c r="V58" s="64"/>
      <c r="W58" s="64"/>
      <c r="X58" s="64"/>
      <c r="Y58" s="64"/>
      <c r="Z58" s="64"/>
    </row>
    <row r="59" spans="13:26" s="66" customFormat="1" ht="30" customHeight="1" x14ac:dyDescent="0.25">
      <c r="P59" s="64"/>
      <c r="Q59" s="64"/>
      <c r="R59" s="64"/>
      <c r="S59" s="65"/>
      <c r="T59" s="64"/>
      <c r="U59" s="64"/>
      <c r="V59" s="64"/>
      <c r="W59" s="64"/>
      <c r="X59" s="64"/>
      <c r="Y59" s="64"/>
      <c r="Z59" s="64"/>
    </row>
    <row r="60" spans="13:26" s="66" customFormat="1" ht="30" customHeight="1" x14ac:dyDescent="0.25">
      <c r="P60" s="64"/>
      <c r="Q60" s="64"/>
      <c r="R60" s="64"/>
      <c r="S60" s="65"/>
      <c r="T60" s="64"/>
      <c r="U60" s="64"/>
      <c r="V60" s="64"/>
      <c r="W60" s="64"/>
      <c r="X60" s="64"/>
      <c r="Y60" s="64"/>
      <c r="Z60" s="64"/>
    </row>
    <row r="61" spans="13:26" s="66" customFormat="1" ht="30" customHeight="1" x14ac:dyDescent="0.25">
      <c r="P61" s="64"/>
      <c r="Q61" s="64"/>
      <c r="R61" s="64"/>
      <c r="S61" s="65"/>
      <c r="T61" s="64"/>
      <c r="U61" s="64"/>
      <c r="V61" s="64"/>
      <c r="W61" s="64"/>
      <c r="X61" s="64"/>
      <c r="Y61" s="64"/>
      <c r="Z61" s="64"/>
    </row>
    <row r="62" spans="13:26" s="66" customFormat="1" ht="30" customHeight="1" x14ac:dyDescent="0.25">
      <c r="P62" s="64"/>
      <c r="Q62" s="64"/>
      <c r="R62" s="64"/>
      <c r="S62" s="65"/>
      <c r="T62" s="64"/>
      <c r="U62" s="64"/>
      <c r="V62" s="64"/>
      <c r="W62" s="64"/>
      <c r="X62" s="64"/>
      <c r="Y62" s="64"/>
      <c r="Z62" s="64"/>
    </row>
    <row r="63" spans="13:26" s="66" customFormat="1" ht="30" customHeight="1" x14ac:dyDescent="0.25">
      <c r="P63" s="64"/>
      <c r="Q63" s="64"/>
      <c r="R63" s="64"/>
      <c r="S63" s="65"/>
      <c r="T63" s="64"/>
      <c r="U63" s="64"/>
      <c r="V63" s="64"/>
      <c r="W63" s="64"/>
      <c r="X63" s="64"/>
      <c r="Y63" s="64"/>
      <c r="Z63" s="64"/>
    </row>
    <row r="64" spans="13:26" s="66" customFormat="1" ht="30" customHeight="1" x14ac:dyDescent="0.25">
      <c r="P64" s="64"/>
      <c r="Q64" s="64"/>
      <c r="R64" s="64"/>
      <c r="S64" s="65"/>
      <c r="T64" s="64"/>
      <c r="U64" s="64"/>
      <c r="V64" s="64"/>
      <c r="W64" s="64"/>
      <c r="X64" s="64"/>
      <c r="Y64" s="64"/>
      <c r="Z64" s="64"/>
    </row>
    <row r="65" spans="16:26" s="66" customFormat="1" ht="30" customHeight="1" x14ac:dyDescent="0.25">
      <c r="P65" s="64"/>
      <c r="Q65" s="64"/>
      <c r="R65" s="64"/>
      <c r="S65" s="65"/>
      <c r="T65" s="64"/>
      <c r="U65" s="64"/>
      <c r="V65" s="64"/>
      <c r="W65" s="64"/>
      <c r="X65" s="64"/>
      <c r="Y65" s="64"/>
      <c r="Z65" s="64"/>
    </row>
    <row r="66" spans="16:26" s="66" customFormat="1" ht="30" customHeight="1" x14ac:dyDescent="0.25">
      <c r="P66" s="64"/>
      <c r="Q66" s="64"/>
      <c r="R66" s="64"/>
      <c r="S66" s="65"/>
      <c r="T66" s="64"/>
      <c r="U66" s="64"/>
      <c r="V66" s="64"/>
      <c r="W66" s="64"/>
      <c r="X66" s="64"/>
      <c r="Y66" s="64"/>
      <c r="Z66" s="64"/>
    </row>
    <row r="67" spans="16:26" s="66" customFormat="1" ht="30" customHeight="1" x14ac:dyDescent="0.25">
      <c r="P67" s="64"/>
      <c r="Q67" s="64"/>
      <c r="R67" s="64"/>
      <c r="S67" s="65"/>
      <c r="T67" s="64"/>
      <c r="U67" s="64"/>
      <c r="V67" s="64"/>
      <c r="W67" s="64"/>
      <c r="X67" s="64"/>
      <c r="Y67" s="64"/>
      <c r="Z67" s="64"/>
    </row>
    <row r="68" spans="16:26" s="66" customFormat="1" ht="30" customHeight="1" x14ac:dyDescent="0.25">
      <c r="P68" s="64"/>
      <c r="Q68" s="64"/>
      <c r="R68" s="64"/>
      <c r="S68" s="65"/>
      <c r="T68" s="64"/>
      <c r="U68" s="64"/>
      <c r="V68" s="64"/>
      <c r="W68" s="64"/>
      <c r="X68" s="64"/>
      <c r="Y68" s="64"/>
      <c r="Z68" s="64"/>
    </row>
    <row r="69" spans="16:26" s="66" customFormat="1" ht="30" customHeight="1" x14ac:dyDescent="0.25">
      <c r="P69" s="64"/>
      <c r="Q69" s="64"/>
      <c r="R69" s="64"/>
      <c r="S69" s="65"/>
      <c r="T69" s="64"/>
      <c r="U69" s="64"/>
      <c r="V69" s="64"/>
      <c r="W69" s="64"/>
      <c r="X69" s="64"/>
      <c r="Y69" s="64"/>
      <c r="Z69" s="64"/>
    </row>
    <row r="70" spans="16:26" s="66" customFormat="1" ht="30" customHeight="1" x14ac:dyDescent="0.25">
      <c r="P70" s="64"/>
      <c r="Q70" s="64"/>
      <c r="R70" s="64"/>
      <c r="S70" s="65"/>
      <c r="T70" s="64"/>
      <c r="U70" s="64"/>
      <c r="V70" s="64"/>
      <c r="W70" s="64"/>
      <c r="X70" s="64"/>
      <c r="Y70" s="64"/>
      <c r="Z70" s="64"/>
    </row>
    <row r="71" spans="16:26" s="66" customFormat="1" ht="30" customHeight="1" x14ac:dyDescent="0.25">
      <c r="P71" s="64"/>
      <c r="Q71" s="64"/>
      <c r="R71" s="64"/>
      <c r="S71" s="65"/>
      <c r="T71" s="64"/>
      <c r="U71" s="64"/>
      <c r="V71" s="64"/>
      <c r="W71" s="64"/>
      <c r="X71" s="64"/>
      <c r="Y71" s="64"/>
      <c r="Z71" s="64"/>
    </row>
    <row r="72" spans="16:26" s="66" customFormat="1" ht="30" customHeight="1" x14ac:dyDescent="0.25">
      <c r="P72" s="64"/>
      <c r="Q72" s="64"/>
      <c r="R72" s="64"/>
      <c r="S72" s="65"/>
      <c r="T72" s="64"/>
      <c r="U72" s="64"/>
      <c r="V72" s="64"/>
      <c r="W72" s="64"/>
      <c r="X72" s="64"/>
      <c r="Y72" s="64"/>
      <c r="Z72" s="64"/>
    </row>
    <row r="73" spans="16:26" s="66" customFormat="1" ht="30" customHeight="1" x14ac:dyDescent="0.25">
      <c r="P73" s="64"/>
      <c r="Q73" s="64"/>
      <c r="R73" s="64"/>
      <c r="S73" s="65"/>
      <c r="T73" s="64"/>
      <c r="U73" s="64"/>
      <c r="V73" s="64"/>
      <c r="W73" s="64"/>
      <c r="X73" s="64"/>
      <c r="Y73" s="64"/>
      <c r="Z73" s="64"/>
    </row>
    <row r="74" spans="16:26" s="66" customFormat="1" ht="30" customHeight="1" x14ac:dyDescent="0.25">
      <c r="P74" s="64"/>
      <c r="Q74" s="64"/>
      <c r="R74" s="64"/>
      <c r="S74" s="65"/>
      <c r="T74" s="64"/>
      <c r="U74" s="64"/>
      <c r="V74" s="64"/>
      <c r="W74" s="64"/>
      <c r="X74" s="64"/>
      <c r="Y74" s="64"/>
      <c r="Z74" s="64"/>
    </row>
    <row r="75" spans="16:26" s="66" customFormat="1" ht="30" customHeight="1" x14ac:dyDescent="0.25">
      <c r="P75" s="64"/>
      <c r="Q75" s="64"/>
      <c r="R75" s="64"/>
      <c r="S75" s="65"/>
      <c r="T75" s="64"/>
      <c r="U75" s="64"/>
      <c r="V75" s="64"/>
      <c r="W75" s="64"/>
      <c r="X75" s="64"/>
      <c r="Y75" s="64"/>
      <c r="Z75" s="64"/>
    </row>
    <row r="76" spans="16:26" s="66" customFormat="1" ht="30" customHeight="1" x14ac:dyDescent="0.25">
      <c r="P76" s="64"/>
      <c r="Q76" s="64"/>
      <c r="R76" s="64"/>
      <c r="S76" s="65"/>
      <c r="T76" s="64"/>
      <c r="U76" s="64"/>
      <c r="V76" s="64"/>
      <c r="W76" s="64"/>
      <c r="X76" s="64"/>
      <c r="Y76" s="64"/>
      <c r="Z76" s="64"/>
    </row>
    <row r="77" spans="16:26" s="66" customFormat="1" ht="30" customHeight="1" x14ac:dyDescent="0.25">
      <c r="P77" s="64"/>
      <c r="Q77" s="64"/>
      <c r="R77" s="64"/>
      <c r="S77" s="65"/>
      <c r="T77" s="64"/>
      <c r="U77" s="64"/>
      <c r="V77" s="64"/>
      <c r="W77" s="64"/>
      <c r="X77" s="64"/>
      <c r="Y77" s="64"/>
      <c r="Z77" s="64"/>
    </row>
    <row r="78" spans="16:26" s="66" customFormat="1" ht="30" customHeight="1" x14ac:dyDescent="0.25">
      <c r="P78" s="64"/>
      <c r="Q78" s="64"/>
      <c r="R78" s="64"/>
      <c r="S78" s="65"/>
      <c r="T78" s="64"/>
      <c r="U78" s="64"/>
      <c r="V78" s="64"/>
      <c r="W78" s="64"/>
      <c r="X78" s="64"/>
      <c r="Y78" s="64"/>
      <c r="Z78" s="64"/>
    </row>
    <row r="79" spans="16:26" s="66" customFormat="1" ht="30" customHeight="1" x14ac:dyDescent="0.25">
      <c r="P79" s="64"/>
      <c r="Q79" s="64"/>
      <c r="R79" s="64"/>
      <c r="S79" s="65"/>
      <c r="T79" s="64"/>
      <c r="U79" s="64"/>
      <c r="V79" s="64"/>
      <c r="W79" s="64"/>
      <c r="X79" s="64"/>
      <c r="Y79" s="64"/>
      <c r="Z79" s="64"/>
    </row>
    <row r="80" spans="16:26" s="66" customFormat="1" ht="30" customHeight="1" x14ac:dyDescent="0.25">
      <c r="P80" s="64"/>
      <c r="Q80" s="64"/>
      <c r="R80" s="64"/>
      <c r="S80" s="65"/>
      <c r="T80" s="64"/>
      <c r="U80" s="64"/>
      <c r="V80" s="64"/>
      <c r="W80" s="64"/>
      <c r="X80" s="64"/>
      <c r="Y80" s="64"/>
      <c r="Z80" s="64"/>
    </row>
    <row r="81" spans="16:26" s="66" customFormat="1" ht="30" customHeight="1" x14ac:dyDescent="0.25">
      <c r="P81" s="64"/>
      <c r="Q81" s="64"/>
      <c r="R81" s="64"/>
      <c r="S81" s="65"/>
      <c r="T81" s="64"/>
      <c r="U81" s="64"/>
      <c r="V81" s="64"/>
      <c r="W81" s="64"/>
      <c r="X81" s="64"/>
      <c r="Y81" s="64"/>
      <c r="Z81" s="64"/>
    </row>
    <row r="82" spans="16:26" s="66" customFormat="1" ht="30" customHeight="1" x14ac:dyDescent="0.25">
      <c r="P82" s="64"/>
      <c r="Q82" s="64"/>
      <c r="R82" s="64"/>
      <c r="S82" s="65"/>
      <c r="T82" s="64"/>
      <c r="U82" s="64"/>
      <c r="V82" s="64"/>
      <c r="W82" s="64"/>
      <c r="X82" s="64"/>
      <c r="Y82" s="64"/>
      <c r="Z82" s="64"/>
    </row>
    <row r="83" spans="16:26" s="66" customFormat="1" ht="30" customHeight="1" x14ac:dyDescent="0.25">
      <c r="P83" s="64"/>
      <c r="Q83" s="64"/>
      <c r="R83" s="64"/>
      <c r="S83" s="65"/>
      <c r="T83" s="64"/>
      <c r="U83" s="64"/>
      <c r="V83" s="64"/>
      <c r="W83" s="64"/>
      <c r="X83" s="64"/>
      <c r="Y83" s="64"/>
      <c r="Z83" s="64"/>
    </row>
    <row r="84" spans="16:26" s="66" customFormat="1" ht="30" customHeight="1" x14ac:dyDescent="0.25">
      <c r="P84" s="64"/>
      <c r="Q84" s="64"/>
      <c r="R84" s="64"/>
      <c r="S84" s="65"/>
      <c r="T84" s="64"/>
      <c r="U84" s="64"/>
      <c r="V84" s="64"/>
      <c r="W84" s="64"/>
      <c r="X84" s="64"/>
      <c r="Y84" s="64"/>
      <c r="Z84" s="64"/>
    </row>
    <row r="85" spans="16:26" s="66" customFormat="1" ht="30" customHeight="1" x14ac:dyDescent="0.25">
      <c r="P85" s="64"/>
      <c r="Q85" s="64"/>
      <c r="R85" s="64"/>
      <c r="S85" s="65"/>
      <c r="T85" s="64"/>
      <c r="U85" s="64"/>
      <c r="V85" s="64"/>
      <c r="W85" s="64"/>
      <c r="X85" s="64"/>
      <c r="Y85" s="64"/>
      <c r="Z85" s="64"/>
    </row>
    <row r="86" spans="16:26" s="66" customFormat="1" ht="30" customHeight="1" x14ac:dyDescent="0.25">
      <c r="P86" s="64"/>
      <c r="Q86" s="64"/>
      <c r="R86" s="64"/>
      <c r="S86" s="65"/>
      <c r="T86" s="64"/>
      <c r="U86" s="64"/>
      <c r="V86" s="64"/>
      <c r="W86" s="64"/>
      <c r="X86" s="64"/>
      <c r="Y86" s="64"/>
      <c r="Z86" s="64"/>
    </row>
    <row r="87" spans="16:26" s="66" customFormat="1" ht="30" customHeight="1" x14ac:dyDescent="0.25">
      <c r="P87" s="64"/>
      <c r="Q87" s="64"/>
      <c r="R87" s="64"/>
      <c r="S87" s="65"/>
      <c r="T87" s="64"/>
      <c r="U87" s="64"/>
      <c r="V87" s="64"/>
      <c r="W87" s="64"/>
      <c r="X87" s="64"/>
      <c r="Y87" s="64"/>
      <c r="Z87" s="64"/>
    </row>
    <row r="88" spans="16:26" s="66" customFormat="1" ht="30" customHeight="1" x14ac:dyDescent="0.25">
      <c r="P88" s="64"/>
      <c r="Q88" s="64"/>
      <c r="R88" s="64"/>
      <c r="S88" s="65"/>
      <c r="T88" s="64"/>
      <c r="U88" s="64"/>
      <c r="V88" s="64"/>
      <c r="W88" s="64"/>
      <c r="X88" s="64"/>
      <c r="Y88" s="64"/>
      <c r="Z88" s="64"/>
    </row>
    <row r="89" spans="16:26" s="66" customFormat="1" ht="30" customHeight="1" x14ac:dyDescent="0.25">
      <c r="P89" s="64"/>
      <c r="Q89" s="64"/>
      <c r="R89" s="64"/>
      <c r="S89" s="65"/>
      <c r="T89" s="64"/>
      <c r="U89" s="64"/>
      <c r="V89" s="64"/>
      <c r="W89" s="64"/>
      <c r="X89" s="64"/>
      <c r="Y89" s="64"/>
      <c r="Z89" s="64"/>
    </row>
    <row r="90" spans="16:26" s="66" customFormat="1" ht="30" customHeight="1" x14ac:dyDescent="0.25">
      <c r="P90" s="64"/>
      <c r="Q90" s="64"/>
      <c r="R90" s="64"/>
      <c r="S90" s="65"/>
      <c r="T90" s="64"/>
      <c r="U90" s="64"/>
      <c r="V90" s="64"/>
      <c r="W90" s="64"/>
      <c r="X90" s="64"/>
      <c r="Y90" s="64"/>
      <c r="Z90" s="64"/>
    </row>
    <row r="91" spans="16:26" s="66" customFormat="1" ht="30" customHeight="1" x14ac:dyDescent="0.25">
      <c r="P91" s="64"/>
      <c r="Q91" s="64"/>
      <c r="R91" s="64"/>
      <c r="S91" s="65"/>
      <c r="T91" s="64"/>
      <c r="U91" s="64"/>
      <c r="V91" s="64"/>
      <c r="W91" s="64"/>
      <c r="X91" s="64"/>
      <c r="Y91" s="64"/>
      <c r="Z91" s="64"/>
    </row>
    <row r="92" spans="16:26" s="66" customFormat="1" ht="30" customHeight="1" x14ac:dyDescent="0.25">
      <c r="P92" s="64"/>
      <c r="Q92" s="64"/>
      <c r="R92" s="64"/>
      <c r="S92" s="65"/>
      <c r="T92" s="64"/>
      <c r="U92" s="64"/>
      <c r="V92" s="64"/>
      <c r="W92" s="64"/>
      <c r="X92" s="64"/>
      <c r="Y92" s="64"/>
      <c r="Z92" s="64"/>
    </row>
    <row r="93" spans="16:26" s="66" customFormat="1" ht="30" customHeight="1" x14ac:dyDescent="0.25">
      <c r="P93" s="64"/>
      <c r="Q93" s="64"/>
      <c r="R93" s="64"/>
      <c r="S93" s="65"/>
      <c r="T93" s="64"/>
      <c r="U93" s="64"/>
      <c r="V93" s="64"/>
      <c r="W93" s="64"/>
      <c r="X93" s="64"/>
      <c r="Y93" s="64"/>
      <c r="Z93" s="64"/>
    </row>
    <row r="94" spans="16:26" s="66" customFormat="1" ht="30" customHeight="1" x14ac:dyDescent="0.25">
      <c r="P94" s="64"/>
      <c r="Q94" s="64"/>
      <c r="R94" s="64"/>
      <c r="S94" s="65"/>
      <c r="T94" s="64"/>
      <c r="U94" s="64"/>
      <c r="V94" s="64"/>
      <c r="W94" s="64"/>
      <c r="X94" s="64"/>
      <c r="Y94" s="64"/>
      <c r="Z94" s="64"/>
    </row>
    <row r="95" spans="16:26" s="66" customFormat="1" ht="30" customHeight="1" x14ac:dyDescent="0.25">
      <c r="P95" s="64"/>
      <c r="Q95" s="64"/>
      <c r="R95" s="64"/>
      <c r="S95" s="65"/>
      <c r="T95" s="64"/>
      <c r="U95" s="64"/>
      <c r="V95" s="64"/>
      <c r="W95" s="64"/>
      <c r="X95" s="64"/>
      <c r="Y95" s="64"/>
      <c r="Z95" s="64"/>
    </row>
    <row r="96" spans="16:26" s="66" customFormat="1" ht="30" customHeight="1" x14ac:dyDescent="0.25">
      <c r="P96" s="64"/>
      <c r="Q96" s="64"/>
      <c r="R96" s="64"/>
      <c r="S96" s="65"/>
      <c r="T96" s="64"/>
      <c r="U96" s="64"/>
      <c r="V96" s="64"/>
      <c r="W96" s="64"/>
      <c r="X96" s="64"/>
      <c r="Y96" s="64"/>
      <c r="Z96" s="64"/>
    </row>
    <row r="97" spans="16:26" s="66" customFormat="1" ht="30" customHeight="1" x14ac:dyDescent="0.25">
      <c r="P97" s="64"/>
      <c r="Q97" s="64"/>
      <c r="R97" s="64"/>
      <c r="S97" s="65"/>
      <c r="T97" s="64"/>
      <c r="U97" s="64"/>
      <c r="V97" s="64"/>
      <c r="W97" s="64"/>
      <c r="X97" s="64"/>
      <c r="Y97" s="64"/>
      <c r="Z97" s="64"/>
    </row>
    <row r="98" spans="16:26" s="66" customFormat="1" ht="30" customHeight="1" x14ac:dyDescent="0.25">
      <c r="P98" s="64"/>
      <c r="Q98" s="64"/>
      <c r="R98" s="64"/>
      <c r="S98" s="65"/>
      <c r="T98" s="64"/>
      <c r="U98" s="64"/>
      <c r="V98" s="64"/>
      <c r="W98" s="64"/>
      <c r="X98" s="64"/>
      <c r="Y98" s="64"/>
      <c r="Z98" s="64"/>
    </row>
    <row r="99" spans="16:26" s="66" customFormat="1" ht="30" customHeight="1" x14ac:dyDescent="0.25">
      <c r="P99" s="64"/>
      <c r="Q99" s="64"/>
      <c r="R99" s="64"/>
      <c r="S99" s="65"/>
      <c r="T99" s="64"/>
      <c r="U99" s="64"/>
      <c r="V99" s="64"/>
      <c r="W99" s="64"/>
      <c r="X99" s="64"/>
      <c r="Y99" s="64"/>
      <c r="Z99" s="64"/>
    </row>
    <row r="100" spans="16:26" s="66" customFormat="1" ht="30" customHeight="1" x14ac:dyDescent="0.25">
      <c r="P100" s="64"/>
      <c r="Q100" s="64"/>
      <c r="R100" s="64"/>
      <c r="S100" s="65"/>
      <c r="T100" s="64"/>
      <c r="U100" s="64"/>
      <c r="V100" s="64"/>
      <c r="W100" s="64"/>
      <c r="X100" s="64"/>
      <c r="Y100" s="64"/>
      <c r="Z100" s="64"/>
    </row>
    <row r="101" spans="16:26" s="66" customFormat="1" ht="30" customHeight="1" x14ac:dyDescent="0.25">
      <c r="P101" s="64"/>
      <c r="Q101" s="64"/>
      <c r="R101" s="64"/>
      <c r="S101" s="65"/>
      <c r="T101" s="64"/>
      <c r="U101" s="64"/>
      <c r="V101" s="64"/>
      <c r="W101" s="64"/>
      <c r="X101" s="64"/>
      <c r="Y101" s="64"/>
      <c r="Z101" s="64"/>
    </row>
    <row r="102" spans="16:26" s="66" customFormat="1" ht="30" customHeight="1" x14ac:dyDescent="0.25">
      <c r="P102" s="64"/>
      <c r="Q102" s="64"/>
      <c r="R102" s="64"/>
      <c r="S102" s="65"/>
      <c r="T102" s="64"/>
      <c r="U102" s="64"/>
      <c r="V102" s="64"/>
      <c r="W102" s="64"/>
      <c r="X102" s="64"/>
      <c r="Y102" s="64"/>
      <c r="Z102" s="64"/>
    </row>
    <row r="103" spans="16:26" s="66" customFormat="1" ht="30" customHeight="1" x14ac:dyDescent="0.25">
      <c r="P103" s="64"/>
      <c r="Q103" s="64"/>
      <c r="R103" s="64"/>
      <c r="S103" s="74"/>
      <c r="T103" s="64"/>
      <c r="U103" s="64"/>
      <c r="V103" s="64"/>
      <c r="W103" s="64"/>
      <c r="X103" s="64"/>
      <c r="Y103" s="64"/>
      <c r="Z103" s="64"/>
    </row>
    <row r="104" spans="16:26" s="66" customFormat="1" ht="30" customHeight="1" x14ac:dyDescent="0.25">
      <c r="P104" s="64"/>
      <c r="Q104" s="64"/>
      <c r="R104" s="64"/>
      <c r="S104" s="74"/>
      <c r="T104" s="64"/>
      <c r="U104" s="64"/>
      <c r="V104" s="64"/>
      <c r="W104" s="64"/>
      <c r="X104" s="64"/>
      <c r="Y104" s="64"/>
      <c r="Z104" s="64"/>
    </row>
    <row r="105" spans="16:26" s="66" customFormat="1" ht="30" customHeight="1" x14ac:dyDescent="0.25">
      <c r="P105" s="64"/>
      <c r="Q105" s="64"/>
      <c r="R105" s="64"/>
      <c r="S105" s="74"/>
      <c r="T105" s="64"/>
      <c r="U105" s="64"/>
      <c r="V105" s="64"/>
      <c r="W105" s="64"/>
      <c r="X105" s="64"/>
      <c r="Y105" s="64"/>
      <c r="Z105" s="64"/>
    </row>
    <row r="106" spans="16:26" ht="30" customHeight="1" x14ac:dyDescent="0.2">
      <c r="S106" s="76"/>
    </row>
    <row r="107" spans="16:26" ht="30" customHeight="1" x14ac:dyDescent="0.2">
      <c r="S107" s="76"/>
    </row>
    <row r="108" spans="16:26" ht="30" customHeight="1" x14ac:dyDescent="0.2">
      <c r="S108" s="76"/>
    </row>
    <row r="109" spans="16:26" ht="30" customHeight="1" x14ac:dyDescent="0.2">
      <c r="S109" s="76"/>
    </row>
    <row r="110" spans="16:26" ht="30" customHeight="1" x14ac:dyDescent="0.2">
      <c r="S110" s="76"/>
    </row>
    <row r="111" spans="16:26" ht="30" customHeight="1" x14ac:dyDescent="0.2">
      <c r="S111" s="76"/>
    </row>
    <row r="112" spans="16:26" ht="30" customHeight="1" x14ac:dyDescent="0.2">
      <c r="S112" s="76"/>
    </row>
    <row r="113" spans="19:19" ht="30" customHeight="1" x14ac:dyDescent="0.2">
      <c r="S113" s="76"/>
    </row>
  </sheetData>
  <sheetProtection formatCells="0" formatColumns="0" formatRows="0"/>
  <mergeCells count="91">
    <mergeCell ref="B6:O6"/>
    <mergeCell ref="L10:L11"/>
    <mergeCell ref="M10:O11"/>
    <mergeCell ref="A8:A9"/>
    <mergeCell ref="B8:B9"/>
    <mergeCell ref="C8:L8"/>
    <mergeCell ref="M8:O9"/>
    <mergeCell ref="A10:A11"/>
    <mergeCell ref="D10:D11"/>
    <mergeCell ref="F10:F11"/>
    <mergeCell ref="H10:H11"/>
    <mergeCell ref="J10:J11"/>
    <mergeCell ref="A1:A4"/>
    <mergeCell ref="B1:M1"/>
    <mergeCell ref="N1:O1"/>
    <mergeCell ref="B2:M2"/>
    <mergeCell ref="N2:O2"/>
    <mergeCell ref="B3:M3"/>
    <mergeCell ref="N3:O3"/>
    <mergeCell ref="B4:M4"/>
    <mergeCell ref="N4:O4"/>
    <mergeCell ref="A20:A21"/>
    <mergeCell ref="D20:D21"/>
    <mergeCell ref="F20:F21"/>
    <mergeCell ref="H20:H21"/>
    <mergeCell ref="J20:J21"/>
    <mergeCell ref="L20:L21"/>
    <mergeCell ref="M20:O21"/>
    <mergeCell ref="L22:L23"/>
    <mergeCell ref="M22:O23"/>
    <mergeCell ref="A24:A25"/>
    <mergeCell ref="D24:D25"/>
    <mergeCell ref="F24:F25"/>
    <mergeCell ref="H24:H25"/>
    <mergeCell ref="J24:J25"/>
    <mergeCell ref="L24:L25"/>
    <mergeCell ref="M24:O25"/>
    <mergeCell ref="A22:A23"/>
    <mergeCell ref="D22:D23"/>
    <mergeCell ref="F22:F23"/>
    <mergeCell ref="H22:H23"/>
    <mergeCell ref="J22:J23"/>
    <mergeCell ref="L26:L27"/>
    <mergeCell ref="M26:O27"/>
    <mergeCell ref="A28:A29"/>
    <mergeCell ref="D28:D29"/>
    <mergeCell ref="F28:F29"/>
    <mergeCell ref="H28:H29"/>
    <mergeCell ref="J28:J29"/>
    <mergeCell ref="L28:L29"/>
    <mergeCell ref="M28:O29"/>
    <mergeCell ref="A26:A27"/>
    <mergeCell ref="D26:D27"/>
    <mergeCell ref="F26:F27"/>
    <mergeCell ref="H26:H27"/>
    <mergeCell ref="J26:J27"/>
    <mergeCell ref="L30:L31"/>
    <mergeCell ref="M30:O31"/>
    <mergeCell ref="A30:A31"/>
    <mergeCell ref="D30:D31"/>
    <mergeCell ref="F30:F31"/>
    <mergeCell ref="H30:H31"/>
    <mergeCell ref="J30:J31"/>
    <mergeCell ref="L12:L13"/>
    <mergeCell ref="M12:O13"/>
    <mergeCell ref="A14:A15"/>
    <mergeCell ref="D14:D15"/>
    <mergeCell ref="F14:F15"/>
    <mergeCell ref="H14:H15"/>
    <mergeCell ref="J14:J15"/>
    <mergeCell ref="L14:L15"/>
    <mergeCell ref="M14:O15"/>
    <mergeCell ref="A12:A13"/>
    <mergeCell ref="D12:D13"/>
    <mergeCell ref="F12:F13"/>
    <mergeCell ref="H12:H13"/>
    <mergeCell ref="J12:J13"/>
    <mergeCell ref="L16:L17"/>
    <mergeCell ref="M16:O17"/>
    <mergeCell ref="A18:A19"/>
    <mergeCell ref="D18:D19"/>
    <mergeCell ref="F18:F19"/>
    <mergeCell ref="H18:H19"/>
    <mergeCell ref="J18:J19"/>
    <mergeCell ref="L18:L19"/>
    <mergeCell ref="M18:O19"/>
    <mergeCell ref="A16:A17"/>
    <mergeCell ref="D16:D17"/>
    <mergeCell ref="F16:F17"/>
    <mergeCell ref="H16:H17"/>
    <mergeCell ref="J16:J1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77"/>
  <sheetViews>
    <sheetView topLeftCell="A24" zoomScale="90" zoomScaleNormal="90" workbookViewId="0">
      <selection activeCell="C75" sqref="C75:P75"/>
    </sheetView>
  </sheetViews>
  <sheetFormatPr baseColWidth="10" defaultColWidth="11.42578125" defaultRowHeight="14.25" x14ac:dyDescent="0.2"/>
  <cols>
    <col min="1" max="1" width="3" style="8" customWidth="1"/>
    <col min="2" max="2" width="31.28515625" style="8" customWidth="1"/>
    <col min="3" max="3" width="16.7109375" style="8" customWidth="1"/>
    <col min="4" max="4" width="7.140625" style="8" customWidth="1"/>
    <col min="5" max="5" width="5.5703125" style="8" customWidth="1"/>
    <col min="6" max="6" width="6.42578125" style="8" customWidth="1"/>
    <col min="7" max="8" width="5.28515625" style="8" customWidth="1"/>
    <col min="9" max="9" width="9.5703125" style="8" customWidth="1"/>
    <col min="10" max="10" width="4.140625" style="8" customWidth="1"/>
    <col min="11" max="11" width="6.42578125" style="8" customWidth="1"/>
    <col min="12" max="12" width="9.5703125" style="8" customWidth="1"/>
    <col min="13" max="13" width="8.42578125" style="8" customWidth="1"/>
    <col min="14" max="14" width="6.42578125" style="8" customWidth="1"/>
    <col min="15" max="15" width="11" style="8" customWidth="1"/>
    <col min="16" max="16" width="14.5703125" style="8" customWidth="1"/>
    <col min="17" max="16384" width="11.42578125" style="8"/>
  </cols>
  <sheetData>
    <row r="1" spans="1:17" ht="15" thickBot="1" x14ac:dyDescent="0.25">
      <c r="A1" s="7"/>
      <c r="B1" s="7"/>
      <c r="C1" s="7"/>
      <c r="D1" s="7"/>
      <c r="E1" s="7"/>
      <c r="F1" s="7"/>
      <c r="G1" s="7"/>
      <c r="H1" s="7"/>
      <c r="I1" s="7"/>
      <c r="J1" s="7"/>
      <c r="K1" s="7"/>
      <c r="L1" s="7"/>
      <c r="M1" s="7"/>
      <c r="N1" s="7"/>
      <c r="O1" s="7"/>
      <c r="P1" s="7"/>
      <c r="Q1" s="7"/>
    </row>
    <row r="2" spans="1:17" ht="15" x14ac:dyDescent="0.2">
      <c r="A2" s="7"/>
      <c r="B2" s="282"/>
      <c r="C2" s="285" t="s">
        <v>0</v>
      </c>
      <c r="D2" s="286"/>
      <c r="E2" s="286"/>
      <c r="F2" s="286"/>
      <c r="G2" s="286"/>
      <c r="H2" s="286"/>
      <c r="I2" s="286"/>
      <c r="J2" s="286"/>
      <c r="K2" s="286"/>
      <c r="L2" s="286"/>
      <c r="M2" s="287"/>
      <c r="N2" s="288" t="s">
        <v>1</v>
      </c>
      <c r="O2" s="289"/>
      <c r="P2" s="290"/>
      <c r="Q2" s="7"/>
    </row>
    <row r="3" spans="1:17" ht="15" x14ac:dyDescent="0.2">
      <c r="A3" s="7"/>
      <c r="B3" s="283"/>
      <c r="C3" s="291" t="s">
        <v>2</v>
      </c>
      <c r="D3" s="292"/>
      <c r="E3" s="292"/>
      <c r="F3" s="292"/>
      <c r="G3" s="292"/>
      <c r="H3" s="292"/>
      <c r="I3" s="292"/>
      <c r="J3" s="292"/>
      <c r="K3" s="292"/>
      <c r="L3" s="292"/>
      <c r="M3" s="293"/>
      <c r="N3" s="294" t="s">
        <v>3</v>
      </c>
      <c r="O3" s="295"/>
      <c r="P3" s="296"/>
      <c r="Q3" s="7"/>
    </row>
    <row r="4" spans="1:17" ht="15" x14ac:dyDescent="0.2">
      <c r="A4" s="7"/>
      <c r="B4" s="283"/>
      <c r="C4" s="291" t="s">
        <v>4</v>
      </c>
      <c r="D4" s="292"/>
      <c r="E4" s="292"/>
      <c r="F4" s="292"/>
      <c r="G4" s="292"/>
      <c r="H4" s="292"/>
      <c r="I4" s="292"/>
      <c r="J4" s="292"/>
      <c r="K4" s="292"/>
      <c r="L4" s="292"/>
      <c r="M4" s="293"/>
      <c r="N4" s="294" t="s">
        <v>5</v>
      </c>
      <c r="O4" s="295"/>
      <c r="P4" s="296"/>
      <c r="Q4" s="7"/>
    </row>
    <row r="5" spans="1:17" ht="15.75" thickBot="1" x14ac:dyDescent="0.25">
      <c r="A5" s="7"/>
      <c r="B5" s="284"/>
      <c r="C5" s="297" t="s">
        <v>6</v>
      </c>
      <c r="D5" s="298"/>
      <c r="E5" s="298"/>
      <c r="F5" s="298"/>
      <c r="G5" s="298"/>
      <c r="H5" s="298"/>
      <c r="I5" s="298"/>
      <c r="J5" s="298"/>
      <c r="K5" s="298"/>
      <c r="L5" s="298"/>
      <c r="M5" s="299"/>
      <c r="N5" s="300" t="s">
        <v>7</v>
      </c>
      <c r="O5" s="301"/>
      <c r="P5" s="302"/>
      <c r="Q5" s="7"/>
    </row>
    <row r="6" spans="1:17" ht="15" thickBot="1" x14ac:dyDescent="0.25">
      <c r="A6" s="7"/>
      <c r="B6" s="7"/>
      <c r="C6" s="7"/>
      <c r="D6" s="7"/>
      <c r="E6" s="7"/>
      <c r="F6" s="7"/>
      <c r="G6" s="7"/>
      <c r="H6" s="7"/>
      <c r="I6" s="7"/>
      <c r="J6" s="7"/>
      <c r="K6" s="7"/>
      <c r="L6" s="7"/>
      <c r="M6" s="7"/>
      <c r="N6" s="7"/>
      <c r="O6" s="7"/>
      <c r="P6" s="7"/>
      <c r="Q6" s="7"/>
    </row>
    <row r="7" spans="1:17" x14ac:dyDescent="0.2">
      <c r="A7" s="7"/>
      <c r="B7" s="303" t="s">
        <v>8</v>
      </c>
      <c r="C7" s="304"/>
      <c r="D7" s="304"/>
      <c r="E7" s="304"/>
      <c r="F7" s="304"/>
      <c r="G7" s="304"/>
      <c r="H7" s="304"/>
      <c r="I7" s="304"/>
      <c r="J7" s="304"/>
      <c r="K7" s="304"/>
      <c r="L7" s="304"/>
      <c r="M7" s="304"/>
      <c r="N7" s="304"/>
      <c r="O7" s="304"/>
      <c r="P7" s="305"/>
      <c r="Q7" s="7"/>
    </row>
    <row r="8" spans="1:17" ht="15" thickBot="1" x14ac:dyDescent="0.25">
      <c r="A8" s="7"/>
      <c r="B8" s="306"/>
      <c r="C8" s="307"/>
      <c r="D8" s="307"/>
      <c r="E8" s="307"/>
      <c r="F8" s="307"/>
      <c r="G8" s="307"/>
      <c r="H8" s="307"/>
      <c r="I8" s="307"/>
      <c r="J8" s="307"/>
      <c r="K8" s="307"/>
      <c r="L8" s="307"/>
      <c r="M8" s="307"/>
      <c r="N8" s="307"/>
      <c r="O8" s="307"/>
      <c r="P8" s="308"/>
      <c r="Q8" s="7"/>
    </row>
    <row r="9" spans="1:17" ht="3" customHeight="1" thickBot="1" x14ac:dyDescent="0.25">
      <c r="A9" s="7"/>
      <c r="B9" s="309"/>
      <c r="C9" s="309"/>
      <c r="D9" s="309"/>
      <c r="E9" s="309"/>
      <c r="F9" s="309"/>
      <c r="G9" s="309"/>
      <c r="H9" s="309"/>
      <c r="I9" s="309"/>
      <c r="J9" s="309"/>
      <c r="K9" s="309"/>
      <c r="L9" s="309"/>
      <c r="M9" s="309"/>
      <c r="N9" s="309"/>
      <c r="O9" s="309"/>
      <c r="P9" s="309"/>
      <c r="Q9" s="7"/>
    </row>
    <row r="10" spans="1:17" ht="24.75" customHeight="1" thickBot="1" x14ac:dyDescent="0.25">
      <c r="A10" s="7"/>
      <c r="B10" s="33" t="s">
        <v>9</v>
      </c>
      <c r="C10" s="653">
        <v>2025</v>
      </c>
      <c r="D10" s="654"/>
      <c r="E10" s="654"/>
      <c r="F10" s="654"/>
      <c r="G10" s="654"/>
      <c r="H10" s="654"/>
      <c r="I10" s="655"/>
      <c r="J10" s="313" t="s">
        <v>10</v>
      </c>
      <c r="K10" s="314"/>
      <c r="L10" s="314"/>
      <c r="M10" s="314"/>
      <c r="N10" s="656" t="s">
        <v>89</v>
      </c>
      <c r="O10" s="546"/>
      <c r="P10" s="547"/>
      <c r="Q10" s="7"/>
    </row>
    <row r="11" spans="1:17" ht="3" customHeight="1" thickBot="1" x14ac:dyDescent="0.25">
      <c r="A11" s="7"/>
      <c r="B11" s="279"/>
      <c r="C11" s="280"/>
      <c r="D11" s="280"/>
      <c r="E11" s="280"/>
      <c r="F11" s="280"/>
      <c r="G11" s="280"/>
      <c r="H11" s="280"/>
      <c r="I11" s="280"/>
      <c r="J11" s="280"/>
      <c r="K11" s="280"/>
      <c r="L11" s="280"/>
      <c r="M11" s="280"/>
      <c r="N11" s="280"/>
      <c r="O11" s="280"/>
      <c r="P11" s="281"/>
      <c r="Q11" s="7"/>
    </row>
    <row r="12" spans="1:17" ht="31.5" customHeight="1" thickBot="1" x14ac:dyDescent="0.25">
      <c r="A12" s="7"/>
      <c r="B12" s="34" t="s">
        <v>11</v>
      </c>
      <c r="C12" s="321" t="s">
        <v>85</v>
      </c>
      <c r="D12" s="321"/>
      <c r="E12" s="321"/>
      <c r="F12" s="321"/>
      <c r="G12" s="321"/>
      <c r="H12" s="321"/>
      <c r="I12" s="321"/>
      <c r="J12" s="321"/>
      <c r="K12" s="321"/>
      <c r="L12" s="321"/>
      <c r="M12" s="321"/>
      <c r="N12" s="321"/>
      <c r="O12" s="321"/>
      <c r="P12" s="322"/>
      <c r="Q12" s="7"/>
    </row>
    <row r="13" spans="1:17" ht="3" customHeight="1" thickBot="1" x14ac:dyDescent="0.25">
      <c r="A13" s="7"/>
      <c r="B13" s="323"/>
      <c r="C13" s="324"/>
      <c r="D13" s="324"/>
      <c r="E13" s="324"/>
      <c r="F13" s="324"/>
      <c r="G13" s="324"/>
      <c r="H13" s="324"/>
      <c r="I13" s="324"/>
      <c r="J13" s="324"/>
      <c r="K13" s="324"/>
      <c r="L13" s="324"/>
      <c r="M13" s="324"/>
      <c r="N13" s="324"/>
      <c r="O13" s="324"/>
      <c r="P13" s="325"/>
      <c r="Q13" s="7"/>
    </row>
    <row r="14" spans="1:17" ht="31.5" customHeight="1" thickBot="1" x14ac:dyDescent="0.25">
      <c r="A14" s="7"/>
      <c r="B14" s="34" t="s">
        <v>12</v>
      </c>
      <c r="C14" s="650" t="s">
        <v>156</v>
      </c>
      <c r="D14" s="651"/>
      <c r="E14" s="651"/>
      <c r="F14" s="651"/>
      <c r="G14" s="651"/>
      <c r="H14" s="651"/>
      <c r="I14" s="651"/>
      <c r="J14" s="651"/>
      <c r="K14" s="651"/>
      <c r="L14" s="651"/>
      <c r="M14" s="651"/>
      <c r="N14" s="651"/>
      <c r="O14" s="651"/>
      <c r="P14" s="652"/>
      <c r="Q14" s="7"/>
    </row>
    <row r="15" spans="1:17" ht="3" customHeight="1" thickBot="1" x14ac:dyDescent="0.25">
      <c r="A15" s="7"/>
      <c r="B15" s="12"/>
      <c r="C15" s="13"/>
      <c r="D15" s="13"/>
      <c r="E15" s="13"/>
      <c r="F15" s="13"/>
      <c r="G15" s="13"/>
      <c r="H15" s="13"/>
      <c r="I15" s="13"/>
      <c r="J15" s="13"/>
      <c r="K15" s="13"/>
      <c r="L15" s="13"/>
      <c r="M15" s="13"/>
      <c r="N15" s="13"/>
      <c r="O15" s="13"/>
      <c r="P15" s="14"/>
      <c r="Q15" s="7"/>
    </row>
    <row r="16" spans="1:17" ht="30.75" customHeight="1" thickBot="1" x14ac:dyDescent="0.25">
      <c r="A16" s="7"/>
      <c r="B16" s="34" t="s">
        <v>13</v>
      </c>
      <c r="C16" s="545" t="s">
        <v>157</v>
      </c>
      <c r="D16" s="546"/>
      <c r="E16" s="546"/>
      <c r="F16" s="546"/>
      <c r="G16" s="546"/>
      <c r="H16" s="546"/>
      <c r="I16" s="546"/>
      <c r="J16" s="546"/>
      <c r="K16" s="546"/>
      <c r="L16" s="546"/>
      <c r="M16" s="546"/>
      <c r="N16" s="546"/>
      <c r="O16" s="546"/>
      <c r="P16" s="547"/>
      <c r="Q16" s="7"/>
    </row>
    <row r="17" spans="1:17" ht="3" customHeight="1" thickBot="1" x14ac:dyDescent="0.25">
      <c r="A17" s="7"/>
      <c r="B17" s="12"/>
      <c r="C17" s="13"/>
      <c r="D17" s="13"/>
      <c r="E17" s="13"/>
      <c r="F17" s="13"/>
      <c r="G17" s="13"/>
      <c r="H17" s="13"/>
      <c r="I17" s="13"/>
      <c r="J17" s="13"/>
      <c r="K17" s="13"/>
      <c r="L17" s="13"/>
      <c r="M17" s="13"/>
      <c r="N17" s="13"/>
      <c r="O17" s="13"/>
      <c r="P17" s="14"/>
      <c r="Q17" s="7"/>
    </row>
    <row r="18" spans="1:17" ht="33" customHeight="1" thickBot="1" x14ac:dyDescent="0.25">
      <c r="A18" s="7"/>
      <c r="B18" s="34" t="s">
        <v>14</v>
      </c>
      <c r="C18" s="548" t="s">
        <v>117</v>
      </c>
      <c r="D18" s="549"/>
      <c r="E18" s="549"/>
      <c r="F18" s="549"/>
      <c r="G18" s="549"/>
      <c r="H18" s="549"/>
      <c r="I18" s="549"/>
      <c r="J18" s="549"/>
      <c r="K18" s="549"/>
      <c r="L18" s="549"/>
      <c r="M18" s="549"/>
      <c r="N18" s="549"/>
      <c r="O18" s="549"/>
      <c r="P18" s="550"/>
      <c r="Q18" s="7"/>
    </row>
    <row r="19" spans="1:17" ht="3" customHeight="1" thickBot="1" x14ac:dyDescent="0.25">
      <c r="A19" s="7"/>
      <c r="B19" s="338"/>
      <c r="C19" s="338"/>
      <c r="D19" s="338"/>
      <c r="E19" s="338"/>
      <c r="F19" s="338"/>
      <c r="G19" s="338"/>
      <c r="H19" s="338"/>
      <c r="I19" s="338"/>
      <c r="J19" s="338"/>
      <c r="K19" s="338"/>
      <c r="L19" s="338"/>
      <c r="M19" s="338"/>
      <c r="N19" s="338"/>
      <c r="O19" s="338"/>
      <c r="P19" s="338"/>
      <c r="Q19" s="7"/>
    </row>
    <row r="20" spans="1:17" ht="15" thickBot="1" x14ac:dyDescent="0.25">
      <c r="A20" s="7"/>
      <c r="B20" s="339" t="s">
        <v>15</v>
      </c>
      <c r="C20" s="340"/>
      <c r="D20" s="340"/>
      <c r="E20" s="340"/>
      <c r="F20" s="340"/>
      <c r="G20" s="340"/>
      <c r="H20" s="340"/>
      <c r="I20" s="340"/>
      <c r="J20" s="340"/>
      <c r="K20" s="340"/>
      <c r="L20" s="340"/>
      <c r="M20" s="340"/>
      <c r="N20" s="340"/>
      <c r="O20" s="340"/>
      <c r="P20" s="341"/>
      <c r="Q20" s="7"/>
    </row>
    <row r="21" spans="1:17" ht="3" customHeight="1" thickBot="1" x14ac:dyDescent="0.25">
      <c r="A21" s="7"/>
      <c r="B21" s="342"/>
      <c r="C21" s="343"/>
      <c r="D21" s="343"/>
      <c r="E21" s="343"/>
      <c r="F21" s="343"/>
      <c r="G21" s="343"/>
      <c r="H21" s="343"/>
      <c r="I21" s="343"/>
      <c r="J21" s="343"/>
      <c r="K21" s="343"/>
      <c r="L21" s="343"/>
      <c r="M21" s="343"/>
      <c r="N21" s="343"/>
      <c r="O21" s="343"/>
      <c r="P21" s="344"/>
      <c r="Q21" s="7"/>
    </row>
    <row r="22" spans="1:17" ht="70.5" customHeight="1" thickBot="1" x14ac:dyDescent="0.25">
      <c r="A22" s="7"/>
      <c r="B22" s="34" t="s">
        <v>16</v>
      </c>
      <c r="C22" s="518" t="s">
        <v>174</v>
      </c>
      <c r="D22" s="519"/>
      <c r="E22" s="519"/>
      <c r="F22" s="519"/>
      <c r="G22" s="519"/>
      <c r="H22" s="519"/>
      <c r="I22" s="519"/>
      <c r="J22" s="519"/>
      <c r="K22" s="519"/>
      <c r="L22" s="519"/>
      <c r="M22" s="519"/>
      <c r="N22" s="519"/>
      <c r="O22" s="519"/>
      <c r="P22" s="520"/>
      <c r="Q22" s="7"/>
    </row>
    <row r="23" spans="1:17" ht="3" customHeight="1" thickBot="1" x14ac:dyDescent="0.25">
      <c r="A23" s="7"/>
      <c r="B23" s="318"/>
      <c r="C23" s="319"/>
      <c r="D23" s="319"/>
      <c r="E23" s="319"/>
      <c r="F23" s="319"/>
      <c r="G23" s="319"/>
      <c r="H23" s="319"/>
      <c r="I23" s="319"/>
      <c r="J23" s="319"/>
      <c r="K23" s="319"/>
      <c r="L23" s="319"/>
      <c r="M23" s="319"/>
      <c r="N23" s="319"/>
      <c r="O23" s="319"/>
      <c r="P23" s="320"/>
      <c r="Q23" s="7"/>
    </row>
    <row r="24" spans="1:17" ht="121.5" customHeight="1" thickBot="1" x14ac:dyDescent="0.25">
      <c r="A24" s="7"/>
      <c r="B24" s="159" t="s">
        <v>17</v>
      </c>
      <c r="C24" s="638" t="s">
        <v>180</v>
      </c>
      <c r="D24" s="639"/>
      <c r="E24" s="639"/>
      <c r="F24" s="639"/>
      <c r="G24" s="639"/>
      <c r="H24" s="639"/>
      <c r="I24" s="639"/>
      <c r="J24" s="639"/>
      <c r="K24" s="639"/>
      <c r="L24" s="639"/>
      <c r="M24" s="639"/>
      <c r="N24" s="639"/>
      <c r="O24" s="639"/>
      <c r="P24" s="640"/>
      <c r="Q24" s="7"/>
    </row>
    <row r="25" spans="1:17" ht="4.5" customHeight="1" thickBot="1" x14ac:dyDescent="0.25">
      <c r="A25" s="7"/>
      <c r="B25" s="354">
        <v>12</v>
      </c>
      <c r="C25" s="355"/>
      <c r="D25" s="355"/>
      <c r="E25" s="355"/>
      <c r="F25" s="355"/>
      <c r="G25" s="355"/>
      <c r="H25" s="355"/>
      <c r="I25" s="355"/>
      <c r="J25" s="355"/>
      <c r="K25" s="355"/>
      <c r="L25" s="355"/>
      <c r="M25" s="355"/>
      <c r="N25" s="355"/>
      <c r="O25" s="355"/>
      <c r="P25" s="356"/>
      <c r="Q25" s="7"/>
    </row>
    <row r="26" spans="1:17" ht="15" thickBot="1" x14ac:dyDescent="0.25">
      <c r="A26" s="7"/>
      <c r="B26" s="36" t="s">
        <v>18</v>
      </c>
      <c r="C26" s="641">
        <v>0.7</v>
      </c>
      <c r="D26" s="642"/>
      <c r="E26" s="642"/>
      <c r="F26" s="642"/>
      <c r="G26" s="642"/>
      <c r="H26" s="642"/>
      <c r="I26" s="642"/>
      <c r="J26" s="642"/>
      <c r="K26" s="642"/>
      <c r="L26" s="642"/>
      <c r="M26" s="642"/>
      <c r="N26" s="642"/>
      <c r="O26" s="642"/>
      <c r="P26" s="643"/>
      <c r="Q26" s="7"/>
    </row>
    <row r="27" spans="1:17" ht="3" customHeight="1" thickBot="1" x14ac:dyDescent="0.25">
      <c r="A27" s="7"/>
      <c r="B27" s="85"/>
      <c r="C27" s="243"/>
      <c r="D27" s="243"/>
      <c r="E27" s="243"/>
      <c r="F27" s="243"/>
      <c r="G27" s="243"/>
      <c r="H27" s="243"/>
      <c r="I27" s="243"/>
      <c r="J27" s="243"/>
      <c r="K27" s="243"/>
      <c r="L27" s="243"/>
      <c r="M27" s="243"/>
      <c r="N27" s="243"/>
      <c r="O27" s="243"/>
      <c r="P27" s="244"/>
      <c r="Q27" s="7"/>
    </row>
    <row r="28" spans="1:17" ht="15.75" customHeight="1" thickBot="1" x14ac:dyDescent="0.25">
      <c r="A28" s="7"/>
      <c r="B28" s="36" t="s">
        <v>19</v>
      </c>
      <c r="C28" s="245" t="s">
        <v>20</v>
      </c>
      <c r="D28" s="644" t="s">
        <v>158</v>
      </c>
      <c r="E28" s="645"/>
      <c r="F28" s="645"/>
      <c r="G28" s="646"/>
      <c r="H28" s="647" t="s">
        <v>21</v>
      </c>
      <c r="I28" s="647"/>
      <c r="J28" s="647"/>
      <c r="K28" s="644" t="s">
        <v>159</v>
      </c>
      <c r="L28" s="645"/>
      <c r="M28" s="646"/>
      <c r="N28" s="648" t="s">
        <v>22</v>
      </c>
      <c r="O28" s="649"/>
      <c r="P28" s="246" t="s">
        <v>160</v>
      </c>
      <c r="Q28" s="7"/>
    </row>
    <row r="29" spans="1:17" ht="3" customHeight="1" thickBot="1" x14ac:dyDescent="0.25">
      <c r="A29" s="7"/>
      <c r="B29" s="364"/>
      <c r="C29" s="365"/>
      <c r="D29" s="365"/>
      <c r="E29" s="365"/>
      <c r="F29" s="365"/>
      <c r="G29" s="365"/>
      <c r="H29" s="365"/>
      <c r="I29" s="365"/>
      <c r="J29" s="365"/>
      <c r="K29" s="365"/>
      <c r="L29" s="365"/>
      <c r="M29" s="365"/>
      <c r="N29" s="365"/>
      <c r="O29" s="365"/>
      <c r="P29" s="366"/>
      <c r="Q29" s="7"/>
    </row>
    <row r="30" spans="1:17" ht="15" thickBot="1" x14ac:dyDescent="0.25">
      <c r="A30" s="7"/>
      <c r="B30" s="35" t="s">
        <v>23</v>
      </c>
      <c r="C30" s="367" t="s">
        <v>90</v>
      </c>
      <c r="D30" s="349"/>
      <c r="E30" s="349"/>
      <c r="F30" s="349"/>
      <c r="G30" s="349"/>
      <c r="H30" s="349"/>
      <c r="I30" s="349"/>
      <c r="J30" s="349"/>
      <c r="K30" s="349"/>
      <c r="L30" s="349"/>
      <c r="M30" s="349"/>
      <c r="N30" s="349"/>
      <c r="O30" s="349"/>
      <c r="P30" s="350"/>
      <c r="Q30" s="7"/>
    </row>
    <row r="31" spans="1:17" ht="3" customHeight="1" thickBot="1" x14ac:dyDescent="0.25">
      <c r="A31" s="7"/>
      <c r="B31" s="318"/>
      <c r="C31" s="319"/>
      <c r="D31" s="319"/>
      <c r="E31" s="319"/>
      <c r="F31" s="319"/>
      <c r="G31" s="319"/>
      <c r="H31" s="319"/>
      <c r="I31" s="319"/>
      <c r="J31" s="319"/>
      <c r="K31" s="319"/>
      <c r="L31" s="319"/>
      <c r="M31" s="319"/>
      <c r="N31" s="319"/>
      <c r="O31" s="319"/>
      <c r="P31" s="320"/>
      <c r="Q31" s="7"/>
    </row>
    <row r="32" spans="1:17" ht="15" thickBot="1" x14ac:dyDescent="0.25">
      <c r="A32" s="7"/>
      <c r="B32" s="35" t="s">
        <v>24</v>
      </c>
      <c r="C32" s="348" t="s">
        <v>25</v>
      </c>
      <c r="D32" s="349"/>
      <c r="E32" s="349"/>
      <c r="F32" s="349"/>
      <c r="G32" s="349"/>
      <c r="H32" s="349"/>
      <c r="I32" s="349"/>
      <c r="J32" s="349"/>
      <c r="K32" s="349"/>
      <c r="L32" s="349"/>
      <c r="M32" s="349"/>
      <c r="N32" s="349"/>
      <c r="O32" s="349"/>
      <c r="P32" s="350"/>
      <c r="Q32" s="7"/>
    </row>
    <row r="33" spans="1:17" ht="3" customHeight="1" thickBot="1" x14ac:dyDescent="0.25">
      <c r="A33" s="7"/>
      <c r="B33" s="318"/>
      <c r="C33" s="319"/>
      <c r="D33" s="319"/>
      <c r="E33" s="319"/>
      <c r="F33" s="319"/>
      <c r="G33" s="319"/>
      <c r="H33" s="319"/>
      <c r="I33" s="319"/>
      <c r="J33" s="319"/>
      <c r="K33" s="319"/>
      <c r="L33" s="319"/>
      <c r="M33" s="319"/>
      <c r="N33" s="319"/>
      <c r="O33" s="319"/>
      <c r="P33" s="320"/>
      <c r="Q33" s="7"/>
    </row>
    <row r="34" spans="1:17" ht="15" thickBot="1" x14ac:dyDescent="0.25">
      <c r="A34" s="7"/>
      <c r="B34" s="35" t="s">
        <v>26</v>
      </c>
      <c r="C34" s="348" t="s">
        <v>25</v>
      </c>
      <c r="D34" s="349"/>
      <c r="E34" s="349"/>
      <c r="F34" s="349"/>
      <c r="G34" s="349"/>
      <c r="H34" s="349"/>
      <c r="I34" s="349"/>
      <c r="J34" s="349"/>
      <c r="K34" s="349"/>
      <c r="L34" s="349"/>
      <c r="M34" s="349"/>
      <c r="N34" s="349"/>
      <c r="O34" s="349"/>
      <c r="P34" s="350"/>
      <c r="Q34" s="7"/>
    </row>
    <row r="35" spans="1:17" ht="3" customHeight="1" thickBot="1" x14ac:dyDescent="0.25">
      <c r="A35" s="7"/>
      <c r="B35" s="323"/>
      <c r="C35" s="324"/>
      <c r="D35" s="324"/>
      <c r="E35" s="324"/>
      <c r="F35" s="324"/>
      <c r="G35" s="324"/>
      <c r="H35" s="324"/>
      <c r="I35" s="324"/>
      <c r="J35" s="324"/>
      <c r="K35" s="324"/>
      <c r="L35" s="324"/>
      <c r="M35" s="324"/>
      <c r="N35" s="324"/>
      <c r="O35" s="324"/>
      <c r="P35" s="325"/>
      <c r="Q35" s="7"/>
    </row>
    <row r="36" spans="1:17" ht="15" thickBot="1" x14ac:dyDescent="0.25">
      <c r="A36" s="7"/>
      <c r="B36" s="35" t="s">
        <v>27</v>
      </c>
      <c r="C36" s="348" t="s">
        <v>25</v>
      </c>
      <c r="D36" s="349"/>
      <c r="E36" s="349"/>
      <c r="F36" s="349"/>
      <c r="G36" s="349"/>
      <c r="H36" s="349"/>
      <c r="I36" s="349"/>
      <c r="J36" s="349"/>
      <c r="K36" s="349"/>
      <c r="L36" s="349"/>
      <c r="M36" s="349"/>
      <c r="N36" s="349"/>
      <c r="O36" s="349"/>
      <c r="P36" s="350"/>
      <c r="Q36" s="7"/>
    </row>
    <row r="37" spans="1:17" ht="15" thickBot="1" x14ac:dyDescent="0.25">
      <c r="A37" s="7"/>
      <c r="B37" s="18"/>
      <c r="C37" s="18"/>
      <c r="D37" s="18"/>
      <c r="E37" s="18"/>
      <c r="F37" s="18"/>
      <c r="G37" s="18"/>
      <c r="H37" s="18"/>
      <c r="I37" s="18"/>
      <c r="J37" s="18"/>
      <c r="K37" s="18"/>
      <c r="L37" s="18"/>
      <c r="M37" s="18"/>
      <c r="N37" s="18"/>
      <c r="O37" s="18"/>
      <c r="P37" s="18"/>
      <c r="Q37" s="7"/>
    </row>
    <row r="38" spans="1:17" x14ac:dyDescent="0.2">
      <c r="A38" s="7"/>
      <c r="B38" s="368" t="s">
        <v>28</v>
      </c>
      <c r="C38" s="369"/>
      <c r="D38" s="369"/>
      <c r="E38" s="369"/>
      <c r="F38" s="369"/>
      <c r="G38" s="369"/>
      <c r="H38" s="369"/>
      <c r="I38" s="369"/>
      <c r="J38" s="369"/>
      <c r="K38" s="369"/>
      <c r="L38" s="369"/>
      <c r="M38" s="369"/>
      <c r="N38" s="369"/>
      <c r="O38" s="369"/>
      <c r="P38" s="370"/>
      <c r="Q38" s="7"/>
    </row>
    <row r="39" spans="1:17" x14ac:dyDescent="0.2">
      <c r="A39" s="7"/>
      <c r="B39" s="37" t="s">
        <v>29</v>
      </c>
      <c r="C39" s="371" t="s">
        <v>30</v>
      </c>
      <c r="D39" s="371"/>
      <c r="E39" s="371"/>
      <c r="F39" s="371"/>
      <c r="G39" s="371"/>
      <c r="H39" s="371" t="s">
        <v>23</v>
      </c>
      <c r="I39" s="371"/>
      <c r="J39" s="371"/>
      <c r="K39" s="371"/>
      <c r="L39" s="371"/>
      <c r="M39" s="371" t="s">
        <v>31</v>
      </c>
      <c r="N39" s="371"/>
      <c r="O39" s="371"/>
      <c r="P39" s="372"/>
      <c r="Q39" s="7"/>
    </row>
    <row r="40" spans="1:17" ht="65.25" customHeight="1" x14ac:dyDescent="0.2">
      <c r="A40" s="7"/>
      <c r="B40" s="19" t="s">
        <v>175</v>
      </c>
      <c r="C40" s="503" t="s">
        <v>161</v>
      </c>
      <c r="D40" s="503"/>
      <c r="E40" s="503"/>
      <c r="F40" s="503"/>
      <c r="G40" s="503"/>
      <c r="H40" s="504" t="s">
        <v>87</v>
      </c>
      <c r="I40" s="504"/>
      <c r="J40" s="504"/>
      <c r="K40" s="504"/>
      <c r="L40" s="504"/>
      <c r="M40" s="637" t="s">
        <v>162</v>
      </c>
      <c r="N40" s="637"/>
      <c r="O40" s="637"/>
      <c r="P40" s="637"/>
      <c r="Q40" s="7"/>
    </row>
    <row r="41" spans="1:17" ht="52.5" customHeight="1" x14ac:dyDescent="0.2">
      <c r="A41" s="7"/>
      <c r="B41" s="19" t="s">
        <v>176</v>
      </c>
      <c r="C41" s="503" t="s">
        <v>161</v>
      </c>
      <c r="D41" s="503"/>
      <c r="E41" s="503"/>
      <c r="F41" s="503"/>
      <c r="G41" s="503"/>
      <c r="H41" s="504" t="s">
        <v>87</v>
      </c>
      <c r="I41" s="504"/>
      <c r="J41" s="504"/>
      <c r="K41" s="504"/>
      <c r="L41" s="504"/>
      <c r="M41" s="637" t="s">
        <v>162</v>
      </c>
      <c r="N41" s="637"/>
      <c r="O41" s="637"/>
      <c r="P41" s="637"/>
      <c r="Q41" s="7"/>
    </row>
    <row r="42" spans="1:17" ht="3" customHeight="1" thickBot="1" x14ac:dyDescent="0.25">
      <c r="A42" s="7"/>
      <c r="B42" s="20"/>
      <c r="C42" s="20"/>
      <c r="D42" s="20"/>
      <c r="E42" s="20"/>
      <c r="F42" s="20"/>
      <c r="G42" s="20"/>
      <c r="H42" s="20"/>
      <c r="I42" s="20"/>
      <c r="J42" s="20"/>
      <c r="K42" s="20"/>
      <c r="L42" s="20"/>
      <c r="M42" s="20"/>
      <c r="N42" s="20"/>
      <c r="O42" s="20"/>
      <c r="P42" s="20"/>
      <c r="Q42" s="7"/>
    </row>
    <row r="43" spans="1:17" ht="15" thickBot="1" x14ac:dyDescent="0.25">
      <c r="A43" s="7"/>
      <c r="B43" s="339" t="s">
        <v>32</v>
      </c>
      <c r="C43" s="340"/>
      <c r="D43" s="340"/>
      <c r="E43" s="340"/>
      <c r="F43" s="340"/>
      <c r="G43" s="340"/>
      <c r="H43" s="340"/>
      <c r="I43" s="340"/>
      <c r="J43" s="340"/>
      <c r="K43" s="340"/>
      <c r="L43" s="340"/>
      <c r="M43" s="340"/>
      <c r="N43" s="340"/>
      <c r="O43" s="340"/>
      <c r="P43" s="341"/>
      <c r="Q43" s="7"/>
    </row>
    <row r="44" spans="1:17" ht="3" customHeight="1" thickBot="1" x14ac:dyDescent="0.25">
      <c r="A44" s="7"/>
      <c r="B44" s="21"/>
      <c r="C44" s="18"/>
      <c r="D44" s="18"/>
      <c r="E44" s="18"/>
      <c r="F44" s="18"/>
      <c r="G44" s="18"/>
      <c r="H44" s="18"/>
      <c r="I44" s="18"/>
      <c r="J44" s="18"/>
      <c r="K44" s="18"/>
      <c r="L44" s="18"/>
      <c r="M44" s="18"/>
      <c r="N44" s="18"/>
      <c r="O44" s="18"/>
      <c r="P44" s="22"/>
      <c r="Q44" s="7"/>
    </row>
    <row r="45" spans="1:17" x14ac:dyDescent="0.2">
      <c r="A45" s="7"/>
      <c r="B45" s="382" t="s">
        <v>33</v>
      </c>
      <c r="C45" s="23" t="s">
        <v>34</v>
      </c>
      <c r="D45" s="24" t="s">
        <v>35</v>
      </c>
      <c r="E45" s="24" t="s">
        <v>36</v>
      </c>
      <c r="F45" s="24" t="s">
        <v>37</v>
      </c>
      <c r="G45" s="24" t="s">
        <v>38</v>
      </c>
      <c r="H45" s="24" t="s">
        <v>39</v>
      </c>
      <c r="I45" s="24" t="s">
        <v>40</v>
      </c>
      <c r="J45" s="24" t="s">
        <v>41</v>
      </c>
      <c r="K45" s="24" t="s">
        <v>42</v>
      </c>
      <c r="L45" s="24" t="s">
        <v>43</v>
      </c>
      <c r="M45" s="24" t="s">
        <v>44</v>
      </c>
      <c r="N45" s="24" t="s">
        <v>45</v>
      </c>
      <c r="O45" s="25" t="s">
        <v>46</v>
      </c>
      <c r="P45" s="26" t="s">
        <v>47</v>
      </c>
      <c r="Q45" s="7"/>
    </row>
    <row r="46" spans="1:17" x14ac:dyDescent="0.2">
      <c r="A46" s="7"/>
      <c r="B46" s="383"/>
      <c r="C46" s="166" t="s">
        <v>18</v>
      </c>
      <c r="D46" s="271"/>
      <c r="E46" s="271"/>
      <c r="F46" s="272">
        <v>0.7</v>
      </c>
      <c r="G46" s="271"/>
      <c r="H46" s="271"/>
      <c r="I46" s="272">
        <v>0.7</v>
      </c>
      <c r="J46" s="271"/>
      <c r="K46" s="271"/>
      <c r="L46" s="272">
        <v>0.7</v>
      </c>
      <c r="M46" s="271"/>
      <c r="N46" s="271"/>
      <c r="O46" s="272">
        <v>0.7</v>
      </c>
      <c r="P46" s="272">
        <v>0.7</v>
      </c>
      <c r="Q46" s="7"/>
    </row>
    <row r="47" spans="1:17" ht="15" thickBot="1" x14ac:dyDescent="0.25">
      <c r="A47" s="7"/>
      <c r="B47" s="384"/>
      <c r="C47" s="27" t="s">
        <v>48</v>
      </c>
      <c r="D47" s="28"/>
      <c r="E47" s="28"/>
      <c r="F47" s="273">
        <f>+Registro_Seg!D10</f>
        <v>1.1302325581395349</v>
      </c>
      <c r="G47" s="274"/>
      <c r="H47" s="274"/>
      <c r="I47" s="273">
        <f>+Registro_Seg!F10</f>
        <v>1.0297872340425531</v>
      </c>
      <c r="J47" s="274"/>
      <c r="K47" s="274"/>
      <c r="L47" s="273">
        <f>+Registro_Seg!H10</f>
        <v>1.0357142857142858</v>
      </c>
      <c r="M47" s="274"/>
      <c r="N47" s="274"/>
      <c r="O47" s="273">
        <f>+Registro_Seg!J10</f>
        <v>1.0583657587548638</v>
      </c>
      <c r="P47" s="273">
        <f>+Registro_Seg!L10</f>
        <v>1.062298603651987</v>
      </c>
      <c r="Q47" s="7"/>
    </row>
    <row r="48" spans="1:17" s="269" customFormat="1" ht="4.5" customHeight="1" thickBot="1" x14ac:dyDescent="0.25">
      <c r="A48" s="275"/>
      <c r="B48" s="276">
        <v>0.9</v>
      </c>
      <c r="C48" s="277"/>
      <c r="D48" s="277"/>
      <c r="E48" s="277"/>
      <c r="F48" s="277">
        <f>+$C$26</f>
        <v>0.7</v>
      </c>
      <c r="G48" s="277"/>
      <c r="H48" s="277"/>
      <c r="I48" s="277">
        <f>+$C$26</f>
        <v>0.7</v>
      </c>
      <c r="J48" s="277"/>
      <c r="K48" s="277"/>
      <c r="L48" s="277">
        <f>+$C$26</f>
        <v>0.7</v>
      </c>
      <c r="M48" s="277"/>
      <c r="N48" s="277"/>
      <c r="O48" s="277">
        <f>+$C$26</f>
        <v>0.7</v>
      </c>
      <c r="P48" s="277">
        <f>+$C$26</f>
        <v>0.7</v>
      </c>
      <c r="Q48" s="275"/>
    </row>
    <row r="49" spans="1:17" ht="15" thickBot="1" x14ac:dyDescent="0.25">
      <c r="A49" s="7"/>
      <c r="B49" s="339" t="s">
        <v>49</v>
      </c>
      <c r="C49" s="340"/>
      <c r="D49" s="340"/>
      <c r="E49" s="340"/>
      <c r="F49" s="340"/>
      <c r="G49" s="340"/>
      <c r="H49" s="340"/>
      <c r="I49" s="340"/>
      <c r="J49" s="340"/>
      <c r="K49" s="340"/>
      <c r="L49" s="340"/>
      <c r="M49" s="340"/>
      <c r="N49" s="340"/>
      <c r="O49" s="340"/>
      <c r="P49" s="341"/>
      <c r="Q49" s="7"/>
    </row>
    <row r="50" spans="1:17" x14ac:dyDescent="0.2">
      <c r="A50" s="97"/>
      <c r="B50" s="393"/>
      <c r="C50" s="394"/>
      <c r="D50" s="394"/>
      <c r="E50" s="394"/>
      <c r="F50" s="394"/>
      <c r="G50" s="394"/>
      <c r="H50" s="394"/>
      <c r="I50" s="394"/>
      <c r="J50" s="394"/>
      <c r="K50" s="394"/>
      <c r="L50" s="394"/>
      <c r="M50" s="394"/>
      <c r="N50" s="394"/>
      <c r="O50" s="394"/>
      <c r="P50" s="395"/>
      <c r="Q50" s="97"/>
    </row>
    <row r="51" spans="1:17" x14ac:dyDescent="0.2">
      <c r="A51" s="97"/>
      <c r="B51" s="396"/>
      <c r="C51" s="397"/>
      <c r="D51" s="397"/>
      <c r="E51" s="397"/>
      <c r="F51" s="397"/>
      <c r="G51" s="397"/>
      <c r="H51" s="397"/>
      <c r="I51" s="397"/>
      <c r="J51" s="397"/>
      <c r="K51" s="397"/>
      <c r="L51" s="397"/>
      <c r="M51" s="397"/>
      <c r="N51" s="397"/>
      <c r="O51" s="397"/>
      <c r="P51" s="398"/>
      <c r="Q51" s="97"/>
    </row>
    <row r="52" spans="1:17" x14ac:dyDescent="0.2">
      <c r="A52" s="97"/>
      <c r="B52" s="396"/>
      <c r="C52" s="397"/>
      <c r="D52" s="397"/>
      <c r="E52" s="397"/>
      <c r="F52" s="397"/>
      <c r="G52" s="397"/>
      <c r="H52" s="397"/>
      <c r="I52" s="397"/>
      <c r="J52" s="397"/>
      <c r="K52" s="397"/>
      <c r="L52" s="397"/>
      <c r="M52" s="397"/>
      <c r="N52" s="397"/>
      <c r="O52" s="397"/>
      <c r="P52" s="398"/>
      <c r="Q52" s="97"/>
    </row>
    <row r="53" spans="1:17" x14ac:dyDescent="0.2">
      <c r="A53" s="97"/>
      <c r="B53" s="396"/>
      <c r="C53" s="397"/>
      <c r="D53" s="397"/>
      <c r="E53" s="397"/>
      <c r="F53" s="397"/>
      <c r="G53" s="397"/>
      <c r="H53" s="397"/>
      <c r="I53" s="397"/>
      <c r="J53" s="397"/>
      <c r="K53" s="397"/>
      <c r="L53" s="397"/>
      <c r="M53" s="397"/>
      <c r="N53" s="397"/>
      <c r="O53" s="397"/>
      <c r="P53" s="398"/>
      <c r="Q53" s="97"/>
    </row>
    <row r="54" spans="1:17" x14ac:dyDescent="0.2">
      <c r="A54" s="97"/>
      <c r="B54" s="396"/>
      <c r="C54" s="397"/>
      <c r="D54" s="397"/>
      <c r="E54" s="397"/>
      <c r="F54" s="397"/>
      <c r="G54" s="397"/>
      <c r="H54" s="397"/>
      <c r="I54" s="397"/>
      <c r="J54" s="397"/>
      <c r="K54" s="397"/>
      <c r="L54" s="397"/>
      <c r="M54" s="397"/>
      <c r="N54" s="397"/>
      <c r="O54" s="397"/>
      <c r="P54" s="398"/>
      <c r="Q54" s="97"/>
    </row>
    <row r="55" spans="1:17" x14ac:dyDescent="0.2">
      <c r="A55" s="97"/>
      <c r="B55" s="396"/>
      <c r="C55" s="397"/>
      <c r="D55" s="397"/>
      <c r="E55" s="397"/>
      <c r="F55" s="397"/>
      <c r="G55" s="397"/>
      <c r="H55" s="397"/>
      <c r="I55" s="397"/>
      <c r="J55" s="397"/>
      <c r="K55" s="397"/>
      <c r="L55" s="397"/>
      <c r="M55" s="397"/>
      <c r="N55" s="397"/>
      <c r="O55" s="397"/>
      <c r="P55" s="398"/>
      <c r="Q55" s="97"/>
    </row>
    <row r="56" spans="1:17" x14ac:dyDescent="0.2">
      <c r="A56" s="97"/>
      <c r="B56" s="396"/>
      <c r="C56" s="397"/>
      <c r="D56" s="397"/>
      <c r="E56" s="397"/>
      <c r="F56" s="397"/>
      <c r="G56" s="397"/>
      <c r="H56" s="397"/>
      <c r="I56" s="397"/>
      <c r="J56" s="397"/>
      <c r="K56" s="397"/>
      <c r="L56" s="397"/>
      <c r="M56" s="397"/>
      <c r="N56" s="397"/>
      <c r="O56" s="397"/>
      <c r="P56" s="398"/>
      <c r="Q56" s="97"/>
    </row>
    <row r="57" spans="1:17" x14ac:dyDescent="0.2">
      <c r="A57" s="97"/>
      <c r="B57" s="396"/>
      <c r="C57" s="397"/>
      <c r="D57" s="397"/>
      <c r="E57" s="397"/>
      <c r="F57" s="397"/>
      <c r="G57" s="397"/>
      <c r="H57" s="397"/>
      <c r="I57" s="397"/>
      <c r="J57" s="397"/>
      <c r="K57" s="397"/>
      <c r="L57" s="397"/>
      <c r="M57" s="397"/>
      <c r="N57" s="397"/>
      <c r="O57" s="397"/>
      <c r="P57" s="398"/>
      <c r="Q57" s="97"/>
    </row>
    <row r="58" spans="1:17" x14ac:dyDescent="0.2">
      <c r="A58" s="97"/>
      <c r="B58" s="396"/>
      <c r="C58" s="397"/>
      <c r="D58" s="397"/>
      <c r="E58" s="397"/>
      <c r="F58" s="397"/>
      <c r="G58" s="397"/>
      <c r="H58" s="397"/>
      <c r="I58" s="397"/>
      <c r="J58" s="397"/>
      <c r="K58" s="397"/>
      <c r="L58" s="397"/>
      <c r="M58" s="397"/>
      <c r="N58" s="397"/>
      <c r="O58" s="397"/>
      <c r="P58" s="398"/>
      <c r="Q58" s="97"/>
    </row>
    <row r="59" spans="1:17" x14ac:dyDescent="0.2">
      <c r="A59" s="97"/>
      <c r="B59" s="396"/>
      <c r="C59" s="397"/>
      <c r="D59" s="397"/>
      <c r="E59" s="397"/>
      <c r="F59" s="397"/>
      <c r="G59" s="397"/>
      <c r="H59" s="397"/>
      <c r="I59" s="397"/>
      <c r="J59" s="397"/>
      <c r="K59" s="397"/>
      <c r="L59" s="397"/>
      <c r="M59" s="397"/>
      <c r="N59" s="397"/>
      <c r="O59" s="397"/>
      <c r="P59" s="398"/>
      <c r="Q59" s="97"/>
    </row>
    <row r="60" spans="1:17" x14ac:dyDescent="0.2">
      <c r="A60" s="97"/>
      <c r="B60" s="396"/>
      <c r="C60" s="397"/>
      <c r="D60" s="397"/>
      <c r="E60" s="397"/>
      <c r="F60" s="397"/>
      <c r="G60" s="397"/>
      <c r="H60" s="397"/>
      <c r="I60" s="397"/>
      <c r="J60" s="397"/>
      <c r="K60" s="397"/>
      <c r="L60" s="397"/>
      <c r="M60" s="397"/>
      <c r="N60" s="397"/>
      <c r="O60" s="397"/>
      <c r="P60" s="398"/>
      <c r="Q60" s="97"/>
    </row>
    <row r="61" spans="1:17" x14ac:dyDescent="0.2">
      <c r="A61" s="97"/>
      <c r="B61" s="396"/>
      <c r="C61" s="397"/>
      <c r="D61" s="397"/>
      <c r="E61" s="397"/>
      <c r="F61" s="397"/>
      <c r="G61" s="397"/>
      <c r="H61" s="397"/>
      <c r="I61" s="397"/>
      <c r="J61" s="397"/>
      <c r="K61" s="397"/>
      <c r="L61" s="397"/>
      <c r="M61" s="397"/>
      <c r="N61" s="397"/>
      <c r="O61" s="397"/>
      <c r="P61" s="398"/>
      <c r="Q61" s="97"/>
    </row>
    <row r="62" spans="1:17" x14ac:dyDescent="0.2">
      <c r="A62" s="97"/>
      <c r="B62" s="396"/>
      <c r="C62" s="397"/>
      <c r="D62" s="397"/>
      <c r="E62" s="397"/>
      <c r="F62" s="397"/>
      <c r="G62" s="397"/>
      <c r="H62" s="397"/>
      <c r="I62" s="397"/>
      <c r="J62" s="397"/>
      <c r="K62" s="397"/>
      <c r="L62" s="397"/>
      <c r="M62" s="397"/>
      <c r="N62" s="397"/>
      <c r="O62" s="397"/>
      <c r="P62" s="398"/>
      <c r="Q62" s="97"/>
    </row>
    <row r="63" spans="1:17" x14ac:dyDescent="0.2">
      <c r="A63" s="97"/>
      <c r="B63" s="396"/>
      <c r="C63" s="397"/>
      <c r="D63" s="397"/>
      <c r="E63" s="397"/>
      <c r="F63" s="397"/>
      <c r="G63" s="397"/>
      <c r="H63" s="397"/>
      <c r="I63" s="397"/>
      <c r="J63" s="397"/>
      <c r="K63" s="397"/>
      <c r="L63" s="397"/>
      <c r="M63" s="397"/>
      <c r="N63" s="397"/>
      <c r="O63" s="397"/>
      <c r="P63" s="398"/>
      <c r="Q63" s="97"/>
    </row>
    <row r="64" spans="1:17" x14ac:dyDescent="0.2">
      <c r="A64" s="97"/>
      <c r="B64" s="396"/>
      <c r="C64" s="397"/>
      <c r="D64" s="397"/>
      <c r="E64" s="397"/>
      <c r="F64" s="397"/>
      <c r="G64" s="397"/>
      <c r="H64" s="397"/>
      <c r="I64" s="397"/>
      <c r="J64" s="397"/>
      <c r="K64" s="397"/>
      <c r="L64" s="397"/>
      <c r="M64" s="397"/>
      <c r="N64" s="397"/>
      <c r="O64" s="397"/>
      <c r="P64" s="398"/>
      <c r="Q64" s="97"/>
    </row>
    <row r="65" spans="1:17" ht="15" thickBot="1" x14ac:dyDescent="0.25">
      <c r="A65" s="97"/>
      <c r="B65" s="399"/>
      <c r="C65" s="400"/>
      <c r="D65" s="400"/>
      <c r="E65" s="400"/>
      <c r="F65" s="400"/>
      <c r="G65" s="400"/>
      <c r="H65" s="400"/>
      <c r="I65" s="400"/>
      <c r="J65" s="400"/>
      <c r="K65" s="400"/>
      <c r="L65" s="400"/>
      <c r="M65" s="400"/>
      <c r="N65" s="400"/>
      <c r="O65" s="400"/>
      <c r="P65" s="401"/>
      <c r="Q65" s="97"/>
    </row>
    <row r="66" spans="1:17" ht="3" customHeight="1" thickBot="1" x14ac:dyDescent="0.25">
      <c r="A66" s="488"/>
      <c r="B66" s="488"/>
      <c r="C66" s="488"/>
      <c r="D66" s="488"/>
      <c r="E66" s="488"/>
      <c r="F66" s="488"/>
      <c r="G66" s="488"/>
      <c r="H66" s="488"/>
      <c r="I66" s="488"/>
      <c r="J66" s="488"/>
      <c r="K66" s="488"/>
      <c r="L66" s="488"/>
      <c r="M66" s="488"/>
      <c r="N66" s="488"/>
      <c r="O66" s="488"/>
      <c r="P66" s="488"/>
      <c r="Q66" s="488"/>
    </row>
    <row r="67" spans="1:17" x14ac:dyDescent="0.2">
      <c r="A67" s="97"/>
      <c r="B67" s="403" t="s">
        <v>50</v>
      </c>
      <c r="C67" s="625" t="s">
        <v>51</v>
      </c>
      <c r="D67" s="626"/>
      <c r="E67" s="626"/>
      <c r="F67" s="626"/>
      <c r="G67" s="626"/>
      <c r="H67" s="626"/>
      <c r="I67" s="626"/>
      <c r="J67" s="626"/>
      <c r="K67" s="626"/>
      <c r="L67" s="626"/>
      <c r="M67" s="626"/>
      <c r="N67" s="626"/>
      <c r="O67" s="626"/>
      <c r="P67" s="627"/>
      <c r="Q67" s="97"/>
    </row>
    <row r="68" spans="1:17" ht="103.15" customHeight="1" x14ac:dyDescent="0.2">
      <c r="A68" s="97"/>
      <c r="B68" s="404"/>
      <c r="C68" s="628" t="s">
        <v>170</v>
      </c>
      <c r="D68" s="629"/>
      <c r="E68" s="629"/>
      <c r="F68" s="629"/>
      <c r="G68" s="629"/>
      <c r="H68" s="629"/>
      <c r="I68" s="629"/>
      <c r="J68" s="629"/>
      <c r="K68" s="629"/>
      <c r="L68" s="629"/>
      <c r="M68" s="629"/>
      <c r="N68" s="629"/>
      <c r="O68" s="629"/>
      <c r="P68" s="630"/>
      <c r="Q68" s="97"/>
    </row>
    <row r="69" spans="1:17" x14ac:dyDescent="0.2">
      <c r="A69" s="97"/>
      <c r="B69" s="404"/>
      <c r="C69" s="631" t="s">
        <v>52</v>
      </c>
      <c r="D69" s="632"/>
      <c r="E69" s="632"/>
      <c r="F69" s="632"/>
      <c r="G69" s="632"/>
      <c r="H69" s="632"/>
      <c r="I69" s="632"/>
      <c r="J69" s="632"/>
      <c r="K69" s="632"/>
      <c r="L69" s="632"/>
      <c r="M69" s="632"/>
      <c r="N69" s="632"/>
      <c r="O69" s="632"/>
      <c r="P69" s="633"/>
      <c r="Q69" s="97"/>
    </row>
    <row r="70" spans="1:17" ht="123.75" customHeight="1" x14ac:dyDescent="0.2">
      <c r="A70" s="97"/>
      <c r="B70" s="404"/>
      <c r="C70" s="628" t="s">
        <v>184</v>
      </c>
      <c r="D70" s="629"/>
      <c r="E70" s="629"/>
      <c r="F70" s="629"/>
      <c r="G70" s="629"/>
      <c r="H70" s="629"/>
      <c r="I70" s="629"/>
      <c r="J70" s="629"/>
      <c r="K70" s="629"/>
      <c r="L70" s="629"/>
      <c r="M70" s="629"/>
      <c r="N70" s="629"/>
      <c r="O70" s="629"/>
      <c r="P70" s="630"/>
      <c r="Q70" s="97"/>
    </row>
    <row r="71" spans="1:17" ht="30" customHeight="1" x14ac:dyDescent="0.2">
      <c r="A71" s="97"/>
      <c r="B71" s="404"/>
      <c r="C71" s="631" t="s">
        <v>53</v>
      </c>
      <c r="D71" s="632"/>
      <c r="E71" s="632"/>
      <c r="F71" s="632"/>
      <c r="G71" s="632"/>
      <c r="H71" s="632"/>
      <c r="I71" s="632"/>
      <c r="J71" s="632"/>
      <c r="K71" s="632"/>
      <c r="L71" s="632"/>
      <c r="M71" s="632"/>
      <c r="N71" s="632"/>
      <c r="O71" s="632"/>
      <c r="P71" s="633"/>
      <c r="Q71" s="97"/>
    </row>
    <row r="72" spans="1:17" ht="60.75" customHeight="1" x14ac:dyDescent="0.2">
      <c r="A72" s="97"/>
      <c r="B72" s="404"/>
      <c r="C72" s="634" t="s">
        <v>187</v>
      </c>
      <c r="D72" s="635"/>
      <c r="E72" s="635"/>
      <c r="F72" s="635"/>
      <c r="G72" s="635"/>
      <c r="H72" s="635"/>
      <c r="I72" s="635"/>
      <c r="J72" s="635"/>
      <c r="K72" s="635"/>
      <c r="L72" s="635"/>
      <c r="M72" s="635"/>
      <c r="N72" s="635"/>
      <c r="O72" s="635"/>
      <c r="P72" s="636"/>
      <c r="Q72" s="97"/>
    </row>
    <row r="73" spans="1:17" x14ac:dyDescent="0.2">
      <c r="A73" s="97"/>
      <c r="B73" s="404"/>
      <c r="C73" s="631" t="s">
        <v>54</v>
      </c>
      <c r="D73" s="632"/>
      <c r="E73" s="632"/>
      <c r="F73" s="632"/>
      <c r="G73" s="632"/>
      <c r="H73" s="632"/>
      <c r="I73" s="632"/>
      <c r="J73" s="632"/>
      <c r="K73" s="632"/>
      <c r="L73" s="632"/>
      <c r="M73" s="632"/>
      <c r="N73" s="632"/>
      <c r="O73" s="632"/>
      <c r="P73" s="633"/>
      <c r="Q73" s="97"/>
    </row>
    <row r="74" spans="1:17" ht="117.75" customHeight="1" thickBot="1" x14ac:dyDescent="0.25">
      <c r="A74" s="97"/>
      <c r="B74" s="405"/>
      <c r="C74" s="617" t="s">
        <v>202</v>
      </c>
      <c r="D74" s="618"/>
      <c r="E74" s="618"/>
      <c r="F74" s="618"/>
      <c r="G74" s="618"/>
      <c r="H74" s="618"/>
      <c r="I74" s="618"/>
      <c r="J74" s="618"/>
      <c r="K74" s="618"/>
      <c r="L74" s="618"/>
      <c r="M74" s="618"/>
      <c r="N74" s="618"/>
      <c r="O74" s="618"/>
      <c r="P74" s="619"/>
      <c r="Q74" s="97"/>
    </row>
    <row r="75" spans="1:17" ht="26.25" thickBot="1" x14ac:dyDescent="0.25">
      <c r="A75" s="97"/>
      <c r="B75" s="38" t="s">
        <v>55</v>
      </c>
      <c r="C75" s="620" t="s">
        <v>113</v>
      </c>
      <c r="D75" s="621"/>
      <c r="E75" s="621"/>
      <c r="F75" s="621"/>
      <c r="G75" s="621"/>
      <c r="H75" s="621"/>
      <c r="I75" s="621"/>
      <c r="J75" s="621"/>
      <c r="K75" s="621"/>
      <c r="L75" s="621"/>
      <c r="M75" s="621"/>
      <c r="N75" s="621"/>
      <c r="O75" s="621"/>
      <c r="P75" s="622"/>
      <c r="Q75" s="97"/>
    </row>
    <row r="76" spans="1:17" ht="15" thickBot="1" x14ac:dyDescent="0.25">
      <c r="A76" s="97"/>
      <c r="B76" s="38" t="s">
        <v>56</v>
      </c>
      <c r="C76" s="623" t="s">
        <v>57</v>
      </c>
      <c r="D76" s="623"/>
      <c r="E76" s="623"/>
      <c r="F76" s="623"/>
      <c r="G76" s="623"/>
      <c r="H76" s="623"/>
      <c r="I76" s="623"/>
      <c r="J76" s="623"/>
      <c r="K76" s="623"/>
      <c r="L76" s="623"/>
      <c r="M76" s="623"/>
      <c r="N76" s="623"/>
      <c r="O76" s="623"/>
      <c r="P76" s="624"/>
      <c r="Q76" s="97"/>
    </row>
    <row r="77" spans="1:17" x14ac:dyDescent="0.2">
      <c r="A77" s="31"/>
      <c r="B77" s="31"/>
      <c r="C77" s="31"/>
      <c r="D77" s="31"/>
      <c r="E77" s="31"/>
      <c r="F77" s="31"/>
      <c r="G77" s="31"/>
      <c r="H77" s="31"/>
      <c r="I77" s="31"/>
      <c r="J77" s="31"/>
      <c r="K77" s="31"/>
      <c r="L77" s="31"/>
      <c r="M77" s="31"/>
      <c r="N77" s="31"/>
      <c r="O77" s="31"/>
      <c r="P77" s="31"/>
      <c r="Q77" s="31"/>
    </row>
  </sheetData>
  <sheetProtection formatCells="0" formatColumns="0" formatRows="0"/>
  <mergeCells count="66">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C16:P16"/>
    <mergeCell ref="C18:P18"/>
    <mergeCell ref="B19:P19"/>
    <mergeCell ref="B20:P20"/>
    <mergeCell ref="B21:P21"/>
    <mergeCell ref="C22:P22"/>
    <mergeCell ref="C34:P34"/>
    <mergeCell ref="C24:P24"/>
    <mergeCell ref="B25:P25"/>
    <mergeCell ref="C26:P26"/>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B49:P49"/>
    <mergeCell ref="B43:P43"/>
    <mergeCell ref="B45:B47"/>
    <mergeCell ref="C40:G40"/>
    <mergeCell ref="H40:L40"/>
    <mergeCell ref="M40:P40"/>
    <mergeCell ref="C41:G41"/>
    <mergeCell ref="H41:L41"/>
    <mergeCell ref="M41:P41"/>
    <mergeCell ref="C74:P74"/>
    <mergeCell ref="C75:P75"/>
    <mergeCell ref="C76:P76"/>
    <mergeCell ref="B50:P65"/>
    <mergeCell ref="A66:Q66"/>
    <mergeCell ref="B67:B74"/>
    <mergeCell ref="C67:P67"/>
    <mergeCell ref="C68:P68"/>
    <mergeCell ref="C69:P69"/>
    <mergeCell ref="C70:P70"/>
    <mergeCell ref="C71:P71"/>
    <mergeCell ref="C72:P72"/>
    <mergeCell ref="C73:P73"/>
  </mergeCells>
  <conditionalFormatting sqref="F47">
    <cfRule type="cellIs" dxfId="31" priority="13" stopIfTrue="1" operator="equal">
      <formula>"0"</formula>
    </cfRule>
    <cfRule type="cellIs" dxfId="30" priority="14" stopIfTrue="1" operator="lessThanOrEqual">
      <formula>$S$5</formula>
    </cfRule>
    <cfRule type="cellIs" dxfId="29" priority="15" stopIfTrue="1" operator="greaterThanOrEqual">
      <formula>$S$2</formula>
    </cfRule>
    <cfRule type="cellIs" dxfId="28" priority="16" stopIfTrue="1" operator="between">
      <formula>$S$4</formula>
      <formula>$S$3</formula>
    </cfRule>
  </conditionalFormatting>
  <conditionalFormatting sqref="I47">
    <cfRule type="cellIs" dxfId="27" priority="9" stopIfTrue="1" operator="equal">
      <formula>"0"</formula>
    </cfRule>
    <cfRule type="cellIs" dxfId="26" priority="10" stopIfTrue="1" operator="lessThanOrEqual">
      <formula>$S$5</formula>
    </cfRule>
    <cfRule type="cellIs" dxfId="25" priority="11" stopIfTrue="1" operator="greaterThanOrEqual">
      <formula>$S$2</formula>
    </cfRule>
    <cfRule type="cellIs" dxfId="24" priority="12" stopIfTrue="1" operator="between">
      <formula>$S$4</formula>
      <formula>$S$3</formula>
    </cfRule>
  </conditionalFormatting>
  <conditionalFormatting sqref="L47">
    <cfRule type="cellIs" dxfId="23" priority="5" stopIfTrue="1" operator="equal">
      <formula>"0"</formula>
    </cfRule>
    <cfRule type="cellIs" dxfId="22" priority="6" stopIfTrue="1" operator="lessThanOrEqual">
      <formula>$S$5</formula>
    </cfRule>
    <cfRule type="cellIs" dxfId="21" priority="7" stopIfTrue="1" operator="greaterThanOrEqual">
      <formula>$S$2</formula>
    </cfRule>
    <cfRule type="cellIs" dxfId="20" priority="8" stopIfTrue="1" operator="between">
      <formula>$S$4</formula>
      <formula>$S$3</formula>
    </cfRule>
  </conditionalFormatting>
  <conditionalFormatting sqref="O47:P47">
    <cfRule type="cellIs" dxfId="19" priority="1" stopIfTrue="1" operator="equal">
      <formula>"0"</formula>
    </cfRule>
    <cfRule type="cellIs" dxfId="18" priority="2" stopIfTrue="1" operator="lessThanOrEqual">
      <formula>$S$5</formula>
    </cfRule>
    <cfRule type="cellIs" dxfId="17" priority="3" stopIfTrue="1" operator="greaterThanOrEqual">
      <formula>$S$2</formula>
    </cfRule>
    <cfRule type="cellIs" dxfId="16" priority="4" stopIfTrue="1" operator="between">
      <formula>$S$4</formula>
      <formula>$S$3</formula>
    </cfRule>
  </conditionalFormatting>
  <dataValidations count="4">
    <dataValidation type="list" allowBlank="1" showInputMessage="1" showErrorMessage="1" sqref="C76:P76" xr:uid="{00000000-0002-0000-0500-000000000000}">
      <formula1>$B$169:$B$170</formula1>
    </dataValidation>
    <dataValidation type="list" allowBlank="1" showInputMessage="1" showErrorMessage="1" sqref="C10:I10" xr:uid="{00000000-0002-0000-0500-000001000000}">
      <formula1>"2022,2023,2024,2025,2026,2027"</formula1>
    </dataValidation>
    <dataValidation type="list" allowBlank="1" showInputMessage="1" showErrorMessage="1" sqref="N10:P10" xr:uid="{00000000-0002-0000-0500-000002000000}">
      <formula1>"Economicos,Eficiencia,Eficacia, Efectividad,Calidad"</formula1>
    </dataValidation>
    <dataValidation type="list" allowBlank="1" showInputMessage="1" showErrorMessage="1" sqref="C34:P34 C36:P36" xr:uid="{00000000-0002-0000-0500-000003000000}">
      <formula1>$A$12:$A$18</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4000000}">
          <x14:formula1>
            <xm:f>'Lista desplegables'!$A$2:$A$8</xm:f>
          </x14:formula1>
          <xm:sqref>C18:P18</xm:sqref>
        </x14:dataValidation>
        <x14:dataValidation type="list" allowBlank="1" showInputMessage="1" showErrorMessage="1" xr:uid="{00000000-0002-0000-0500-000005000000}">
          <x14:formula1>
            <xm:f>'Lista desplegables'!$A$12:$A$18</xm:f>
          </x14:formula1>
          <xm:sqref>C32:P32</xm:sqref>
        </x14:dataValidation>
        <x14:dataValidation type="list" allowBlank="1" showInputMessage="1" showErrorMessage="1" xr:uid="{00000000-0002-0000-0500-000006000000}">
          <x14:formula1>
            <xm:f>'Lista desplegables'!$B$2:$B$28</xm:f>
          </x14:formula1>
          <xm:sqref>C12:P12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16"/>
  <sheetViews>
    <sheetView tabSelected="1" topLeftCell="A3" zoomScale="80" zoomScaleNormal="80" workbookViewId="0">
      <selection activeCell="I20" sqref="I20"/>
    </sheetView>
  </sheetViews>
  <sheetFormatPr baseColWidth="10" defaultColWidth="11.42578125" defaultRowHeight="30" customHeight="1" x14ac:dyDescent="0.2"/>
  <cols>
    <col min="1" max="1" width="28.5703125" style="124" customWidth="1"/>
    <col min="2" max="2" width="57" style="112" customWidth="1"/>
    <col min="3" max="12" width="15.7109375" style="112" customWidth="1"/>
    <col min="13" max="13" width="5.28515625" style="112" customWidth="1"/>
    <col min="14" max="14" width="10.7109375" style="112" customWidth="1"/>
    <col min="15" max="15" width="44.5703125" style="112" customWidth="1"/>
    <col min="16" max="16" width="4.28515625" style="110" customWidth="1"/>
    <col min="17" max="17" width="2.42578125" style="110" customWidth="1"/>
    <col min="18" max="18" width="6" style="110" customWidth="1"/>
    <col min="19" max="19" width="11.42578125" style="41" hidden="1" customWidth="1"/>
    <col min="20" max="20" width="11.42578125" style="110"/>
    <col min="21" max="16384" width="11.42578125" style="112"/>
  </cols>
  <sheetData>
    <row r="1" spans="1:22" ht="30" customHeight="1" x14ac:dyDescent="0.2">
      <c r="A1" s="668"/>
      <c r="B1" s="669" t="s">
        <v>0</v>
      </c>
      <c r="C1" s="670"/>
      <c r="D1" s="670"/>
      <c r="E1" s="670"/>
      <c r="F1" s="670"/>
      <c r="G1" s="670"/>
      <c r="H1" s="670"/>
      <c r="I1" s="670"/>
      <c r="J1" s="670"/>
      <c r="K1" s="670"/>
      <c r="L1" s="670"/>
      <c r="M1" s="671"/>
      <c r="N1" s="454" t="s">
        <v>96</v>
      </c>
      <c r="O1" s="672"/>
      <c r="P1" s="109"/>
      <c r="Q1" s="109"/>
      <c r="T1" s="109"/>
      <c r="U1" s="111"/>
      <c r="V1" s="111"/>
    </row>
    <row r="2" spans="1:22" ht="30" customHeight="1" x14ac:dyDescent="0.2">
      <c r="A2" s="668"/>
      <c r="B2" s="669" t="s">
        <v>97</v>
      </c>
      <c r="C2" s="670"/>
      <c r="D2" s="670"/>
      <c r="E2" s="670"/>
      <c r="F2" s="670"/>
      <c r="G2" s="670"/>
      <c r="H2" s="670"/>
      <c r="I2" s="670"/>
      <c r="J2" s="670"/>
      <c r="K2" s="670"/>
      <c r="L2" s="670"/>
      <c r="M2" s="671"/>
      <c r="N2" s="454" t="s">
        <v>3</v>
      </c>
      <c r="O2" s="672"/>
      <c r="P2" s="109"/>
      <c r="Q2" s="109"/>
      <c r="S2" s="43">
        <v>0.9</v>
      </c>
      <c r="T2" s="109"/>
      <c r="U2" s="111"/>
      <c r="V2" s="111"/>
    </row>
    <row r="3" spans="1:22" ht="30" customHeight="1" x14ac:dyDescent="0.2">
      <c r="A3" s="668"/>
      <c r="B3" s="669" t="s">
        <v>98</v>
      </c>
      <c r="C3" s="670"/>
      <c r="D3" s="670"/>
      <c r="E3" s="670"/>
      <c r="F3" s="670"/>
      <c r="G3" s="670"/>
      <c r="H3" s="670"/>
      <c r="I3" s="670"/>
      <c r="J3" s="670"/>
      <c r="K3" s="670"/>
      <c r="L3" s="670"/>
      <c r="M3" s="671"/>
      <c r="N3" s="454" t="s">
        <v>99</v>
      </c>
      <c r="O3" s="672"/>
      <c r="P3" s="109"/>
      <c r="Q3" s="109"/>
      <c r="S3" s="43">
        <v>0.89998999999999996</v>
      </c>
      <c r="T3" s="109"/>
      <c r="U3" s="111"/>
      <c r="V3" s="111"/>
    </row>
    <row r="4" spans="1:22" ht="30" customHeight="1" x14ac:dyDescent="0.2">
      <c r="A4" s="668"/>
      <c r="B4" s="669" t="s">
        <v>100</v>
      </c>
      <c r="C4" s="670"/>
      <c r="D4" s="670"/>
      <c r="E4" s="670"/>
      <c r="F4" s="670"/>
      <c r="G4" s="670"/>
      <c r="H4" s="670"/>
      <c r="I4" s="670"/>
      <c r="J4" s="670"/>
      <c r="K4" s="670"/>
      <c r="L4" s="670"/>
      <c r="M4" s="671"/>
      <c r="N4" s="672" t="s">
        <v>7</v>
      </c>
      <c r="O4" s="672"/>
      <c r="P4" s="113"/>
      <c r="Q4" s="113"/>
      <c r="S4" s="43">
        <v>0.75</v>
      </c>
      <c r="T4" s="113"/>
      <c r="U4" s="114"/>
      <c r="V4" s="114"/>
    </row>
    <row r="5" spans="1:22" ht="12.75" x14ac:dyDescent="0.2">
      <c r="A5" s="115"/>
      <c r="B5" s="116"/>
      <c r="C5" s="117"/>
      <c r="D5" s="117"/>
      <c r="E5" s="117"/>
      <c r="F5" s="117"/>
      <c r="G5" s="117"/>
      <c r="H5" s="117"/>
      <c r="I5" s="117"/>
      <c r="J5" s="117"/>
      <c r="K5" s="117"/>
      <c r="L5" s="117"/>
      <c r="M5" s="118"/>
      <c r="N5" s="118"/>
      <c r="O5" s="118"/>
      <c r="P5" s="113"/>
      <c r="Q5" s="113"/>
      <c r="S5" s="43">
        <v>0.74999000000000005</v>
      </c>
      <c r="T5" s="113"/>
      <c r="U5" s="114"/>
      <c r="V5" s="114"/>
    </row>
    <row r="6" spans="1:22" s="121" customFormat="1" ht="25.5" customHeight="1" x14ac:dyDescent="0.25">
      <c r="A6" s="119" t="s">
        <v>11</v>
      </c>
      <c r="B6" s="138" t="str">
        <f>+'3.SeguimientoSujetosAcuerdo'!C12</f>
        <v>RECUPERACIÓN EMPRESARIAL</v>
      </c>
      <c r="C6" s="677"/>
      <c r="D6" s="677"/>
      <c r="E6" s="677"/>
      <c r="F6" s="677"/>
      <c r="G6" s="677"/>
      <c r="H6" s="677"/>
      <c r="I6" s="677"/>
      <c r="J6" s="677"/>
      <c r="K6" s="677"/>
      <c r="L6" s="677"/>
      <c r="M6" s="677"/>
      <c r="N6" s="677"/>
      <c r="O6" s="677"/>
      <c r="P6" s="120"/>
      <c r="Q6" s="120"/>
      <c r="R6" s="120"/>
      <c r="S6" s="50"/>
      <c r="T6" s="120"/>
    </row>
    <row r="7" spans="1:22" ht="11.25" customHeight="1" thickBot="1" x14ac:dyDescent="0.25">
      <c r="A7" s="115"/>
      <c r="B7" s="116"/>
      <c r="C7" s="116"/>
      <c r="D7" s="116"/>
      <c r="E7" s="116"/>
      <c r="F7" s="116"/>
      <c r="G7" s="116"/>
      <c r="H7" s="116"/>
      <c r="I7" s="116"/>
      <c r="J7" s="116"/>
      <c r="K7" s="116"/>
      <c r="L7" s="116"/>
      <c r="M7" s="116"/>
      <c r="N7" s="116"/>
      <c r="O7" s="116"/>
      <c r="S7" s="43"/>
    </row>
    <row r="8" spans="1:22" s="53" customFormat="1" ht="30" customHeight="1" x14ac:dyDescent="0.2">
      <c r="A8" s="678" t="s">
        <v>101</v>
      </c>
      <c r="B8" s="680" t="s">
        <v>33</v>
      </c>
      <c r="C8" s="682" t="str">
        <f>+'3.SeguimientoSujetosAcuerdo'!C14:P14</f>
        <v xml:space="preserve">Seguimiento a procesos con un Acuerdo de Insolvencia en Ejecución </v>
      </c>
      <c r="D8" s="682"/>
      <c r="E8" s="682"/>
      <c r="F8" s="682"/>
      <c r="G8" s="682"/>
      <c r="H8" s="682"/>
      <c r="I8" s="682"/>
      <c r="J8" s="682"/>
      <c r="K8" s="682"/>
      <c r="L8" s="682"/>
      <c r="M8" s="680" t="s">
        <v>102</v>
      </c>
      <c r="N8" s="680"/>
      <c r="O8" s="683"/>
      <c r="P8" s="52"/>
      <c r="Q8" s="52"/>
      <c r="R8" s="52"/>
      <c r="S8" s="41"/>
      <c r="T8" s="52"/>
    </row>
    <row r="9" spans="1:22" s="57" customFormat="1" ht="30" customHeight="1" thickBot="1" x14ac:dyDescent="0.25">
      <c r="A9" s="679"/>
      <c r="B9" s="681"/>
      <c r="C9" s="125" t="s">
        <v>103</v>
      </c>
      <c r="D9" s="125" t="s">
        <v>104</v>
      </c>
      <c r="E9" s="125" t="s">
        <v>105</v>
      </c>
      <c r="F9" s="125" t="s">
        <v>104</v>
      </c>
      <c r="G9" s="125" t="s">
        <v>106</v>
      </c>
      <c r="H9" s="125" t="s">
        <v>104</v>
      </c>
      <c r="I9" s="125" t="s">
        <v>107</v>
      </c>
      <c r="J9" s="125" t="s">
        <v>104</v>
      </c>
      <c r="K9" s="125" t="s">
        <v>48</v>
      </c>
      <c r="L9" s="125" t="s">
        <v>104</v>
      </c>
      <c r="M9" s="681"/>
      <c r="N9" s="681"/>
      <c r="O9" s="684"/>
      <c r="P9" s="56"/>
      <c r="Q9" s="56"/>
      <c r="R9" s="56"/>
      <c r="S9" s="41"/>
      <c r="T9" s="56"/>
    </row>
    <row r="10" spans="1:22" ht="75" customHeight="1" x14ac:dyDescent="0.2">
      <c r="A10" s="685" t="s">
        <v>165</v>
      </c>
      <c r="B10" s="263" t="str">
        <f>+'3.SeguimientoSujetosAcuerdo'!$B$40</f>
        <v>Número de denuncias de incumplimiento a acuerdos en ejecución, atendidas en el periodo evaluado</v>
      </c>
      <c r="C10" s="247">
        <f>SUM(C12,C14,C16,C18,C20,C22,C24,C26)</f>
        <v>243</v>
      </c>
      <c r="D10" s="615">
        <f>IF(C10=0," ",C10/C11)</f>
        <v>1.1302325581395349</v>
      </c>
      <c r="E10" s="247">
        <f>SUM(E12,E14,E16,E18,E20,E22,E24,E26)</f>
        <v>242</v>
      </c>
      <c r="F10" s="615">
        <f>IF(E10=0," ",E10/E11)</f>
        <v>1.0297872340425531</v>
      </c>
      <c r="G10" s="247">
        <f>SUM(G12,G14,G16,G18,G20,G22,G24,G26)</f>
        <v>232</v>
      </c>
      <c r="H10" s="615">
        <f>IF(G10=0," ",G10/G11)</f>
        <v>1.0357142857142858</v>
      </c>
      <c r="I10" s="247">
        <f>SUM(I12,I14,I16,I18,I20,I22,I24,I26)</f>
        <v>272</v>
      </c>
      <c r="J10" s="615">
        <f>IF(I10=0," ",I10/I11)</f>
        <v>1.0583657587548638</v>
      </c>
      <c r="K10" s="247">
        <f>SUM(K12,K14,K16,K18,K20,K22,K24,K26)</f>
        <v>989</v>
      </c>
      <c r="L10" s="433">
        <f>IF(K10=0," ",K10/K11)</f>
        <v>1.062298603651987</v>
      </c>
      <c r="M10" s="673"/>
      <c r="N10" s="673"/>
      <c r="O10" s="674"/>
    </row>
    <row r="11" spans="1:22" ht="67.5" customHeight="1" thickBot="1" x14ac:dyDescent="0.25">
      <c r="A11" s="686"/>
      <c r="B11" s="264" t="str">
        <f>+'3.SeguimientoSujetosAcuerdo'!$B$41</f>
        <v xml:space="preserve">Número de denuncias de incumplimiento presentadas en el periodo evaluado </v>
      </c>
      <c r="C11" s="249">
        <f>SUM(C13,C15,C17,C19,C21,C23,C25,C27)</f>
        <v>215</v>
      </c>
      <c r="D11" s="616"/>
      <c r="E11" s="249">
        <f>SUM(E13,E15,E17,E19,E21,E23,E25,E27)</f>
        <v>235</v>
      </c>
      <c r="F11" s="616"/>
      <c r="G11" s="249">
        <f>SUM(G13,G15,G17,G19,G21,G23,G25,G27)</f>
        <v>224</v>
      </c>
      <c r="H11" s="616"/>
      <c r="I11" s="249">
        <f>SUM(I13,I15,I17,I19,I21,I23,I25,I27)</f>
        <v>257</v>
      </c>
      <c r="J11" s="616"/>
      <c r="K11" s="249">
        <f>SUM(K13,K15,K17,K19,K21,K23,K25,K27)</f>
        <v>931</v>
      </c>
      <c r="L11" s="434"/>
      <c r="M11" s="675"/>
      <c r="N11" s="675"/>
      <c r="O11" s="676"/>
    </row>
    <row r="12" spans="1:22" ht="64.150000000000006" customHeight="1" thickBot="1" x14ac:dyDescent="0.25">
      <c r="A12" s="665" t="s">
        <v>163</v>
      </c>
      <c r="B12" s="262" t="str">
        <f>+'3.SeguimientoSujetosAcuerdo'!$B$40</f>
        <v>Número de denuncias de incumplimiento a acuerdos en ejecución, atendidas en el periodo evaluado</v>
      </c>
      <c r="C12" s="215">
        <v>15</v>
      </c>
      <c r="D12" s="563">
        <f>IF(C12=0," ",C12/C13)</f>
        <v>1</v>
      </c>
      <c r="E12" s="215">
        <v>18</v>
      </c>
      <c r="F12" s="563">
        <f>IF(E12=0," ",E12/E13)</f>
        <v>1</v>
      </c>
      <c r="G12" s="215">
        <v>20</v>
      </c>
      <c r="H12" s="563">
        <f>IF(G12=0," ",G12/G13)</f>
        <v>0.7407407407407407</v>
      </c>
      <c r="I12" s="215">
        <v>97</v>
      </c>
      <c r="J12" s="563">
        <f t="shared" ref="J12" si="0">IF(I12=0," ",I12/I13)</f>
        <v>1</v>
      </c>
      <c r="K12" s="216">
        <f t="shared" ref="K12:K27" si="1">SUM(C12,E12,G12,I12)</f>
        <v>150</v>
      </c>
      <c r="L12" s="563">
        <f>IF(K12=0," ",K12/K13)</f>
        <v>0.95541401273885351</v>
      </c>
      <c r="M12" s="557" t="s">
        <v>211</v>
      </c>
      <c r="N12" s="557"/>
      <c r="O12" s="558"/>
    </row>
    <row r="13" spans="1:22" ht="203.25" customHeight="1" thickBot="1" x14ac:dyDescent="0.25">
      <c r="A13" s="666"/>
      <c r="B13" s="262" t="str">
        <f>+'3.SeguimientoSujetosAcuerdo'!$B$41</f>
        <v xml:space="preserve">Número de denuncias de incumplimiento presentadas en el periodo evaluado </v>
      </c>
      <c r="C13" s="215">
        <v>15</v>
      </c>
      <c r="D13" s="564"/>
      <c r="E13" s="215">
        <v>18</v>
      </c>
      <c r="F13" s="564"/>
      <c r="G13" s="219">
        <v>27</v>
      </c>
      <c r="H13" s="564"/>
      <c r="I13" s="219">
        <v>97</v>
      </c>
      <c r="J13" s="564"/>
      <c r="K13" s="220">
        <f t="shared" si="1"/>
        <v>157</v>
      </c>
      <c r="L13" s="564"/>
      <c r="M13" s="559"/>
      <c r="N13" s="559"/>
      <c r="O13" s="560"/>
    </row>
    <row r="14" spans="1:22" ht="85.9" customHeight="1" x14ac:dyDescent="0.2">
      <c r="A14" s="667" t="s">
        <v>164</v>
      </c>
      <c r="B14" s="250" t="str">
        <f>+'3.SeguimientoSujetosAcuerdo'!$B$40</f>
        <v>Número de denuncias de incumplimiento a acuerdos en ejecución, atendidas en el periodo evaluado</v>
      </c>
      <c r="C14" s="144">
        <v>37</v>
      </c>
      <c r="D14" s="418">
        <f t="shared" ref="D14" si="2">IF(C14=0," ",C14/C15)</f>
        <v>1</v>
      </c>
      <c r="E14" s="145">
        <v>63</v>
      </c>
      <c r="F14" s="418">
        <f t="shared" ref="F14" si="3">IF(E14=0," ",E14/E15)</f>
        <v>1</v>
      </c>
      <c r="G14" s="145">
        <v>65</v>
      </c>
      <c r="H14" s="418">
        <f t="shared" ref="H14" si="4">IF(G14=0," ",G14/G15)</f>
        <v>1</v>
      </c>
      <c r="I14" s="145">
        <v>72</v>
      </c>
      <c r="J14" s="418">
        <f t="shared" ref="J14" si="5">IF(I14=0," ",I14/I15)</f>
        <v>1</v>
      </c>
      <c r="K14" s="146">
        <f t="shared" si="1"/>
        <v>237</v>
      </c>
      <c r="L14" s="418">
        <f t="shared" ref="L14" si="6">IF(K14=0," ",K14/K15)</f>
        <v>1</v>
      </c>
      <c r="M14" s="557" t="s">
        <v>210</v>
      </c>
      <c r="N14" s="557"/>
      <c r="O14" s="558"/>
    </row>
    <row r="15" spans="1:22" ht="246" customHeight="1" thickBot="1" x14ac:dyDescent="0.25">
      <c r="A15" s="470"/>
      <c r="B15" s="251" t="str">
        <f>+'3.SeguimientoSujetosAcuerdo'!$B$41</f>
        <v xml:space="preserve">Número de denuncias de incumplimiento presentadas en el periodo evaluado </v>
      </c>
      <c r="C15" s="107">
        <v>37</v>
      </c>
      <c r="D15" s="419"/>
      <c r="E15" s="108">
        <v>63</v>
      </c>
      <c r="F15" s="419"/>
      <c r="G15" s="108">
        <v>65</v>
      </c>
      <c r="H15" s="419"/>
      <c r="I15" s="108">
        <v>72</v>
      </c>
      <c r="J15" s="419"/>
      <c r="K15" s="202">
        <f t="shared" si="1"/>
        <v>237</v>
      </c>
      <c r="L15" s="419"/>
      <c r="M15" s="559"/>
      <c r="N15" s="559"/>
      <c r="O15" s="560"/>
    </row>
    <row r="16" spans="1:22" ht="50.1" customHeight="1" x14ac:dyDescent="0.2">
      <c r="A16" s="661" t="s">
        <v>150</v>
      </c>
      <c r="B16" s="254" t="str">
        <f>+'3.SeguimientoSujetosAcuerdo'!$B$40</f>
        <v>Número de denuncias de incumplimiento a acuerdos en ejecución, atendidas en el periodo evaluado</v>
      </c>
      <c r="C16" s="265">
        <v>46</v>
      </c>
      <c r="D16" s="663">
        <f t="shared" ref="D16" si="7">IF(C16=0," ",C16/C17)</f>
        <v>2.5555555555555554</v>
      </c>
      <c r="E16" s="267">
        <v>41</v>
      </c>
      <c r="F16" s="663">
        <f t="shared" ref="F16" si="8">IF(E16=0," ",E16/E17)</f>
        <v>1.28125</v>
      </c>
      <c r="G16" s="255">
        <v>27</v>
      </c>
      <c r="H16" s="663">
        <f t="shared" ref="H16" si="9">IF(G16=0," ",G16/G17)</f>
        <v>2.4545454545454546</v>
      </c>
      <c r="I16" s="255">
        <v>22</v>
      </c>
      <c r="J16" s="663">
        <f t="shared" ref="J16" si="10">IF(I16=0," ",I16/I17)</f>
        <v>3.1428571428571428</v>
      </c>
      <c r="K16" s="256">
        <f t="shared" si="1"/>
        <v>136</v>
      </c>
      <c r="L16" s="663">
        <f t="shared" ref="L16" si="11">IF(K16=0," ",K16/K17)</f>
        <v>2</v>
      </c>
      <c r="M16" s="557" t="s">
        <v>207</v>
      </c>
      <c r="N16" s="557"/>
      <c r="O16" s="558"/>
    </row>
    <row r="17" spans="1:20" ht="201.75" customHeight="1" thickBot="1" x14ac:dyDescent="0.25">
      <c r="A17" s="662"/>
      <c r="B17" s="257" t="str">
        <f>+'3.SeguimientoSujetosAcuerdo'!$B$41</f>
        <v xml:space="preserve">Número de denuncias de incumplimiento presentadas en el periodo evaluado </v>
      </c>
      <c r="C17" s="266">
        <v>18</v>
      </c>
      <c r="D17" s="664"/>
      <c r="E17" s="268">
        <v>32</v>
      </c>
      <c r="F17" s="664"/>
      <c r="G17" s="258">
        <v>11</v>
      </c>
      <c r="H17" s="664"/>
      <c r="I17" s="258">
        <v>7</v>
      </c>
      <c r="J17" s="664"/>
      <c r="K17" s="259">
        <f t="shared" si="1"/>
        <v>68</v>
      </c>
      <c r="L17" s="664"/>
      <c r="M17" s="559"/>
      <c r="N17" s="559"/>
      <c r="O17" s="560"/>
    </row>
    <row r="18" spans="1:20" ht="50.1" customHeight="1" x14ac:dyDescent="0.2">
      <c r="A18" s="569" t="s">
        <v>151</v>
      </c>
      <c r="B18" s="250" t="str">
        <f>+'3.SeguimientoSujetosAcuerdo'!$B$40</f>
        <v>Número de denuncias de incumplimiento a acuerdos en ejecución, atendidas en el periodo evaluado</v>
      </c>
      <c r="C18" s="144">
        <v>32</v>
      </c>
      <c r="D18" s="418">
        <f t="shared" ref="D18" si="12">IF(C18=0," ",C18/C19)</f>
        <v>1</v>
      </c>
      <c r="E18" s="145">
        <v>38</v>
      </c>
      <c r="F18" s="418">
        <f t="shared" ref="F18" si="13">IF(E18=0," ",E18/E19)</f>
        <v>0.97435897435897434</v>
      </c>
      <c r="G18" s="145">
        <v>59</v>
      </c>
      <c r="H18" s="418">
        <f t="shared" ref="H18" si="14">IF(G18=0," ",G18/G19)</f>
        <v>1</v>
      </c>
      <c r="I18" s="145">
        <v>15</v>
      </c>
      <c r="J18" s="418">
        <f t="shared" ref="J18" si="15">IF(I18=0," ",I18/I19)</f>
        <v>1</v>
      </c>
      <c r="K18" s="146">
        <f t="shared" si="1"/>
        <v>144</v>
      </c>
      <c r="L18" s="418">
        <f t="shared" ref="L18" si="16">IF(K18=0," ",K18/K19)</f>
        <v>0.99310344827586206</v>
      </c>
      <c r="M18" s="557" t="s">
        <v>201</v>
      </c>
      <c r="N18" s="557"/>
      <c r="O18" s="558"/>
    </row>
    <row r="19" spans="1:20" ht="50.1" customHeight="1" thickBot="1" x14ac:dyDescent="0.25">
      <c r="A19" s="570"/>
      <c r="B19" s="251" t="str">
        <f>+'3.SeguimientoSujetosAcuerdo'!$B$41</f>
        <v xml:space="preserve">Número de denuncias de incumplimiento presentadas en el periodo evaluado </v>
      </c>
      <c r="C19" s="107">
        <v>32</v>
      </c>
      <c r="D19" s="419"/>
      <c r="E19" s="108">
        <v>39</v>
      </c>
      <c r="F19" s="419"/>
      <c r="G19" s="108">
        <v>59</v>
      </c>
      <c r="H19" s="419"/>
      <c r="I19" s="108">
        <v>15</v>
      </c>
      <c r="J19" s="419"/>
      <c r="K19" s="202">
        <f t="shared" si="1"/>
        <v>145</v>
      </c>
      <c r="L19" s="419"/>
      <c r="M19" s="559"/>
      <c r="N19" s="559"/>
      <c r="O19" s="560"/>
    </row>
    <row r="20" spans="1:20" ht="114.75" customHeight="1" x14ac:dyDescent="0.2">
      <c r="A20" s="595" t="s">
        <v>155</v>
      </c>
      <c r="B20" s="252" t="str">
        <f>+'3.SeguimientoSujetosAcuerdo'!$B$40</f>
        <v>Número de denuncias de incumplimiento a acuerdos en ejecución, atendidas en el periodo evaluado</v>
      </c>
      <c r="C20" s="228">
        <v>67</v>
      </c>
      <c r="D20" s="420">
        <f t="shared" ref="D20" si="17">IF(C20=0," ",C20/C21)</f>
        <v>1</v>
      </c>
      <c r="E20" s="229">
        <v>50</v>
      </c>
      <c r="F20" s="420">
        <f t="shared" ref="F20" si="18">IF(E20=0," ",E20/E21)</f>
        <v>1</v>
      </c>
      <c r="G20" s="229">
        <v>39</v>
      </c>
      <c r="H20" s="420">
        <f t="shared" ref="H20" si="19">IF(G20=0," ",G20/G21)</f>
        <v>1</v>
      </c>
      <c r="I20" s="229">
        <v>26</v>
      </c>
      <c r="J20" s="420">
        <f t="shared" ref="J20" si="20">IF(I20=0," ",I20/I21)</f>
        <v>1</v>
      </c>
      <c r="K20" s="230">
        <f t="shared" si="1"/>
        <v>182</v>
      </c>
      <c r="L20" s="420">
        <f t="shared" ref="L20" si="21">IF(K20=0," ",K20/K21)</f>
        <v>1</v>
      </c>
      <c r="M20" s="597" t="s">
        <v>192</v>
      </c>
      <c r="N20" s="597"/>
      <c r="O20" s="598"/>
    </row>
    <row r="21" spans="1:20" ht="190.5" customHeight="1" thickBot="1" x14ac:dyDescent="0.25">
      <c r="A21" s="596"/>
      <c r="B21" s="253" t="str">
        <f>+'3.SeguimientoSujetosAcuerdo'!$B$41</f>
        <v xml:space="preserve">Número de denuncias de incumplimiento presentadas en el periodo evaluado </v>
      </c>
      <c r="C21" s="232">
        <v>67</v>
      </c>
      <c r="D21" s="421"/>
      <c r="E21" s="233">
        <v>50</v>
      </c>
      <c r="F21" s="421"/>
      <c r="G21" s="233">
        <v>39</v>
      </c>
      <c r="H21" s="421"/>
      <c r="I21" s="233">
        <v>26</v>
      </c>
      <c r="J21" s="421"/>
      <c r="K21" s="234">
        <f t="shared" si="1"/>
        <v>182</v>
      </c>
      <c r="L21" s="421"/>
      <c r="M21" s="599"/>
      <c r="N21" s="599"/>
      <c r="O21" s="600"/>
    </row>
    <row r="22" spans="1:20" ht="50.1" customHeight="1" x14ac:dyDescent="0.2">
      <c r="A22" s="569" t="s">
        <v>152</v>
      </c>
      <c r="B22" s="250" t="str">
        <f>+'3.SeguimientoSujetosAcuerdo'!$B$40</f>
        <v>Número de denuncias de incumplimiento a acuerdos en ejecución, atendidas en el periodo evaluado</v>
      </c>
      <c r="C22" s="144">
        <v>9</v>
      </c>
      <c r="D22" s="418">
        <f t="shared" ref="D22" si="22">IF(C22=0," ",C22/C23)</f>
        <v>1</v>
      </c>
      <c r="E22" s="145">
        <v>14</v>
      </c>
      <c r="F22" s="418">
        <f t="shared" ref="F22" si="23">IF(E22=0," ",E22/E23)</f>
        <v>1</v>
      </c>
      <c r="G22" s="145">
        <v>6</v>
      </c>
      <c r="H22" s="418">
        <f t="shared" ref="H22" si="24">IF(G22=0," ",G22/G23)</f>
        <v>1</v>
      </c>
      <c r="I22" s="145">
        <v>3</v>
      </c>
      <c r="J22" s="418">
        <f t="shared" ref="J22" si="25">IF(I22=0," ",I22/I23)</f>
        <v>1</v>
      </c>
      <c r="K22" s="146">
        <f t="shared" si="1"/>
        <v>32</v>
      </c>
      <c r="L22" s="418">
        <f t="shared" ref="L22" si="26">IF(K22=0," ",K22/K23)</f>
        <v>1</v>
      </c>
      <c r="M22" s="657" t="s">
        <v>189</v>
      </c>
      <c r="N22" s="657"/>
      <c r="O22" s="658"/>
    </row>
    <row r="23" spans="1:20" ht="100.5" customHeight="1" thickBot="1" x14ac:dyDescent="0.25">
      <c r="A23" s="570"/>
      <c r="B23" s="251" t="str">
        <f>+'3.SeguimientoSujetosAcuerdo'!$B$41</f>
        <v xml:space="preserve">Número de denuncias de incumplimiento presentadas en el periodo evaluado </v>
      </c>
      <c r="C23" s="107">
        <v>9</v>
      </c>
      <c r="D23" s="419"/>
      <c r="E23" s="108">
        <v>14</v>
      </c>
      <c r="F23" s="419"/>
      <c r="G23" s="108">
        <v>6</v>
      </c>
      <c r="H23" s="419"/>
      <c r="I23" s="108">
        <v>3</v>
      </c>
      <c r="J23" s="419"/>
      <c r="K23" s="202">
        <f t="shared" si="1"/>
        <v>32</v>
      </c>
      <c r="L23" s="419"/>
      <c r="M23" s="659"/>
      <c r="N23" s="659"/>
      <c r="O23" s="660"/>
    </row>
    <row r="24" spans="1:20" ht="50.1" customHeight="1" x14ac:dyDescent="0.2">
      <c r="A24" s="581" t="s">
        <v>153</v>
      </c>
      <c r="B24" s="260" t="str">
        <f>+'3.SeguimientoSujetosAcuerdo'!$B$40</f>
        <v>Número de denuncias de incumplimiento a acuerdos en ejecución, atendidas en el periodo evaluado</v>
      </c>
      <c r="C24" s="236">
        <v>3</v>
      </c>
      <c r="D24" s="477">
        <f t="shared" ref="D24" si="27">IF(C24=0," ",C24/C25)</f>
        <v>1.5</v>
      </c>
      <c r="E24" s="237">
        <v>2</v>
      </c>
      <c r="F24" s="477">
        <f t="shared" ref="F24" si="28">IF(E24=0," ",E24/E25)</f>
        <v>1</v>
      </c>
      <c r="G24" s="237">
        <v>0</v>
      </c>
      <c r="H24" s="477" t="str">
        <f t="shared" ref="H24" si="29">IF(G24=0," ",G24/G25)</f>
        <v xml:space="preserve"> </v>
      </c>
      <c r="I24" s="237">
        <v>5</v>
      </c>
      <c r="J24" s="477">
        <f t="shared" ref="J24" si="30">IF(I24=0," ",I24/I25)</f>
        <v>1</v>
      </c>
      <c r="K24" s="238">
        <f t="shared" si="1"/>
        <v>10</v>
      </c>
      <c r="L24" s="477">
        <f t="shared" ref="L24" si="31">IF(K24=0," ",K24/K25)</f>
        <v>1</v>
      </c>
      <c r="M24" s="557" t="s">
        <v>197</v>
      </c>
      <c r="N24" s="557"/>
      <c r="O24" s="558"/>
    </row>
    <row r="25" spans="1:20" ht="66.75" customHeight="1" thickBot="1" x14ac:dyDescent="0.25">
      <c r="A25" s="582"/>
      <c r="B25" s="261" t="str">
        <f>+'3.SeguimientoSujetosAcuerdo'!$B$41</f>
        <v xml:space="preserve">Número de denuncias de incumplimiento presentadas en el periodo evaluado </v>
      </c>
      <c r="C25" s="240">
        <v>2</v>
      </c>
      <c r="D25" s="478"/>
      <c r="E25" s="241">
        <v>2</v>
      </c>
      <c r="F25" s="478"/>
      <c r="G25" s="241">
        <v>1</v>
      </c>
      <c r="H25" s="478"/>
      <c r="I25" s="241">
        <v>5</v>
      </c>
      <c r="J25" s="478"/>
      <c r="K25" s="242">
        <f t="shared" si="1"/>
        <v>10</v>
      </c>
      <c r="L25" s="478"/>
      <c r="M25" s="559"/>
      <c r="N25" s="559"/>
      <c r="O25" s="560"/>
    </row>
    <row r="26" spans="1:20" s="123" customFormat="1" ht="50.1" customHeight="1" x14ac:dyDescent="0.25">
      <c r="A26" s="577" t="s">
        <v>154</v>
      </c>
      <c r="B26" s="250" t="str">
        <f>+'3.SeguimientoSujetosAcuerdo'!$B$40</f>
        <v>Número de denuncias de incumplimiento a acuerdos en ejecución, atendidas en el periodo evaluado</v>
      </c>
      <c r="C26" s="144">
        <v>34</v>
      </c>
      <c r="D26" s="418">
        <f t="shared" ref="D26" si="32">IF(C26=0," ",C26/C27)</f>
        <v>0.97142857142857142</v>
      </c>
      <c r="E26" s="145">
        <v>16</v>
      </c>
      <c r="F26" s="418">
        <f t="shared" ref="F26" si="33">IF(E26=0," ",E26/E27)</f>
        <v>0.94117647058823528</v>
      </c>
      <c r="G26" s="145">
        <v>16</v>
      </c>
      <c r="H26" s="418">
        <f t="shared" ref="H26" si="34">IF(G26=0," ",G26/G27)</f>
        <v>1</v>
      </c>
      <c r="I26" s="145">
        <v>32</v>
      </c>
      <c r="J26" s="418">
        <f t="shared" ref="J26" si="35">IF(I26=0," ",I26/I27)</f>
        <v>1</v>
      </c>
      <c r="K26" s="146">
        <f t="shared" si="1"/>
        <v>98</v>
      </c>
      <c r="L26" s="418">
        <f t="shared" ref="L26" si="36">IF(K26=0," ",K26/K27)</f>
        <v>0.98</v>
      </c>
      <c r="M26" s="557" t="s">
        <v>195</v>
      </c>
      <c r="N26" s="557"/>
      <c r="O26" s="558"/>
      <c r="P26" s="122"/>
      <c r="Q26" s="122"/>
      <c r="R26" s="122"/>
      <c r="S26" s="65"/>
      <c r="T26" s="122"/>
    </row>
    <row r="27" spans="1:20" s="123" customFormat="1" ht="50.1" customHeight="1" thickBot="1" x14ac:dyDescent="0.3">
      <c r="A27" s="578"/>
      <c r="B27" s="251" t="str">
        <f>+'3.SeguimientoSujetosAcuerdo'!$B$41</f>
        <v xml:space="preserve">Número de denuncias de incumplimiento presentadas en el periodo evaluado </v>
      </c>
      <c r="C27" s="107">
        <v>35</v>
      </c>
      <c r="D27" s="419"/>
      <c r="E27" s="108">
        <v>17</v>
      </c>
      <c r="F27" s="419"/>
      <c r="G27" s="108">
        <v>16</v>
      </c>
      <c r="H27" s="419"/>
      <c r="I27" s="108">
        <v>32</v>
      </c>
      <c r="J27" s="419"/>
      <c r="K27" s="203">
        <f t="shared" si="1"/>
        <v>100</v>
      </c>
      <c r="L27" s="419"/>
      <c r="M27" s="559"/>
      <c r="N27" s="559"/>
      <c r="O27" s="560"/>
      <c r="P27" s="122"/>
      <c r="Q27" s="122"/>
      <c r="R27" s="122"/>
      <c r="S27" s="65"/>
      <c r="T27" s="122"/>
    </row>
    <row r="28" spans="1:20" s="122" customFormat="1" ht="30" customHeight="1" x14ac:dyDescent="0.25">
      <c r="S28" s="65"/>
    </row>
    <row r="29" spans="1:20" s="122" customFormat="1" ht="30" customHeight="1" x14ac:dyDescent="0.25">
      <c r="S29" s="65"/>
    </row>
    <row r="30" spans="1:20" s="122" customFormat="1" ht="30" customHeight="1" x14ac:dyDescent="0.25">
      <c r="S30" s="65"/>
    </row>
    <row r="31" spans="1:20" s="122" customFormat="1" ht="30" customHeight="1" x14ac:dyDescent="0.25">
      <c r="S31" s="65"/>
    </row>
    <row r="32" spans="1:20" s="122" customFormat="1" ht="30" customHeight="1" x14ac:dyDescent="0.25">
      <c r="S32" s="65"/>
    </row>
    <row r="33" spans="16:20" s="122" customFormat="1" ht="30" customHeight="1" x14ac:dyDescent="0.25">
      <c r="S33" s="65"/>
    </row>
    <row r="34" spans="16:20" s="123" customFormat="1" ht="30" customHeight="1" x14ac:dyDescent="0.25">
      <c r="P34" s="122"/>
      <c r="Q34" s="122"/>
      <c r="R34" s="122"/>
      <c r="S34" s="65"/>
      <c r="T34" s="122"/>
    </row>
    <row r="35" spans="16:20" s="123" customFormat="1" ht="30" customHeight="1" x14ac:dyDescent="0.25">
      <c r="P35" s="122"/>
      <c r="Q35" s="122"/>
      <c r="R35" s="122"/>
      <c r="S35" s="65"/>
      <c r="T35" s="122"/>
    </row>
    <row r="36" spans="16:20" s="123" customFormat="1" ht="30" customHeight="1" x14ac:dyDescent="0.25">
      <c r="P36" s="122"/>
      <c r="Q36" s="122"/>
      <c r="R36" s="122"/>
      <c r="S36" s="73"/>
      <c r="T36" s="122"/>
    </row>
    <row r="37" spans="16:20" s="123" customFormat="1" ht="30" customHeight="1" x14ac:dyDescent="0.25">
      <c r="P37" s="122"/>
      <c r="Q37" s="122"/>
      <c r="R37" s="122"/>
      <c r="S37" s="65"/>
      <c r="T37" s="122"/>
    </row>
    <row r="38" spans="16:20" s="123" customFormat="1" ht="30" customHeight="1" x14ac:dyDescent="0.25">
      <c r="P38" s="122"/>
      <c r="Q38" s="122"/>
      <c r="R38" s="122"/>
      <c r="S38" s="65"/>
      <c r="T38" s="122"/>
    </row>
    <row r="39" spans="16:20" s="123" customFormat="1" ht="30" customHeight="1" x14ac:dyDescent="0.25">
      <c r="P39" s="122"/>
      <c r="Q39" s="122"/>
      <c r="R39" s="122"/>
      <c r="S39" s="65"/>
      <c r="T39" s="122"/>
    </row>
    <row r="40" spans="16:20" s="123" customFormat="1" ht="30" customHeight="1" x14ac:dyDescent="0.25">
      <c r="P40" s="122"/>
      <c r="Q40" s="122"/>
      <c r="R40" s="122"/>
      <c r="S40" s="65"/>
      <c r="T40" s="122"/>
    </row>
    <row r="41" spans="16:20" s="123" customFormat="1" ht="30" customHeight="1" x14ac:dyDescent="0.25">
      <c r="P41" s="122"/>
      <c r="Q41" s="122"/>
      <c r="R41" s="122"/>
      <c r="S41" s="65"/>
      <c r="T41" s="122"/>
    </row>
    <row r="42" spans="16:20" s="123" customFormat="1" ht="30" customHeight="1" x14ac:dyDescent="0.25">
      <c r="P42" s="122"/>
      <c r="Q42" s="122"/>
      <c r="R42" s="122"/>
      <c r="S42" s="65"/>
      <c r="T42" s="122"/>
    </row>
    <row r="43" spans="16:20" s="123" customFormat="1" ht="30" customHeight="1" x14ac:dyDescent="0.25">
      <c r="P43" s="122"/>
      <c r="Q43" s="122"/>
      <c r="R43" s="122"/>
      <c r="S43" s="65"/>
      <c r="T43" s="122"/>
    </row>
    <row r="44" spans="16:20" s="123" customFormat="1" ht="30" customHeight="1" x14ac:dyDescent="0.25">
      <c r="P44" s="122"/>
      <c r="Q44" s="122"/>
      <c r="R44" s="122"/>
      <c r="S44" s="65"/>
      <c r="T44" s="122"/>
    </row>
    <row r="45" spans="16:20" s="123" customFormat="1" ht="30" customHeight="1" x14ac:dyDescent="0.25">
      <c r="P45" s="122"/>
      <c r="Q45" s="122"/>
      <c r="R45" s="122"/>
      <c r="S45" s="65"/>
      <c r="T45" s="122"/>
    </row>
    <row r="46" spans="16:20" s="123" customFormat="1" ht="30" customHeight="1" x14ac:dyDescent="0.25">
      <c r="P46" s="122"/>
      <c r="Q46" s="122"/>
      <c r="R46" s="122"/>
      <c r="S46" s="65"/>
      <c r="T46" s="122"/>
    </row>
    <row r="47" spans="16:20" s="123" customFormat="1" ht="30" customHeight="1" x14ac:dyDescent="0.25">
      <c r="P47" s="122"/>
      <c r="Q47" s="122"/>
      <c r="R47" s="122"/>
      <c r="S47" s="65"/>
      <c r="T47" s="122"/>
    </row>
    <row r="48" spans="16:20" s="123" customFormat="1" ht="30" customHeight="1" x14ac:dyDescent="0.25">
      <c r="P48" s="122"/>
      <c r="Q48" s="122"/>
      <c r="R48" s="122"/>
      <c r="S48" s="65"/>
      <c r="T48" s="122"/>
    </row>
    <row r="49" spans="16:20" s="123" customFormat="1" ht="30" customHeight="1" x14ac:dyDescent="0.25">
      <c r="P49" s="122"/>
      <c r="Q49" s="122"/>
      <c r="R49" s="122"/>
      <c r="S49" s="65"/>
      <c r="T49" s="122"/>
    </row>
    <row r="50" spans="16:20" s="123" customFormat="1" ht="30" customHeight="1" x14ac:dyDescent="0.25">
      <c r="P50" s="122"/>
      <c r="Q50" s="122"/>
      <c r="R50" s="122"/>
      <c r="S50" s="65"/>
      <c r="T50" s="122"/>
    </row>
    <row r="51" spans="16:20" s="123" customFormat="1" ht="30" customHeight="1" x14ac:dyDescent="0.25">
      <c r="P51" s="122"/>
      <c r="Q51" s="122"/>
      <c r="R51" s="122"/>
      <c r="S51" s="65"/>
      <c r="T51" s="122"/>
    </row>
    <row r="52" spans="16:20" s="123" customFormat="1" ht="30" customHeight="1" x14ac:dyDescent="0.25">
      <c r="P52" s="122"/>
      <c r="Q52" s="122"/>
      <c r="R52" s="122"/>
      <c r="S52" s="65"/>
      <c r="T52" s="122"/>
    </row>
    <row r="53" spans="16:20" s="123" customFormat="1" ht="30" customHeight="1" x14ac:dyDescent="0.25">
      <c r="P53" s="122"/>
      <c r="Q53" s="122"/>
      <c r="R53" s="122"/>
      <c r="S53" s="65"/>
      <c r="T53" s="122"/>
    </row>
    <row r="54" spans="16:20" s="123" customFormat="1" ht="30" customHeight="1" x14ac:dyDescent="0.25">
      <c r="P54" s="122"/>
      <c r="Q54" s="122"/>
      <c r="R54" s="122"/>
      <c r="S54" s="65"/>
      <c r="T54" s="122"/>
    </row>
    <row r="55" spans="16:20" s="123" customFormat="1" ht="30" customHeight="1" x14ac:dyDescent="0.25">
      <c r="P55" s="122"/>
      <c r="Q55" s="122"/>
      <c r="R55" s="122"/>
      <c r="S55" s="65"/>
      <c r="T55" s="122"/>
    </row>
    <row r="56" spans="16:20" s="123" customFormat="1" ht="30" customHeight="1" x14ac:dyDescent="0.25">
      <c r="P56" s="122"/>
      <c r="Q56" s="122"/>
      <c r="R56" s="122"/>
      <c r="S56" s="65"/>
      <c r="T56" s="122"/>
    </row>
    <row r="57" spans="16:20" s="123" customFormat="1" ht="30" customHeight="1" x14ac:dyDescent="0.25">
      <c r="P57" s="122"/>
      <c r="Q57" s="122"/>
      <c r="R57" s="122"/>
      <c r="S57" s="65"/>
      <c r="T57" s="122"/>
    </row>
    <row r="58" spans="16:20" s="123" customFormat="1" ht="30" customHeight="1" x14ac:dyDescent="0.25">
      <c r="P58" s="122"/>
      <c r="Q58" s="122"/>
      <c r="R58" s="122"/>
      <c r="S58" s="65"/>
      <c r="T58" s="122"/>
    </row>
    <row r="59" spans="16:20" s="123" customFormat="1" ht="30" customHeight="1" x14ac:dyDescent="0.25">
      <c r="P59" s="122"/>
      <c r="Q59" s="122"/>
      <c r="R59" s="122"/>
      <c r="S59" s="65"/>
      <c r="T59" s="122"/>
    </row>
    <row r="60" spans="16:20" s="123" customFormat="1" ht="30" customHeight="1" x14ac:dyDescent="0.25">
      <c r="P60" s="122"/>
      <c r="Q60" s="122"/>
      <c r="R60" s="122"/>
      <c r="S60" s="65"/>
      <c r="T60" s="122"/>
    </row>
    <row r="61" spans="16:20" s="123" customFormat="1" ht="30" customHeight="1" x14ac:dyDescent="0.25">
      <c r="P61" s="122"/>
      <c r="Q61" s="122"/>
      <c r="R61" s="122"/>
      <c r="S61" s="65"/>
      <c r="T61" s="122"/>
    </row>
    <row r="62" spans="16:20" s="123" customFormat="1" ht="30" customHeight="1" x14ac:dyDescent="0.25">
      <c r="P62" s="122"/>
      <c r="Q62" s="122"/>
      <c r="R62" s="122"/>
      <c r="S62" s="65"/>
      <c r="T62" s="122"/>
    </row>
    <row r="63" spans="16:20" s="123" customFormat="1" ht="30" customHeight="1" x14ac:dyDescent="0.25">
      <c r="P63" s="122"/>
      <c r="Q63" s="122"/>
      <c r="R63" s="122"/>
      <c r="S63" s="65"/>
      <c r="T63" s="122"/>
    </row>
    <row r="64" spans="16:20" s="123" customFormat="1" ht="30" customHeight="1" x14ac:dyDescent="0.25">
      <c r="P64" s="122"/>
      <c r="Q64" s="122"/>
      <c r="R64" s="122"/>
      <c r="S64" s="65"/>
      <c r="T64" s="122"/>
    </row>
    <row r="65" spans="16:20" s="123" customFormat="1" ht="30" customHeight="1" x14ac:dyDescent="0.25">
      <c r="P65" s="122"/>
      <c r="Q65" s="122"/>
      <c r="R65" s="122"/>
      <c r="S65" s="65"/>
      <c r="T65" s="122"/>
    </row>
    <row r="66" spans="16:20" s="123" customFormat="1" ht="30" customHeight="1" x14ac:dyDescent="0.25">
      <c r="P66" s="122"/>
      <c r="Q66" s="122"/>
      <c r="R66" s="122"/>
      <c r="S66" s="65"/>
      <c r="T66" s="122"/>
    </row>
    <row r="67" spans="16:20" s="123" customFormat="1" ht="30" customHeight="1" x14ac:dyDescent="0.25">
      <c r="P67" s="122"/>
      <c r="Q67" s="122"/>
      <c r="R67" s="122"/>
      <c r="S67" s="65"/>
      <c r="T67" s="122"/>
    </row>
    <row r="68" spans="16:20" s="123" customFormat="1" ht="30" customHeight="1" x14ac:dyDescent="0.25">
      <c r="P68" s="122"/>
      <c r="Q68" s="122"/>
      <c r="R68" s="122"/>
      <c r="S68" s="65"/>
      <c r="T68" s="122"/>
    </row>
    <row r="69" spans="16:20" s="123" customFormat="1" ht="30" customHeight="1" x14ac:dyDescent="0.25">
      <c r="P69" s="122"/>
      <c r="Q69" s="122"/>
      <c r="R69" s="122"/>
      <c r="S69" s="65"/>
      <c r="T69" s="122"/>
    </row>
    <row r="70" spans="16:20" s="123" customFormat="1" ht="30" customHeight="1" x14ac:dyDescent="0.25">
      <c r="P70" s="122"/>
      <c r="Q70" s="122"/>
      <c r="R70" s="122"/>
      <c r="S70" s="65"/>
      <c r="T70" s="122"/>
    </row>
    <row r="71" spans="16:20" s="123" customFormat="1" ht="30" customHeight="1" x14ac:dyDescent="0.25">
      <c r="P71" s="122"/>
      <c r="Q71" s="122"/>
      <c r="R71" s="122"/>
      <c r="S71" s="65"/>
      <c r="T71" s="122"/>
    </row>
    <row r="72" spans="16:20" s="123" customFormat="1" ht="30" customHeight="1" x14ac:dyDescent="0.25">
      <c r="P72" s="122"/>
      <c r="Q72" s="122"/>
      <c r="R72" s="122"/>
      <c r="S72" s="65"/>
      <c r="T72" s="122"/>
    </row>
    <row r="73" spans="16:20" s="123" customFormat="1" ht="30" customHeight="1" x14ac:dyDescent="0.25">
      <c r="P73" s="122"/>
      <c r="Q73" s="122"/>
      <c r="R73" s="122"/>
      <c r="S73" s="65"/>
      <c r="T73" s="122"/>
    </row>
    <row r="74" spans="16:20" s="123" customFormat="1" ht="30" customHeight="1" x14ac:dyDescent="0.25">
      <c r="P74" s="122"/>
      <c r="Q74" s="122"/>
      <c r="R74" s="122"/>
      <c r="S74" s="65"/>
      <c r="T74" s="122"/>
    </row>
    <row r="75" spans="16:20" s="123" customFormat="1" ht="30" customHeight="1" x14ac:dyDescent="0.25">
      <c r="P75" s="122"/>
      <c r="Q75" s="122"/>
      <c r="R75" s="122"/>
      <c r="S75" s="65"/>
      <c r="T75" s="122"/>
    </row>
    <row r="76" spans="16:20" s="123" customFormat="1" ht="30" customHeight="1" x14ac:dyDescent="0.25">
      <c r="P76" s="122"/>
      <c r="Q76" s="122"/>
      <c r="R76" s="122"/>
      <c r="S76" s="65"/>
      <c r="T76" s="122"/>
    </row>
    <row r="77" spans="16:20" s="123" customFormat="1" ht="30" customHeight="1" x14ac:dyDescent="0.25">
      <c r="P77" s="122"/>
      <c r="Q77" s="122"/>
      <c r="R77" s="122"/>
      <c r="S77" s="65"/>
      <c r="T77" s="122"/>
    </row>
    <row r="78" spans="16:20" s="123" customFormat="1" ht="30" customHeight="1" x14ac:dyDescent="0.25">
      <c r="P78" s="122"/>
      <c r="Q78" s="122"/>
      <c r="R78" s="122"/>
      <c r="S78" s="65"/>
      <c r="T78" s="122"/>
    </row>
    <row r="79" spans="16:20" s="123" customFormat="1" ht="30" customHeight="1" x14ac:dyDescent="0.25">
      <c r="P79" s="122"/>
      <c r="Q79" s="122"/>
      <c r="R79" s="122"/>
      <c r="S79" s="65"/>
      <c r="T79" s="122"/>
    </row>
    <row r="80" spans="16:20" s="123" customFormat="1" ht="30" customHeight="1" x14ac:dyDescent="0.25">
      <c r="P80" s="122"/>
      <c r="Q80" s="122"/>
      <c r="R80" s="122"/>
      <c r="S80" s="65"/>
      <c r="T80" s="122"/>
    </row>
    <row r="81" spans="16:20" s="123" customFormat="1" ht="30" customHeight="1" x14ac:dyDescent="0.25">
      <c r="P81" s="122"/>
      <c r="Q81" s="122"/>
      <c r="R81" s="122"/>
      <c r="S81" s="65"/>
      <c r="T81" s="122"/>
    </row>
    <row r="82" spans="16:20" s="123" customFormat="1" ht="30" customHeight="1" x14ac:dyDescent="0.25">
      <c r="P82" s="122"/>
      <c r="Q82" s="122"/>
      <c r="R82" s="122"/>
      <c r="S82" s="65"/>
      <c r="T82" s="122"/>
    </row>
    <row r="83" spans="16:20" s="123" customFormat="1" ht="30" customHeight="1" x14ac:dyDescent="0.25">
      <c r="P83" s="122"/>
      <c r="Q83" s="122"/>
      <c r="R83" s="122"/>
      <c r="S83" s="65"/>
      <c r="T83" s="122"/>
    </row>
    <row r="84" spans="16:20" s="123" customFormat="1" ht="30" customHeight="1" x14ac:dyDescent="0.25">
      <c r="P84" s="122"/>
      <c r="Q84" s="122"/>
      <c r="R84" s="122"/>
      <c r="S84" s="65"/>
      <c r="T84" s="122"/>
    </row>
    <row r="85" spans="16:20" s="123" customFormat="1" ht="30" customHeight="1" x14ac:dyDescent="0.25">
      <c r="P85" s="122"/>
      <c r="Q85" s="122"/>
      <c r="R85" s="122"/>
      <c r="S85" s="65"/>
      <c r="T85" s="122"/>
    </row>
    <row r="86" spans="16:20" s="123" customFormat="1" ht="30" customHeight="1" x14ac:dyDescent="0.25">
      <c r="P86" s="122"/>
      <c r="Q86" s="122"/>
      <c r="R86" s="122"/>
      <c r="S86" s="65"/>
      <c r="T86" s="122"/>
    </row>
    <row r="87" spans="16:20" s="123" customFormat="1" ht="30" customHeight="1" x14ac:dyDescent="0.25">
      <c r="P87" s="122"/>
      <c r="Q87" s="122"/>
      <c r="R87" s="122"/>
      <c r="S87" s="65"/>
      <c r="T87" s="122"/>
    </row>
    <row r="88" spans="16:20" s="123" customFormat="1" ht="30" customHeight="1" x14ac:dyDescent="0.25">
      <c r="P88" s="122"/>
      <c r="Q88" s="122"/>
      <c r="R88" s="122"/>
      <c r="S88" s="65"/>
      <c r="T88" s="122"/>
    </row>
    <row r="89" spans="16:20" s="123" customFormat="1" ht="30" customHeight="1" x14ac:dyDescent="0.25">
      <c r="P89" s="122"/>
      <c r="Q89" s="122"/>
      <c r="R89" s="122"/>
      <c r="S89" s="65"/>
      <c r="T89" s="122"/>
    </row>
    <row r="90" spans="16:20" s="123" customFormat="1" ht="30" customHeight="1" x14ac:dyDescent="0.25">
      <c r="P90" s="122"/>
      <c r="Q90" s="122"/>
      <c r="R90" s="122"/>
      <c r="S90" s="65"/>
      <c r="T90" s="122"/>
    </row>
    <row r="91" spans="16:20" s="123" customFormat="1" ht="30" customHeight="1" x14ac:dyDescent="0.25">
      <c r="P91" s="122"/>
      <c r="Q91" s="122"/>
      <c r="R91" s="122"/>
      <c r="S91" s="65"/>
      <c r="T91" s="122"/>
    </row>
    <row r="92" spans="16:20" s="123" customFormat="1" ht="30" customHeight="1" x14ac:dyDescent="0.25">
      <c r="P92" s="122"/>
      <c r="Q92" s="122"/>
      <c r="R92" s="122"/>
      <c r="S92" s="65"/>
      <c r="T92" s="122"/>
    </row>
    <row r="93" spans="16:20" s="123" customFormat="1" ht="30" customHeight="1" x14ac:dyDescent="0.25">
      <c r="P93" s="122"/>
      <c r="Q93" s="122"/>
      <c r="R93" s="122"/>
      <c r="S93" s="65"/>
      <c r="T93" s="122"/>
    </row>
    <row r="94" spans="16:20" s="123" customFormat="1" ht="30" customHeight="1" x14ac:dyDescent="0.25">
      <c r="P94" s="122"/>
      <c r="Q94" s="122"/>
      <c r="R94" s="122"/>
      <c r="S94" s="65"/>
      <c r="T94" s="122"/>
    </row>
    <row r="95" spans="16:20" s="123" customFormat="1" ht="30" customHeight="1" x14ac:dyDescent="0.25">
      <c r="P95" s="122"/>
      <c r="Q95" s="122"/>
      <c r="R95" s="122"/>
      <c r="S95" s="65"/>
      <c r="T95" s="122"/>
    </row>
    <row r="96" spans="16:20" s="123" customFormat="1" ht="30" customHeight="1" x14ac:dyDescent="0.25">
      <c r="P96" s="122"/>
      <c r="Q96" s="122"/>
      <c r="R96" s="122"/>
      <c r="S96" s="65"/>
      <c r="T96" s="122"/>
    </row>
    <row r="97" spans="16:20" s="123" customFormat="1" ht="30" customHeight="1" x14ac:dyDescent="0.25">
      <c r="P97" s="122"/>
      <c r="Q97" s="122"/>
      <c r="R97" s="122"/>
      <c r="S97" s="65"/>
      <c r="T97" s="122"/>
    </row>
    <row r="98" spans="16:20" s="123" customFormat="1" ht="30" customHeight="1" x14ac:dyDescent="0.25">
      <c r="P98" s="122"/>
      <c r="Q98" s="122"/>
      <c r="R98" s="122"/>
      <c r="S98" s="65"/>
      <c r="T98" s="122"/>
    </row>
    <row r="99" spans="16:20" s="123" customFormat="1" ht="30" customHeight="1" x14ac:dyDescent="0.25">
      <c r="P99" s="122"/>
      <c r="Q99" s="122"/>
      <c r="R99" s="122"/>
      <c r="S99" s="65"/>
      <c r="T99" s="122"/>
    </row>
    <row r="100" spans="16:20" s="123" customFormat="1" ht="30" customHeight="1" x14ac:dyDescent="0.25">
      <c r="P100" s="122"/>
      <c r="Q100" s="122"/>
      <c r="R100" s="122"/>
      <c r="S100" s="65"/>
      <c r="T100" s="122"/>
    </row>
    <row r="101" spans="16:20" s="123" customFormat="1" ht="30" customHeight="1" x14ac:dyDescent="0.25">
      <c r="P101" s="122"/>
      <c r="Q101" s="122"/>
      <c r="R101" s="122"/>
      <c r="S101" s="65"/>
      <c r="T101" s="122"/>
    </row>
    <row r="102" spans="16:20" s="123" customFormat="1" ht="30" customHeight="1" x14ac:dyDescent="0.25">
      <c r="P102" s="122"/>
      <c r="Q102" s="122"/>
      <c r="R102" s="122"/>
      <c r="S102" s="65"/>
      <c r="T102" s="122"/>
    </row>
    <row r="103" spans="16:20" s="123" customFormat="1" ht="30" customHeight="1" x14ac:dyDescent="0.25">
      <c r="P103" s="122"/>
      <c r="Q103" s="122"/>
      <c r="R103" s="122"/>
      <c r="S103" s="65"/>
      <c r="T103" s="122"/>
    </row>
    <row r="104" spans="16:20" s="123" customFormat="1" ht="30" customHeight="1" x14ac:dyDescent="0.25">
      <c r="P104" s="122"/>
      <c r="Q104" s="122"/>
      <c r="R104" s="122"/>
      <c r="S104" s="65"/>
      <c r="T104" s="122"/>
    </row>
    <row r="105" spans="16:20" s="123" customFormat="1" ht="30" customHeight="1" x14ac:dyDescent="0.25">
      <c r="P105" s="122"/>
      <c r="Q105" s="122"/>
      <c r="R105" s="122"/>
      <c r="S105" s="65"/>
      <c r="T105" s="122"/>
    </row>
    <row r="106" spans="16:20" s="123" customFormat="1" ht="30" customHeight="1" x14ac:dyDescent="0.25">
      <c r="P106" s="122"/>
      <c r="Q106" s="122"/>
      <c r="R106" s="122"/>
      <c r="S106" s="74"/>
      <c r="T106" s="122"/>
    </row>
    <row r="107" spans="16:20" s="123" customFormat="1" ht="30" customHeight="1" x14ac:dyDescent="0.25">
      <c r="P107" s="122"/>
      <c r="Q107" s="122"/>
      <c r="R107" s="122"/>
      <c r="S107" s="74"/>
      <c r="T107" s="122"/>
    </row>
    <row r="108" spans="16:20" s="123" customFormat="1" ht="30" customHeight="1" x14ac:dyDescent="0.25">
      <c r="P108" s="122"/>
      <c r="Q108" s="122"/>
      <c r="R108" s="122"/>
      <c r="S108" s="74"/>
      <c r="T108" s="122"/>
    </row>
    <row r="109" spans="16:20" ht="30" customHeight="1" x14ac:dyDescent="0.2">
      <c r="S109" s="76"/>
    </row>
    <row r="110" spans="16:20" ht="30" customHeight="1" x14ac:dyDescent="0.2">
      <c r="S110" s="76"/>
    </row>
    <row r="111" spans="16:20" ht="30" customHeight="1" x14ac:dyDescent="0.2">
      <c r="S111" s="76"/>
    </row>
    <row r="112" spans="16:20" ht="30" customHeight="1" x14ac:dyDescent="0.2">
      <c r="S112" s="76"/>
    </row>
    <row r="113" spans="19:19" ht="30" customHeight="1" x14ac:dyDescent="0.2">
      <c r="S113" s="76"/>
    </row>
    <row r="114" spans="19:19" ht="30" customHeight="1" x14ac:dyDescent="0.2">
      <c r="S114" s="76"/>
    </row>
    <row r="115" spans="19:19" ht="30" customHeight="1" x14ac:dyDescent="0.2">
      <c r="S115" s="76"/>
    </row>
    <row r="116" spans="19:19" ht="30" customHeight="1" x14ac:dyDescent="0.2">
      <c r="S116" s="76"/>
    </row>
  </sheetData>
  <sheetProtection formatCells="0" formatColumns="0" formatRows="0"/>
  <mergeCells count="77">
    <mergeCell ref="J10:J11"/>
    <mergeCell ref="L10:L11"/>
    <mergeCell ref="M10:O11"/>
    <mergeCell ref="C6:O6"/>
    <mergeCell ref="A8:A9"/>
    <mergeCell ref="B8:B9"/>
    <mergeCell ref="C8:L8"/>
    <mergeCell ref="M8:O9"/>
    <mergeCell ref="A10:A11"/>
    <mergeCell ref="D10:D11"/>
    <mergeCell ref="F10:F11"/>
    <mergeCell ref="H10:H11"/>
    <mergeCell ref="A1:A4"/>
    <mergeCell ref="B1:M1"/>
    <mergeCell ref="N1:O1"/>
    <mergeCell ref="B2:M2"/>
    <mergeCell ref="N2:O2"/>
    <mergeCell ref="B3:M3"/>
    <mergeCell ref="N3:O3"/>
    <mergeCell ref="B4:M4"/>
    <mergeCell ref="N4:O4"/>
    <mergeCell ref="L12:L13"/>
    <mergeCell ref="M12:O13"/>
    <mergeCell ref="A16:A17"/>
    <mergeCell ref="D16:D17"/>
    <mergeCell ref="F16:F17"/>
    <mergeCell ref="H16:H17"/>
    <mergeCell ref="J16:J17"/>
    <mergeCell ref="L16:L17"/>
    <mergeCell ref="M16:O17"/>
    <mergeCell ref="A12:A13"/>
    <mergeCell ref="D12:D13"/>
    <mergeCell ref="F12:F13"/>
    <mergeCell ref="H12:H13"/>
    <mergeCell ref="J12:J13"/>
    <mergeCell ref="A14:A15"/>
    <mergeCell ref="D14:D15"/>
    <mergeCell ref="L18:L19"/>
    <mergeCell ref="M18:O19"/>
    <mergeCell ref="A20:A21"/>
    <mergeCell ref="D20:D21"/>
    <mergeCell ref="F20:F21"/>
    <mergeCell ref="H20:H21"/>
    <mergeCell ref="J20:J21"/>
    <mergeCell ref="L20:L21"/>
    <mergeCell ref="M20:O21"/>
    <mergeCell ref="A18:A19"/>
    <mergeCell ref="D18:D19"/>
    <mergeCell ref="F18:F19"/>
    <mergeCell ref="H18:H19"/>
    <mergeCell ref="J18:J19"/>
    <mergeCell ref="L22:L23"/>
    <mergeCell ref="M22:O23"/>
    <mergeCell ref="A24:A25"/>
    <mergeCell ref="D24:D25"/>
    <mergeCell ref="F24:F25"/>
    <mergeCell ref="H24:H25"/>
    <mergeCell ref="J24:J25"/>
    <mergeCell ref="L24:L25"/>
    <mergeCell ref="M24:O25"/>
    <mergeCell ref="A22:A23"/>
    <mergeCell ref="D22:D23"/>
    <mergeCell ref="F22:F23"/>
    <mergeCell ref="H22:H23"/>
    <mergeCell ref="J22:J23"/>
    <mergeCell ref="L26:L27"/>
    <mergeCell ref="M26:O27"/>
    <mergeCell ref="A26:A27"/>
    <mergeCell ref="D26:D27"/>
    <mergeCell ref="F26:F27"/>
    <mergeCell ref="H26:H27"/>
    <mergeCell ref="J26:J27"/>
    <mergeCell ref="F14:F15"/>
    <mergeCell ref="H14:H15"/>
    <mergeCell ref="J14:J15"/>
    <mergeCell ref="L14:L15"/>
    <mergeCell ref="M14:O1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79"/>
  <sheetViews>
    <sheetView topLeftCell="A52" zoomScale="85" zoomScaleNormal="85" workbookViewId="0">
      <selection activeCell="H42" sqref="H42:P43"/>
    </sheetView>
  </sheetViews>
  <sheetFormatPr baseColWidth="10" defaultColWidth="11.42578125" defaultRowHeight="14.25" x14ac:dyDescent="0.2"/>
  <cols>
    <col min="1" max="1" width="3" style="8" customWidth="1"/>
    <col min="2" max="2" width="30" style="8" customWidth="1"/>
    <col min="3" max="3" width="16.7109375" style="8" customWidth="1"/>
    <col min="4" max="4" width="6.7109375" style="8" customWidth="1"/>
    <col min="5" max="5" width="5.5703125" style="8" customWidth="1"/>
    <col min="6" max="6" width="6.42578125" style="8" customWidth="1"/>
    <col min="7" max="8" width="5.28515625" style="8" customWidth="1"/>
    <col min="9" max="9" width="9.5703125" style="8" customWidth="1"/>
    <col min="10" max="10" width="4.140625" style="8" customWidth="1"/>
    <col min="11" max="11" width="6.42578125" style="8" customWidth="1"/>
    <col min="12" max="12" width="9.5703125" style="8" customWidth="1"/>
    <col min="13" max="13" width="8.42578125" style="8" customWidth="1"/>
    <col min="14" max="14" width="6.42578125" style="8" customWidth="1"/>
    <col min="15" max="15" width="11" style="8" customWidth="1"/>
    <col min="16" max="16" width="17.28515625" style="8" customWidth="1"/>
    <col min="17" max="16384" width="11.42578125" style="8"/>
  </cols>
  <sheetData>
    <row r="1" spans="1:17" ht="15" thickBot="1" x14ac:dyDescent="0.25">
      <c r="A1" s="7"/>
      <c r="B1" s="7"/>
      <c r="C1" s="7"/>
      <c r="D1" s="7"/>
      <c r="E1" s="7"/>
      <c r="F1" s="7"/>
      <c r="G1" s="7"/>
      <c r="H1" s="7"/>
      <c r="I1" s="7"/>
      <c r="J1" s="7"/>
      <c r="K1" s="7"/>
      <c r="L1" s="7"/>
      <c r="M1" s="7"/>
      <c r="N1" s="7"/>
      <c r="O1" s="7"/>
      <c r="P1" s="7"/>
      <c r="Q1" s="7"/>
    </row>
    <row r="2" spans="1:17" ht="15" x14ac:dyDescent="0.2">
      <c r="A2" s="7"/>
      <c r="B2" s="282"/>
      <c r="C2" s="285" t="s">
        <v>0</v>
      </c>
      <c r="D2" s="286"/>
      <c r="E2" s="286"/>
      <c r="F2" s="286"/>
      <c r="G2" s="286"/>
      <c r="H2" s="286"/>
      <c r="I2" s="286"/>
      <c r="J2" s="286"/>
      <c r="K2" s="286"/>
      <c r="L2" s="286"/>
      <c r="M2" s="287"/>
      <c r="N2" s="288" t="s">
        <v>1</v>
      </c>
      <c r="O2" s="289"/>
      <c r="P2" s="290"/>
      <c r="Q2" s="7"/>
    </row>
    <row r="3" spans="1:17" ht="15" x14ac:dyDescent="0.2">
      <c r="A3" s="7"/>
      <c r="B3" s="283"/>
      <c r="C3" s="291" t="s">
        <v>2</v>
      </c>
      <c r="D3" s="292"/>
      <c r="E3" s="292"/>
      <c r="F3" s="292"/>
      <c r="G3" s="292"/>
      <c r="H3" s="292"/>
      <c r="I3" s="292"/>
      <c r="J3" s="292"/>
      <c r="K3" s="292"/>
      <c r="L3" s="292"/>
      <c r="M3" s="293"/>
      <c r="N3" s="294" t="s">
        <v>3</v>
      </c>
      <c r="O3" s="295"/>
      <c r="P3" s="296"/>
      <c r="Q3" s="7"/>
    </row>
    <row r="4" spans="1:17" ht="15" x14ac:dyDescent="0.2">
      <c r="A4" s="7"/>
      <c r="B4" s="283"/>
      <c r="C4" s="291" t="s">
        <v>4</v>
      </c>
      <c r="D4" s="292"/>
      <c r="E4" s="292"/>
      <c r="F4" s="292"/>
      <c r="G4" s="292"/>
      <c r="H4" s="292"/>
      <c r="I4" s="292"/>
      <c r="J4" s="292"/>
      <c r="K4" s="292"/>
      <c r="L4" s="292"/>
      <c r="M4" s="293"/>
      <c r="N4" s="294" t="s">
        <v>5</v>
      </c>
      <c r="O4" s="295"/>
      <c r="P4" s="296"/>
      <c r="Q4" s="7"/>
    </row>
    <row r="5" spans="1:17" ht="15.75" thickBot="1" x14ac:dyDescent="0.25">
      <c r="A5" s="7"/>
      <c r="B5" s="284"/>
      <c r="C5" s="297" t="s">
        <v>6</v>
      </c>
      <c r="D5" s="298"/>
      <c r="E5" s="298"/>
      <c r="F5" s="298"/>
      <c r="G5" s="298"/>
      <c r="H5" s="298"/>
      <c r="I5" s="298"/>
      <c r="J5" s="298"/>
      <c r="K5" s="298"/>
      <c r="L5" s="298"/>
      <c r="M5" s="299"/>
      <c r="N5" s="300" t="s">
        <v>7</v>
      </c>
      <c r="O5" s="301"/>
      <c r="P5" s="302"/>
      <c r="Q5" s="7"/>
    </row>
    <row r="6" spans="1:17" ht="15" thickBot="1" x14ac:dyDescent="0.25">
      <c r="A6" s="7"/>
      <c r="B6" s="7"/>
      <c r="C6" s="7"/>
      <c r="D6" s="7"/>
      <c r="E6" s="7"/>
      <c r="F6" s="7"/>
      <c r="G6" s="7"/>
      <c r="H6" s="7"/>
      <c r="I6" s="7"/>
      <c r="J6" s="7"/>
      <c r="K6" s="7"/>
      <c r="L6" s="7"/>
      <c r="M6" s="7"/>
      <c r="N6" s="7"/>
      <c r="O6" s="7"/>
      <c r="P6" s="7"/>
      <c r="Q6" s="7"/>
    </row>
    <row r="7" spans="1:17" x14ac:dyDescent="0.2">
      <c r="A7" s="7"/>
      <c r="B7" s="303" t="s">
        <v>8</v>
      </c>
      <c r="C7" s="304"/>
      <c r="D7" s="304"/>
      <c r="E7" s="304"/>
      <c r="F7" s="304"/>
      <c r="G7" s="304"/>
      <c r="H7" s="304"/>
      <c r="I7" s="304"/>
      <c r="J7" s="304"/>
      <c r="K7" s="304"/>
      <c r="L7" s="304"/>
      <c r="M7" s="304"/>
      <c r="N7" s="304"/>
      <c r="O7" s="304"/>
      <c r="P7" s="305"/>
      <c r="Q7" s="7"/>
    </row>
    <row r="8" spans="1:17" ht="15" thickBot="1" x14ac:dyDescent="0.25">
      <c r="A8" s="7"/>
      <c r="B8" s="306"/>
      <c r="C8" s="307"/>
      <c r="D8" s="307"/>
      <c r="E8" s="307"/>
      <c r="F8" s="307"/>
      <c r="G8" s="307"/>
      <c r="H8" s="307"/>
      <c r="I8" s="307"/>
      <c r="J8" s="307"/>
      <c r="K8" s="307"/>
      <c r="L8" s="307"/>
      <c r="M8" s="307"/>
      <c r="N8" s="307"/>
      <c r="O8" s="307"/>
      <c r="P8" s="308"/>
      <c r="Q8" s="7"/>
    </row>
    <row r="9" spans="1:17" ht="3" customHeight="1" thickBot="1" x14ac:dyDescent="0.25">
      <c r="A9" s="7"/>
      <c r="B9" s="309"/>
      <c r="C9" s="309"/>
      <c r="D9" s="309"/>
      <c r="E9" s="309"/>
      <c r="F9" s="309"/>
      <c r="G9" s="309"/>
      <c r="H9" s="309"/>
      <c r="I9" s="309"/>
      <c r="J9" s="309"/>
      <c r="K9" s="309"/>
      <c r="L9" s="309"/>
      <c r="M9" s="309"/>
      <c r="N9" s="309"/>
      <c r="O9" s="309"/>
      <c r="P9" s="309"/>
      <c r="Q9" s="7"/>
    </row>
    <row r="10" spans="1:17" ht="24.75" customHeight="1" thickBot="1" x14ac:dyDescent="0.25">
      <c r="A10" s="7"/>
      <c r="B10" s="33" t="s">
        <v>9</v>
      </c>
      <c r="C10" s="551">
        <v>2025</v>
      </c>
      <c r="D10" s="552"/>
      <c r="E10" s="552"/>
      <c r="F10" s="552"/>
      <c r="G10" s="552"/>
      <c r="H10" s="552"/>
      <c r="I10" s="553"/>
      <c r="J10" s="313" t="s">
        <v>10</v>
      </c>
      <c r="K10" s="314"/>
      <c r="L10" s="314"/>
      <c r="M10" s="314"/>
      <c r="N10" s="722" t="s">
        <v>89</v>
      </c>
      <c r="O10" s="723"/>
      <c r="P10" s="724"/>
      <c r="Q10" s="7"/>
    </row>
    <row r="11" spans="1:17" ht="3" customHeight="1" thickBot="1" x14ac:dyDescent="0.25">
      <c r="A11" s="7"/>
      <c r="B11" s="126"/>
      <c r="C11" s="127"/>
      <c r="D11" s="127"/>
      <c r="E11" s="127"/>
      <c r="F11" s="127"/>
      <c r="G11" s="127"/>
      <c r="H11" s="127"/>
      <c r="I11" s="127"/>
      <c r="J11" s="127"/>
      <c r="K11" s="127"/>
      <c r="L11" s="127"/>
      <c r="M11" s="127"/>
      <c r="N11" s="127"/>
      <c r="O11" s="127"/>
      <c r="P11" s="128"/>
      <c r="Q11" s="7"/>
    </row>
    <row r="12" spans="1:17" ht="31.5" customHeight="1" thickBot="1" x14ac:dyDescent="0.25">
      <c r="A12" s="7"/>
      <c r="B12" s="34" t="s">
        <v>11</v>
      </c>
      <c r="C12" s="537" t="s">
        <v>80</v>
      </c>
      <c r="D12" s="537"/>
      <c r="E12" s="537"/>
      <c r="F12" s="537"/>
      <c r="G12" s="537"/>
      <c r="H12" s="537"/>
      <c r="I12" s="537"/>
      <c r="J12" s="537"/>
      <c r="K12" s="537"/>
      <c r="L12" s="537"/>
      <c r="M12" s="537"/>
      <c r="N12" s="537"/>
      <c r="O12" s="537"/>
      <c r="P12" s="538"/>
      <c r="Q12" s="7"/>
    </row>
    <row r="13" spans="1:17" ht="3" customHeight="1" thickBot="1" x14ac:dyDescent="0.25">
      <c r="A13" s="7"/>
      <c r="B13" s="15"/>
      <c r="C13" s="16"/>
      <c r="D13" s="16"/>
      <c r="E13" s="16"/>
      <c r="F13" s="16"/>
      <c r="G13" s="16"/>
      <c r="H13" s="16"/>
      <c r="I13" s="16"/>
      <c r="J13" s="16"/>
      <c r="K13" s="16"/>
      <c r="L13" s="16"/>
      <c r="M13" s="16"/>
      <c r="N13" s="16"/>
      <c r="O13" s="16"/>
      <c r="P13" s="17"/>
      <c r="Q13" s="7"/>
    </row>
    <row r="14" spans="1:17" ht="31.5" customHeight="1" thickBot="1" x14ac:dyDescent="0.25">
      <c r="A14" s="7"/>
      <c r="B14" s="34" t="s">
        <v>12</v>
      </c>
      <c r="C14" s="650" t="s">
        <v>126</v>
      </c>
      <c r="D14" s="651"/>
      <c r="E14" s="651"/>
      <c r="F14" s="651"/>
      <c r="G14" s="651"/>
      <c r="H14" s="651"/>
      <c r="I14" s="651"/>
      <c r="J14" s="651"/>
      <c r="K14" s="651"/>
      <c r="L14" s="651"/>
      <c r="M14" s="651"/>
      <c r="N14" s="651"/>
      <c r="O14" s="651"/>
      <c r="P14" s="652"/>
      <c r="Q14" s="7"/>
    </row>
    <row r="15" spans="1:17" ht="3" customHeight="1" thickBot="1" x14ac:dyDescent="0.25">
      <c r="A15" s="7"/>
      <c r="B15" s="12"/>
      <c r="C15" s="13"/>
      <c r="D15" s="13"/>
      <c r="E15" s="13"/>
      <c r="F15" s="13"/>
      <c r="G15" s="13"/>
      <c r="H15" s="13"/>
      <c r="I15" s="13"/>
      <c r="J15" s="13"/>
      <c r="K15" s="13"/>
      <c r="L15" s="13"/>
      <c r="M15" s="13"/>
      <c r="N15" s="13"/>
      <c r="O15" s="13"/>
      <c r="P15" s="14"/>
      <c r="Q15" s="7"/>
    </row>
    <row r="16" spans="1:17" ht="30.75" customHeight="1" thickBot="1" x14ac:dyDescent="0.25">
      <c r="A16" s="7"/>
      <c r="B16" s="34" t="s">
        <v>13</v>
      </c>
      <c r="C16" s="545" t="s">
        <v>131</v>
      </c>
      <c r="D16" s="546"/>
      <c r="E16" s="546"/>
      <c r="F16" s="546"/>
      <c r="G16" s="546"/>
      <c r="H16" s="546"/>
      <c r="I16" s="546"/>
      <c r="J16" s="546"/>
      <c r="K16" s="546"/>
      <c r="L16" s="546"/>
      <c r="M16" s="546"/>
      <c r="N16" s="546"/>
      <c r="O16" s="546"/>
      <c r="P16" s="547"/>
      <c r="Q16" s="7"/>
    </row>
    <row r="17" spans="1:17" ht="3" customHeight="1" thickBot="1" x14ac:dyDescent="0.25">
      <c r="A17" s="7"/>
      <c r="B17" s="12"/>
      <c r="C17" s="13"/>
      <c r="D17" s="13"/>
      <c r="E17" s="13"/>
      <c r="F17" s="13"/>
      <c r="G17" s="13"/>
      <c r="H17" s="13"/>
      <c r="I17" s="13"/>
      <c r="J17" s="13"/>
      <c r="K17" s="13"/>
      <c r="L17" s="13"/>
      <c r="M17" s="13"/>
      <c r="N17" s="13"/>
      <c r="O17" s="13"/>
      <c r="P17" s="14"/>
      <c r="Q17" s="7"/>
    </row>
    <row r="18" spans="1:17" ht="33" customHeight="1" thickBot="1" x14ac:dyDescent="0.25">
      <c r="A18" s="7"/>
      <c r="B18" s="34" t="s">
        <v>14</v>
      </c>
      <c r="C18" s="548" t="s">
        <v>117</v>
      </c>
      <c r="D18" s="549"/>
      <c r="E18" s="549"/>
      <c r="F18" s="549"/>
      <c r="G18" s="549"/>
      <c r="H18" s="549"/>
      <c r="I18" s="549"/>
      <c r="J18" s="549"/>
      <c r="K18" s="549"/>
      <c r="L18" s="549"/>
      <c r="M18" s="549"/>
      <c r="N18" s="549"/>
      <c r="O18" s="549"/>
      <c r="P18" s="550"/>
      <c r="Q18" s="7"/>
    </row>
    <row r="19" spans="1:17" ht="3" customHeight="1" thickBot="1" x14ac:dyDescent="0.25">
      <c r="A19" s="7"/>
      <c r="B19" s="105"/>
      <c r="C19" s="105"/>
      <c r="D19" s="105"/>
      <c r="E19" s="105"/>
      <c r="F19" s="105"/>
      <c r="G19" s="105"/>
      <c r="H19" s="105"/>
      <c r="I19" s="105"/>
      <c r="J19" s="105"/>
      <c r="K19" s="105"/>
      <c r="L19" s="105"/>
      <c r="M19" s="105"/>
      <c r="N19" s="105"/>
      <c r="O19" s="105"/>
      <c r="P19" s="105"/>
      <c r="Q19" s="7"/>
    </row>
    <row r="20" spans="1:17" ht="15" thickBot="1" x14ac:dyDescent="0.25">
      <c r="A20" s="7"/>
      <c r="B20" s="339" t="s">
        <v>15</v>
      </c>
      <c r="C20" s="340"/>
      <c r="D20" s="340"/>
      <c r="E20" s="340"/>
      <c r="F20" s="340"/>
      <c r="G20" s="340"/>
      <c r="H20" s="340"/>
      <c r="I20" s="340"/>
      <c r="J20" s="340"/>
      <c r="K20" s="340"/>
      <c r="L20" s="340"/>
      <c r="M20" s="340"/>
      <c r="N20" s="340"/>
      <c r="O20" s="340"/>
      <c r="P20" s="341"/>
      <c r="Q20" s="7"/>
    </row>
    <row r="21" spans="1:17" ht="3" customHeight="1" thickBot="1" x14ac:dyDescent="0.25">
      <c r="A21" s="7"/>
      <c r="B21" s="342"/>
      <c r="C21" s="343"/>
      <c r="D21" s="343"/>
      <c r="E21" s="343"/>
      <c r="F21" s="343"/>
      <c r="G21" s="343"/>
      <c r="H21" s="343"/>
      <c r="I21" s="343"/>
      <c r="J21" s="343"/>
      <c r="K21" s="343"/>
      <c r="L21" s="343"/>
      <c r="M21" s="343"/>
      <c r="N21" s="343"/>
      <c r="O21" s="343"/>
      <c r="P21" s="344"/>
      <c r="Q21" s="7"/>
    </row>
    <row r="22" spans="1:17" ht="41.25" customHeight="1" thickBot="1" x14ac:dyDescent="0.25">
      <c r="A22" s="7"/>
      <c r="B22" s="34" t="s">
        <v>16</v>
      </c>
      <c r="C22" s="719" t="s">
        <v>130</v>
      </c>
      <c r="D22" s="720"/>
      <c r="E22" s="720"/>
      <c r="F22" s="720"/>
      <c r="G22" s="720"/>
      <c r="H22" s="720"/>
      <c r="I22" s="720"/>
      <c r="J22" s="720"/>
      <c r="K22" s="720"/>
      <c r="L22" s="720"/>
      <c r="M22" s="720"/>
      <c r="N22" s="720"/>
      <c r="O22" s="720"/>
      <c r="P22" s="721"/>
      <c r="Q22" s="7"/>
    </row>
    <row r="23" spans="1:17" ht="3" customHeight="1" thickBot="1" x14ac:dyDescent="0.25">
      <c r="A23" s="7"/>
      <c r="B23" s="34"/>
      <c r="C23" s="152"/>
      <c r="D23" s="152"/>
      <c r="E23" s="152"/>
      <c r="F23" s="152"/>
      <c r="G23" s="152"/>
      <c r="H23" s="152"/>
      <c r="I23" s="152"/>
      <c r="J23" s="152"/>
      <c r="K23" s="152"/>
      <c r="L23" s="152"/>
      <c r="M23" s="152"/>
      <c r="N23" s="152"/>
      <c r="O23" s="152"/>
      <c r="P23" s="153"/>
      <c r="Q23" s="7"/>
    </row>
    <row r="24" spans="1:17" ht="54" customHeight="1" x14ac:dyDescent="0.2">
      <c r="A24" s="7"/>
      <c r="B24" s="695" t="s">
        <v>17</v>
      </c>
      <c r="C24" s="698" t="s">
        <v>134</v>
      </c>
      <c r="D24" s="699"/>
      <c r="E24" s="699"/>
      <c r="F24" s="699"/>
      <c r="G24" s="699"/>
      <c r="H24" s="699"/>
      <c r="I24" s="699"/>
      <c r="J24" s="699"/>
      <c r="K24" s="699"/>
      <c r="L24" s="699"/>
      <c r="M24" s="699"/>
      <c r="N24" s="699"/>
      <c r="O24" s="699"/>
      <c r="P24" s="700"/>
      <c r="Q24" s="7"/>
    </row>
    <row r="25" spans="1:17" ht="29.25" customHeight="1" x14ac:dyDescent="0.2">
      <c r="A25" s="7"/>
      <c r="B25" s="696"/>
      <c r="C25" s="149" t="s">
        <v>109</v>
      </c>
      <c r="D25" s="701"/>
      <c r="E25" s="701"/>
      <c r="F25" s="701"/>
      <c r="G25" s="701"/>
      <c r="H25" s="701"/>
      <c r="I25" s="701"/>
      <c r="J25" s="701"/>
      <c r="K25" s="701"/>
      <c r="L25" s="701"/>
      <c r="M25" s="701"/>
      <c r="N25" s="701"/>
      <c r="O25" s="701"/>
      <c r="P25" s="702"/>
      <c r="Q25" s="7"/>
    </row>
    <row r="26" spans="1:17" ht="16.5" customHeight="1" thickBot="1" x14ac:dyDescent="0.25">
      <c r="A26" s="7"/>
      <c r="B26" s="697"/>
      <c r="C26" s="150"/>
      <c r="D26" s="151"/>
      <c r="E26" s="703"/>
      <c r="F26" s="703"/>
      <c r="G26" s="703"/>
      <c r="H26" s="703"/>
      <c r="I26" s="703"/>
      <c r="J26" s="703"/>
      <c r="K26" s="703"/>
      <c r="L26" s="703"/>
      <c r="M26" s="703"/>
      <c r="N26" s="703"/>
      <c r="O26" s="703"/>
      <c r="P26" s="704"/>
      <c r="Q26" s="7"/>
    </row>
    <row r="27" spans="1:17" ht="3" customHeight="1" thickBot="1" x14ac:dyDescent="0.25">
      <c r="A27" s="7"/>
      <c r="B27" s="81"/>
      <c r="C27" s="82"/>
      <c r="D27" s="82"/>
      <c r="E27" s="82"/>
      <c r="F27" s="82"/>
      <c r="G27" s="82"/>
      <c r="H27" s="82"/>
      <c r="I27" s="82"/>
      <c r="J27" s="82"/>
      <c r="K27" s="82"/>
      <c r="L27" s="82"/>
      <c r="M27" s="82"/>
      <c r="N27" s="82"/>
      <c r="O27" s="82"/>
      <c r="P27" s="83"/>
      <c r="Q27" s="7"/>
    </row>
    <row r="28" spans="1:17" ht="15.75" customHeight="1" thickBot="1" x14ac:dyDescent="0.25">
      <c r="A28" s="7"/>
      <c r="B28" s="34" t="s">
        <v>18</v>
      </c>
      <c r="C28" s="705">
        <v>0.6</v>
      </c>
      <c r="D28" s="706"/>
      <c r="E28" s="706"/>
      <c r="F28" s="706"/>
      <c r="G28" s="706"/>
      <c r="H28" s="706"/>
      <c r="I28" s="706"/>
      <c r="J28" s="706"/>
      <c r="K28" s="706"/>
      <c r="L28" s="706"/>
      <c r="M28" s="706"/>
      <c r="N28" s="706"/>
      <c r="O28" s="706"/>
      <c r="P28" s="707"/>
      <c r="Q28" s="7"/>
    </row>
    <row r="29" spans="1:17" ht="3" customHeight="1" thickBot="1" x14ac:dyDescent="0.25">
      <c r="A29" s="7"/>
      <c r="B29" s="34"/>
      <c r="C29" s="147"/>
      <c r="D29" s="147"/>
      <c r="E29" s="147"/>
      <c r="F29" s="147"/>
      <c r="G29" s="147"/>
      <c r="H29" s="147"/>
      <c r="I29" s="147"/>
      <c r="J29" s="147"/>
      <c r="K29" s="147"/>
      <c r="L29" s="147"/>
      <c r="M29" s="147"/>
      <c r="N29" s="147"/>
      <c r="O29" s="147"/>
      <c r="P29" s="148"/>
      <c r="Q29" s="7"/>
    </row>
    <row r="30" spans="1:17" ht="15" customHeight="1" thickBot="1" x14ac:dyDescent="0.25">
      <c r="A30" s="7"/>
      <c r="B30" s="34" t="s">
        <v>19</v>
      </c>
      <c r="C30" s="10" t="s">
        <v>20</v>
      </c>
      <c r="D30" s="708">
        <v>0.6</v>
      </c>
      <c r="E30" s="709"/>
      <c r="F30" s="709"/>
      <c r="G30" s="710"/>
      <c r="H30" s="530" t="s">
        <v>21</v>
      </c>
      <c r="I30" s="530"/>
      <c r="J30" s="530"/>
      <c r="K30" s="711" t="s">
        <v>132</v>
      </c>
      <c r="L30" s="709"/>
      <c r="M30" s="710"/>
      <c r="N30" s="532" t="s">
        <v>22</v>
      </c>
      <c r="O30" s="533"/>
      <c r="P30" s="11" t="s">
        <v>133</v>
      </c>
      <c r="Q30" s="7"/>
    </row>
    <row r="31" spans="1:17" ht="3" customHeight="1" thickBot="1" x14ac:dyDescent="0.25">
      <c r="A31" s="7"/>
      <c r="B31" s="712"/>
      <c r="C31" s="713"/>
      <c r="D31" s="713"/>
      <c r="E31" s="713"/>
      <c r="F31" s="713"/>
      <c r="G31" s="713"/>
      <c r="H31" s="713"/>
      <c r="I31" s="713"/>
      <c r="J31" s="713"/>
      <c r="K31" s="713"/>
      <c r="L31" s="713"/>
      <c r="M31" s="713"/>
      <c r="N31" s="713"/>
      <c r="O31" s="713"/>
      <c r="P31" s="714"/>
      <c r="Q31" s="7"/>
    </row>
    <row r="32" spans="1:17" ht="15.75" thickBot="1" x14ac:dyDescent="0.25">
      <c r="A32" s="7"/>
      <c r="B32" s="34" t="s">
        <v>23</v>
      </c>
      <c r="C32" s="715" t="s">
        <v>128</v>
      </c>
      <c r="D32" s="716"/>
      <c r="E32" s="716"/>
      <c r="F32" s="716"/>
      <c r="G32" s="716"/>
      <c r="H32" s="716"/>
      <c r="I32" s="716"/>
      <c r="J32" s="716"/>
      <c r="K32" s="716"/>
      <c r="L32" s="716"/>
      <c r="M32" s="716"/>
      <c r="N32" s="716"/>
      <c r="O32" s="716"/>
      <c r="P32" s="717"/>
      <c r="Q32" s="7"/>
    </row>
    <row r="33" spans="1:17" ht="3" customHeight="1" thickBot="1" x14ac:dyDescent="0.25">
      <c r="A33" s="7"/>
      <c r="B33" s="12"/>
      <c r="C33" s="91"/>
      <c r="D33" s="91"/>
      <c r="E33" s="91"/>
      <c r="F33" s="91"/>
      <c r="G33" s="91"/>
      <c r="H33" s="91"/>
      <c r="I33" s="91"/>
      <c r="J33" s="91"/>
      <c r="K33" s="91"/>
      <c r="L33" s="91"/>
      <c r="M33" s="91"/>
      <c r="N33" s="91"/>
      <c r="O33" s="91"/>
      <c r="P33" s="92"/>
      <c r="Q33" s="7"/>
    </row>
    <row r="34" spans="1:17" ht="15.75" thickBot="1" x14ac:dyDescent="0.25">
      <c r="A34" s="7"/>
      <c r="B34" s="35" t="s">
        <v>24</v>
      </c>
      <c r="C34" s="718" t="s">
        <v>25</v>
      </c>
      <c r="D34" s="535"/>
      <c r="E34" s="535"/>
      <c r="F34" s="535"/>
      <c r="G34" s="535"/>
      <c r="H34" s="535"/>
      <c r="I34" s="535"/>
      <c r="J34" s="535"/>
      <c r="K34" s="535"/>
      <c r="L34" s="535"/>
      <c r="M34" s="535"/>
      <c r="N34" s="535"/>
      <c r="O34" s="535"/>
      <c r="P34" s="536"/>
      <c r="Q34" s="7"/>
    </row>
    <row r="35" spans="1:17" ht="3" customHeight="1" thickBot="1" x14ac:dyDescent="0.25">
      <c r="A35" s="7"/>
      <c r="B35" s="12"/>
      <c r="C35" s="91"/>
      <c r="D35" s="91"/>
      <c r="E35" s="91"/>
      <c r="F35" s="91"/>
      <c r="G35" s="91"/>
      <c r="H35" s="91"/>
      <c r="I35" s="91"/>
      <c r="J35" s="91"/>
      <c r="K35" s="91"/>
      <c r="L35" s="91"/>
      <c r="M35" s="91"/>
      <c r="N35" s="91"/>
      <c r="O35" s="91"/>
      <c r="P35" s="92"/>
      <c r="Q35" s="7"/>
    </row>
    <row r="36" spans="1:17" ht="15.75" thickBot="1" x14ac:dyDescent="0.25">
      <c r="A36" s="7"/>
      <c r="B36" s="35" t="s">
        <v>26</v>
      </c>
      <c r="C36" s="718" t="s">
        <v>25</v>
      </c>
      <c r="D36" s="535"/>
      <c r="E36" s="535"/>
      <c r="F36" s="535"/>
      <c r="G36" s="535"/>
      <c r="H36" s="535"/>
      <c r="I36" s="535"/>
      <c r="J36" s="535"/>
      <c r="K36" s="535"/>
      <c r="L36" s="535"/>
      <c r="M36" s="535"/>
      <c r="N36" s="535"/>
      <c r="O36" s="535"/>
      <c r="P36" s="536"/>
      <c r="Q36" s="7"/>
    </row>
    <row r="37" spans="1:17" ht="3" customHeight="1" thickBot="1" x14ac:dyDescent="0.25">
      <c r="A37" s="7"/>
      <c r="B37" s="15"/>
      <c r="C37" s="93"/>
      <c r="D37" s="93"/>
      <c r="E37" s="93"/>
      <c r="F37" s="93"/>
      <c r="G37" s="93"/>
      <c r="H37" s="93"/>
      <c r="I37" s="93"/>
      <c r="J37" s="93"/>
      <c r="K37" s="93"/>
      <c r="L37" s="93"/>
      <c r="M37" s="93"/>
      <c r="N37" s="93"/>
      <c r="O37" s="93"/>
      <c r="P37" s="94"/>
      <c r="Q37" s="7"/>
    </row>
    <row r="38" spans="1:17" ht="15.75" thickBot="1" x14ac:dyDescent="0.25">
      <c r="A38" s="7"/>
      <c r="B38" s="35" t="s">
        <v>27</v>
      </c>
      <c r="C38" s="718" t="s">
        <v>25</v>
      </c>
      <c r="D38" s="535"/>
      <c r="E38" s="535"/>
      <c r="F38" s="535"/>
      <c r="G38" s="535"/>
      <c r="H38" s="535"/>
      <c r="I38" s="535"/>
      <c r="J38" s="535"/>
      <c r="K38" s="535"/>
      <c r="L38" s="535"/>
      <c r="M38" s="535"/>
      <c r="N38" s="535"/>
      <c r="O38" s="535"/>
      <c r="P38" s="536"/>
      <c r="Q38" s="7"/>
    </row>
    <row r="39" spans="1:17" ht="10.5" customHeight="1" thickBot="1" x14ac:dyDescent="0.25">
      <c r="A39" s="7"/>
      <c r="B39" s="18"/>
      <c r="C39" s="18"/>
      <c r="D39" s="18"/>
      <c r="E39" s="18"/>
      <c r="F39" s="18"/>
      <c r="G39" s="18"/>
      <c r="H39" s="18"/>
      <c r="I39" s="18"/>
      <c r="J39" s="18"/>
      <c r="K39" s="18"/>
      <c r="L39" s="18"/>
      <c r="M39" s="18"/>
      <c r="N39" s="18"/>
      <c r="O39" s="18"/>
      <c r="P39" s="18"/>
      <c r="Q39" s="7"/>
    </row>
    <row r="40" spans="1:17" x14ac:dyDescent="0.2">
      <c r="A40" s="7"/>
      <c r="B40" s="368" t="s">
        <v>28</v>
      </c>
      <c r="C40" s="369"/>
      <c r="D40" s="369"/>
      <c r="E40" s="369"/>
      <c r="F40" s="369"/>
      <c r="G40" s="369"/>
      <c r="H40" s="369"/>
      <c r="I40" s="369"/>
      <c r="J40" s="369"/>
      <c r="K40" s="369"/>
      <c r="L40" s="369"/>
      <c r="M40" s="369"/>
      <c r="N40" s="369"/>
      <c r="O40" s="369"/>
      <c r="P40" s="370"/>
      <c r="Q40" s="7"/>
    </row>
    <row r="41" spans="1:17" ht="15" thickBot="1" x14ac:dyDescent="0.25">
      <c r="A41" s="7"/>
      <c r="B41" s="106" t="s">
        <v>29</v>
      </c>
      <c r="C41" s="691" t="s">
        <v>30</v>
      </c>
      <c r="D41" s="691"/>
      <c r="E41" s="691"/>
      <c r="F41" s="691"/>
      <c r="G41" s="691"/>
      <c r="H41" s="691" t="s">
        <v>23</v>
      </c>
      <c r="I41" s="691"/>
      <c r="J41" s="691"/>
      <c r="K41" s="691"/>
      <c r="L41" s="691"/>
      <c r="M41" s="691" t="s">
        <v>31</v>
      </c>
      <c r="N41" s="691"/>
      <c r="O41" s="691"/>
      <c r="P41" s="692"/>
      <c r="Q41" s="7"/>
    </row>
    <row r="42" spans="1:17" ht="69" customHeight="1" x14ac:dyDescent="0.2">
      <c r="A42" s="7"/>
      <c r="B42" s="154" t="s">
        <v>127</v>
      </c>
      <c r="C42" s="687" t="s">
        <v>114</v>
      </c>
      <c r="D42" s="687"/>
      <c r="E42" s="687"/>
      <c r="F42" s="687"/>
      <c r="G42" s="687"/>
      <c r="H42" s="687" t="s">
        <v>124</v>
      </c>
      <c r="I42" s="687"/>
      <c r="J42" s="687"/>
      <c r="K42" s="687"/>
      <c r="L42" s="687"/>
      <c r="M42" s="693" t="s">
        <v>108</v>
      </c>
      <c r="N42" s="693"/>
      <c r="O42" s="693"/>
      <c r="P42" s="694"/>
      <c r="Q42" s="7"/>
    </row>
    <row r="43" spans="1:17" ht="74.25" customHeight="1" thickBot="1" x14ac:dyDescent="0.25">
      <c r="A43" s="7"/>
      <c r="B43" s="154" t="s">
        <v>129</v>
      </c>
      <c r="C43" s="687" t="s">
        <v>114</v>
      </c>
      <c r="D43" s="687"/>
      <c r="E43" s="687"/>
      <c r="F43" s="687"/>
      <c r="G43" s="687"/>
      <c r="H43" s="688" t="s">
        <v>125</v>
      </c>
      <c r="I43" s="688"/>
      <c r="J43" s="688"/>
      <c r="K43" s="688"/>
      <c r="L43" s="688"/>
      <c r="M43" s="689" t="s">
        <v>108</v>
      </c>
      <c r="N43" s="689"/>
      <c r="O43" s="689"/>
      <c r="P43" s="690"/>
      <c r="Q43" s="7"/>
    </row>
    <row r="44" spans="1:17" ht="36" customHeight="1" thickBot="1" x14ac:dyDescent="0.25">
      <c r="A44" s="7"/>
      <c r="B44" s="129"/>
      <c r="C44" s="379"/>
      <c r="D44" s="379"/>
      <c r="E44" s="379"/>
      <c r="F44" s="379"/>
      <c r="G44" s="379"/>
      <c r="H44" s="380"/>
      <c r="I44" s="380"/>
      <c r="J44" s="380"/>
      <c r="K44" s="380"/>
      <c r="L44" s="380"/>
      <c r="M44" s="380"/>
      <c r="N44" s="380"/>
      <c r="O44" s="380"/>
      <c r="P44" s="381"/>
      <c r="Q44" s="7"/>
    </row>
    <row r="45" spans="1:17" ht="3" customHeight="1" thickBot="1" x14ac:dyDescent="0.25">
      <c r="A45" s="7"/>
      <c r="B45" s="20"/>
      <c r="C45" s="20"/>
      <c r="D45" s="20"/>
      <c r="E45" s="20"/>
      <c r="F45" s="20"/>
      <c r="G45" s="20"/>
      <c r="H45" s="20"/>
      <c r="I45" s="20"/>
      <c r="J45" s="20"/>
      <c r="K45" s="20"/>
      <c r="L45" s="20"/>
      <c r="M45" s="20"/>
      <c r="N45" s="20"/>
      <c r="O45" s="20"/>
      <c r="P45" s="20"/>
      <c r="Q45" s="7"/>
    </row>
    <row r="46" spans="1:17" ht="15" thickBot="1" x14ac:dyDescent="0.25">
      <c r="A46" s="7"/>
      <c r="B46" s="339" t="s">
        <v>32</v>
      </c>
      <c r="C46" s="340"/>
      <c r="D46" s="340"/>
      <c r="E46" s="340"/>
      <c r="F46" s="340"/>
      <c r="G46" s="340"/>
      <c r="H46" s="340"/>
      <c r="I46" s="340"/>
      <c r="J46" s="340"/>
      <c r="K46" s="340"/>
      <c r="L46" s="340"/>
      <c r="M46" s="340"/>
      <c r="N46" s="340"/>
      <c r="O46" s="340"/>
      <c r="P46" s="341"/>
      <c r="Q46" s="7"/>
    </row>
    <row r="47" spans="1:17" ht="3" customHeight="1" thickBot="1" x14ac:dyDescent="0.25">
      <c r="A47" s="7"/>
      <c r="B47" s="21"/>
      <c r="C47" s="18"/>
      <c r="D47" s="18"/>
      <c r="E47" s="18"/>
      <c r="F47" s="18"/>
      <c r="G47" s="18"/>
      <c r="H47" s="18"/>
      <c r="I47" s="18"/>
      <c r="J47" s="18"/>
      <c r="K47" s="18"/>
      <c r="L47" s="18"/>
      <c r="M47" s="18"/>
      <c r="N47" s="18"/>
      <c r="O47" s="18"/>
      <c r="P47" s="22"/>
      <c r="Q47" s="7"/>
    </row>
    <row r="48" spans="1:17" x14ac:dyDescent="0.2">
      <c r="A48" s="7"/>
      <c r="B48" s="382" t="s">
        <v>33</v>
      </c>
      <c r="C48" s="130" t="s">
        <v>34</v>
      </c>
      <c r="D48" s="131" t="s">
        <v>35</v>
      </c>
      <c r="E48" s="131" t="s">
        <v>36</v>
      </c>
      <c r="F48" s="131" t="s">
        <v>37</v>
      </c>
      <c r="G48" s="131" t="s">
        <v>38</v>
      </c>
      <c r="H48" s="131" t="s">
        <v>39</v>
      </c>
      <c r="I48" s="131" t="s">
        <v>40</v>
      </c>
      <c r="J48" s="131" t="s">
        <v>41</v>
      </c>
      <c r="K48" s="131" t="s">
        <v>42</v>
      </c>
      <c r="L48" s="131" t="s">
        <v>43</v>
      </c>
      <c r="M48" s="131" t="s">
        <v>44</v>
      </c>
      <c r="N48" s="131" t="s">
        <v>45</v>
      </c>
      <c r="O48" s="132" t="s">
        <v>46</v>
      </c>
      <c r="P48" s="133" t="s">
        <v>47</v>
      </c>
      <c r="Q48" s="7"/>
    </row>
    <row r="49" spans="1:17" ht="15" thickBot="1" x14ac:dyDescent="0.25">
      <c r="A49" s="7"/>
      <c r="B49" s="384"/>
      <c r="C49" s="134" t="s">
        <v>48</v>
      </c>
      <c r="D49" s="135"/>
      <c r="E49" s="135"/>
      <c r="F49" s="136" t="e">
        <f>+#REF!</f>
        <v>#REF!</v>
      </c>
      <c r="G49" s="137"/>
      <c r="H49" s="137"/>
      <c r="I49" s="136" t="e">
        <f>+#REF!</f>
        <v>#REF!</v>
      </c>
      <c r="J49" s="137"/>
      <c r="K49" s="137"/>
      <c r="L49" s="136" t="e">
        <f>+#REF!</f>
        <v>#REF!</v>
      </c>
      <c r="M49" s="137"/>
      <c r="N49" s="137"/>
      <c r="O49" s="136" t="e">
        <f>+#REF!</f>
        <v>#REF!</v>
      </c>
      <c r="P49" s="136" t="e">
        <f>+#REF!</f>
        <v>#REF!</v>
      </c>
      <c r="Q49" s="7"/>
    </row>
    <row r="50" spans="1:17" ht="4.5" customHeight="1" thickBot="1" x14ac:dyDescent="0.25">
      <c r="A50" s="7"/>
      <c r="B50" s="29">
        <v>0.9</v>
      </c>
      <c r="C50" s="30"/>
      <c r="D50" s="30"/>
      <c r="E50" s="30"/>
      <c r="F50" s="30">
        <f>+$C$28</f>
        <v>0.6</v>
      </c>
      <c r="G50" s="30"/>
      <c r="H50" s="30"/>
      <c r="I50" s="30">
        <f>+$C$28</f>
        <v>0.6</v>
      </c>
      <c r="J50" s="30"/>
      <c r="K50" s="30"/>
      <c r="L50" s="30">
        <f>+$C$28</f>
        <v>0.6</v>
      </c>
      <c r="M50" s="30"/>
      <c r="N50" s="30"/>
      <c r="O50" s="30">
        <f>+$C$28</f>
        <v>0.6</v>
      </c>
      <c r="P50" s="30">
        <f>+$C$28</f>
        <v>0.6</v>
      </c>
      <c r="Q50" s="7"/>
    </row>
    <row r="51" spans="1:17" ht="15" thickBot="1" x14ac:dyDescent="0.25">
      <c r="A51" s="7"/>
      <c r="B51" s="339" t="s">
        <v>49</v>
      </c>
      <c r="C51" s="340"/>
      <c r="D51" s="340"/>
      <c r="E51" s="340"/>
      <c r="F51" s="340"/>
      <c r="G51" s="340"/>
      <c r="H51" s="340"/>
      <c r="I51" s="340"/>
      <c r="J51" s="340"/>
      <c r="K51" s="340"/>
      <c r="L51" s="340"/>
      <c r="M51" s="340"/>
      <c r="N51" s="340"/>
      <c r="O51" s="340"/>
      <c r="P51" s="341"/>
      <c r="Q51" s="7"/>
    </row>
    <row r="52" spans="1:17" x14ac:dyDescent="0.2">
      <c r="A52" s="97"/>
      <c r="B52" s="393"/>
      <c r="C52" s="394"/>
      <c r="D52" s="394"/>
      <c r="E52" s="394"/>
      <c r="F52" s="394"/>
      <c r="G52" s="394"/>
      <c r="H52" s="394"/>
      <c r="I52" s="394"/>
      <c r="J52" s="394"/>
      <c r="K52" s="394"/>
      <c r="L52" s="394"/>
      <c r="M52" s="394"/>
      <c r="N52" s="394"/>
      <c r="O52" s="394"/>
      <c r="P52" s="395"/>
      <c r="Q52" s="97"/>
    </row>
    <row r="53" spans="1:17" x14ac:dyDescent="0.2">
      <c r="A53" s="97"/>
      <c r="B53" s="396"/>
      <c r="C53" s="397"/>
      <c r="D53" s="397"/>
      <c r="E53" s="397"/>
      <c r="F53" s="397"/>
      <c r="G53" s="397"/>
      <c r="H53" s="397"/>
      <c r="I53" s="397"/>
      <c r="J53" s="397"/>
      <c r="K53" s="397"/>
      <c r="L53" s="397"/>
      <c r="M53" s="397"/>
      <c r="N53" s="397"/>
      <c r="O53" s="397"/>
      <c r="P53" s="398"/>
      <c r="Q53" s="97"/>
    </row>
    <row r="54" spans="1:17" x14ac:dyDescent="0.2">
      <c r="A54" s="97"/>
      <c r="B54" s="396"/>
      <c r="C54" s="397"/>
      <c r="D54" s="397"/>
      <c r="E54" s="397"/>
      <c r="F54" s="397"/>
      <c r="G54" s="397"/>
      <c r="H54" s="397"/>
      <c r="I54" s="397"/>
      <c r="J54" s="397"/>
      <c r="K54" s="397"/>
      <c r="L54" s="397"/>
      <c r="M54" s="397"/>
      <c r="N54" s="397"/>
      <c r="O54" s="397"/>
      <c r="P54" s="398"/>
      <c r="Q54" s="97"/>
    </row>
    <row r="55" spans="1:17" x14ac:dyDescent="0.2">
      <c r="A55" s="97"/>
      <c r="B55" s="396"/>
      <c r="C55" s="397"/>
      <c r="D55" s="397"/>
      <c r="E55" s="397"/>
      <c r="F55" s="397"/>
      <c r="G55" s="397"/>
      <c r="H55" s="397"/>
      <c r="I55" s="397"/>
      <c r="J55" s="397"/>
      <c r="K55" s="397"/>
      <c r="L55" s="397"/>
      <c r="M55" s="397"/>
      <c r="N55" s="397"/>
      <c r="O55" s="397"/>
      <c r="P55" s="398"/>
      <c r="Q55" s="97"/>
    </row>
    <row r="56" spans="1:17" x14ac:dyDescent="0.2">
      <c r="A56" s="97"/>
      <c r="B56" s="396"/>
      <c r="C56" s="397"/>
      <c r="D56" s="397"/>
      <c r="E56" s="397"/>
      <c r="F56" s="397"/>
      <c r="G56" s="397"/>
      <c r="H56" s="397"/>
      <c r="I56" s="397"/>
      <c r="J56" s="397"/>
      <c r="K56" s="397"/>
      <c r="L56" s="397"/>
      <c r="M56" s="397"/>
      <c r="N56" s="397"/>
      <c r="O56" s="397"/>
      <c r="P56" s="398"/>
      <c r="Q56" s="97"/>
    </row>
    <row r="57" spans="1:17" x14ac:dyDescent="0.2">
      <c r="A57" s="97"/>
      <c r="B57" s="396"/>
      <c r="C57" s="397"/>
      <c r="D57" s="397"/>
      <c r="E57" s="397"/>
      <c r="F57" s="397"/>
      <c r="G57" s="397"/>
      <c r="H57" s="397"/>
      <c r="I57" s="397"/>
      <c r="J57" s="397"/>
      <c r="K57" s="397"/>
      <c r="L57" s="397"/>
      <c r="M57" s="397"/>
      <c r="N57" s="397"/>
      <c r="O57" s="397"/>
      <c r="P57" s="398"/>
      <c r="Q57" s="97"/>
    </row>
    <row r="58" spans="1:17" x14ac:dyDescent="0.2">
      <c r="A58" s="97"/>
      <c r="B58" s="396"/>
      <c r="C58" s="397"/>
      <c r="D58" s="397"/>
      <c r="E58" s="397"/>
      <c r="F58" s="397"/>
      <c r="G58" s="397"/>
      <c r="H58" s="397"/>
      <c r="I58" s="397"/>
      <c r="J58" s="397"/>
      <c r="K58" s="397"/>
      <c r="L58" s="397"/>
      <c r="M58" s="397"/>
      <c r="N58" s="397"/>
      <c r="O58" s="397"/>
      <c r="P58" s="398"/>
      <c r="Q58" s="97"/>
    </row>
    <row r="59" spans="1:17" x14ac:dyDescent="0.2">
      <c r="A59" s="97"/>
      <c r="B59" s="396"/>
      <c r="C59" s="397"/>
      <c r="D59" s="397"/>
      <c r="E59" s="397"/>
      <c r="F59" s="397"/>
      <c r="G59" s="397"/>
      <c r="H59" s="397"/>
      <c r="I59" s="397"/>
      <c r="J59" s="397"/>
      <c r="K59" s="397"/>
      <c r="L59" s="397"/>
      <c r="M59" s="397"/>
      <c r="N59" s="397"/>
      <c r="O59" s="397"/>
      <c r="P59" s="398"/>
      <c r="Q59" s="97"/>
    </row>
    <row r="60" spans="1:17" x14ac:dyDescent="0.2">
      <c r="A60" s="97"/>
      <c r="B60" s="396"/>
      <c r="C60" s="397"/>
      <c r="D60" s="397"/>
      <c r="E60" s="397"/>
      <c r="F60" s="397"/>
      <c r="G60" s="397"/>
      <c r="H60" s="397"/>
      <c r="I60" s="397"/>
      <c r="J60" s="397"/>
      <c r="K60" s="397"/>
      <c r="L60" s="397"/>
      <c r="M60" s="397"/>
      <c r="N60" s="397"/>
      <c r="O60" s="397"/>
      <c r="P60" s="398"/>
      <c r="Q60" s="97"/>
    </row>
    <row r="61" spans="1:17" x14ac:dyDescent="0.2">
      <c r="A61" s="97"/>
      <c r="B61" s="396"/>
      <c r="C61" s="397"/>
      <c r="D61" s="397"/>
      <c r="E61" s="397"/>
      <c r="F61" s="397"/>
      <c r="G61" s="397"/>
      <c r="H61" s="397"/>
      <c r="I61" s="397"/>
      <c r="J61" s="397"/>
      <c r="K61" s="397"/>
      <c r="L61" s="397"/>
      <c r="M61" s="397"/>
      <c r="N61" s="397"/>
      <c r="O61" s="397"/>
      <c r="P61" s="398"/>
      <c r="Q61" s="97"/>
    </row>
    <row r="62" spans="1:17" x14ac:dyDescent="0.2">
      <c r="A62" s="97"/>
      <c r="B62" s="396"/>
      <c r="C62" s="397"/>
      <c r="D62" s="397"/>
      <c r="E62" s="397"/>
      <c r="F62" s="397"/>
      <c r="G62" s="397"/>
      <c r="H62" s="397"/>
      <c r="I62" s="397"/>
      <c r="J62" s="397"/>
      <c r="K62" s="397"/>
      <c r="L62" s="397"/>
      <c r="M62" s="397"/>
      <c r="N62" s="397"/>
      <c r="O62" s="397"/>
      <c r="P62" s="398"/>
      <c r="Q62" s="97"/>
    </row>
    <row r="63" spans="1:17" x14ac:dyDescent="0.2">
      <c r="A63" s="97"/>
      <c r="B63" s="396"/>
      <c r="C63" s="397"/>
      <c r="D63" s="397"/>
      <c r="E63" s="397"/>
      <c r="F63" s="397"/>
      <c r="G63" s="397"/>
      <c r="H63" s="397"/>
      <c r="I63" s="397"/>
      <c r="J63" s="397"/>
      <c r="K63" s="397"/>
      <c r="L63" s="397"/>
      <c r="M63" s="397"/>
      <c r="N63" s="397"/>
      <c r="O63" s="397"/>
      <c r="P63" s="398"/>
      <c r="Q63" s="97"/>
    </row>
    <row r="64" spans="1:17" x14ac:dyDescent="0.2">
      <c r="A64" s="97"/>
      <c r="B64" s="396"/>
      <c r="C64" s="397"/>
      <c r="D64" s="397"/>
      <c r="E64" s="397"/>
      <c r="F64" s="397"/>
      <c r="G64" s="397"/>
      <c r="H64" s="397"/>
      <c r="I64" s="397"/>
      <c r="J64" s="397"/>
      <c r="K64" s="397"/>
      <c r="L64" s="397"/>
      <c r="M64" s="397"/>
      <c r="N64" s="397"/>
      <c r="O64" s="397"/>
      <c r="P64" s="398"/>
      <c r="Q64" s="97"/>
    </row>
    <row r="65" spans="1:17" x14ac:dyDescent="0.2">
      <c r="A65" s="97"/>
      <c r="B65" s="396"/>
      <c r="C65" s="397"/>
      <c r="D65" s="397"/>
      <c r="E65" s="397"/>
      <c r="F65" s="397"/>
      <c r="G65" s="397"/>
      <c r="H65" s="397"/>
      <c r="I65" s="397"/>
      <c r="J65" s="397"/>
      <c r="K65" s="397"/>
      <c r="L65" s="397"/>
      <c r="M65" s="397"/>
      <c r="N65" s="397"/>
      <c r="O65" s="397"/>
      <c r="P65" s="398"/>
      <c r="Q65" s="97"/>
    </row>
    <row r="66" spans="1:17" x14ac:dyDescent="0.2">
      <c r="A66" s="97"/>
      <c r="B66" s="396"/>
      <c r="C66" s="397"/>
      <c r="D66" s="397"/>
      <c r="E66" s="397"/>
      <c r="F66" s="397"/>
      <c r="G66" s="397"/>
      <c r="H66" s="397"/>
      <c r="I66" s="397"/>
      <c r="J66" s="397"/>
      <c r="K66" s="397"/>
      <c r="L66" s="397"/>
      <c r="M66" s="397"/>
      <c r="N66" s="397"/>
      <c r="O66" s="397"/>
      <c r="P66" s="398"/>
      <c r="Q66" s="97"/>
    </row>
    <row r="67" spans="1:17" ht="15" thickBot="1" x14ac:dyDescent="0.25">
      <c r="A67" s="97"/>
      <c r="B67" s="399"/>
      <c r="C67" s="400"/>
      <c r="D67" s="400"/>
      <c r="E67" s="400"/>
      <c r="F67" s="400"/>
      <c r="G67" s="400"/>
      <c r="H67" s="400"/>
      <c r="I67" s="400"/>
      <c r="J67" s="400"/>
      <c r="K67" s="400"/>
      <c r="L67" s="400"/>
      <c r="M67" s="400"/>
      <c r="N67" s="400"/>
      <c r="O67" s="400"/>
      <c r="P67" s="401"/>
      <c r="Q67" s="97"/>
    </row>
    <row r="68" spans="1:17" ht="3" customHeight="1" thickBot="1" x14ac:dyDescent="0.25">
      <c r="A68" s="488"/>
      <c r="B68" s="488"/>
      <c r="C68" s="488"/>
      <c r="D68" s="488"/>
      <c r="E68" s="488"/>
      <c r="F68" s="488"/>
      <c r="G68" s="488"/>
      <c r="H68" s="488"/>
      <c r="I68" s="488"/>
      <c r="J68" s="488"/>
      <c r="K68" s="488"/>
      <c r="L68" s="488"/>
      <c r="M68" s="488"/>
      <c r="N68" s="488"/>
      <c r="O68" s="488"/>
      <c r="P68" s="488"/>
      <c r="Q68" s="488"/>
    </row>
    <row r="69" spans="1:17" x14ac:dyDescent="0.2">
      <c r="A69" s="97"/>
      <c r="B69" s="403" t="s">
        <v>50</v>
      </c>
      <c r="C69" s="489" t="s">
        <v>51</v>
      </c>
      <c r="D69" s="490"/>
      <c r="E69" s="490"/>
      <c r="F69" s="490"/>
      <c r="G69" s="490"/>
      <c r="H69" s="490"/>
      <c r="I69" s="490"/>
      <c r="J69" s="490"/>
      <c r="K69" s="490"/>
      <c r="L69" s="490"/>
      <c r="M69" s="490"/>
      <c r="N69" s="490"/>
      <c r="O69" s="490"/>
      <c r="P69" s="491"/>
      <c r="Q69" s="97"/>
    </row>
    <row r="70" spans="1:17" ht="60.75" customHeight="1" x14ac:dyDescent="0.2">
      <c r="A70" s="97"/>
      <c r="B70" s="404"/>
      <c r="C70" s="409"/>
      <c r="D70" s="410"/>
      <c r="E70" s="410"/>
      <c r="F70" s="410"/>
      <c r="G70" s="410"/>
      <c r="H70" s="410"/>
      <c r="I70" s="410"/>
      <c r="J70" s="410"/>
      <c r="K70" s="410"/>
      <c r="L70" s="410"/>
      <c r="M70" s="410"/>
      <c r="N70" s="410"/>
      <c r="O70" s="410"/>
      <c r="P70" s="411"/>
      <c r="Q70" s="97"/>
    </row>
    <row r="71" spans="1:17" x14ac:dyDescent="0.2">
      <c r="A71" s="97"/>
      <c r="B71" s="404"/>
      <c r="C71" s="495" t="s">
        <v>52</v>
      </c>
      <c r="D71" s="496"/>
      <c r="E71" s="496"/>
      <c r="F71" s="496"/>
      <c r="G71" s="496"/>
      <c r="H71" s="496"/>
      <c r="I71" s="496"/>
      <c r="J71" s="496"/>
      <c r="K71" s="496"/>
      <c r="L71" s="496"/>
      <c r="M71" s="496"/>
      <c r="N71" s="496"/>
      <c r="O71" s="496"/>
      <c r="P71" s="497"/>
      <c r="Q71" s="97"/>
    </row>
    <row r="72" spans="1:17" ht="31.5" customHeight="1" x14ac:dyDescent="0.2">
      <c r="A72" s="97"/>
      <c r="B72" s="404"/>
      <c r="C72" s="409"/>
      <c r="D72" s="410"/>
      <c r="E72" s="410"/>
      <c r="F72" s="410"/>
      <c r="G72" s="410"/>
      <c r="H72" s="410"/>
      <c r="I72" s="410"/>
      <c r="J72" s="410"/>
      <c r="K72" s="410"/>
      <c r="L72" s="410"/>
      <c r="M72" s="410"/>
      <c r="N72" s="410"/>
      <c r="O72" s="410"/>
      <c r="P72" s="411"/>
      <c r="Q72" s="97"/>
    </row>
    <row r="73" spans="1:17" x14ac:dyDescent="0.2">
      <c r="A73" s="97"/>
      <c r="B73" s="404"/>
      <c r="C73" s="495" t="s">
        <v>53</v>
      </c>
      <c r="D73" s="496"/>
      <c r="E73" s="496"/>
      <c r="F73" s="496"/>
      <c r="G73" s="496"/>
      <c r="H73" s="496"/>
      <c r="I73" s="496"/>
      <c r="J73" s="496"/>
      <c r="K73" s="496"/>
      <c r="L73" s="496"/>
      <c r="M73" s="496"/>
      <c r="N73" s="496"/>
      <c r="O73" s="496"/>
      <c r="P73" s="497"/>
      <c r="Q73" s="97"/>
    </row>
    <row r="74" spans="1:17" ht="45" customHeight="1" x14ac:dyDescent="0.2">
      <c r="A74" s="97"/>
      <c r="B74" s="404"/>
      <c r="C74" s="415"/>
      <c r="D74" s="416"/>
      <c r="E74" s="416"/>
      <c r="F74" s="416"/>
      <c r="G74" s="416"/>
      <c r="H74" s="416"/>
      <c r="I74" s="416"/>
      <c r="J74" s="416"/>
      <c r="K74" s="416"/>
      <c r="L74" s="416"/>
      <c r="M74" s="416"/>
      <c r="N74" s="416"/>
      <c r="O74" s="416"/>
      <c r="P74" s="417"/>
      <c r="Q74" s="97"/>
    </row>
    <row r="75" spans="1:17" x14ac:dyDescent="0.2">
      <c r="A75" s="97"/>
      <c r="B75" s="404"/>
      <c r="C75" s="495" t="s">
        <v>54</v>
      </c>
      <c r="D75" s="496"/>
      <c r="E75" s="496"/>
      <c r="F75" s="496"/>
      <c r="G75" s="496"/>
      <c r="H75" s="496"/>
      <c r="I75" s="496"/>
      <c r="J75" s="496"/>
      <c r="K75" s="496"/>
      <c r="L75" s="496"/>
      <c r="M75" s="496"/>
      <c r="N75" s="496"/>
      <c r="O75" s="496"/>
      <c r="P75" s="497"/>
      <c r="Q75" s="97"/>
    </row>
    <row r="76" spans="1:17" ht="41.25" customHeight="1" thickBot="1" x14ac:dyDescent="0.25">
      <c r="A76" s="97"/>
      <c r="B76" s="405"/>
      <c r="C76" s="385"/>
      <c r="D76" s="386"/>
      <c r="E76" s="386"/>
      <c r="F76" s="386"/>
      <c r="G76" s="386"/>
      <c r="H76" s="386"/>
      <c r="I76" s="386"/>
      <c r="J76" s="386"/>
      <c r="K76" s="386"/>
      <c r="L76" s="386"/>
      <c r="M76" s="386"/>
      <c r="N76" s="386"/>
      <c r="O76" s="386"/>
      <c r="P76" s="387"/>
      <c r="Q76" s="97"/>
    </row>
    <row r="77" spans="1:17" ht="26.25" thickBot="1" x14ac:dyDescent="0.25">
      <c r="A77" s="97"/>
      <c r="B77" s="38" t="s">
        <v>55</v>
      </c>
      <c r="C77" s="620" t="s">
        <v>113</v>
      </c>
      <c r="D77" s="621"/>
      <c r="E77" s="621"/>
      <c r="F77" s="621"/>
      <c r="G77" s="621"/>
      <c r="H77" s="621"/>
      <c r="I77" s="621"/>
      <c r="J77" s="621"/>
      <c r="K77" s="621"/>
      <c r="L77" s="621"/>
      <c r="M77" s="621"/>
      <c r="N77" s="621"/>
      <c r="O77" s="621"/>
      <c r="P77" s="622"/>
      <c r="Q77" s="97"/>
    </row>
    <row r="78" spans="1:17" ht="15" thickBot="1" x14ac:dyDescent="0.25">
      <c r="A78" s="97"/>
      <c r="B78" s="38" t="s">
        <v>56</v>
      </c>
      <c r="C78" s="391" t="s">
        <v>57</v>
      </c>
      <c r="D78" s="391"/>
      <c r="E78" s="391"/>
      <c r="F78" s="391"/>
      <c r="G78" s="391"/>
      <c r="H78" s="391"/>
      <c r="I78" s="391"/>
      <c r="J78" s="391"/>
      <c r="K78" s="391"/>
      <c r="L78" s="391"/>
      <c r="M78" s="391"/>
      <c r="N78" s="391"/>
      <c r="O78" s="391"/>
      <c r="P78" s="392"/>
      <c r="Q78" s="97"/>
    </row>
    <row r="79" spans="1:17" x14ac:dyDescent="0.2">
      <c r="A79" s="31"/>
      <c r="B79" s="31"/>
      <c r="C79" s="31"/>
      <c r="D79" s="31"/>
      <c r="E79" s="31"/>
      <c r="F79" s="31"/>
      <c r="G79" s="31"/>
      <c r="H79" s="31"/>
      <c r="I79" s="31"/>
      <c r="J79" s="31"/>
      <c r="K79" s="31"/>
      <c r="L79" s="31"/>
      <c r="M79" s="31"/>
      <c r="N79" s="31"/>
      <c r="O79" s="31"/>
      <c r="P79" s="31"/>
      <c r="Q79" s="31"/>
    </row>
  </sheetData>
  <sheetProtection formatCells="0" formatColumns="0" formatRows="0"/>
  <mergeCells count="64">
    <mergeCell ref="B2:B5"/>
    <mergeCell ref="C2:M2"/>
    <mergeCell ref="N2:P2"/>
    <mergeCell ref="C3:M3"/>
    <mergeCell ref="N3:P3"/>
    <mergeCell ref="C4:M4"/>
    <mergeCell ref="N4:P4"/>
    <mergeCell ref="C5:M5"/>
    <mergeCell ref="N5:P5"/>
    <mergeCell ref="C22:P22"/>
    <mergeCell ref="B7:P8"/>
    <mergeCell ref="B9:P9"/>
    <mergeCell ref="C10:I10"/>
    <mergeCell ref="J10:M10"/>
    <mergeCell ref="N10:P10"/>
    <mergeCell ref="C12:P12"/>
    <mergeCell ref="C14:P14"/>
    <mergeCell ref="C16:P16"/>
    <mergeCell ref="C18:P18"/>
    <mergeCell ref="B20:P20"/>
    <mergeCell ref="B21:P21"/>
    <mergeCell ref="B40:P40"/>
    <mergeCell ref="B24:B26"/>
    <mergeCell ref="C24:P24"/>
    <mergeCell ref="D25:P25"/>
    <mergeCell ref="E26:P26"/>
    <mergeCell ref="C28:P28"/>
    <mergeCell ref="D30:G30"/>
    <mergeCell ref="H30:J30"/>
    <mergeCell ref="K30:M30"/>
    <mergeCell ref="N30:O30"/>
    <mergeCell ref="B31:P31"/>
    <mergeCell ref="C32:P32"/>
    <mergeCell ref="C34:P34"/>
    <mergeCell ref="C36:P36"/>
    <mergeCell ref="C38:P38"/>
    <mergeCell ref="C41:G41"/>
    <mergeCell ref="H41:L41"/>
    <mergeCell ref="M41:P41"/>
    <mergeCell ref="C42:G42"/>
    <mergeCell ref="H42:L42"/>
    <mergeCell ref="M42:P42"/>
    <mergeCell ref="C43:G43"/>
    <mergeCell ref="H43:L43"/>
    <mergeCell ref="M43:P43"/>
    <mergeCell ref="C44:G44"/>
    <mergeCell ref="H44:L44"/>
    <mergeCell ref="M44:P44"/>
    <mergeCell ref="C78:P78"/>
    <mergeCell ref="B46:P46"/>
    <mergeCell ref="B48:B49"/>
    <mergeCell ref="B51:P51"/>
    <mergeCell ref="B52:P67"/>
    <mergeCell ref="A68:Q68"/>
    <mergeCell ref="B69:B76"/>
    <mergeCell ref="C69:P69"/>
    <mergeCell ref="C70:P70"/>
    <mergeCell ref="C71:P71"/>
    <mergeCell ref="C72:P72"/>
    <mergeCell ref="C73:P73"/>
    <mergeCell ref="C74:P74"/>
    <mergeCell ref="C75:P75"/>
    <mergeCell ref="C76:P76"/>
    <mergeCell ref="C77:P77"/>
  </mergeCells>
  <conditionalFormatting sqref="F49">
    <cfRule type="cellIs" dxfId="15" priority="13" stopIfTrue="1" operator="equal">
      <formula>"0"</formula>
    </cfRule>
    <cfRule type="cellIs" dxfId="14" priority="14" stopIfTrue="1" operator="greaterThanOrEqual">
      <formula>701</formula>
    </cfRule>
    <cfRule type="cellIs" dxfId="13" priority="15" stopIfTrue="1" operator="lessThanOrEqual">
      <formula>600</formula>
    </cfRule>
    <cfRule type="cellIs" dxfId="12" priority="16" stopIfTrue="1" operator="between">
      <formula>601</formula>
      <formula>699</formula>
    </cfRule>
  </conditionalFormatting>
  <conditionalFormatting sqref="I49">
    <cfRule type="cellIs" dxfId="11" priority="9" stopIfTrue="1" operator="equal">
      <formula>"0"</formula>
    </cfRule>
    <cfRule type="cellIs" dxfId="10" priority="10" stopIfTrue="1" operator="greaterThanOrEqual">
      <formula>701</formula>
    </cfRule>
    <cfRule type="cellIs" dxfId="9" priority="11" stopIfTrue="1" operator="lessThanOrEqual">
      <formula>600</formula>
    </cfRule>
    <cfRule type="cellIs" dxfId="8" priority="12" stopIfTrue="1" operator="between">
      <formula>601</formula>
      <formula>699</formula>
    </cfRule>
  </conditionalFormatting>
  <conditionalFormatting sqref="L49">
    <cfRule type="cellIs" dxfId="7" priority="5" stopIfTrue="1" operator="equal">
      <formula>"0"</formula>
    </cfRule>
    <cfRule type="cellIs" dxfId="6" priority="6" stopIfTrue="1" operator="greaterThanOrEqual">
      <formula>701</formula>
    </cfRule>
    <cfRule type="cellIs" dxfId="5" priority="7" stopIfTrue="1" operator="lessThanOrEqual">
      <formula>600</formula>
    </cfRule>
    <cfRule type="cellIs" dxfId="4" priority="8" stopIfTrue="1" operator="between">
      <formula>601</formula>
      <formula>699</formula>
    </cfRule>
  </conditionalFormatting>
  <conditionalFormatting sqref="O49:P49">
    <cfRule type="cellIs" dxfId="3" priority="1" stopIfTrue="1" operator="equal">
      <formula>"0"</formula>
    </cfRule>
    <cfRule type="cellIs" dxfId="2" priority="2" stopIfTrue="1" operator="greaterThanOrEqual">
      <formula>701</formula>
    </cfRule>
    <cfRule type="cellIs" dxfId="1" priority="3" stopIfTrue="1" operator="lessThanOrEqual">
      <formula>600</formula>
    </cfRule>
    <cfRule type="cellIs" dxfId="0" priority="4" stopIfTrue="1" operator="between">
      <formula>601</formula>
      <formula>699</formula>
    </cfRule>
  </conditionalFormatting>
  <dataValidations count="4">
    <dataValidation type="list" allowBlank="1" showInputMessage="1" showErrorMessage="1" sqref="C36:P36 C38:P38" xr:uid="{00000000-0002-0000-0700-000000000000}">
      <formula1>$A$12:$A$18</formula1>
    </dataValidation>
    <dataValidation type="list" allowBlank="1" showInputMessage="1" showErrorMessage="1" sqref="C78:P78" xr:uid="{00000000-0002-0000-0700-000001000000}">
      <formula1>$B$171:$B$172</formula1>
    </dataValidation>
    <dataValidation type="list" allowBlank="1" showInputMessage="1" showErrorMessage="1" sqref="C10:I10" xr:uid="{00000000-0002-0000-0700-000002000000}">
      <formula1>"2022,2023,2024,2025,2026,2027"</formula1>
    </dataValidation>
    <dataValidation type="list" allowBlank="1" showInputMessage="1" showErrorMessage="1" sqref="N10:P10" xr:uid="{00000000-0002-0000-0700-000003000000}">
      <formula1>"Economicos,Eficiencia,Eficacia, Efectividad,Calidad"</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4000000}">
          <x14:formula1>
            <xm:f>'Lista desplegables'!$B$2:$B$28</xm:f>
          </x14:formula1>
          <xm:sqref>C12:P12</xm:sqref>
        </x14:dataValidation>
        <x14:dataValidation type="list" allowBlank="1" showInputMessage="1" showErrorMessage="1" xr:uid="{00000000-0002-0000-0700-000005000000}">
          <x14:formula1>
            <xm:f>'Lista desplegables'!$A$12:$A$18</xm:f>
          </x14:formula1>
          <xm:sqref>C34:P34</xm:sqref>
        </x14:dataValidation>
        <x14:dataValidation type="list" allowBlank="1" showInputMessage="1" showErrorMessage="1" xr:uid="{00000000-0002-0000-0700-000006000000}">
          <x14:formula1>
            <xm:f>'Lista desplegables'!$A$2:$A$8</xm:f>
          </x14:formula1>
          <xm:sqref>C18:P18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Props1.xml><?xml version="1.0" encoding="utf-8"?>
<ds:datastoreItem xmlns:ds="http://schemas.openxmlformats.org/officeDocument/2006/customXml" ds:itemID="{4F269727-55E4-4E27-A708-28B300180FE6}">
  <ds:schemaRefs>
    <ds:schemaRef ds:uri="http://schemas.microsoft.com/office/2006/metadata/customXsn"/>
  </ds:schemaRefs>
</ds:datastoreItem>
</file>

<file path=customXml/itemProps2.xml><?xml version="1.0" encoding="utf-8"?>
<ds:datastoreItem xmlns:ds="http://schemas.openxmlformats.org/officeDocument/2006/customXml" ds:itemID="{13FB6985-FCCD-433C-8464-E63644C0892A}">
  <ds:schemaRefs>
    <ds:schemaRef ds:uri="http://schemas.microsoft.com/sharepoint/v3/contenttype/forms"/>
  </ds:schemaRefs>
</ds:datastoreItem>
</file>

<file path=customXml/itemProps3.xml><?xml version="1.0" encoding="utf-8"?>
<ds:datastoreItem xmlns:ds="http://schemas.openxmlformats.org/officeDocument/2006/customXml" ds:itemID="{330CF4C1-0202-4960-B567-5A93BE22E944}">
  <ds:schemaRefs>
    <ds:schemaRef ds:uri="office.server.policy"/>
  </ds:schemaRefs>
</ds:datastoreItem>
</file>

<file path=customXml/itemProps4.xml><?xml version="1.0" encoding="utf-8"?>
<ds:datastoreItem xmlns:ds="http://schemas.openxmlformats.org/officeDocument/2006/customXml" ds:itemID="{CE5AADF2-1591-4158-9092-B5C707E036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45E41BE-0048-4016-AE0F-AD101A48F3B7}">
  <ds:schemaRefs>
    <ds:schemaRef ds:uri="http://purl.org/dc/dcmitype/"/>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ff8e3638-9d45-4162-afb4-6d390653d547"/>
    <ds:schemaRef ds:uri="http://schemas.microsoft.com/sharepoint/v4"/>
    <ds:schemaRef ds:uri="http://schemas.microsoft.com/sharepoint/v3"/>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Lista desplegables</vt:lpstr>
      <vt:lpstr>1. PronunciamientoAdmisiones</vt:lpstr>
      <vt:lpstr>Registro_Pronun</vt:lpstr>
      <vt:lpstr>2. AudienciaResoluciónObjec</vt:lpstr>
      <vt:lpstr>Registro_AudResolObj</vt:lpstr>
      <vt:lpstr>3.SeguimientoSujetosAcuerdo</vt:lpstr>
      <vt:lpstr>Registro_Seg</vt:lpstr>
      <vt:lpstr>HV - I14_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Bibiana Coy P</dc:creator>
  <cp:lastModifiedBy>Jose Steven Triana Gutierrez</cp:lastModifiedBy>
  <dcterms:created xsi:type="dcterms:W3CDTF">2023-12-11T18:15:04Z</dcterms:created>
  <dcterms:modified xsi:type="dcterms:W3CDTF">2026-02-13T15:09:13Z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y fmtid="{D5CDD505-2E9C-101B-9397-08002B2CF9AE}" pid="4" name="MSIP_Label_0e276b9b-e947-408c-8898-19de23b201e4_Enabled">
    <vt:lpwstr>true</vt:lpwstr>
  </property>
  <property fmtid="{D5CDD505-2E9C-101B-9397-08002B2CF9AE}" pid="5" name="MSIP_Label_0e276b9b-e947-408c-8898-19de23b201e4_SetDate">
    <vt:lpwstr>2026-02-13T15:07:48Z</vt:lpwstr>
  </property>
  <property fmtid="{D5CDD505-2E9C-101B-9397-08002B2CF9AE}" pid="6" name="MSIP_Label_0e276b9b-e947-408c-8898-19de23b201e4_Method">
    <vt:lpwstr>Standard</vt:lpwstr>
  </property>
  <property fmtid="{D5CDD505-2E9C-101B-9397-08002B2CF9AE}" pid="7" name="MSIP_Label_0e276b9b-e947-408c-8898-19de23b201e4_Name">
    <vt:lpwstr>Publica</vt:lpwstr>
  </property>
  <property fmtid="{D5CDD505-2E9C-101B-9397-08002B2CF9AE}" pid="8" name="MSIP_Label_0e276b9b-e947-408c-8898-19de23b201e4_SiteId">
    <vt:lpwstr>6ee94c34-bbd6-4647-a483-0e196a4de0ff</vt:lpwstr>
  </property>
  <property fmtid="{D5CDD505-2E9C-101B-9397-08002B2CF9AE}" pid="9" name="MSIP_Label_0e276b9b-e947-408c-8898-19de23b201e4_ActionId">
    <vt:lpwstr>f73b6d9c-c096-4139-971d-ad2457858620</vt:lpwstr>
  </property>
  <property fmtid="{D5CDD505-2E9C-101B-9397-08002B2CF9AE}" pid="10" name="MSIP_Label_0e276b9b-e947-408c-8898-19de23b201e4_ContentBits">
    <vt:lpwstr>0</vt:lpwstr>
  </property>
  <property fmtid="{D5CDD505-2E9C-101B-9397-08002B2CF9AE}" pid="11" name="MSIP_Label_0e276b9b-e947-408c-8898-19de23b201e4_Tag">
    <vt:lpwstr>10, 3, 0, 1</vt:lpwstr>
  </property>
</Properties>
</file>