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0" documentId="14_{020F767F-D51E-43E3-8801-E266AB337213}" xr6:coauthVersionLast="47" xr6:coauthVersionMax="47" xr10:uidLastSave="{00000000-0000-0000-0000-000000000000}"/>
  <bookViews>
    <workbookView xWindow="-120" yWindow="-120" windowWidth="20730" windowHeight="11040" tabRatio="803" xr2:uid="{00000000-000D-0000-FFFF-FFFF0000000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3">'Recursos Financieros'!$B$2:$F$8</definedName>
    <definedName name="_xlnm.Print_Area" localSheetId="4">'Recursos Humanos'!$B$2:$G$15</definedName>
    <definedName name="_xlnm.Print_Area" localSheetId="8">Requerimientos!$B$2:$H$23</definedName>
    <definedName name="_xlnm.Print_Area" localSheetId="11">'Riesgos-Cronograma'!$B$2:$P$19</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0" i="11" l="1"/>
  <c r="AL10" i="11" s="1"/>
  <c r="AK10" i="11"/>
  <c r="AK11" i="11"/>
  <c r="AL11" i="11"/>
  <c r="AK12" i="11"/>
  <c r="AL12" i="11"/>
  <c r="AK13" i="11"/>
  <c r="AL13" i="11"/>
  <c r="AK14" i="11"/>
  <c r="AL14" i="11"/>
  <c r="L14" i="11"/>
  <c r="L13" i="11"/>
  <c r="L12" i="11"/>
  <c r="L11" i="11"/>
  <c r="N15" i="11"/>
  <c r="M15" i="11"/>
  <c r="AJ15" i="11"/>
  <c r="AI15" i="11"/>
  <c r="AH15" i="11"/>
  <c r="AG15" i="11"/>
  <c r="AF15" i="11"/>
  <c r="AE15" i="11"/>
  <c r="AC15" i="11"/>
  <c r="AB15" i="11"/>
  <c r="AA15" i="11"/>
  <c r="Z15" i="11"/>
  <c r="Y15" i="11"/>
  <c r="X15" i="11"/>
  <c r="W15" i="11"/>
  <c r="V15" i="11"/>
  <c r="U15" i="11"/>
  <c r="T15" i="11"/>
  <c r="M17" i="11" s="1"/>
  <c r="S15" i="11"/>
  <c r="L17" i="11" s="1"/>
  <c r="R15" i="11"/>
  <c r="Q15" i="11"/>
  <c r="P15" i="11"/>
  <c r="M16" i="11" s="1"/>
  <c r="O15" i="11"/>
  <c r="L16" i="11" s="1"/>
  <c r="E15" i="11"/>
  <c r="I14" i="11"/>
  <c r="I13" i="11"/>
  <c r="I12" i="11"/>
  <c r="I11" i="11"/>
  <c r="I10" i="11"/>
  <c r="N17" i="11" l="1"/>
  <c r="AK15" i="11"/>
  <c r="L19" i="11"/>
  <c r="M19" i="11"/>
  <c r="L18" i="11"/>
  <c r="N18" i="11" s="1"/>
  <c r="O17" i="11"/>
  <c r="L10" i="11"/>
  <c r="L15" i="11" s="1"/>
  <c r="AD15" i="11"/>
  <c r="M18" i="11" s="1"/>
  <c r="O18" i="11" s="1"/>
  <c r="AL15" i="11"/>
  <c r="C16" i="16"/>
  <c r="C17" i="16"/>
  <c r="C14" i="16"/>
  <c r="C15" i="16"/>
  <c r="B16" i="16"/>
  <c r="B17" i="16"/>
  <c r="B14" i="16"/>
  <c r="B15" i="16"/>
  <c r="D7" i="2"/>
  <c r="N19" i="11" l="1"/>
  <c r="P18" i="11"/>
  <c r="O19" i="11"/>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5000000}">
      <text>
        <r>
          <rPr>
            <b/>
            <sz val="9"/>
            <color indexed="81"/>
            <rFont val="Tahoma"/>
            <family val="2"/>
          </rPr>
          <t>VALOR COMPROMETIDO:</t>
        </r>
        <r>
          <rPr>
            <sz val="9"/>
            <color indexed="81"/>
            <rFont val="Tahoma"/>
            <family val="2"/>
          </rPr>
          <t xml:space="preserve">
XXXX</t>
        </r>
      </text>
    </comment>
    <comment ref="B20" authorId="0" shapeId="0" xr:uid="{00000000-0006-0000-0500-00000600000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<sst xmlns="http://schemas.openxmlformats.org/spreadsheetml/2006/main" count="408" uniqueCount="249">
  <si>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</si>
  <si>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</si>
  <si>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</si>
  <si>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</si>
  <si>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</si>
  <si>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</si>
  <si>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</si>
  <si>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</si>
  <si>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</si>
  <si>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</si>
  <si>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</si>
  <si>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</si>
  <si>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</si>
  <si>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</si>
  <si>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</si>
  <si>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</si>
  <si>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</si>
  <si>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</si>
  <si>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</si>
  <si>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</si>
  <si>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</si>
  <si>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</si>
  <si>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</si>
  <si>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</si>
  <si>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</si>
  <si>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</si>
  <si>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</si>
  <si>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</si>
  <si>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</si>
  <si>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</si>
  <si>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</si>
  <si>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</si>
  <si>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</si>
  <si>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</si>
  <si>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</si>
  <si>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</si>
  <si>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</si>
  <si>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</si>
  <si>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</si>
  <si>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</si>
  <si>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</si>
  <si>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</si>
  <si>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</si>
  <si>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</si>
  <si>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</si>
  <si>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</si>
  <si>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</si>
  <si>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</si>
  <si>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</si>
  <si>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</si>
  <si>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</si>
  <si>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</si>
  <si>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</si>
  <si>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</si>
  <si>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</si>
  <si>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</si>
  <si>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</si>
  <si>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</si>
  <si>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</si>
  <si>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</si>
  <si>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</si>
  <si>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</si>
  <si>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</si>
  <si>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</si>
  <si>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</si>
  <si>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</si>
  <si>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</si>
  <si>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</si>
  <si>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</si>
  <si>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</si>
  <si>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</si>
  <si>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</si>
  <si>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</si>
  <si>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</si>
  <si>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</si>
  <si>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</si>
  <si>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</si>
  <si>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</si>
  <si>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</si>
  <si>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</si>
  <si>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</si>
  <si>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</si>
  <si>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</si>
  <si>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</si>
  <si>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</si>
  <si>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</si>
  <si>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</si>
  <si>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</si>
  <si>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</si>
  <si>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</si>
  <si>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</si>
  <si>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</si>
  <si>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</si>
  <si>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</si>
  <si>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</si>
  <si>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</si>
  <si>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</si>
  <si>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</si>
  <si>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</si>
  <si>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</si>
  <si>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</si>
  <si>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</si>
  <si>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</si>
  <si>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</si>
  <si>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</si>
  <si>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</si>
  <si>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</si>
  <si>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</si>
  <si>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</si>
  <si>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</si>
  <si>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</si>
  <si>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</si>
  <si>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</si>
  <si>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</si>
  <si>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</si>
  <si>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</si>
  <si>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</si>
  <si>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</si>
  <si>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</si>
  <si>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</si>
  <si>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</si>
  <si>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</si>
  <si>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</si>
  <si>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</si>
  <si>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</si>
  <si>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</si>
  <si>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</si>
  <si>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</si>
  <si>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</si>
  <si>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</si>
  <si>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</si>
  <si>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</si>
  <si>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</si>
  <si>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</si>
  <si>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</si>
  <si>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</si>
  <si>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</si>
  <si>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</si>
  <si>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</si>
  <si>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</si>
  <si>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</si>
  <si>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Especifica las necesidades técnicas de la solución
Participa en el diseño de la solución
Participa en las pruebas de la solución
Verifica que la dependencia usuaria aprueba la solución</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</si>
  <si>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</si>
  <si>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t>
  </si>
  <si>
    <t>A ENERO</t>
  </si>
  <si>
    <t>A FEBRERO</t>
  </si>
  <si>
    <t>MARZO</t>
  </si>
  <si>
    <t>ABRIL</t>
  </si>
  <si>
    <t>MAYO</t>
  </si>
  <si>
    <t>JUNIO</t>
  </si>
  <si>
    <t>JULIO</t>
  </si>
  <si>
    <t>AGOSTO</t>
  </si>
  <si>
    <t>SEPTIEMBRE</t>
  </si>
  <si>
    <t>OCTUBRE</t>
  </si>
  <si>
    <t>NOVIEMBRE</t>
  </si>
  <si>
    <t>DICIEMBRE</t>
  </si>
  <si>
    <t>% programado</t>
  </si>
  <si>
    <t>% ejecutado</t>
  </si>
  <si>
    <t>%</t>
  </si>
  <si>
    <t>Cumplimiento del cronograma de actividades (Ver hoja "EDT - Actividades")</t>
  </si>
  <si>
    <t>El Patrocinador asignará un Gerente de proyecto, quien liderará el proyecto.</t>
  </si>
  <si>
    <t>No Aplica</t>
  </si>
  <si>
    <t>Los criterios de aceptación de los productos esta dado en términos de cumplimiento de los plazos previstos en el EDT y del cumplimiento de los atributos de calidad definidos por el Gerente del Proyecto durante su ejecución.</t>
  </si>
  <si>
    <t>Promover la adopción de prácticas empresariales, responsables y sostenibles que contribuyan al desarrollo social, ambiental y económico en las empresas y los diferentes grupos de interés</t>
  </si>
  <si>
    <t>Líder Técnico</t>
  </si>
  <si>
    <t>Encargados de ejecutar las actividades programadas en los plazos definidos.</t>
  </si>
  <si>
    <t>Superintendente de Sociedades</t>
  </si>
  <si>
    <t>Delegado de Asuntos Económicos y Societarios</t>
  </si>
  <si>
    <t>El Gerente de Proyecto liderará la ejecución y seguimiento del proyecto. Tomará decisiones respecto al proyecto. Debe tener una comunicación asertiva y manejo eficiente del tiempo.</t>
  </si>
  <si>
    <t>Coordinará que las actividades programadas se ejecuten en los plazos definidos.</t>
  </si>
  <si>
    <t xml:space="preserve">Billy Escobar Pérez </t>
  </si>
  <si>
    <t xml:space="preserve"> Superintendente de Sociedades</t>
  </si>
  <si>
    <t>bescobar@supersociedades.gov.co</t>
  </si>
  <si>
    <t xml:space="preserve">INTERNO </t>
  </si>
  <si>
    <t>Nicolás Martínez Devia</t>
  </si>
  <si>
    <t>Superintendente Delegado de Asuntos Económicos y Societarios</t>
  </si>
  <si>
    <t>nimartinez@supersociedades.gov.co</t>
  </si>
  <si>
    <t>Maritza Gutiérrez de Piñeres Hernández</t>
  </si>
  <si>
    <t>Director de Cumplimiento</t>
  </si>
  <si>
    <t>mgutierrezp@supersociedades.gov.co</t>
  </si>
  <si>
    <t>Luis Javier Acosta Castellanos</t>
  </si>
  <si>
    <t>Coordinador Grupo de Sostenibilidad Empresarial y Supervisión de Sociedades BIC</t>
  </si>
  <si>
    <t>javierac@supersociedades.gov.co</t>
  </si>
  <si>
    <t>Cristian Fernando Gutiérrez Hernández</t>
  </si>
  <si>
    <t>Director Información Empresarial y Estudios Económicos Contables</t>
  </si>
  <si>
    <t>cfgutierrez@supersociedades.gov.co</t>
  </si>
  <si>
    <t>Reporta Información sobre gestión y avance de entregables del proyecto</t>
  </si>
  <si>
    <t xml:space="preserve">Correo y presentación de avances </t>
  </si>
  <si>
    <t>Seguimiento y necesidades del proyecto que requieren intervención por parte del Superintendente Delegado de Asuntos Económicos y Societarios</t>
  </si>
  <si>
    <t>según requerimiento</t>
  </si>
  <si>
    <t xml:space="preserve">Correo presentación de avances </t>
  </si>
  <si>
    <t>Avances del proyecto, junto con los productos resultantes de la gestión realizada</t>
  </si>
  <si>
    <t>Conforme al cronograma de trabajo</t>
  </si>
  <si>
    <r>
      <t xml:space="preserve">Superintendente de Sociedades
</t>
    </r>
    <r>
      <rPr>
        <b/>
        <sz val="10"/>
        <rFont val="Verdana"/>
        <family val="2"/>
      </rPr>
      <t>Patrocinador</t>
    </r>
  </si>
  <si>
    <r>
      <t xml:space="preserve">Superintendente Delegado de Asuntos Económicos y Societarios
</t>
    </r>
    <r>
      <rPr>
        <b/>
        <sz val="10"/>
        <rFont val="Verdana"/>
        <family val="2"/>
      </rPr>
      <t>Gerente del Proyecto</t>
    </r>
  </si>
  <si>
    <r>
      <t xml:space="preserve">Director de Cumplimiento
Director Información Empresarial y Estudios Económicos Contables
</t>
    </r>
    <r>
      <rPr>
        <b/>
        <sz val="10"/>
        <rFont val="Verdana"/>
        <family val="2"/>
      </rPr>
      <t>Líder Funcional</t>
    </r>
  </si>
  <si>
    <t>No aplica</t>
  </si>
  <si>
    <t>Cambio en la estructura organizacional de la entidad (movimiento de personal de planta)</t>
  </si>
  <si>
    <t xml:space="preserve">Falla tecnológica, ransomware, indisponibilidad de servicios tecnológicos. </t>
  </si>
  <si>
    <t>Tener back up de todas las tareas realizadas.
Seguir todos los protocolos de seguridad establecidos por la entidad.</t>
  </si>
  <si>
    <t>Transparencia, integridad y ética en las sociedades colombianas 2025</t>
  </si>
  <si>
    <t>Responsabilidad social (Perspectiva Estratégica)</t>
  </si>
  <si>
    <t>Desarrollar una estrategia para la prevención y detección de la corrupción y promoción de una cultura de transparencia, integridad y ética en las empresas, en consonancia con estándares internacionales y la realidad socio económica colombiana, con especial énfasis en las PYMES  en todas las regiones del país</t>
  </si>
  <si>
    <t xml:space="preserve"> Promover y fortalecer la pedagogía con el fin de mantener una cultura de cumplimiento, transparencia, integridad y ética en cada Sujeto Obligado a nivel nacional.</t>
  </si>
  <si>
    <t xml:space="preserve"> Cumplir con las exigencias pactadas en las convenciones internacionales ratificadas por Colombia. </t>
  </si>
  <si>
    <t>Director de Informes Empresariales y Estudios Económicos y Contables
Directora de Cumplimiento</t>
  </si>
  <si>
    <t>Coordinador de Grupo de Análisis y Regulación Contable.
Coordinador Grupo de Investigaciones de Soborno Transnacional y otros Delitos.
Coordinador Grupo de Supervisión de Programas y Riesgos Especiales.
Coordinador Grupo de Sostenibilidad Empresarial y Supervisión de Sociedades BIC</t>
  </si>
  <si>
    <t>Mauricio Español</t>
  </si>
  <si>
    <t>Coordinador Análisis y Regulación Contable</t>
  </si>
  <si>
    <t>mespañol@supersociedades.gov.co</t>
  </si>
  <si>
    <t>Estefanía Velásquez Vélez</t>
  </si>
  <si>
    <t>Coordinadora Grupo Investigaciones de Soborno Transnacional y otros delitos</t>
  </si>
  <si>
    <t>evelasquez@supersociedades.gov.co</t>
  </si>
  <si>
    <t>Tatiana Cecilia Mesa Salamanca</t>
  </si>
  <si>
    <t>Coordinadora Grupo de Supervisión de Programas y Riesgos Especiales</t>
  </si>
  <si>
    <t>TMesa@supersociedades.gov.co</t>
  </si>
  <si>
    <r>
      <t xml:space="preserve">
Coordinador Grupo Investigaciones de Soborno Transnacional y otros delitos
Coordinador Grupo de Supervisión de Programas y Riesgos Especiales.
Coordinador Grupo de Sostenibilidad Empresarial y Supervisión de Sociedades BIC.
Coordinador Análisis y Regulación Contable
</t>
    </r>
    <r>
      <rPr>
        <b/>
        <sz val="10"/>
        <rFont val="Verdana"/>
        <family val="2"/>
      </rPr>
      <t>Líder Técnico</t>
    </r>
  </si>
  <si>
    <t>Desarrollo de pedagogía en la prevención riesgos y promoción de una cultura de transparencia, integridad y ética en las empresas, en consonancia con estándares internacionales y la realidad socio económica colombiana, con especial énfasis en las PYMES  en todas las regiones del país.</t>
  </si>
  <si>
    <t xml:space="preserve">Cargas dinámicas en las competencias de los funcionarios y presupuesto excedido. </t>
  </si>
  <si>
    <t xml:space="preserve">No contar con el recurso humano necesario </t>
  </si>
  <si>
    <t>Informe de visitas</t>
  </si>
  <si>
    <t>Dirección de Cumplimiento y Grupo de Sostenibilidad Empresarial y Supervisión de Sociedades BIC; en el marco colaborativo con la UNODC</t>
  </si>
  <si>
    <t xml:space="preserve">Memorandos de Entendimiento, convenios y/o solicitudes de asistencia jurídica reciproca </t>
  </si>
  <si>
    <t>Dirección de Cumplimiento y Grupo de Investigaciones de Soborno Transnacional y otros Delitos</t>
  </si>
  <si>
    <t>Jornadas de Consultorio Jurídico Regional - Correo electrónico, planillas de asistencia.</t>
  </si>
  <si>
    <t>Grupo de Supervisión de Programas y Riesgos Especiales</t>
  </si>
  <si>
    <t>Evento pedagógico (invitaciones, registro de asistencia)</t>
  </si>
  <si>
    <t>Eventos realizados de construcción conjunta - Foto noticia</t>
  </si>
  <si>
    <t>Dirección de Información Empresarial y Estudios Económicos y Contables y Grupo de Análisis y Regulación Contable</t>
  </si>
  <si>
    <t xml:space="preserve">Establecer pautas para realizar un debido empalme y entrega de cargo.
Realizar seguimiento a la gestión realizada y asegurar la trazabilidad de los soportes de todas las actividades entregadas. </t>
  </si>
  <si>
    <t>No contar con los recursos financieros requeridos para adelantar el proyecto estratégico.</t>
  </si>
  <si>
    <t xml:space="preserve">Priorización de requerimientos
Seguimiento frecuente a la ejecución de los recursos y generar alertas en caso de materialización del riesgo. </t>
  </si>
  <si>
    <t>1. Informe de visitas de capacitación para la verificar las buenas prácticas en materia de debida diligencia que prevengan la deforestación. 
2. Memorandos de Entendimiento, convenios y/o solicitudes de asistencia jurídica reciproca en marco de la estrategia de cooperación con entidades y organismos nacionales e internacionales.
3. Jornadas de Consultorio Jurídico Regional en sistema de prevención de riesgos SAGRILAFT-RMM y PTEE.
4. Evento pedagógico sobre elementos claves sobre los programas de SAGRIAFT-RMM y PTEE
5. Eventos de Encuentro Nacional de Construcción Conjunta -Transparencia en la información financiera y rendición de cuentas (presencia en diferentes regiones).</t>
  </si>
  <si>
    <t>Realizar eventos de construcción conjunta -Transparencia en la información financiera y rendición de cuentas (Bogotá - Cali - Ibagué).</t>
  </si>
  <si>
    <t>Realizar evento pedagógico sobre elementos claves sobre los programas de SAGRIAFT-RMM y PTEE</t>
  </si>
  <si>
    <t>Realizar Jornadas de Consultorio Jurídico Regional en sistema de prevención de riesgos SAGRILAFT-RMM y PTEE.</t>
  </si>
  <si>
    <t>Realizar la estrategia de cooperación con entidades y organismos nacionales e internacionales.</t>
  </si>
  <si>
    <t xml:space="preserve">Cumplir el plan de visitas de capacitación para la verificar las buenas prácticas en materia de debida diligencia que prevengan la deforestación. </t>
  </si>
  <si>
    <r>
      <rPr>
        <b/>
        <sz val="10"/>
        <color theme="3"/>
        <rFont val="Verdana"/>
        <family val="2"/>
      </rPr>
      <t xml:space="preserve">Abril: </t>
    </r>
    <r>
      <rPr>
        <sz val="10"/>
        <color theme="3"/>
        <rFont val="Verdana"/>
        <family val="2"/>
      </rPr>
      <t xml:space="preserve">El día 11 de abril de 2025, se realizó capacitación a las Entidades Sin Ánimo de Lucro Extranjeras con negocios permanentes en Colombia que adoptarán el Régimen de Medidas Mínimas (RMM) previsto en el numeral 6 del Capítulo X, y obligadas a identificar y evaluar los Riesgos de Corrupción y de Soborno Trasnacional en consonancia con lo dispuesto en el Capítulo XIII; con una participación de 205 asistentes de manera virtual. 
El día 30 de abril de 2025, se realizó taller de Régimen de Medidas Mínimas a las Cámaras de Comercio, en donde en mesas de trabajo con el apoyo de las Cámaras de Comercio de Barranquilla, Bogotá, Bucaramanga, Cali y Medellín, quienes, en su calidad de coordinadoras regionales, lideran una estrategia de implementación conjunta con los 18 entes camerales que deben implementar RMM. Se contó con la participación de 36 participantes.  
Se tienen videos cortos sobre los comentarios del espacio pedagógico recibido por las cámaras de comercio en nuestro canal institucional de youtube 
</t>
    </r>
    <r>
      <rPr>
        <u/>
        <sz val="10"/>
        <color theme="3"/>
        <rFont val="Verdana"/>
        <family val="2"/>
      </rPr>
      <t>https://youtube.com/shorts/1IjRbvmiUgo?si=mI08ACcza--Ptrxn https://youtube.com/shorts/EajwaP27h-w?si=ax-3rI_G_3aZ1tmX</t>
    </r>
    <r>
      <rPr>
        <b/>
        <sz val="10"/>
        <color theme="3"/>
        <rFont val="Verdana"/>
        <family val="2"/>
      </rPr>
      <t xml:space="preserve">
Marzo: </t>
    </r>
    <r>
      <rPr>
        <sz val="10"/>
        <color theme="3"/>
        <rFont val="Verdana"/>
        <family val="2"/>
      </rPr>
      <t xml:space="preserve">Capacitación Cámaras de Comercio el día 25 marzo. Invitaciones radicadas el día 14 de marzo, a las Cámaras de Comercio de Bogotá, Barranquilla, Bucaramanga, Cali y Medellín. </t>
    </r>
    <r>
      <rPr>
        <b/>
        <sz val="10"/>
        <color theme="3"/>
        <rFont val="Verdana"/>
        <family val="2"/>
      </rPr>
      <t xml:space="preserve">
Febrero:</t>
    </r>
    <r>
      <rPr>
        <sz val="10"/>
        <color theme="3"/>
        <rFont val="Verdana"/>
        <family val="2"/>
      </rPr>
      <t xml:space="preserve"> Se realizó piloto de capacitación a las cámaras de comercio, en la cual participó la Cámara de Comercio de Valledupar, el día 28 de febrero. </t>
    </r>
  </si>
  <si>
    <t>1 TRIMESTRE</t>
  </si>
  <si>
    <t>2 TRIMESTRE</t>
  </si>
  <si>
    <t>3 TRIMESTRE</t>
  </si>
  <si>
    <t>4 TRIMESTRE</t>
  </si>
  <si>
    <t>TOTAL ACUMULADO</t>
  </si>
  <si>
    <t>30 de noviembre de 2025</t>
  </si>
  <si>
    <r>
      <rPr>
        <b/>
        <sz val="10"/>
        <color theme="3"/>
        <rFont val="Verdana"/>
        <family val="2"/>
      </rPr>
      <t xml:space="preserve">Noviembre: </t>
    </r>
    <r>
      <rPr>
        <sz val="10"/>
        <color theme="3"/>
        <rFont val="Verdana"/>
        <family val="2"/>
      </rPr>
      <t xml:space="preserve">En cumplimiento del compromiso adquirido y en los términos acordados en el Plan Estratégico, se elaboro,  entrego y se cargo en las evidencias respectivas el informe que da cuenta de los tres eventos realizados en las ciudades de Bogotá, Cali e Ibagué en el marco del VIII Encuentro Nacional de Construcción Conjunta 2025. Por otro lado se enviaron cartas de agradecimiento a los aliados estrategicos por su excelente e importante labor realizada.
</t>
    </r>
    <r>
      <rPr>
        <b/>
        <sz val="10"/>
        <color theme="3"/>
        <rFont val="Verdana"/>
        <family val="2"/>
      </rPr>
      <t xml:space="preserve">Octubre: </t>
    </r>
    <r>
      <rPr>
        <sz val="10"/>
        <color theme="3"/>
        <rFont val="Verdana"/>
        <family val="2"/>
      </rPr>
      <t xml:space="preserve">Se realizaron las respectivas confirmaciones con la ciudad de Ibagué, donde el </t>
    </r>
    <r>
      <rPr>
        <b/>
        <sz val="10"/>
        <color theme="3"/>
        <rFont val="Verdana"/>
        <family val="2"/>
      </rPr>
      <t>29 de octubre</t>
    </r>
    <r>
      <rPr>
        <sz val="10"/>
        <color theme="3"/>
        <rFont val="Verdana"/>
        <family val="2"/>
      </rPr>
      <t xml:space="preserve"> tuvo lugar la</t>
    </r>
    <r>
      <rPr>
        <b/>
        <sz val="10"/>
        <color theme="3"/>
        <rFont val="Verdana"/>
        <family val="2"/>
      </rPr>
      <t xml:space="preserve"> tercera </t>
    </r>
    <r>
      <rPr>
        <sz val="10"/>
        <color theme="3"/>
        <rFont val="Verdana"/>
        <family val="2"/>
      </rPr>
      <t xml:space="preserve">y última sesión de construcción conjunta, llevada a cabo en las instalaciones de la Gobernación del Tolima.
En esta jornada participaron 80 asistentes, distribuidos en nueve (9) mesas de trabajo, y se efectuó la entrega de los certificados de asistencia a los participantes.
Actualmente, se encuentra en proceso la elaboración del informe final con el fin de dar por culminada esta actividad. Asimismo, se realizó la actualización del micrositio web, el cual puede ser consultado en el siguiente enlace:
</t>
    </r>
    <r>
      <rPr>
        <b/>
        <u/>
        <sz val="10"/>
        <color theme="3"/>
        <rFont val="Verdana"/>
        <family val="2"/>
      </rPr>
      <t>https://www.supersociedades.gov.co/web/asuntos-economicos-societarios/viii-encuentro-nacional-de-construccion-conjunta.</t>
    </r>
    <r>
      <rPr>
        <sz val="10"/>
        <color theme="3"/>
        <rFont val="Verdana"/>
        <family val="2"/>
      </rPr>
      <t xml:space="preserve">
</t>
    </r>
    <r>
      <rPr>
        <b/>
        <sz val="10"/>
        <color theme="3"/>
        <rFont val="Verdana"/>
        <family val="2"/>
      </rPr>
      <t xml:space="preserve">Septiembre:  </t>
    </r>
    <r>
      <rPr>
        <sz val="10"/>
        <color theme="3"/>
        <rFont val="Verdana"/>
        <family val="2"/>
      </rPr>
      <t xml:space="preserve">Se llevó a cabo el </t>
    </r>
    <r>
      <rPr>
        <b/>
        <sz val="10"/>
        <color theme="3"/>
        <rFont val="Verdana"/>
        <family val="2"/>
      </rPr>
      <t>16 de septiembre</t>
    </r>
    <r>
      <rPr>
        <sz val="10"/>
        <color theme="3"/>
        <rFont val="Verdana"/>
        <family val="2"/>
      </rPr>
      <t xml:space="preserve"> la </t>
    </r>
    <r>
      <rPr>
        <b/>
        <sz val="10"/>
        <color theme="3"/>
        <rFont val="Verdana"/>
        <family val="2"/>
      </rPr>
      <t>segunda sesión</t>
    </r>
    <r>
      <rPr>
        <sz val="10"/>
        <color theme="3"/>
        <rFont val="Verdana"/>
        <family val="2"/>
      </rPr>
      <t xml:space="preserve"> del encuentro en la ciudad de Cali, en las instalaciones del Club de Ejecutivos del Valle, con la participación de 122 asistentes, distribuidos en 12 mesas de trabajo. Asimismo, se remitió la invitación e iniciaron las inscripciones para la próxima sesión que se desarrollará en la ciudad de Ibagué, el 29 de octubre de 2025, en las instalaciones de la Gobernación del Tolima. 
En preparación de esta jornada, se adelantó una reunión con el aliado estratégico local, con el propósito de coordinar las acciones de divulgación, logística e inscripciones. De igual manera, se realizó la divulgación del evento a través de las redes sociales institucionales de la Superintendencia y de la Cámara de Comercio de Ibagué, fortaleciendo así el alcance y la participación en la actividad.
</t>
    </r>
    <r>
      <rPr>
        <b/>
        <sz val="10"/>
        <color theme="3"/>
        <rFont val="Verdana"/>
        <family val="2"/>
      </rPr>
      <t>Agosto:</t>
    </r>
    <r>
      <rPr>
        <sz val="10"/>
        <color theme="3"/>
        <rFont val="Verdana"/>
        <family val="2"/>
      </rPr>
      <t xml:space="preserve"> El </t>
    </r>
    <r>
      <rPr>
        <b/>
        <sz val="10"/>
        <color theme="3"/>
        <rFont val="Verdana"/>
        <family val="2"/>
      </rPr>
      <t>28 de agosto</t>
    </r>
    <r>
      <rPr>
        <sz val="10"/>
        <color theme="3"/>
        <rFont val="Verdana"/>
        <family val="2"/>
      </rPr>
      <t xml:space="preserve">, se adelantó la </t>
    </r>
    <r>
      <rPr>
        <b/>
        <sz val="10"/>
        <color theme="3"/>
        <rFont val="Verdana"/>
        <family val="2"/>
      </rPr>
      <t>primera sesión</t>
    </r>
    <r>
      <rPr>
        <sz val="10"/>
        <color theme="3"/>
        <rFont val="Verdana"/>
        <family val="2"/>
      </rPr>
      <t xml:space="preserve"> del VIII Encuentro Nacional de Construcción Conjunta en la ciudad de Bogotá D.C., en la Cámara de Comercio. El número de personas que participaron congregadas en 12 mesas de trabajo ascendió a 122, las cuales les fue remitido su respectivo certificado de asistencia.  Se remitió la invitación e iniciaron las inscripciones para adelantar la sesión del Encuentro en la Ciudad de Cali cerrando la inscripción en 336, que tendrá lugar en el club de ejecutivos del valle  el día 16 de septiembre.
</t>
    </r>
    <r>
      <rPr>
        <b/>
        <sz val="10"/>
        <color theme="3"/>
        <rFont val="Verdana"/>
        <family val="2"/>
      </rPr>
      <t xml:space="preserve">Julio: </t>
    </r>
    <r>
      <rPr>
        <sz val="10"/>
        <color theme="3"/>
        <rFont val="Verdana"/>
        <family val="2"/>
      </rPr>
      <t xml:space="preserve">Se realizó reunión con los encargados de los ejes temáticos para revisar los talleres en Forms, los cuales se encuentran listos con sus respectivos QR. Se realizó el envió de invitaciones para la ciudad de Bogotá para inscripciones al evento teniendo en cuenta la base de datos entregadas por cada eje temático. Se realizó el primer envio de invitaciones para la ciudad de Cali.
</t>
    </r>
    <r>
      <rPr>
        <b/>
        <sz val="10"/>
        <color theme="3"/>
        <rFont val="Verdana"/>
        <family val="2"/>
      </rPr>
      <t>Junio:</t>
    </r>
    <r>
      <rPr>
        <sz val="10"/>
        <color theme="3"/>
        <rFont val="Verdana"/>
        <family val="2"/>
      </rPr>
      <t xml:space="preserve"> Se realizo el material de las ciudades de Cali e Ibagué, se envió al respectivo aliado estratégico para su aprobación. Se realizo reunión con la ciudad de Ibagué para temas logísticos, se recibieron los talleres de los ejes temáticos 2 y 3 para la realización de Forms y se inició con el primero bloque de envió de las invitaciones para la ciudad de Bogotá.
</t>
    </r>
    <r>
      <rPr>
        <b/>
        <sz val="10"/>
        <color theme="3"/>
        <rFont val="Verdana"/>
        <family val="2"/>
      </rPr>
      <t>Mayo:</t>
    </r>
    <r>
      <rPr>
        <sz val="10"/>
        <color theme="3"/>
        <rFont val="Verdana"/>
        <family val="2"/>
      </rPr>
      <t xml:space="preserve"> Se inicio con la estructuración de los talleres de los tres ejes temáticos, se presentarán para revisión y creación de Forms en la segunda semana del mes de junio, para aprobación. Se propuso el diseño del micrositio para incluir en la página Web el VIII Encuentro.
</t>
    </r>
    <r>
      <rPr>
        <b/>
        <sz val="10"/>
        <color theme="3"/>
        <rFont val="Verdana"/>
        <family val="2"/>
      </rPr>
      <t>Abril:</t>
    </r>
    <r>
      <rPr>
        <sz val="10"/>
        <color theme="3"/>
        <rFont val="Verdana"/>
        <family val="2"/>
      </rPr>
      <t xml:space="preserve"> Se inicio con la elaboración del material para la ciudad de Bogotá (Invitación, escarapela y certificado digital) y se recibieron los logos de los demás aliados estratégicos para la elaboración de este, se organizó la base de datos para envíos de invitación para la ciudad de Bogotá. Una vez definidos los ejes temáticos se avanza en su estructuración.
</t>
    </r>
    <r>
      <rPr>
        <b/>
        <sz val="10"/>
        <color theme="3"/>
        <rFont val="Verdana"/>
        <family val="2"/>
      </rPr>
      <t xml:space="preserve">Marzo: </t>
    </r>
    <r>
      <rPr>
        <sz val="10"/>
        <color theme="3"/>
        <rFont val="Verdana"/>
        <family val="2"/>
      </rPr>
      <t>Se confirmó los tres aliados estratégicos: Cámara de Comercio de Bogotá, Asociación de Oficiales de Cumplimiento ASOCUSC en la ciudad de Cali y Cámara de Comercio de Ibagué en la ciudad de Ibagué, se definieron los temas de los tres ejes temáticos, la dinámica del evento y se realizó modelo de agenda.</t>
    </r>
    <r>
      <rPr>
        <b/>
        <sz val="10"/>
        <color theme="3"/>
        <rFont val="Verdana"/>
        <family val="2"/>
      </rPr>
      <t xml:space="preserve">
Febrero</t>
    </r>
    <r>
      <rPr>
        <sz val="10"/>
        <color theme="3"/>
        <rFont val="Verdana"/>
        <family val="2"/>
      </rPr>
      <t>: se estableció el VIII Encuentro Nacional de Construcción Conjunta que tendrá lugar en las ciudades de Bogotá D.C., Cali y Ibagué. Iniciamos la conformación de agenda de acuerdo con los ejes temáticos que se determinen por las dos direcciones, cronograma y contactos con los aliados estratégicos.</t>
    </r>
  </si>
  <si>
    <r>
      <rPr>
        <b/>
        <sz val="10"/>
        <color theme="3"/>
        <rFont val="Verdana"/>
        <family val="2"/>
      </rPr>
      <t>Noviembre:</t>
    </r>
    <r>
      <rPr>
        <sz val="10"/>
        <color theme="3"/>
        <rFont val="Verdana"/>
        <family val="2"/>
      </rPr>
      <t xml:space="preserve"> Para el mes de noviembre se presentó el informe de la misión realizada a la ciudad de Mocoa - Putumayo, en la que se trató el tema de la deforestación y la debida diligencia, dando así por finalizada esta actividad para el año 2025. Se anexa correo electrónico del con el informe de la última misión realizada del 22 al 24 de octubre.</t>
    </r>
    <r>
      <rPr>
        <b/>
        <sz val="10"/>
        <color theme="3"/>
        <rFont val="Verdana"/>
        <family val="2"/>
      </rPr>
      <t xml:space="preserve">
Octubre:</t>
    </r>
    <r>
      <rPr>
        <sz val="10"/>
        <color theme="3"/>
        <rFont val="Verdana"/>
        <family val="2"/>
      </rPr>
      <t xml:space="preserve"> Se realizó Capacitación y Divulgación sobre Sostenibilidad Empresarial, Institucional y Gremial, denominado “Casos prácticos en los sectores agrícola y ganadero", junto con la UNODC realizado el </t>
    </r>
    <r>
      <rPr>
        <b/>
        <sz val="10"/>
        <color theme="3"/>
        <rFont val="Verdana"/>
        <family val="2"/>
      </rPr>
      <t>23 de octubre</t>
    </r>
    <r>
      <rPr>
        <sz val="10"/>
        <color theme="3"/>
        <rFont val="Verdana"/>
        <family val="2"/>
      </rPr>
      <t xml:space="preserve"> en el Hotel Sumawasi Barrio el Diviso en Mocoa Putumayo.
Link de inscripción:  h</t>
    </r>
    <r>
      <rPr>
        <u/>
        <sz val="10"/>
        <color theme="3"/>
        <rFont val="Verdana"/>
        <family val="2"/>
      </rPr>
      <t xml:space="preserve">ttps://forms.office.com/Pages/ResponsePage.aspx?id=2zWeD09UYE-9zF6kFubccEnJEi7mIVVFmFlc-4QVSh5URUlPSkFBREREMjJRRDQ0SkJYNDZXSU1XMy4u&amp;origin=QRCode </t>
    </r>
    <r>
      <rPr>
        <b/>
        <sz val="10"/>
        <color theme="3"/>
        <rFont val="Verdana"/>
        <family val="2"/>
      </rPr>
      <t xml:space="preserve">
Septiembre: </t>
    </r>
    <r>
      <rPr>
        <sz val="10"/>
        <color theme="3"/>
        <rFont val="Verdana"/>
        <family val="2"/>
      </rPr>
      <t xml:space="preserve">El </t>
    </r>
    <r>
      <rPr>
        <b/>
        <sz val="10"/>
        <color theme="3"/>
        <rFont val="Verdana"/>
        <family val="2"/>
      </rPr>
      <t>24 de septiembre de 2025</t>
    </r>
    <r>
      <rPr>
        <sz val="10"/>
        <color theme="3"/>
        <rFont val="Verdana"/>
        <family val="2"/>
      </rPr>
      <t xml:space="preserve"> se llevó a cabo en la ciudad de Florencia, Caquetá, en el Hotel Andinos Plaza, una jornada de capacitación y divulgación orientada al fortalecimiento de la sostenibilidad empresarial, institucional y gremial.
Durante la actividad se desarrollaron casos prácticos enfocados en los sectores agrícola y ganadero, así como el taller “¿Cómo implementar una estrategia de sostenibilidad?”, en el cual los participantes realizaron un análisis de doble materialidad y, posteriormente, definieron un plan de acción o estrategia de sostenibilidad alineada con los Objetivos de Desarrollo Sostenible (ODS) pertinentes al propósito de cada sociedad.</t>
    </r>
    <r>
      <rPr>
        <b/>
        <sz val="10"/>
        <color theme="3"/>
        <rFont val="Verdana"/>
        <family val="2"/>
      </rPr>
      <t xml:space="preserve">
Agosto: </t>
    </r>
    <r>
      <rPr>
        <sz val="10"/>
        <color theme="3"/>
        <rFont val="Verdana"/>
        <family val="2"/>
      </rPr>
      <t>La visita que se tenía programada para el mes de agosto en Puerto Asís Putumayo tuvo que ser reprogramada por problemas logísticos y falta de aforo. Se tiene proyectado realizarla posiblemente en Mocoa la capital de Putumayo.</t>
    </r>
    <r>
      <rPr>
        <b/>
        <sz val="10"/>
        <color theme="3"/>
        <rFont val="Verdana"/>
        <family val="2"/>
      </rPr>
      <t xml:space="preserve">
Julio: </t>
    </r>
    <r>
      <rPr>
        <sz val="10"/>
        <color theme="3"/>
        <rFont val="Verdana"/>
        <family val="2"/>
      </rPr>
      <t xml:space="preserve">En el marco de la misión a la ciudad de Villavicencio, realizada el </t>
    </r>
    <r>
      <rPr>
        <b/>
        <sz val="10"/>
        <color theme="3"/>
        <rFont val="Verdana"/>
        <family val="2"/>
      </rPr>
      <t>29 de julio de 2025</t>
    </r>
    <r>
      <rPr>
        <sz val="10"/>
        <color theme="3"/>
        <rFont val="Verdana"/>
        <family val="2"/>
      </rPr>
      <t xml:space="preserve">, se desarrolló una jornada de capacitación que tuvo lugar de 8:00 a.m. a 12:30 p.m.
Durante el evento se presentaron los principales componentes de la sostenibilidad, se llevó a cabo un taller práctico orientado a la formulación de estrategias de sostenibilidad y se socializaron los resultados de las investigaciones académicas adelantadas conjuntamente por la Superintendencia de Sociedades y la Oficina de las Naciones Unidas contra la Droga y el Delito (UNODC), orientadas a prevenir la deforestación en el arco amazónico.
</t>
    </r>
    <r>
      <rPr>
        <b/>
        <sz val="10"/>
        <color theme="3"/>
        <rFont val="Verdana"/>
        <family val="2"/>
      </rPr>
      <t>Junio:</t>
    </r>
    <r>
      <rPr>
        <sz val="10"/>
        <color theme="3"/>
        <rFont val="Verdana"/>
        <family val="2"/>
      </rPr>
      <t xml:space="preserve"> Se logra articular con las Cámaras de Comercio de los departamentos priorizados, para la participación en las próximas jornadas territoriales de capacitación y divulgación que realizaremos de manera conjunta. Estas jornadas estarán dirigidas al sector empresarial ganadero y agrícola, y tienen como objetivo socializar herramientas clave construidas entre UNODC y la Superintendencia, tales como: Guía de Debida Diligencia para el sector ganadero, Taxonomías ganadera y agrícola, análisis técnicos, la prevención de los riesgos LA/FT/FPADM/ST/C, y la orientación sobre la elaboración y presentación de los Reportes de Sostenibilidad en cumplimiento de los capítulos X, XIII y XV.</t>
    </r>
    <r>
      <rPr>
        <b/>
        <sz val="10"/>
        <color theme="3"/>
        <rFont val="Verdana"/>
        <family val="2"/>
      </rPr>
      <t xml:space="preserve">
Mayo: </t>
    </r>
    <r>
      <rPr>
        <sz val="10"/>
        <color theme="3"/>
        <rFont val="Verdana"/>
        <family val="2"/>
      </rPr>
      <t>Se fijó el plan de visitas empezando en julio de 2025. Los lugares a visitar son los cuatro departamentos que componen el arco amazónico: Meta, Caquetá, Guaviare y Putumayo.</t>
    </r>
    <r>
      <rPr>
        <b/>
        <sz val="10"/>
        <color theme="3"/>
        <rFont val="Verdana"/>
        <family val="2"/>
      </rPr>
      <t xml:space="preserve">
Abril:</t>
    </r>
    <r>
      <rPr>
        <sz val="10"/>
        <color theme="3"/>
        <rFont val="Verdana"/>
        <family val="2"/>
      </rPr>
      <t xml:space="preserve"> Estructuración de la metodología a implementar para la presentación de la información relacionada con la normatividad ambiental y los estatutos cero deforestación para la comercialización de productos con origen de áreas del arco amazónico.
Datos tomados de los documentos elaborados durante la vigencia 2024, guía de ganadería y taxonomías agrícola y ganadera. </t>
    </r>
  </si>
  <si>
    <r>
      <rPr>
        <b/>
        <sz val="10"/>
        <color theme="3"/>
        <rFont val="Verdana"/>
        <family val="2"/>
      </rPr>
      <t xml:space="preserve">Noviembre: </t>
    </r>
    <r>
      <rPr>
        <sz val="10"/>
        <color theme="3"/>
        <rFont val="Verdana"/>
        <family val="2"/>
      </rPr>
      <t xml:space="preserve">El </t>
    </r>
    <r>
      <rPr>
        <b/>
        <sz val="10"/>
        <color theme="3"/>
        <rFont val="Verdana"/>
        <family val="2"/>
      </rPr>
      <t>24 de noviembre de 2025</t>
    </r>
    <r>
      <rPr>
        <sz val="10"/>
        <color theme="3"/>
        <rFont val="Verdana"/>
        <family val="2"/>
      </rPr>
      <t>, realizamos la quinta y última sesión de Consultorio Jurídico Zona Centro y Sur, enfocado en los programas de SAGRILAFT, RMM y PTEE. En esta jornada se brindó atención virtual personalizada a cada sociedad participante, mediante sesiones de treinta (30) minutos, en las cuales se trataron temas sobre debida diligencia, el beneficiario final, el período mínimo de permanencia, entre otros aspectos relevantes sobre los programas.
Como resultado de la actividad, se logró la participación de 29 sociedades.</t>
    </r>
    <r>
      <rPr>
        <b/>
        <sz val="10"/>
        <color theme="3"/>
        <rFont val="Verdana"/>
        <family val="2"/>
      </rPr>
      <t xml:space="preserve">
Octubre: </t>
    </r>
    <r>
      <rPr>
        <sz val="10"/>
        <color theme="3"/>
        <rFont val="Verdana"/>
        <family val="2"/>
      </rPr>
      <t xml:space="preserve">El </t>
    </r>
    <r>
      <rPr>
        <b/>
        <sz val="10"/>
        <color theme="3"/>
        <rFont val="Verdana"/>
        <family val="2"/>
      </rPr>
      <t>24 de octubre de 2025</t>
    </r>
    <r>
      <rPr>
        <sz val="10"/>
        <color theme="3"/>
        <rFont val="Verdana"/>
        <family val="2"/>
      </rPr>
      <t xml:space="preserve"> se llevó a cabo el Consultorio Jurídico Regional Caribe, enfocado en los programas de SAGRILAFT y PTEE. Durante la jornada se brindó atención virtual personalizada a cada sociedad participante, mediante sesiones de treinta (30) minutos, en las cuales se abordaron temas relacionados con la debida diligencia, el beneficiario final, el período mínimo de permanencia, entre otros aspectos de relevancia para el cumplimiento normativo.
Como resultado de la actividad, se logró la participación de treinta y dos (32) sociedades.</t>
    </r>
    <r>
      <rPr>
        <b/>
        <sz val="10"/>
        <color theme="3"/>
        <rFont val="Verdana"/>
        <family val="2"/>
      </rPr>
      <t xml:space="preserve">
Septiembre: </t>
    </r>
    <r>
      <rPr>
        <sz val="10"/>
        <color theme="3"/>
        <rFont val="Verdana"/>
        <family val="2"/>
      </rPr>
      <t xml:space="preserve">El día </t>
    </r>
    <r>
      <rPr>
        <b/>
        <sz val="10"/>
        <color theme="3"/>
        <rFont val="Verdana"/>
        <family val="2"/>
      </rPr>
      <t>26 de septiembre de 2025</t>
    </r>
    <r>
      <rPr>
        <sz val="10"/>
        <color theme="3"/>
        <rFont val="Verdana"/>
        <family val="2"/>
      </rPr>
      <t xml:space="preserve"> se llevó a cabo el Consultorio Jurídico Regional Pacífico, enfocado en los programas de SAGRILAFT y PTEE, dirigido a las sociedades.
Durante la jornada, se brindó atención virtual personalizada a cada sociedad, con sesiones de aproximadamente treinta (30) minutos, en las cuales se abordaron temas relacionados con listas vinculantes, debida diligencia, proceso administrativo sancionatorio aplicable al oficial de cumplimiento, periodo mínimo de permanencia, entre otros aspectos relevantes.
Como resultado, se logró la participación de treinta y tres (33) sociedades, equivalentes a cuarenta y cinco (45) personas atendidas en total.</t>
    </r>
    <r>
      <rPr>
        <b/>
        <sz val="10"/>
        <color theme="3"/>
        <rFont val="Verdana"/>
        <family val="2"/>
      </rPr>
      <t xml:space="preserve">
Junio: </t>
    </r>
    <r>
      <rPr>
        <sz val="10"/>
        <color theme="3"/>
        <rFont val="Verdana"/>
        <family val="2"/>
      </rPr>
      <t xml:space="preserve">el </t>
    </r>
    <r>
      <rPr>
        <b/>
        <sz val="10"/>
        <color theme="3"/>
        <rFont val="Verdana"/>
        <family val="2"/>
      </rPr>
      <t xml:space="preserve">20 de junio </t>
    </r>
    <r>
      <rPr>
        <sz val="10"/>
        <color theme="3"/>
        <rFont val="Verdana"/>
        <family val="2"/>
      </rPr>
      <t>se realizó Consultorio jurídico sobre la presentación de 75 SAGRILAFT, RMM y PTEE corte 2024 e Informe 58-Oficiales de Cumplimiento, de manera virtual con una duración de 3 horas y 20 minutos, contando con 401 asistentes.</t>
    </r>
    <r>
      <rPr>
        <b/>
        <sz val="10"/>
        <color theme="3"/>
        <rFont val="Verdana"/>
        <family val="2"/>
      </rPr>
      <t xml:space="preserve">
Abril: </t>
    </r>
    <r>
      <rPr>
        <sz val="10"/>
        <color theme="3"/>
        <rFont val="Verdana"/>
        <family val="2"/>
      </rPr>
      <t xml:space="preserve">El </t>
    </r>
    <r>
      <rPr>
        <b/>
        <sz val="10"/>
        <color theme="3"/>
        <rFont val="Verdana"/>
        <family val="2"/>
      </rPr>
      <t>25 de abril de 2025</t>
    </r>
    <r>
      <rPr>
        <sz val="10"/>
        <color theme="3"/>
        <rFont val="Verdana"/>
        <family val="2"/>
      </rPr>
      <t xml:space="preserve">, se realizó Consultorio Jurídico a las Entidades sin Ánimo de Lucro Extranjeras, sobre el Régimen de Medidas Mínimas (RMM) previsto en el numeral 6 del Capítulo X, y los Riesgos de Corrupción y de Soborno Trasnacional en consonancia con lo dispuesto en el Capítulo XIII de la CBJ; de manera virtual con una participación de 40 ESAL atendidas. </t>
    </r>
    <r>
      <rPr>
        <b/>
        <sz val="10"/>
        <color theme="3"/>
        <rFont val="Verdana"/>
        <family val="2"/>
      </rPr>
      <t xml:space="preserve">
Marzo:</t>
    </r>
    <r>
      <rPr>
        <sz val="10"/>
        <color theme="3"/>
        <rFont val="Verdana"/>
        <family val="2"/>
      </rPr>
      <t xml:space="preserve"> Cronograma de Consultorio Jurídico. </t>
    </r>
  </si>
  <si>
    <r>
      <rPr>
        <b/>
        <sz val="10"/>
        <color theme="3"/>
        <rFont val="Verdana"/>
        <family val="2"/>
      </rPr>
      <t xml:space="preserve">Noviembre: </t>
    </r>
    <r>
      <rPr>
        <sz val="10"/>
        <color theme="3"/>
        <rFont val="Verdana"/>
        <family val="2"/>
      </rPr>
      <t>Durante el transcurso del mes se elaboró el modelo de oficios para solicitar la formalización de mecanismos de cooperación e intercambio de información con otras entidades del Estado, específicamente con once (11) entidades. Cabe aclarar que los oficios fueron generados el 28 de noviembre y quedaron oficializados en el sistema el día 12 de diciembre de 2025.</t>
    </r>
    <r>
      <rPr>
        <b/>
        <sz val="10"/>
        <color theme="3"/>
        <rFont val="Verdana"/>
        <family val="2"/>
      </rPr>
      <t xml:space="preserve">
Octubre: </t>
    </r>
    <r>
      <rPr>
        <sz val="10"/>
        <color theme="3"/>
        <rFont val="Verdana"/>
        <family val="2"/>
      </rPr>
      <t>Se realizó la elaboración del formato de carta de solicitud de cooperación y de memorando de entendimiento con entidades del orden nacional como Superintendencia de Sociedades y el Banco de la República, Contraloría General de la República, Las Superintendencias Financiera de Colomba, de Transporte y de Notariado y Registro; para revisión y posterior aprobación del Delegado AES. Se adjunta como evidencia el correo a través del cual se remite para revisión los documentos correspondientes.</t>
    </r>
    <r>
      <rPr>
        <b/>
        <sz val="10"/>
        <color theme="3"/>
        <rFont val="Verdana"/>
        <family val="2"/>
      </rPr>
      <t xml:space="preserve">
Septiembre: </t>
    </r>
    <r>
      <rPr>
        <sz val="10"/>
        <color theme="3"/>
        <rFont val="Verdana"/>
        <family val="2"/>
      </rPr>
      <t>En desarrollo de la estrategia de cooperación con entidades y organismos nacionales e internacionales, se participó en el Taller sobre transformación digital y nuevas tecnologías: Sujetos Obligados y Supervisores, organizado por el GAFILAFT, realizado del 9 al 11 de septiembre de 2025 en la ciudad de Asunción, Paraguay. Este espacio permitió fortalecer conocimientos sobre supervisión basada en riesgos, modernización tecnológica y aplicación proporcional de medidas de debida diligencia conforme a las Recomendaciones 1, 15 y 28 del GAFI. Se resaltaron los beneficios de la transformación digital para mejorar la eficiencia, precisión y comunicación con los sujetos obligados, así como la importancia de incorporar herramientas de inteligencia artificial (IA) en los procesos de supervisión.</t>
    </r>
    <r>
      <rPr>
        <b/>
        <sz val="10"/>
        <color theme="3"/>
        <rFont val="Verdana"/>
        <family val="2"/>
      </rPr>
      <t xml:space="preserve">
Agosto: </t>
    </r>
    <r>
      <rPr>
        <sz val="10"/>
        <color theme="3"/>
        <rFont val="Verdana"/>
        <family val="2"/>
      </rPr>
      <t>El 5 de agosto de 2025 se llevó a cabo el Intercambio de buenas prácticas entre esta Superintendencia y la Superintendencia de Sujetos No Financieros de Panamá, con el propósito de promover la adopción de buenas prácticas empresariales. Este espacio, contó con una duración de siete horas y la participación de 34 asistentes.
De igual forma, el 20 de agosto de 2025 se participó en la reunión “Compromiso post acceso a la OCDE”, orientada a socializar los compromisos adquiridos ante este organismo y fortalecer la implementación de estándares internacionales en materia de integridad y prevención del soborno transnacional. La jornada tuvo una duración de dos horas y contó con la asistencia de 43 participantes.</t>
    </r>
    <r>
      <rPr>
        <b/>
        <sz val="10"/>
        <color theme="3"/>
        <rFont val="Verdana"/>
        <family val="2"/>
      </rPr>
      <t xml:space="preserve">
Julio: </t>
    </r>
    <r>
      <rPr>
        <sz val="10"/>
        <color theme="3"/>
        <rFont val="Verdana"/>
        <family val="2"/>
      </rPr>
      <t xml:space="preserve">1. Una Solicitud de asistencia recíproca con la República del Perú, 2. Una solicitud de cooperación internacional con el Banco Mundial, 3. Dos solicitudes a Fiscalía General de la Nación, solicitando asistencia jurídica, 4. Dos solicitudes de compartir información con dos juzgados del circuito penales y 
5. Un Oficio Superintendencia de Compañías en Ecuador, asistencia recíproca.  
</t>
    </r>
    <r>
      <rPr>
        <b/>
        <sz val="10"/>
        <color theme="3"/>
        <rFont val="Verdana"/>
        <family val="2"/>
      </rPr>
      <t>Junio:</t>
    </r>
    <r>
      <rPr>
        <sz val="10"/>
        <color theme="3"/>
        <rFont val="Verdana"/>
        <family val="2"/>
      </rPr>
      <t xml:space="preserve"> Mesa de trabajo con la DIAN para renovación de Convenio entre dicha Entidad y la Superintendencia, los días 16 y 25 de junio.
- Se estableció contacto con el Ministerio Público República del Perú sobre cooperación internacional para el intercambio de información y buenas prácticas frente a hechos de soborno transnacional.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</si>
</sst>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240A]#,##0"/>
    <numFmt numFmtId="166" formatCode="dd\-mm\-yy"/>
    <numFmt numFmtId="167" formatCode="[$-240A]d&quot; de &quot;mmmm&quot; de &quot;yyyy;@"/>
    <numFmt numFmtId="168" formatCode="0.0"/>
    <numFmt numFmtId="169" formatCode="0.0%"/>
  </numFmts>
  <fonts count="4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b/>
      <sz val="9"/>
      <color indexed="9"/>
      <name val="Verdana"/>
      <family val="2"/>
    </font>
    <font>
      <b/>
      <sz val="8"/>
      <color theme="0"/>
      <name val="Verdana"/>
      <family val="2"/>
    </font>
    <font>
      <b/>
      <sz val="8"/>
      <color indexed="9"/>
      <name val="Verdana"/>
      <family val="2"/>
    </font>
    <font>
      <sz val="8"/>
      <name val="Verdana"/>
      <family val="2"/>
    </font>
    <font>
      <sz val="11"/>
      <color theme="0"/>
      <name val="Verdana"/>
      <family val="2"/>
    </font>
    <font>
      <sz val="11"/>
      <name val="Arial"/>
      <family val="2"/>
    </font>
    <font>
      <b/>
      <sz val="11"/>
      <color theme="0"/>
      <name val="Verdana"/>
      <family val="2"/>
    </font>
    <font>
      <sz val="10"/>
      <color theme="0"/>
      <name val="Verdana"/>
      <family val="2"/>
    </font>
    <font>
      <u/>
      <sz val="11"/>
      <color theme="10"/>
      <name val="Verdana"/>
      <family val="2"/>
    </font>
    <font>
      <sz val="10"/>
      <color theme="3"/>
      <name val="Verdana"/>
      <family val="2"/>
    </font>
    <font>
      <b/>
      <sz val="10"/>
      <color theme="3"/>
      <name val="Verdana"/>
      <family val="2"/>
    </font>
    <font>
      <sz val="8"/>
      <color theme="3"/>
      <name val="Verdana"/>
      <family val="2"/>
    </font>
    <font>
      <b/>
      <sz val="14"/>
      <color theme="3"/>
      <name val="Verdana"/>
      <family val="2"/>
    </font>
    <font>
      <u/>
      <sz val="10"/>
      <color theme="3"/>
      <name val="Verdana"/>
      <family val="2"/>
    </font>
    <font>
      <sz val="8"/>
      <name val="Arial"/>
      <family val="2"/>
    </font>
    <font>
      <b/>
      <u/>
      <sz val="10"/>
      <color theme="3"/>
      <name val="Verdana"/>
      <family val="2"/>
    </font>
    <font>
      <sz val="9"/>
      <color theme="3"/>
      <name val="Verdana"/>
      <family val="2"/>
    </font>
  </fonts>
  <fills count="11">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rgb="FFFFFF00"/>
        <bgColor indexed="64"/>
      </patternFill>
    </fill>
    <fill>
      <patternFill patternType="solid">
        <fgColor theme="0" tint="-4.9989318521683403E-2"/>
        <bgColor indexed="64"/>
      </patternFill>
    </fill>
    <fill>
      <patternFill patternType="solid">
        <fgColor theme="9" tint="0.59999389629810485"/>
        <bgColor indexed="64"/>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9" fontId="2" fillId="0" borderId="0" applyFont="0" applyFill="0" applyBorder="0" applyAlignment="0" applyProtection="0"/>
  </cellStyleXfs>
  <cellXfs count="386">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xf numFmtId="0" fontId="11" fillId="0" borderId="35" xfId="0" applyFont="1" applyBorder="1" applyAlignment="1">
      <alignment vertical="center"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2" fillId="0" borderId="0" xfId="2" applyFont="1" applyAlignment="1">
      <alignment horizontal="center" vertical="center"/>
    </xf>
    <xf numFmtId="0" fontId="13" fillId="5" borderId="2" xfId="0" applyFont="1" applyFill="1" applyBorder="1" applyAlignment="1">
      <alignment horizontal="left" vertical="center"/>
    </xf>
    <xf numFmtId="0" fontId="11" fillId="3" borderId="0" xfId="0" applyFont="1" applyFill="1" applyAlignment="1">
      <alignment horizontal="left" vertical="center" wrapText="1"/>
    </xf>
    <xf numFmtId="0" fontId="12" fillId="3" borderId="0" xfId="0" applyFont="1" applyFill="1" applyAlignment="1">
      <alignment horizontal="center" vertical="center" wrapText="1"/>
    </xf>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1" fillId="0" borderId="2" xfId="0" applyFont="1" applyBorder="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5" fillId="0" borderId="0" xfId="0" applyFont="1"/>
    <xf numFmtId="0" fontId="11" fillId="3" borderId="2" xfId="0" applyFont="1" applyFill="1" applyBorder="1" applyAlignment="1">
      <alignment horizontal="left" vertical="center" wrapText="1"/>
    </xf>
    <xf numFmtId="0" fontId="11" fillId="3" borderId="0" xfId="0" applyFont="1" applyFill="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6" fillId="5" borderId="6" xfId="4" applyFont="1" applyFill="1" applyBorder="1" applyAlignment="1">
      <alignment horizontal="center" vertical="center"/>
    </xf>
    <xf numFmtId="0" fontId="11" fillId="6" borderId="0" xfId="0" applyFont="1" applyFill="1" applyAlignment="1">
      <alignment horizontal="center" vertical="center" wrapText="1"/>
    </xf>
    <xf numFmtId="0" fontId="11" fillId="6" borderId="1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6" fillId="5" borderId="6" xfId="4" applyFont="1" applyFill="1" applyBorder="1" applyAlignment="1">
      <alignment horizontal="center" vertical="center" wrapText="1"/>
    </xf>
    <xf numFmtId="0" fontId="11" fillId="0" borderId="10"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2" xfId="0" applyFont="1" applyBorder="1" applyAlignment="1">
      <alignment horizontal="center" vertical="center" wrapText="1"/>
    </xf>
    <xf numFmtId="0" fontId="15" fillId="3" borderId="0" xfId="0" applyFont="1" applyFill="1"/>
    <xf numFmtId="0" fontId="11" fillId="3" borderId="10" xfId="0" applyFont="1" applyFill="1" applyBorder="1" applyAlignment="1">
      <alignment vertical="center" wrapText="1"/>
    </xf>
    <xf numFmtId="0" fontId="11" fillId="3" borderId="13" xfId="0" applyFont="1" applyFill="1" applyBorder="1" applyAlignment="1">
      <alignment vertical="center" wrapText="1"/>
    </xf>
    <xf numFmtId="0" fontId="11" fillId="3" borderId="15" xfId="0" applyFont="1" applyFill="1" applyBorder="1" applyAlignment="1">
      <alignment vertical="center" wrapText="1"/>
    </xf>
    <xf numFmtId="0" fontId="18" fillId="3" borderId="0" xfId="0" applyFont="1" applyFill="1" applyAlignment="1">
      <alignment horizontal="center" vertical="center"/>
    </xf>
    <xf numFmtId="0" fontId="15" fillId="3" borderId="2" xfId="0" applyFont="1" applyFill="1" applyBorder="1"/>
    <xf numFmtId="0" fontId="17" fillId="5" borderId="2" xfId="0" applyFont="1" applyFill="1" applyBorder="1" applyAlignment="1">
      <alignment horizontal="center" vertical="center"/>
    </xf>
    <xf numFmtId="2" fontId="11" fillId="0" borderId="2" xfId="0" applyNumberFormat="1" applyFont="1" applyBorder="1" applyAlignment="1">
      <alignment horizontal="center" vertical="center" wrapText="1"/>
    </xf>
    <xf numFmtId="165" fontId="11" fillId="0" borderId="2" xfId="0" applyNumberFormat="1" applyFont="1" applyBorder="1" applyAlignment="1">
      <alignment horizontal="center" vertical="center" wrapText="1"/>
    </xf>
    <xf numFmtId="0" fontId="13" fillId="5" borderId="2" xfId="0" applyFont="1" applyFill="1" applyBorder="1" applyAlignment="1">
      <alignment horizontal="left" vertical="center" wrapText="1"/>
    </xf>
    <xf numFmtId="0" fontId="11" fillId="3" borderId="0" xfId="0" applyFont="1" applyFill="1" applyAlignment="1">
      <alignment vertical="center" wrapText="1"/>
    </xf>
    <xf numFmtId="0" fontId="11" fillId="0" borderId="3" xfId="0" applyFont="1" applyBorder="1" applyAlignment="1">
      <alignment horizontal="center" vertical="center" wrapText="1"/>
    </xf>
    <xf numFmtId="0" fontId="13" fillId="5" borderId="0" xfId="0" applyFont="1" applyFill="1" applyAlignment="1">
      <alignment horizontal="center" vertical="center" wrapText="1"/>
    </xf>
    <xf numFmtId="0" fontId="13" fillId="5" borderId="7" xfId="0" applyFont="1" applyFill="1" applyBorder="1" applyAlignment="1">
      <alignment horizontal="center" vertical="center" wrapText="1"/>
    </xf>
    <xf numFmtId="0" fontId="11" fillId="3" borderId="29" xfId="0" applyFont="1" applyFill="1" applyBorder="1" applyAlignment="1">
      <alignment vertical="center" wrapText="1"/>
    </xf>
    <xf numFmtId="0" fontId="11" fillId="3" borderId="36" xfId="0" applyFont="1" applyFill="1" applyBorder="1" applyAlignment="1">
      <alignment vertical="center" wrapText="1"/>
    </xf>
    <xf numFmtId="0" fontId="11" fillId="3" borderId="41" xfId="0" applyFont="1" applyFill="1" applyBorder="1" applyAlignment="1">
      <alignment vertical="center" wrapText="1"/>
    </xf>
    <xf numFmtId="0" fontId="11" fillId="3" borderId="37" xfId="0" applyFont="1" applyFill="1" applyBorder="1" applyAlignment="1">
      <alignment vertical="center" wrapText="1"/>
    </xf>
    <xf numFmtId="0" fontId="11" fillId="3" borderId="35" xfId="0" applyFont="1" applyFill="1" applyBorder="1" applyAlignment="1">
      <alignment vertical="center" wrapText="1"/>
    </xf>
    <xf numFmtId="0" fontId="21" fillId="3"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0" xfId="0" applyFont="1" applyFill="1" applyAlignment="1">
      <alignment horizontal="center" vertical="center" wrapText="1"/>
    </xf>
    <xf numFmtId="165" fontId="24" fillId="0" borderId="2" xfId="0" applyNumberFormat="1" applyFont="1" applyBorder="1" applyAlignment="1">
      <alignment horizontal="center" vertical="center" wrapText="1"/>
    </xf>
    <xf numFmtId="0" fontId="13" fillId="5" borderId="2" xfId="0" applyFont="1" applyFill="1" applyBorder="1" applyAlignment="1">
      <alignment vertical="center"/>
    </xf>
    <xf numFmtId="164" fontId="21" fillId="3" borderId="2"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164" fontId="11" fillId="3" borderId="2" xfId="0"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30" fillId="0" borderId="0" xfId="0" applyFont="1" applyAlignment="1">
      <alignment horizontal="center" vertical="center" wrapText="1"/>
    </xf>
    <xf numFmtId="0" fontId="20" fillId="0" borderId="0" xfId="0" applyFont="1"/>
    <xf numFmtId="0" fontId="15" fillId="0" borderId="2" xfId="0" applyFont="1" applyBorder="1" applyAlignment="1">
      <alignment horizontal="left" vertical="center" wrapText="1"/>
    </xf>
    <xf numFmtId="0" fontId="11" fillId="0" borderId="0" xfId="0" applyFont="1" applyAlignment="1">
      <alignment horizontal="justify" vertical="center" wrapText="1"/>
    </xf>
    <xf numFmtId="0" fontId="31" fillId="3" borderId="2" xfId="0" applyFont="1" applyFill="1" applyBorder="1" applyAlignment="1">
      <alignment horizontal="center" vertical="center" wrapText="1"/>
    </xf>
    <xf numFmtId="9" fontId="31" fillId="3" borderId="2" xfId="0" applyNumberFormat="1" applyFont="1" applyFill="1" applyBorder="1" applyAlignment="1">
      <alignment horizontal="center" vertical="center" wrapText="1"/>
    </xf>
    <xf numFmtId="0" fontId="23" fillId="0" borderId="11" xfId="2" applyFont="1" applyBorder="1" applyAlignment="1">
      <alignment vertical="center"/>
    </xf>
    <xf numFmtId="0" fontId="30" fillId="0" borderId="0" xfId="0" applyFont="1" applyAlignment="1">
      <alignment horizontal="center" vertical="center"/>
    </xf>
    <xf numFmtId="0" fontId="23" fillId="0" borderId="0" xfId="2" applyFont="1" applyAlignment="1">
      <alignment vertical="center"/>
    </xf>
    <xf numFmtId="0" fontId="23" fillId="0" borderId="16" xfId="2" applyFont="1" applyBorder="1" applyAlignment="1">
      <alignment vertical="center"/>
    </xf>
    <xf numFmtId="0" fontId="23" fillId="0" borderId="0" xfId="2"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32" fillId="5" borderId="2" xfId="0" applyFont="1" applyFill="1" applyBorder="1" applyAlignment="1">
      <alignment horizontal="center" vertical="center" wrapText="1"/>
    </xf>
    <xf numFmtId="0" fontId="32" fillId="5" borderId="2" xfId="0" applyFont="1" applyFill="1" applyBorder="1" applyAlignment="1">
      <alignment vertical="center" wrapText="1"/>
    </xf>
    <xf numFmtId="0" fontId="20"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0" xfId="0" applyFont="1" applyAlignment="1">
      <alignment horizontal="center" vertical="center" wrapText="1"/>
    </xf>
    <xf numFmtId="0" fontId="33" fillId="0" borderId="0" xfId="0" applyFont="1" applyAlignment="1">
      <alignment horizontal="center" vertical="center" wrapText="1"/>
    </xf>
    <xf numFmtId="0" fontId="34" fillId="0" borderId="2" xfId="4" applyFont="1" applyFill="1" applyBorder="1" applyAlignment="1">
      <alignment horizontal="center" vertical="center" wrapText="1"/>
    </xf>
    <xf numFmtId="0" fontId="21" fillId="3" borderId="0" xfId="0" applyFont="1" applyFill="1" applyAlignment="1">
      <alignment horizontal="justify" vertical="center"/>
    </xf>
    <xf numFmtId="165" fontId="25" fillId="0" borderId="2" xfId="0" applyNumberFormat="1" applyFont="1" applyBorder="1" applyAlignment="1">
      <alignment horizontal="center" vertical="center" wrapText="1"/>
    </xf>
    <xf numFmtId="0" fontId="15" fillId="0" borderId="2" xfId="0" applyFont="1" applyBorder="1" applyAlignment="1">
      <alignment horizontal="justify" vertical="center" wrapText="1"/>
    </xf>
    <xf numFmtId="0" fontId="20" fillId="3" borderId="2" xfId="0" applyFont="1" applyFill="1" applyBorder="1" applyAlignment="1">
      <alignment horizontal="center" vertical="center" wrapText="1"/>
    </xf>
    <xf numFmtId="0" fontId="20" fillId="0" borderId="0" xfId="0" applyFont="1" applyAlignment="1">
      <alignment wrapText="1"/>
    </xf>
    <xf numFmtId="0" fontId="20" fillId="0" borderId="2" xfId="0" applyFont="1" applyBorder="1" applyAlignment="1">
      <alignment vertical="center"/>
    </xf>
    <xf numFmtId="0" fontId="19" fillId="0" borderId="2" xfId="0" applyFont="1" applyBorder="1" applyAlignment="1">
      <alignment horizontal="center" vertical="center" wrapText="1"/>
    </xf>
    <xf numFmtId="0" fontId="21" fillId="0" borderId="2" xfId="0" applyFont="1" applyBorder="1" applyAlignment="1">
      <alignment vertical="center" wrapText="1"/>
    </xf>
    <xf numFmtId="0" fontId="20" fillId="0" borderId="5" xfId="0" applyFont="1" applyBorder="1" applyAlignment="1">
      <alignment horizontal="center" vertical="center" wrapText="1"/>
    </xf>
    <xf numFmtId="0" fontId="20" fillId="3" borderId="0" xfId="0" applyFont="1" applyFill="1" applyAlignment="1">
      <alignment horizontal="justify" vertical="center" wrapText="1"/>
    </xf>
    <xf numFmtId="0" fontId="34" fillId="0" borderId="0" xfId="4" applyFont="1" applyAlignment="1">
      <alignment horizontal="center" vertical="center" wrapText="1"/>
    </xf>
    <xf numFmtId="10" fontId="35" fillId="9" borderId="3" xfId="6" applyNumberFormat="1" applyFont="1" applyFill="1" applyBorder="1" applyAlignment="1" applyProtection="1">
      <alignment horizontal="center" vertical="center" wrapText="1"/>
    </xf>
    <xf numFmtId="10" fontId="35" fillId="0" borderId="22" xfId="6" applyNumberFormat="1" applyFont="1" applyFill="1" applyBorder="1" applyAlignment="1" applyProtection="1">
      <alignment horizontal="center" vertical="center" wrapText="1"/>
      <protection locked="0"/>
    </xf>
    <xf numFmtId="10" fontId="35" fillId="9" borderId="21" xfId="6" applyNumberFormat="1" applyFont="1" applyFill="1" applyBorder="1" applyAlignment="1" applyProtection="1">
      <alignment horizontal="center" vertical="center" wrapText="1"/>
    </xf>
    <xf numFmtId="10" fontId="35" fillId="0" borderId="22" xfId="0" applyNumberFormat="1" applyFont="1" applyBorder="1" applyAlignment="1" applyProtection="1">
      <alignment horizontal="center" vertical="center" wrapText="1"/>
      <protection locked="0"/>
    </xf>
    <xf numFmtId="10" fontId="35" fillId="3" borderId="22" xfId="0" applyNumberFormat="1" applyFont="1" applyFill="1" applyBorder="1" applyAlignment="1" applyProtection="1">
      <alignment horizontal="center" vertical="center" wrapText="1"/>
      <protection locked="0"/>
    </xf>
    <xf numFmtId="10" fontId="35" fillId="0" borderId="5" xfId="0" applyNumberFormat="1" applyFont="1" applyBorder="1" applyAlignment="1" applyProtection="1">
      <alignment horizontal="center" vertical="center" wrapText="1"/>
      <protection locked="0"/>
    </xf>
    <xf numFmtId="10" fontId="35" fillId="0" borderId="22" xfId="0" applyNumberFormat="1" applyFont="1" applyBorder="1" applyAlignment="1" applyProtection="1">
      <alignment horizontal="left" vertical="center" wrapText="1"/>
      <protection locked="0"/>
    </xf>
    <xf numFmtId="1" fontId="35" fillId="0" borderId="2" xfId="6" applyNumberFormat="1" applyFont="1" applyFill="1" applyBorder="1" applyAlignment="1" applyProtection="1">
      <alignment horizontal="center" vertical="center" wrapText="1"/>
    </xf>
    <xf numFmtId="169" fontId="35" fillId="0" borderId="2" xfId="6" applyNumberFormat="1" applyFont="1" applyFill="1" applyBorder="1" applyAlignment="1" applyProtection="1">
      <alignment horizontal="center" vertical="center" wrapText="1"/>
    </xf>
    <xf numFmtId="0" fontId="20" fillId="0" borderId="0" xfId="0" applyFont="1" applyAlignment="1">
      <alignment horizontal="justify" vertical="center" wrapText="1"/>
    </xf>
    <xf numFmtId="0" fontId="20" fillId="0" borderId="0" xfId="0" applyFont="1" applyAlignment="1">
      <alignment horizontal="justify" vertical="center"/>
    </xf>
    <xf numFmtId="0" fontId="28" fillId="5" borderId="18"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9" fillId="0" borderId="0" xfId="0" applyFont="1" applyAlignment="1">
      <alignment horizontal="center" vertical="center" wrapText="1"/>
    </xf>
    <xf numFmtId="0" fontId="35" fillId="0" borderId="2" xfId="0" applyFont="1" applyBorder="1" applyAlignment="1">
      <alignment horizontal="justify" vertical="center" wrapText="1"/>
    </xf>
    <xf numFmtId="0" fontId="35" fillId="0" borderId="2" xfId="0" applyFont="1" applyBorder="1" applyAlignment="1">
      <alignment horizontal="left" vertical="center" wrapText="1"/>
    </xf>
    <xf numFmtId="168" fontId="35" fillId="0" borderId="2" xfId="0" applyNumberFormat="1" applyFont="1" applyBorder="1" applyAlignment="1">
      <alignment horizontal="center" vertical="center" wrapText="1"/>
    </xf>
    <xf numFmtId="0" fontId="35" fillId="0" borderId="0" xfId="0" applyFont="1" applyAlignment="1">
      <alignment horizontal="center" vertical="center" wrapText="1"/>
    </xf>
    <xf numFmtId="0" fontId="35" fillId="3" borderId="2" xfId="0" applyFont="1" applyFill="1" applyBorder="1" applyAlignment="1">
      <alignment horizontal="left" vertical="center" wrapText="1"/>
    </xf>
    <xf numFmtId="0" fontId="37" fillId="0" borderId="0" xfId="0" applyFont="1" applyAlignment="1">
      <alignment horizontal="center" vertical="center" wrapText="1"/>
    </xf>
    <xf numFmtId="10" fontId="36" fillId="10" borderId="49" xfId="0" applyNumberFormat="1" applyFont="1" applyFill="1" applyBorder="1" applyAlignment="1">
      <alignment horizontal="center" vertical="center" wrapText="1"/>
    </xf>
    <xf numFmtId="10" fontId="36" fillId="10" borderId="48" xfId="0" applyNumberFormat="1" applyFont="1" applyFill="1" applyBorder="1" applyAlignment="1">
      <alignment horizontal="center" vertical="center" wrapText="1"/>
    </xf>
    <xf numFmtId="10" fontId="36" fillId="10" borderId="6" xfId="0" applyNumberFormat="1" applyFont="1" applyFill="1" applyBorder="1" applyAlignment="1">
      <alignment horizontal="center" vertical="center" wrapText="1"/>
    </xf>
    <xf numFmtId="0" fontId="35" fillId="0" borderId="0" xfId="0" applyFont="1" applyAlignment="1" applyProtection="1">
      <alignment horizontal="center" vertical="center" wrapText="1"/>
      <protection locked="0"/>
    </xf>
    <xf numFmtId="10" fontId="35" fillId="0" borderId="41" xfId="6" applyNumberFormat="1" applyFont="1" applyFill="1" applyBorder="1" applyAlignment="1" applyProtection="1">
      <alignment horizontal="center" vertical="center" wrapText="1"/>
      <protection locked="0"/>
    </xf>
    <xf numFmtId="10" fontId="35" fillId="0" borderId="4" xfId="6" applyNumberFormat="1"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35" fillId="0" borderId="2" xfId="0" applyFont="1" applyBorder="1" applyAlignment="1" applyProtection="1">
      <alignment horizontal="justify" vertical="center" wrapText="1"/>
      <protection locked="0"/>
    </xf>
    <xf numFmtId="10" fontId="35" fillId="6" borderId="36" xfId="0" applyNumberFormat="1" applyFont="1" applyFill="1" applyBorder="1" applyAlignment="1">
      <alignment horizontal="center" vertical="center"/>
    </xf>
    <xf numFmtId="0" fontId="26" fillId="5" borderId="44" xfId="0" applyFont="1" applyFill="1" applyBorder="1" applyAlignment="1">
      <alignment horizontal="center" vertical="center" wrapText="1"/>
    </xf>
    <xf numFmtId="0" fontId="26" fillId="7" borderId="7" xfId="0" applyFont="1" applyFill="1" applyBorder="1" applyAlignment="1">
      <alignment horizontal="center" vertical="center" wrapText="1"/>
    </xf>
    <xf numFmtId="9" fontId="26" fillId="7" borderId="7" xfId="0" applyNumberFormat="1" applyFont="1" applyFill="1" applyBorder="1" applyAlignment="1">
      <alignment horizontal="center" vertical="center" wrapText="1"/>
    </xf>
    <xf numFmtId="166" fontId="26" fillId="7" borderId="7" xfId="0" applyNumberFormat="1" applyFont="1" applyFill="1" applyBorder="1" applyAlignment="1">
      <alignment horizontal="center" vertical="center" wrapText="1"/>
    </xf>
    <xf numFmtId="0" fontId="26" fillId="5" borderId="7" xfId="0" applyFont="1" applyFill="1" applyBorder="1" applyAlignment="1">
      <alignment horizontal="center" vertical="center" wrapText="1"/>
    </xf>
    <xf numFmtId="169" fontId="36" fillId="8" borderId="51" xfId="0" applyNumberFormat="1" applyFont="1" applyFill="1" applyBorder="1" applyAlignment="1">
      <alignment horizontal="center" vertical="center" wrapText="1"/>
    </xf>
    <xf numFmtId="169" fontId="38" fillId="8" borderId="50" xfId="0" applyNumberFormat="1" applyFont="1" applyFill="1" applyBorder="1" applyAlignment="1">
      <alignment horizontal="center" vertical="center" wrapText="1"/>
    </xf>
    <xf numFmtId="0" fontId="35" fillId="0" borderId="18" xfId="0" applyFont="1" applyBorder="1" applyAlignment="1">
      <alignment horizontal="justify" vertical="center" wrapText="1"/>
    </xf>
    <xf numFmtId="0" fontId="35" fillId="0" borderId="19" xfId="0" applyFont="1" applyBorder="1" applyAlignment="1">
      <alignment horizontal="justify" vertical="center" wrapText="1"/>
    </xf>
    <xf numFmtId="1" fontId="35" fillId="0" borderId="19" xfId="6" applyNumberFormat="1" applyFont="1" applyFill="1" applyBorder="1" applyAlignment="1" applyProtection="1">
      <alignment horizontal="center" vertical="center" wrapText="1"/>
    </xf>
    <xf numFmtId="169" fontId="35" fillId="0" borderId="19" xfId="6" applyNumberFormat="1" applyFont="1" applyFill="1" applyBorder="1" applyAlignment="1" applyProtection="1">
      <alignment horizontal="center" vertical="center" wrapText="1"/>
    </xf>
    <xf numFmtId="0" fontId="35" fillId="0" borderId="19" xfId="0" applyFont="1" applyBorder="1" applyAlignment="1">
      <alignment horizontal="left" vertical="center" wrapText="1"/>
    </xf>
    <xf numFmtId="168" fontId="35" fillId="0" borderId="19" xfId="0" applyNumberFormat="1" applyFont="1" applyBorder="1" applyAlignment="1">
      <alignment horizontal="center" vertical="center" wrapText="1"/>
    </xf>
    <xf numFmtId="0" fontId="35" fillId="0" borderId="21" xfId="0" applyFont="1" applyBorder="1" applyAlignment="1">
      <alignment horizontal="justify" vertical="center" wrapText="1"/>
    </xf>
    <xf numFmtId="0" fontId="35" fillId="0" borderId="23" xfId="0" applyFont="1" applyBorder="1" applyAlignment="1">
      <alignment horizontal="justify" vertical="center" wrapText="1"/>
    </xf>
    <xf numFmtId="0" fontId="35" fillId="0" borderId="24" xfId="0" applyFont="1" applyBorder="1" applyAlignment="1">
      <alignment horizontal="justify" vertical="center" wrapText="1"/>
    </xf>
    <xf numFmtId="1" fontId="35" fillId="0" borderId="24" xfId="6" applyNumberFormat="1" applyFont="1" applyFill="1" applyBorder="1" applyAlignment="1" applyProtection="1">
      <alignment horizontal="center" vertical="center" wrapText="1"/>
    </xf>
    <xf numFmtId="169" fontId="35" fillId="0" borderId="24" xfId="6" applyNumberFormat="1" applyFont="1" applyFill="1" applyBorder="1" applyAlignment="1" applyProtection="1">
      <alignment horizontal="center" vertical="center" wrapText="1"/>
    </xf>
    <xf numFmtId="0" fontId="35" fillId="0" borderId="24" xfId="0" applyFont="1" applyBorder="1" applyAlignment="1">
      <alignment horizontal="left" vertical="center" wrapText="1"/>
    </xf>
    <xf numFmtId="168" fontId="35" fillId="0" borderId="24" xfId="0" applyNumberFormat="1" applyFont="1" applyBorder="1" applyAlignment="1">
      <alignment horizontal="center" vertical="center" wrapText="1"/>
    </xf>
    <xf numFmtId="0" fontId="35" fillId="0" borderId="24" xfId="0" applyFont="1" applyBorder="1" applyAlignment="1" applyProtection="1">
      <alignment horizontal="justify" vertical="center" wrapText="1"/>
      <protection locked="0"/>
    </xf>
    <xf numFmtId="0" fontId="35" fillId="0" borderId="19" xfId="0" applyFont="1" applyBorder="1" applyAlignment="1" applyProtection="1">
      <alignment horizontal="justify" vertical="center" wrapText="1"/>
      <protection locked="0"/>
    </xf>
    <xf numFmtId="10" fontId="20" fillId="0" borderId="0" xfId="0" applyNumberFormat="1" applyFont="1" applyAlignment="1">
      <alignment horizontal="center" vertical="center" wrapText="1"/>
    </xf>
    <xf numFmtId="10" fontId="35" fillId="0" borderId="5" xfId="0" applyNumberFormat="1" applyFont="1" applyBorder="1" applyAlignment="1" applyProtection="1">
      <alignment horizontal="left" vertical="center" wrapText="1"/>
      <protection locked="0"/>
    </xf>
    <xf numFmtId="10" fontId="35" fillId="0" borderId="5" xfId="6" applyNumberFormat="1" applyFont="1" applyFill="1" applyBorder="1" applyAlignment="1" applyProtection="1">
      <alignment horizontal="center" vertical="center" wrapText="1"/>
      <protection locked="0"/>
    </xf>
    <xf numFmtId="10" fontId="35" fillId="0" borderId="2" xfId="0" applyNumberFormat="1" applyFont="1" applyBorder="1" applyAlignment="1" applyProtection="1">
      <alignment horizontal="center" vertical="center" wrapText="1"/>
      <protection locked="0"/>
    </xf>
    <xf numFmtId="10" fontId="11" fillId="0" borderId="0" xfId="0" applyNumberFormat="1" applyFont="1" applyAlignment="1">
      <alignment horizontal="center" vertical="center" wrapText="1"/>
    </xf>
    <xf numFmtId="10" fontId="12" fillId="0" borderId="0" xfId="0" applyNumberFormat="1" applyFont="1" applyAlignment="1">
      <alignment horizontal="center" vertical="center" wrapText="1"/>
    </xf>
    <xf numFmtId="10" fontId="35" fillId="0" borderId="21" xfId="6" applyNumberFormat="1" applyFont="1" applyFill="1" applyBorder="1" applyAlignment="1" applyProtection="1">
      <alignment horizontal="center" vertical="center" wrapText="1"/>
    </xf>
    <xf numFmtId="14" fontId="35" fillId="0" borderId="27" xfId="0" applyNumberFormat="1" applyFont="1" applyBorder="1" applyAlignment="1" applyProtection="1">
      <alignment horizontal="center" vertical="center" wrapText="1"/>
      <protection locked="0"/>
    </xf>
    <xf numFmtId="167" fontId="42" fillId="0" borderId="19" xfId="0" applyNumberFormat="1" applyFont="1" applyBorder="1" applyAlignment="1">
      <alignment horizontal="center" vertical="center"/>
    </xf>
    <xf numFmtId="167" fontId="42" fillId="0" borderId="2" xfId="0" applyNumberFormat="1" applyFont="1" applyBorder="1" applyAlignment="1">
      <alignment horizontal="center" vertical="center"/>
    </xf>
    <xf numFmtId="167" fontId="42" fillId="0" borderId="2" xfId="0" applyNumberFormat="1" applyFont="1" applyBorder="1" applyAlignment="1">
      <alignment horizontal="center" vertical="center" wrapText="1"/>
    </xf>
    <xf numFmtId="167" fontId="42" fillId="0" borderId="24" xfId="0" applyNumberFormat="1" applyFont="1" applyBorder="1" applyAlignment="1">
      <alignment horizontal="center" vertical="center"/>
    </xf>
    <xf numFmtId="14" fontId="35" fillId="0" borderId="5" xfId="0" applyNumberFormat="1" applyFont="1" applyBorder="1" applyAlignment="1" applyProtection="1">
      <alignment vertical="center" wrapText="1"/>
      <protection locked="0"/>
    </xf>
    <xf numFmtId="167" fontId="42" fillId="0" borderId="2" xfId="0" applyNumberFormat="1" applyFont="1" applyBorder="1" applyAlignment="1" applyProtection="1">
      <alignment horizontal="center" vertical="center" wrapText="1"/>
      <protection locked="0"/>
    </xf>
    <xf numFmtId="0" fontId="13" fillId="5" borderId="2" xfId="0" applyFont="1" applyFill="1" applyBorder="1" applyAlignment="1">
      <alignment horizontal="left" vertical="center"/>
    </xf>
    <xf numFmtId="0" fontId="22" fillId="0" borderId="2" xfId="0" applyFont="1" applyBorder="1" applyAlignment="1">
      <alignment horizontal="left" vertical="center" wrapText="1"/>
    </xf>
    <xf numFmtId="0" fontId="11" fillId="0" borderId="18"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8" xfId="2" applyFont="1" applyBorder="1" applyAlignment="1">
      <alignment horizontal="center" vertical="center"/>
    </xf>
    <xf numFmtId="0" fontId="12" fillId="0" borderId="19" xfId="2" applyFont="1" applyBorder="1" applyAlignment="1">
      <alignment horizontal="center" vertical="center"/>
    </xf>
    <xf numFmtId="0" fontId="12" fillId="0" borderId="26" xfId="2" applyFont="1" applyBorder="1" applyAlignment="1">
      <alignment horizontal="center" vertical="center"/>
    </xf>
    <xf numFmtId="0" fontId="12" fillId="0" borderId="21" xfId="2" applyFont="1" applyBorder="1" applyAlignment="1">
      <alignment horizontal="center" vertical="center"/>
    </xf>
    <xf numFmtId="0" fontId="12" fillId="0" borderId="2" xfId="2" applyFont="1" applyBorder="1" applyAlignment="1">
      <alignment horizontal="center" vertical="center"/>
    </xf>
    <xf numFmtId="0" fontId="12" fillId="0" borderId="5" xfId="2"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27" xfId="2" applyFont="1" applyBorder="1" applyAlignment="1">
      <alignment horizontal="center" vertical="center"/>
    </xf>
    <xf numFmtId="0" fontId="13" fillId="5" borderId="9" xfId="0" applyFont="1" applyFill="1" applyBorder="1" applyAlignment="1">
      <alignment horizontal="left" vertical="center" wrapText="1"/>
    </xf>
    <xf numFmtId="0" fontId="13" fillId="5" borderId="0" xfId="0" applyFont="1" applyFill="1" applyAlignment="1">
      <alignment horizontal="left" vertical="center" wrapText="1"/>
    </xf>
    <xf numFmtId="0" fontId="20" fillId="0" borderId="44" xfId="0" applyFont="1" applyBorder="1" applyAlignment="1">
      <alignment horizontal="justify" vertical="center"/>
    </xf>
    <xf numFmtId="0" fontId="20" fillId="0" borderId="9" xfId="0" applyFont="1" applyBorder="1" applyAlignment="1">
      <alignment horizontal="justify" vertical="center"/>
    </xf>
    <xf numFmtId="0" fontId="20" fillId="0" borderId="45" xfId="0" applyFont="1" applyBorder="1" applyAlignment="1">
      <alignment horizontal="justify" vertical="center"/>
    </xf>
    <xf numFmtId="0" fontId="20" fillId="0" borderId="46" xfId="0" applyFont="1" applyBorder="1" applyAlignment="1">
      <alignment horizontal="justify" vertical="center"/>
    </xf>
    <xf numFmtId="0" fontId="20" fillId="0" borderId="32" xfId="0" applyFont="1" applyBorder="1" applyAlignment="1">
      <alignment horizontal="justify" vertical="center"/>
    </xf>
    <xf numFmtId="0" fontId="20" fillId="0" borderId="47" xfId="0" applyFont="1" applyBorder="1" applyAlignment="1">
      <alignment horizontal="justify"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21" xfId="0" applyFont="1" applyBorder="1" applyAlignment="1">
      <alignment horizontal="left" vertical="center" wrapText="1"/>
    </xf>
    <xf numFmtId="0" fontId="15" fillId="0" borderId="2" xfId="0" applyFont="1" applyBorder="1" applyAlignment="1">
      <alignment horizontal="left" vertical="center" wrapText="1"/>
    </xf>
    <xf numFmtId="0" fontId="15" fillId="0" borderId="22"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9" fillId="0" borderId="2" xfId="0" applyFont="1" applyBorder="1" applyAlignment="1">
      <alignment horizontal="left" vertical="center"/>
    </xf>
    <xf numFmtId="0" fontId="21" fillId="0" borderId="5"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3" xfId="0" applyFont="1" applyBorder="1" applyAlignment="1">
      <alignment horizontal="justify" vertical="center" wrapText="1"/>
    </xf>
    <xf numFmtId="0" fontId="21" fillId="3" borderId="5" xfId="0" applyFont="1" applyFill="1" applyBorder="1" applyAlignment="1">
      <alignment horizontal="justify" vertical="center" wrapText="1"/>
    </xf>
    <xf numFmtId="0" fontId="21" fillId="3" borderId="4" xfId="0" applyFont="1" applyFill="1" applyBorder="1" applyAlignment="1">
      <alignment horizontal="justify" vertical="center" wrapText="1"/>
    </xf>
    <xf numFmtId="0" fontId="21" fillId="3" borderId="3" xfId="0" applyFont="1" applyFill="1" applyBorder="1" applyAlignment="1">
      <alignment horizontal="justify" vertical="center" wrapText="1"/>
    </xf>
    <xf numFmtId="0" fontId="20" fillId="0" borderId="44"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45" xfId="0" applyFont="1" applyBorder="1" applyAlignment="1">
      <alignment horizontal="justify" vertical="center" wrapText="1"/>
    </xf>
    <xf numFmtId="0" fontId="20" fillId="0" borderId="46"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47" xfId="0" applyFont="1" applyBorder="1" applyAlignment="1">
      <alignment horizontal="justify" vertical="center" wrapText="1"/>
    </xf>
    <xf numFmtId="0" fontId="13" fillId="5" borderId="5"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7" xfId="2" applyFont="1" applyBorder="1" applyAlignment="1">
      <alignment horizontal="center" vertical="center"/>
    </xf>
    <xf numFmtId="0" fontId="15" fillId="0" borderId="23" xfId="0" applyFont="1" applyBorder="1" applyAlignment="1">
      <alignment horizontal="left" vertical="center" wrapText="1"/>
    </xf>
    <xf numFmtId="0" fontId="15" fillId="0" borderId="27" xfId="0" applyFont="1" applyBorder="1" applyAlignment="1">
      <alignment horizontal="left" vertical="center" wrapText="1"/>
    </xf>
    <xf numFmtId="0" fontId="18" fillId="0" borderId="18" xfId="2" applyFont="1" applyBorder="1" applyAlignment="1">
      <alignment horizontal="center" vertical="center"/>
    </xf>
    <xf numFmtId="0" fontId="18" fillId="0" borderId="19" xfId="2" applyFont="1" applyBorder="1" applyAlignment="1">
      <alignment horizontal="center" vertical="center"/>
    </xf>
    <xf numFmtId="0" fontId="18" fillId="0" borderId="26" xfId="2" applyFont="1" applyBorder="1" applyAlignment="1">
      <alignment horizontal="center" vertical="center"/>
    </xf>
    <xf numFmtId="0" fontId="15" fillId="0" borderId="26" xfId="0" applyFont="1" applyBorder="1" applyAlignment="1">
      <alignment horizontal="left" vertical="center" wrapText="1"/>
    </xf>
    <xf numFmtId="0" fontId="18" fillId="0" borderId="21" xfId="2" applyFont="1" applyBorder="1" applyAlignment="1">
      <alignment horizontal="center" vertical="center"/>
    </xf>
    <xf numFmtId="0" fontId="18" fillId="0" borderId="2" xfId="2" applyFont="1" applyBorder="1" applyAlignment="1">
      <alignment horizontal="center" vertical="center"/>
    </xf>
    <xf numFmtId="0" fontId="18" fillId="0" borderId="5" xfId="2" applyFont="1" applyBorder="1" applyAlignment="1">
      <alignment horizontal="center" vertical="center"/>
    </xf>
    <xf numFmtId="0" fontId="15" fillId="0" borderId="5" xfId="0" applyFont="1" applyBorder="1" applyAlignment="1">
      <alignment horizontal="left" vertical="center" wrapText="1"/>
    </xf>
    <xf numFmtId="0" fontId="12" fillId="0" borderId="28" xfId="2" applyFont="1" applyBorder="1" applyAlignment="1">
      <alignment horizontal="center" vertical="center"/>
    </xf>
    <xf numFmtId="0" fontId="12" fillId="0" borderId="30" xfId="2" applyFont="1" applyBorder="1" applyAlignment="1">
      <alignment horizontal="center" vertical="center"/>
    </xf>
    <xf numFmtId="0" fontId="12" fillId="0" borderId="29" xfId="2" applyFont="1" applyBorder="1" applyAlignment="1">
      <alignment horizontal="center" vertical="center"/>
    </xf>
    <xf numFmtId="0" fontId="12" fillId="0" borderId="40" xfId="2" applyFont="1" applyBorder="1" applyAlignment="1">
      <alignment horizontal="center" vertical="center"/>
    </xf>
    <xf numFmtId="0" fontId="12" fillId="0" borderId="4" xfId="2" applyFont="1" applyBorder="1" applyAlignment="1">
      <alignment horizontal="center" vertical="center"/>
    </xf>
    <xf numFmtId="0" fontId="12" fillId="0" borderId="41" xfId="2" applyFont="1" applyBorder="1" applyAlignment="1">
      <alignment horizontal="center" vertical="center"/>
    </xf>
    <xf numFmtId="0" fontId="12" fillId="0" borderId="42" xfId="2" applyFont="1" applyBorder="1" applyAlignment="1">
      <alignment horizontal="center" vertical="center"/>
    </xf>
    <xf numFmtId="0" fontId="12" fillId="0" borderId="34" xfId="2" applyFont="1" applyBorder="1" applyAlignment="1">
      <alignment horizontal="center" vertical="center"/>
    </xf>
    <xf numFmtId="0" fontId="12" fillId="0" borderId="43" xfId="2" applyFont="1" applyBorder="1" applyAlignment="1">
      <alignment horizontal="center" vertical="center"/>
    </xf>
    <xf numFmtId="0" fontId="13" fillId="5"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3" fillId="5" borderId="2" xfId="0" applyFont="1" applyFill="1" applyBorder="1" applyAlignment="1">
      <alignment horizontal="center" vertical="center"/>
    </xf>
    <xf numFmtId="0" fontId="23" fillId="3" borderId="2" xfId="0" applyFont="1" applyFill="1" applyBorder="1" applyAlignment="1">
      <alignment horizontal="center" vertical="center" wrapText="1"/>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25" xfId="0" applyFont="1" applyFill="1" applyBorder="1" applyAlignment="1">
      <alignment horizontal="left" vertical="center" wrapText="1"/>
    </xf>
    <xf numFmtId="0" fontId="18" fillId="0" borderId="2" xfId="0" applyFont="1" applyBorder="1" applyAlignment="1">
      <alignment horizontal="left" vertical="center" wrapText="1"/>
    </xf>
    <xf numFmtId="0" fontId="12" fillId="3" borderId="28" xfId="2" applyFont="1" applyFill="1" applyBorder="1" applyAlignment="1">
      <alignment horizontal="center" vertical="center"/>
    </xf>
    <xf numFmtId="0" fontId="12" fillId="3" borderId="30" xfId="2" applyFont="1" applyFill="1" applyBorder="1" applyAlignment="1">
      <alignment horizontal="center" vertical="center"/>
    </xf>
    <xf numFmtId="0" fontId="12" fillId="3" borderId="40"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42" xfId="2" applyFont="1" applyFill="1" applyBorder="1" applyAlignment="1">
      <alignment horizontal="center" vertical="center"/>
    </xf>
    <xf numFmtId="0" fontId="12" fillId="3" borderId="34" xfId="2" applyFont="1" applyFill="1" applyBorder="1" applyAlignment="1">
      <alignment horizontal="center" vertical="center"/>
    </xf>
    <xf numFmtId="0" fontId="15" fillId="0" borderId="2" xfId="0" applyFont="1" applyBorder="1" applyAlignment="1">
      <alignment horizontal="justify" vertical="center" wrapText="1"/>
    </xf>
    <xf numFmtId="0" fontId="17" fillId="5" borderId="8" xfId="0" applyFont="1" applyFill="1" applyBorder="1" applyAlignment="1">
      <alignment horizontal="center" vertical="center"/>
    </xf>
    <xf numFmtId="0" fontId="17" fillId="5" borderId="0" xfId="0" applyFont="1" applyFill="1" applyAlignment="1">
      <alignment horizontal="center"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left" vertical="center"/>
    </xf>
    <xf numFmtId="0" fontId="17" fillId="5" borderId="5" xfId="0" applyFont="1" applyFill="1" applyBorder="1" applyAlignment="1">
      <alignment horizontal="center" vertical="center"/>
    </xf>
    <xf numFmtId="0" fontId="17" fillId="5" borderId="3" xfId="0" applyFont="1" applyFill="1" applyBorder="1" applyAlignment="1">
      <alignment horizontal="center" vertical="center"/>
    </xf>
    <xf numFmtId="0" fontId="12" fillId="3" borderId="29" xfId="2" applyFont="1" applyFill="1" applyBorder="1" applyAlignment="1">
      <alignment horizontal="center" vertical="center"/>
    </xf>
    <xf numFmtId="0" fontId="12" fillId="3" borderId="41" xfId="2" applyFont="1" applyFill="1" applyBorder="1" applyAlignment="1">
      <alignment horizontal="center" vertical="center"/>
    </xf>
    <xf numFmtId="0" fontId="12" fillId="3" borderId="43" xfId="2" applyFont="1" applyFill="1" applyBorder="1" applyAlignment="1">
      <alignment horizontal="center" vertical="center"/>
    </xf>
    <xf numFmtId="0" fontId="13" fillId="5" borderId="8" xfId="0" applyFont="1" applyFill="1" applyBorder="1" applyAlignment="1">
      <alignment horizontal="center" vertical="center"/>
    </xf>
    <xf numFmtId="0" fontId="13" fillId="5" borderId="0" xfId="0" applyFont="1" applyFill="1" applyAlignment="1">
      <alignment horizontal="center" vertical="center"/>
    </xf>
    <xf numFmtId="0" fontId="20" fillId="0" borderId="5"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11" fillId="3" borderId="0" xfId="0" applyFont="1" applyFill="1" applyAlignment="1">
      <alignment horizontal="center" vertical="center" wrapText="1"/>
    </xf>
    <xf numFmtId="0" fontId="20" fillId="0" borderId="2" xfId="0" applyFont="1" applyBorder="1" applyAlignment="1">
      <alignment horizontal="center" vertical="center" wrapText="1"/>
    </xf>
    <xf numFmtId="0" fontId="12" fillId="3" borderId="18"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20" xfId="2" applyFont="1" applyFill="1" applyBorder="1" applyAlignment="1">
      <alignment horizontal="center" vertical="center"/>
    </xf>
    <xf numFmtId="0" fontId="12" fillId="3" borderId="21"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23" xfId="2" applyFont="1" applyFill="1" applyBorder="1" applyAlignment="1">
      <alignment horizontal="center" vertical="center"/>
    </xf>
    <xf numFmtId="0" fontId="12" fillId="3" borderId="24" xfId="2" applyFont="1" applyFill="1" applyBorder="1" applyAlignment="1">
      <alignment horizontal="center" vertical="center"/>
    </xf>
    <xf numFmtId="0" fontId="12" fillId="3" borderId="25" xfId="2" applyFont="1" applyFill="1" applyBorder="1" applyAlignment="1">
      <alignment horizontal="center" vertical="center"/>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3" xfId="0" applyFont="1" applyFill="1" applyBorder="1" applyAlignment="1">
      <alignment horizontal="center" vertical="center"/>
    </xf>
    <xf numFmtId="0" fontId="22" fillId="0" borderId="4" xfId="0" applyFont="1" applyBorder="1" applyAlignment="1">
      <alignment horizontal="left" vertical="center"/>
    </xf>
    <xf numFmtId="0" fontId="21" fillId="3"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5" fillId="5" borderId="2" xfId="0" applyFont="1" applyFill="1" applyBorder="1" applyAlignment="1">
      <alignment horizontal="left" vertical="center"/>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20" fillId="0" borderId="2" xfId="0" applyFont="1" applyBorder="1" applyAlignment="1">
      <alignment horizontal="justify" vertical="center" wrapText="1"/>
    </xf>
    <xf numFmtId="0" fontId="20" fillId="0" borderId="2" xfId="0" applyFont="1" applyBorder="1" applyAlignment="1">
      <alignment horizontal="justify" vertical="center"/>
    </xf>
    <xf numFmtId="0" fontId="18" fillId="0" borderId="2" xfId="0" applyFont="1" applyBorder="1" applyAlignment="1">
      <alignment horizontal="center"/>
    </xf>
    <xf numFmtId="0" fontId="18" fillId="3" borderId="2" xfId="0" applyFont="1" applyFill="1" applyBorder="1" applyAlignment="1">
      <alignment horizontal="center"/>
    </xf>
    <xf numFmtId="0" fontId="23" fillId="0" borderId="2" xfId="0" applyFont="1" applyBorder="1" applyAlignment="1">
      <alignment horizontal="left"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8" fillId="3" borderId="7" xfId="0" applyFont="1" applyFill="1" applyBorder="1" applyAlignment="1">
      <alignment horizontal="center"/>
    </xf>
    <xf numFmtId="0" fontId="32" fillId="5" borderId="2" xfId="0" applyFont="1" applyFill="1" applyBorder="1" applyAlignment="1">
      <alignment horizontal="center" vertical="center"/>
    </xf>
    <xf numFmtId="0" fontId="20" fillId="0" borderId="2" xfId="0" applyFont="1" applyBorder="1" applyAlignment="1">
      <alignment horizontal="left" vertical="center" wrapText="1"/>
    </xf>
    <xf numFmtId="0" fontId="32" fillId="5" borderId="2" xfId="0" applyFont="1" applyFill="1" applyBorder="1" applyAlignment="1">
      <alignment horizontal="left" vertical="center"/>
    </xf>
    <xf numFmtId="0" fontId="32" fillId="5" borderId="2" xfId="0" applyFont="1" applyFill="1" applyBorder="1" applyAlignment="1">
      <alignment horizontal="center" vertical="center" wrapText="1"/>
    </xf>
    <xf numFmtId="0" fontId="15" fillId="0" borderId="5"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3" fillId="3" borderId="38" xfId="2" applyFont="1" applyFill="1" applyBorder="1" applyAlignment="1">
      <alignment horizontal="center" vertical="center"/>
    </xf>
    <xf numFmtId="0" fontId="23" fillId="3" borderId="19" xfId="2" applyFont="1" applyFill="1" applyBorder="1" applyAlignment="1">
      <alignment horizontal="center" vertical="center"/>
    </xf>
    <xf numFmtId="0" fontId="23" fillId="3" borderId="3" xfId="2" applyFont="1" applyFill="1" applyBorder="1" applyAlignment="1">
      <alignment horizontal="center" vertical="center"/>
    </xf>
    <xf numFmtId="0" fontId="23" fillId="3" borderId="2" xfId="2" applyFont="1" applyFill="1" applyBorder="1" applyAlignment="1">
      <alignment horizontal="center" vertical="center"/>
    </xf>
    <xf numFmtId="0" fontId="23" fillId="3" borderId="39" xfId="2" applyFont="1" applyFill="1" applyBorder="1" applyAlignment="1">
      <alignment horizontal="center" vertical="center"/>
    </xf>
    <xf numFmtId="0" fontId="23" fillId="3" borderId="24" xfId="2" applyFont="1" applyFill="1" applyBorder="1" applyAlignment="1">
      <alignment horizontal="center" vertical="center"/>
    </xf>
    <xf numFmtId="0" fontId="20" fillId="3" borderId="18"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20" fillId="3" borderId="20" xfId="0" applyFont="1" applyFill="1" applyBorder="1" applyAlignment="1">
      <alignment horizontal="left" vertical="center" wrapText="1"/>
    </xf>
    <xf numFmtId="0" fontId="20" fillId="3" borderId="2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22" xfId="0" applyFont="1" applyFill="1" applyBorder="1" applyAlignment="1">
      <alignment horizontal="left" vertical="center" wrapText="1"/>
    </xf>
    <xf numFmtId="0" fontId="20" fillId="3" borderId="23"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20" fillId="3" borderId="25" xfId="0" applyFont="1" applyFill="1" applyBorder="1" applyAlignment="1">
      <alignment horizontal="left" vertical="center" wrapText="1"/>
    </xf>
  </cellXfs>
  <cellStyles count="7">
    <cellStyle name="Hipervínculo" xfId="4" builtinId="8"/>
    <cellStyle name="Hyperlink" xfId="5" xr:uid="{F10DA470-AA34-4F67-810D-1E4D13575D66}"/>
    <cellStyle name="Neutral" xfId="1" builtinId="28" customBuiltin="1"/>
    <cellStyle name="Normal" xfId="0" builtinId="0"/>
    <cellStyle name="Normal 2" xfId="2" xr:uid="{00000000-0005-0000-0000-000003000000}"/>
    <cellStyle name="Porcentaje 2" xfId="6" xr:uid="{999F5C45-FCCA-4E64-A829-B41983EA9A59}"/>
    <cellStyle name="Total" xfId="3" builtinId="25" customBuiltin="1"/>
  </cellStyles>
  <dxfs count="16">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310242</xdr:colOff>
      <xdr:row>1</xdr:row>
      <xdr:rowOff>185058</xdr:rowOff>
    </xdr:from>
    <xdr:to>
      <xdr:col>14</xdr:col>
      <xdr:colOff>49306</xdr:colOff>
      <xdr:row>6</xdr:row>
      <xdr:rowOff>86687</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7674317" y="346983"/>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361950</xdr:colOff>
      <xdr:row>1</xdr:row>
      <xdr:rowOff>47625</xdr:rowOff>
    </xdr:from>
    <xdr:to>
      <xdr:col>1</xdr:col>
      <xdr:colOff>2098862</xdr:colOff>
      <xdr:row>4</xdr:row>
      <xdr:rowOff>105526</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2095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1133662</xdr:colOff>
      <xdr:row>4</xdr:row>
      <xdr:rowOff>112935</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TMesa@supersociedades.gov.co" TargetMode="External"/><Relationship Id="rId7" Type="http://schemas.openxmlformats.org/officeDocument/2006/relationships/vmlDrawing" Target="../drawings/vmlDrawing6.vml"/><Relationship Id="rId2" Type="http://schemas.openxmlformats.org/officeDocument/2006/relationships/hyperlink" Target="mailto:mespa&#241;ol@supersociedades.gov.co" TargetMode="External"/><Relationship Id="rId1" Type="http://schemas.openxmlformats.org/officeDocument/2006/relationships/hyperlink" Target="mailto:bescobar@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velasquez@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tabSelected="1" topLeftCell="A2" zoomScale="90" zoomScaleNormal="90" workbookViewId="0">
      <selection activeCell="E7" sqref="E7:K7"/>
    </sheetView>
  </sheetViews>
  <sheetFormatPr baseColWidth="10" defaultRowHeight="11.25" x14ac:dyDescent="0.15"/>
  <cols>
    <col min="1" max="1" width="11.42578125" style="16"/>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37.5" customHeight="1" thickBot="1" x14ac:dyDescent="0.2"/>
    <row r="2" spans="2:19" ht="26.25" customHeight="1" x14ac:dyDescent="0.15">
      <c r="B2" s="193"/>
      <c r="C2" s="194"/>
      <c r="D2" s="195" t="s">
        <v>124</v>
      </c>
      <c r="E2" s="196"/>
      <c r="F2" s="196"/>
      <c r="G2" s="196"/>
      <c r="H2" s="196"/>
      <c r="I2" s="196"/>
      <c r="J2" s="197"/>
      <c r="K2" s="183" t="s">
        <v>125</v>
      </c>
      <c r="L2" s="184"/>
    </row>
    <row r="3" spans="2:19" ht="23.25" customHeight="1" x14ac:dyDescent="0.15">
      <c r="B3" s="189"/>
      <c r="C3" s="190"/>
      <c r="D3" s="198" t="s">
        <v>126</v>
      </c>
      <c r="E3" s="199"/>
      <c r="F3" s="199"/>
      <c r="G3" s="199"/>
      <c r="H3" s="199"/>
      <c r="I3" s="199"/>
      <c r="J3" s="200"/>
      <c r="K3" s="185" t="s">
        <v>131</v>
      </c>
      <c r="L3" s="186"/>
    </row>
    <row r="4" spans="2:19" ht="24" customHeight="1" x14ac:dyDescent="0.15">
      <c r="B4" s="189"/>
      <c r="C4" s="190"/>
      <c r="D4" s="198" t="s">
        <v>127</v>
      </c>
      <c r="E4" s="199"/>
      <c r="F4" s="199"/>
      <c r="G4" s="199"/>
      <c r="H4" s="199"/>
      <c r="I4" s="199"/>
      <c r="J4" s="200"/>
      <c r="K4" s="185" t="s">
        <v>128</v>
      </c>
      <c r="L4" s="186"/>
    </row>
    <row r="5" spans="2:19" ht="22.5" customHeight="1" thickBot="1" x14ac:dyDescent="0.2">
      <c r="B5" s="191"/>
      <c r="C5" s="192"/>
      <c r="D5" s="201" t="s">
        <v>129</v>
      </c>
      <c r="E5" s="202"/>
      <c r="F5" s="202"/>
      <c r="G5" s="202"/>
      <c r="H5" s="202"/>
      <c r="I5" s="202"/>
      <c r="J5" s="203"/>
      <c r="K5" s="187" t="s">
        <v>130</v>
      </c>
      <c r="L5" s="188"/>
    </row>
    <row r="6" spans="2:19" ht="5.25" customHeight="1" x14ac:dyDescent="0.15">
      <c r="C6" s="22"/>
      <c r="D6" s="22"/>
      <c r="E6" s="22"/>
      <c r="F6" s="22"/>
      <c r="G6" s="22"/>
      <c r="H6" s="22"/>
      <c r="I6" s="22"/>
    </row>
    <row r="7" spans="2:19" ht="40.5" customHeight="1" x14ac:dyDescent="0.2">
      <c r="C7" s="181" t="s">
        <v>0</v>
      </c>
      <c r="D7" s="181"/>
      <c r="E7" s="182" t="s">
        <v>200</v>
      </c>
      <c r="F7" s="182"/>
      <c r="G7" s="182"/>
      <c r="H7" s="182"/>
      <c r="I7" s="182"/>
      <c r="J7" s="182"/>
      <c r="K7" s="182"/>
      <c r="S7" s="16"/>
    </row>
    <row r="8" spans="2:19" ht="6.75" customHeight="1" x14ac:dyDescent="0.2">
      <c r="C8" s="32"/>
      <c r="D8" s="32"/>
      <c r="E8" s="33"/>
      <c r="F8" s="33"/>
      <c r="G8" s="33"/>
      <c r="H8" s="33"/>
      <c r="I8" s="33"/>
      <c r="S8" s="16"/>
    </row>
    <row r="9" spans="2:19" ht="6.75" customHeight="1" thickBot="1" x14ac:dyDescent="0.25">
      <c r="C9" s="32"/>
      <c r="D9" s="32"/>
      <c r="E9" s="33"/>
      <c r="F9" s="33"/>
      <c r="G9" s="33"/>
      <c r="H9" s="33"/>
      <c r="I9" s="33"/>
      <c r="S9" s="16"/>
    </row>
    <row r="10" spans="2:19" ht="12" thickBot="1" x14ac:dyDescent="0.2">
      <c r="B10" s="37"/>
      <c r="C10" s="38"/>
      <c r="D10" s="38"/>
      <c r="E10" s="38"/>
      <c r="F10" s="38"/>
      <c r="G10" s="38"/>
      <c r="H10" s="38"/>
      <c r="I10" s="38"/>
      <c r="J10" s="38"/>
      <c r="K10" s="38"/>
      <c r="L10" s="39"/>
    </row>
    <row r="11" spans="2:19" ht="39.950000000000003" customHeight="1" thickBot="1" x14ac:dyDescent="0.2">
      <c r="B11" s="40"/>
      <c r="C11" s="47" t="s">
        <v>35</v>
      </c>
      <c r="D11" s="42"/>
      <c r="E11" s="41" t="s">
        <v>36</v>
      </c>
      <c r="F11" s="42"/>
      <c r="G11" s="41" t="s">
        <v>49</v>
      </c>
      <c r="H11" s="42"/>
      <c r="I11" s="47" t="s">
        <v>72</v>
      </c>
      <c r="J11" s="42"/>
      <c r="K11" s="47" t="s">
        <v>50</v>
      </c>
      <c r="L11" s="43"/>
    </row>
    <row r="12" spans="2:19" ht="15" customHeight="1" thickBot="1" x14ac:dyDescent="0.2">
      <c r="B12" s="40"/>
      <c r="C12" s="42"/>
      <c r="D12" s="42"/>
      <c r="E12" s="42"/>
      <c r="F12" s="42"/>
      <c r="G12" s="42"/>
      <c r="H12" s="42"/>
      <c r="I12" s="42"/>
      <c r="J12" s="42"/>
      <c r="K12" s="42"/>
      <c r="L12" s="43"/>
    </row>
    <row r="13" spans="2:19" ht="39.950000000000003" customHeight="1" thickBot="1" x14ac:dyDescent="0.2">
      <c r="B13" s="40"/>
      <c r="C13" s="41" t="s">
        <v>37</v>
      </c>
      <c r="D13" s="42"/>
      <c r="E13" s="41" t="s">
        <v>38</v>
      </c>
      <c r="F13" s="42"/>
      <c r="G13" s="41" t="s">
        <v>39</v>
      </c>
      <c r="H13" s="42"/>
      <c r="I13" s="41" t="s">
        <v>51</v>
      </c>
      <c r="J13" s="42"/>
      <c r="K13" s="47" t="s">
        <v>40</v>
      </c>
      <c r="L13" s="43"/>
    </row>
    <row r="14" spans="2:19" ht="15" customHeight="1" thickBot="1" x14ac:dyDescent="0.2">
      <c r="B14" s="40"/>
      <c r="C14" s="42"/>
      <c r="D14" s="42"/>
      <c r="E14" s="42"/>
      <c r="F14" s="42"/>
      <c r="G14" s="42"/>
      <c r="H14" s="42"/>
      <c r="I14" s="42"/>
      <c r="J14" s="42"/>
      <c r="K14" s="42"/>
      <c r="L14" s="43"/>
    </row>
    <row r="15" spans="2:19" ht="37.5" customHeight="1" thickBot="1" x14ac:dyDescent="0.2">
      <c r="B15" s="40"/>
      <c r="C15" s="42"/>
      <c r="D15" s="42"/>
      <c r="E15" s="42"/>
      <c r="F15" s="42"/>
      <c r="G15" s="47" t="s">
        <v>41</v>
      </c>
      <c r="H15" s="42"/>
      <c r="I15" s="42"/>
      <c r="J15" s="42"/>
      <c r="K15" s="42"/>
      <c r="L15" s="43"/>
    </row>
    <row r="16" spans="2:19" ht="12" thickBot="1" x14ac:dyDescent="0.2">
      <c r="B16" s="44"/>
      <c r="C16" s="45"/>
      <c r="D16" s="45"/>
      <c r="E16" s="45"/>
      <c r="F16" s="45"/>
      <c r="G16" s="45"/>
      <c r="H16" s="45"/>
      <c r="I16" s="45"/>
      <c r="J16" s="45"/>
      <c r="K16" s="45"/>
      <c r="L16" s="46"/>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1"/>
  <sheetViews>
    <sheetView showGridLines="0" topLeftCell="A5" zoomScale="90" zoomScaleNormal="90" workbookViewId="0">
      <selection activeCell="D5" sqref="D5:J5"/>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28"/>
      <c r="C2" s="329"/>
      <c r="D2" s="334" t="s">
        <v>124</v>
      </c>
      <c r="E2" s="335"/>
      <c r="F2" s="335"/>
      <c r="G2" s="335"/>
      <c r="H2" s="335"/>
      <c r="I2" s="335"/>
      <c r="J2" s="336"/>
      <c r="K2" s="14"/>
      <c r="L2" s="12"/>
      <c r="M2" s="322" t="str">
        <f>Proyecto!K2</f>
        <v>Codigo: GC-F-015</v>
      </c>
      <c r="N2" s="322"/>
      <c r="O2" s="322"/>
      <c r="P2" s="323"/>
      <c r="S2" s="4"/>
      <c r="T2" s="4"/>
      <c r="U2" s="7"/>
    </row>
    <row r="3" spans="2:31" ht="23.25" customHeight="1" x14ac:dyDescent="0.2">
      <c r="B3" s="330"/>
      <c r="C3" s="331"/>
      <c r="D3" s="337" t="s">
        <v>126</v>
      </c>
      <c r="E3" s="338"/>
      <c r="F3" s="338"/>
      <c r="G3" s="338"/>
      <c r="H3" s="338"/>
      <c r="I3" s="338"/>
      <c r="J3" s="339"/>
      <c r="K3" s="10"/>
      <c r="L3" s="11"/>
      <c r="M3" s="324" t="str">
        <f>Proyecto!K3</f>
        <v>Fecha: 17 de septiembre de 2014</v>
      </c>
      <c r="N3" s="324"/>
      <c r="O3" s="324"/>
      <c r="P3" s="325"/>
      <c r="S3" s="4"/>
      <c r="T3" s="4"/>
      <c r="U3" s="7"/>
    </row>
    <row r="4" spans="2:31" ht="24" customHeight="1" x14ac:dyDescent="0.2">
      <c r="B4" s="330"/>
      <c r="C4" s="331"/>
      <c r="D4" s="337" t="s">
        <v>127</v>
      </c>
      <c r="E4" s="338"/>
      <c r="F4" s="338"/>
      <c r="G4" s="338"/>
      <c r="H4" s="338"/>
      <c r="I4" s="338"/>
      <c r="J4" s="339"/>
      <c r="K4" s="10"/>
      <c r="L4" s="11"/>
      <c r="M4" s="324" t="str">
        <f>Proyecto!K4</f>
        <v>Version 001</v>
      </c>
      <c r="N4" s="324"/>
      <c r="O4" s="324"/>
      <c r="P4" s="325"/>
      <c r="U4" s="7"/>
    </row>
    <row r="5" spans="2:31" ht="22.5" customHeight="1" thickBot="1" x14ac:dyDescent="0.25">
      <c r="B5" s="332"/>
      <c r="C5" s="333"/>
      <c r="D5" s="340" t="s">
        <v>129</v>
      </c>
      <c r="E5" s="341"/>
      <c r="F5" s="341"/>
      <c r="G5" s="341"/>
      <c r="H5" s="341"/>
      <c r="I5" s="341"/>
      <c r="J5" s="342"/>
      <c r="K5" s="15"/>
      <c r="L5" s="13"/>
      <c r="M5" s="326" t="s">
        <v>130</v>
      </c>
      <c r="N5" s="326"/>
      <c r="O5" s="326"/>
      <c r="P5" s="327"/>
    </row>
    <row r="6" spans="2:31" ht="5.25" customHeight="1" x14ac:dyDescent="0.2">
      <c r="B6" s="3"/>
      <c r="C6" s="3"/>
      <c r="D6" s="3"/>
      <c r="E6" s="3"/>
      <c r="F6" s="3"/>
      <c r="G6" s="3"/>
      <c r="H6" s="3"/>
      <c r="I6" s="3"/>
      <c r="J6" s="3"/>
      <c r="K6" s="3"/>
      <c r="L6" s="3"/>
      <c r="M6" s="3"/>
      <c r="N6" s="3"/>
      <c r="O6" s="3"/>
      <c r="P6" s="3"/>
    </row>
    <row r="7" spans="2:31" ht="29.25" customHeight="1" x14ac:dyDescent="0.2">
      <c r="B7" s="321" t="s">
        <v>0</v>
      </c>
      <c r="C7" s="321"/>
      <c r="D7" s="221" t="str">
        <f>Proyecto!$E$7</f>
        <v>Transparencia, integridad y ética en las sociedades colombianas 2025</v>
      </c>
      <c r="E7" s="221"/>
      <c r="F7" s="221"/>
      <c r="G7" s="221"/>
      <c r="H7" s="221"/>
      <c r="I7" s="221"/>
      <c r="J7" s="221"/>
      <c r="K7" s="221"/>
      <c r="L7" s="221"/>
      <c r="M7" s="221"/>
      <c r="N7" s="221"/>
      <c r="O7" s="221"/>
      <c r="P7" s="221"/>
      <c r="AE7" s="1"/>
    </row>
    <row r="8" spans="2:31" ht="6.75" customHeight="1" x14ac:dyDescent="0.2">
      <c r="B8" s="5"/>
      <c r="C8" s="5"/>
      <c r="D8" s="6"/>
      <c r="E8" s="6"/>
      <c r="F8" s="6"/>
      <c r="G8" s="6"/>
      <c r="H8" s="6"/>
      <c r="I8" s="6"/>
      <c r="J8" s="6"/>
      <c r="K8" s="6"/>
      <c r="L8" s="6"/>
      <c r="M8" s="6"/>
      <c r="N8" s="6"/>
      <c r="O8" s="6"/>
      <c r="P8" s="6"/>
      <c r="AE8" s="1"/>
    </row>
    <row r="10" spans="2:31" ht="56.25" customHeight="1" x14ac:dyDescent="0.2">
      <c r="B10" s="321" t="s">
        <v>29</v>
      </c>
      <c r="C10" s="321"/>
      <c r="D10" s="343" t="s">
        <v>217</v>
      </c>
      <c r="E10" s="344"/>
      <c r="F10" s="344"/>
      <c r="G10" s="344"/>
      <c r="H10" s="344"/>
      <c r="I10" s="344"/>
      <c r="J10" s="344"/>
      <c r="K10" s="344"/>
      <c r="L10" s="344"/>
      <c r="M10" s="344"/>
      <c r="N10" s="344"/>
      <c r="O10" s="344"/>
      <c r="P10" s="344"/>
      <c r="AE10" s="1"/>
    </row>
    <row r="11" spans="2:31" ht="14.25" x14ac:dyDescent="0.2">
      <c r="D11" s="123"/>
      <c r="E11" s="123"/>
      <c r="F11" s="123"/>
      <c r="G11" s="123"/>
      <c r="H11" s="123"/>
      <c r="I11" s="123"/>
      <c r="J11" s="123"/>
      <c r="K11" s="123"/>
      <c r="L11" s="123"/>
      <c r="M11" s="123"/>
      <c r="N11" s="123"/>
      <c r="O11" s="123"/>
      <c r="P11" s="123"/>
    </row>
    <row r="12" spans="2:31" ht="30" customHeight="1" x14ac:dyDescent="0.2">
      <c r="B12" s="321" t="s">
        <v>30</v>
      </c>
      <c r="C12" s="321"/>
      <c r="D12" s="343" t="s">
        <v>196</v>
      </c>
      <c r="E12" s="343"/>
      <c r="F12" s="343"/>
      <c r="G12" s="343"/>
      <c r="H12" s="343"/>
      <c r="I12" s="343"/>
      <c r="J12" s="343"/>
      <c r="K12" s="343"/>
      <c r="L12" s="343"/>
      <c r="M12" s="343"/>
      <c r="N12" s="343"/>
      <c r="O12" s="343"/>
      <c r="P12" s="343"/>
    </row>
    <row r="13" spans="2:31" ht="6.75" customHeight="1" x14ac:dyDescent="0.2">
      <c r="B13" s="5"/>
      <c r="C13" s="5"/>
      <c r="D13" s="124"/>
      <c r="E13" s="124"/>
      <c r="F13" s="124"/>
      <c r="G13" s="124"/>
      <c r="H13" s="124"/>
      <c r="I13" s="124"/>
      <c r="J13" s="124"/>
      <c r="K13" s="124"/>
      <c r="L13" s="124"/>
      <c r="M13" s="124"/>
      <c r="N13" s="124"/>
      <c r="O13" s="124"/>
      <c r="P13" s="124"/>
      <c r="AE13" s="1"/>
    </row>
    <row r="14" spans="2:31" ht="30" customHeight="1" x14ac:dyDescent="0.2">
      <c r="B14" s="321" t="s">
        <v>31</v>
      </c>
      <c r="C14" s="321"/>
      <c r="D14" s="343" t="s">
        <v>218</v>
      </c>
      <c r="E14" s="343"/>
      <c r="F14" s="343"/>
      <c r="G14" s="343"/>
      <c r="H14" s="343"/>
      <c r="I14" s="343"/>
      <c r="J14" s="343"/>
      <c r="K14" s="343"/>
      <c r="L14" s="343"/>
      <c r="M14" s="343"/>
      <c r="N14" s="343"/>
      <c r="O14" s="343"/>
      <c r="P14" s="343"/>
    </row>
    <row r="15" spans="2:31" ht="6.75" customHeight="1" x14ac:dyDescent="0.2">
      <c r="B15" s="5"/>
      <c r="C15" s="5"/>
      <c r="D15" s="124"/>
      <c r="E15" s="124"/>
      <c r="F15" s="124"/>
      <c r="G15" s="124"/>
      <c r="H15" s="124"/>
      <c r="I15" s="124"/>
      <c r="J15" s="124"/>
      <c r="K15" s="124"/>
      <c r="L15" s="124"/>
      <c r="M15" s="124"/>
      <c r="N15" s="124"/>
      <c r="O15" s="124"/>
      <c r="P15" s="124"/>
      <c r="AE15" s="1"/>
    </row>
    <row r="16" spans="2:31" ht="34.5" customHeight="1" x14ac:dyDescent="0.2">
      <c r="B16" s="321" t="s">
        <v>32</v>
      </c>
      <c r="C16" s="321"/>
      <c r="D16" s="343" t="s">
        <v>219</v>
      </c>
      <c r="E16" s="343"/>
      <c r="F16" s="343"/>
      <c r="G16" s="343"/>
      <c r="H16" s="343"/>
      <c r="I16" s="343"/>
      <c r="J16" s="343"/>
      <c r="K16" s="343"/>
      <c r="L16" s="343"/>
      <c r="M16" s="343"/>
      <c r="N16" s="343"/>
      <c r="O16" s="343"/>
      <c r="P16" s="343"/>
    </row>
    <row r="17" spans="2:31" ht="6.75" customHeight="1" x14ac:dyDescent="0.2">
      <c r="B17" s="5"/>
      <c r="C17" s="5"/>
      <c r="D17" s="124"/>
      <c r="E17" s="124"/>
      <c r="F17" s="124"/>
      <c r="G17" s="124"/>
      <c r="H17" s="124"/>
      <c r="I17" s="124"/>
      <c r="J17" s="124"/>
      <c r="K17" s="124"/>
      <c r="L17" s="124"/>
      <c r="M17" s="124"/>
      <c r="N17" s="124"/>
      <c r="O17" s="124"/>
      <c r="P17" s="124"/>
      <c r="AE17" s="1"/>
    </row>
    <row r="18" spans="2:31" ht="105.75" customHeight="1" x14ac:dyDescent="0.2">
      <c r="B18" s="321" t="s">
        <v>33</v>
      </c>
      <c r="C18" s="321"/>
      <c r="D18" s="343" t="s">
        <v>232</v>
      </c>
      <c r="E18" s="343"/>
      <c r="F18" s="343"/>
      <c r="G18" s="343"/>
      <c r="H18" s="343"/>
      <c r="I18" s="343"/>
      <c r="J18" s="343"/>
      <c r="K18" s="343"/>
      <c r="L18" s="343"/>
      <c r="M18" s="343"/>
      <c r="N18" s="343"/>
      <c r="O18" s="343"/>
      <c r="P18" s="343"/>
    </row>
    <row r="19" spans="2:31" ht="6.75" customHeight="1" x14ac:dyDescent="0.2">
      <c r="B19" s="5"/>
      <c r="C19" s="5"/>
      <c r="D19" s="94"/>
      <c r="E19" s="94"/>
      <c r="F19" s="94"/>
      <c r="G19" s="94"/>
      <c r="H19" s="94"/>
      <c r="I19" s="94"/>
      <c r="J19" s="94"/>
      <c r="K19" s="94"/>
      <c r="L19" s="94"/>
      <c r="M19" s="94"/>
      <c r="N19" s="94"/>
      <c r="O19" s="94"/>
      <c r="P19" s="94"/>
      <c r="AE19" s="1"/>
    </row>
    <row r="20" spans="2:31" ht="40.5" customHeight="1" x14ac:dyDescent="0.2">
      <c r="B20" s="321" t="s">
        <v>34</v>
      </c>
      <c r="C20" s="321"/>
      <c r="D20" s="343" t="s">
        <v>162</v>
      </c>
      <c r="E20" s="343"/>
      <c r="F20" s="343"/>
      <c r="G20" s="343"/>
      <c r="H20" s="343"/>
      <c r="I20" s="343"/>
      <c r="J20" s="343"/>
      <c r="K20" s="343"/>
      <c r="L20" s="343"/>
      <c r="M20" s="343"/>
      <c r="N20" s="343"/>
      <c r="O20" s="343"/>
      <c r="P20" s="343"/>
    </row>
    <row r="21" spans="2:31" ht="14.25" x14ac:dyDescent="0.2">
      <c r="D21" s="81"/>
      <c r="E21" s="81"/>
      <c r="F21" s="81"/>
      <c r="G21" s="81"/>
      <c r="H21" s="81"/>
      <c r="I21" s="81"/>
      <c r="J21" s="81"/>
      <c r="K21" s="81"/>
      <c r="L21" s="81"/>
      <c r="M21" s="81"/>
      <c r="N21" s="81"/>
      <c r="O21" s="81"/>
      <c r="P21" s="81"/>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Q11:U12 O9:U9 G9:M9 W9:AC9 W18:AC18 O14:U14 W14:AC14 O16:U16 W20:AC65492 W16:AC16 W11:AC12 O18:U18 O20:U65492 G20:M65492 G18:M18 O11:P11 G11:M11 G14:M14 G16:M16"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B1:AR19"/>
  <sheetViews>
    <sheetView showGridLines="0" topLeftCell="A7" zoomScale="60" zoomScaleNormal="60" workbookViewId="0">
      <pane xSplit="5" ySplit="3" topLeftCell="H14" activePane="bottomRight" state="frozen"/>
      <selection activeCell="A7" sqref="A7"/>
      <selection pane="topRight" activeCell="F7" sqref="F7"/>
      <selection pane="bottomLeft" activeCell="A10" sqref="A10"/>
      <selection pane="bottomRight" activeCell="A16" sqref="A16:XFD19"/>
    </sheetView>
  </sheetViews>
  <sheetFormatPr baseColWidth="10" defaultRowHeight="11.25" x14ac:dyDescent="0.15"/>
  <cols>
    <col min="1" max="1" width="1.5703125" style="16" customWidth="1"/>
    <col min="2" max="2" width="52" style="16" customWidth="1"/>
    <col min="3" max="3" width="33.85546875" style="16" customWidth="1"/>
    <col min="4" max="4" width="9.140625" style="16" customWidth="1"/>
    <col min="5" max="5" width="12.5703125" style="16" customWidth="1"/>
    <col min="6" max="6" width="37" style="16" customWidth="1"/>
    <col min="7" max="7" width="20.28515625" style="16" customWidth="1"/>
    <col min="8" max="8" width="24.42578125" style="16" customWidth="1"/>
    <col min="9" max="9" width="16.85546875" style="16" customWidth="1"/>
    <col min="10" max="10" width="86.5703125" style="16" customWidth="1"/>
    <col min="11" max="11" width="19.85546875" style="16" customWidth="1"/>
    <col min="12" max="12" width="16.7109375" style="16" bestFit="1" customWidth="1"/>
    <col min="13" max="13" width="10" style="18" hidden="1" customWidth="1"/>
    <col min="14" max="14" width="9.140625" style="16" hidden="1" customWidth="1"/>
    <col min="15" max="15" width="11.5703125" style="16" hidden="1" customWidth="1"/>
    <col min="16" max="16" width="10.28515625" style="16" hidden="1" customWidth="1"/>
    <col min="17" max="17" width="11.5703125" style="16" hidden="1" customWidth="1"/>
    <col min="18" max="18" width="10" style="16" hidden="1" customWidth="1"/>
    <col min="19" max="19" width="11.7109375" style="16" hidden="1" customWidth="1"/>
    <col min="20" max="20" width="9.85546875" style="16" hidden="1" customWidth="1"/>
    <col min="21" max="21" width="11.5703125" style="16" hidden="1" customWidth="1"/>
    <col min="22" max="22" width="10.140625" style="16" hidden="1" customWidth="1"/>
    <col min="23" max="23" width="12.28515625" style="16" hidden="1" customWidth="1"/>
    <col min="24" max="24" width="10.5703125" style="16" hidden="1" customWidth="1"/>
    <col min="25" max="25" width="11.7109375" style="16" hidden="1" customWidth="1"/>
    <col min="26" max="26" width="10.140625" style="16" hidden="1" customWidth="1"/>
    <col min="27" max="27" width="11.5703125" style="16" hidden="1" customWidth="1"/>
    <col min="28" max="28" width="10" style="16" hidden="1" customWidth="1"/>
    <col min="29" max="29" width="11.7109375" style="16" hidden="1" customWidth="1"/>
    <col min="30" max="30" width="11.28515625" style="16" hidden="1" customWidth="1"/>
    <col min="31" max="31" width="12.140625" style="16" hidden="1" customWidth="1"/>
    <col min="32" max="32" width="11.28515625" style="16" hidden="1" customWidth="1"/>
    <col min="33" max="33" width="12.140625" style="16" hidden="1" customWidth="1"/>
    <col min="34" max="34" width="10.28515625" style="16" hidden="1" customWidth="1"/>
    <col min="35" max="35" width="11.42578125" style="16" hidden="1" customWidth="1"/>
    <col min="36" max="36" width="10.28515625" style="16" hidden="1" customWidth="1"/>
    <col min="37" max="37" width="14.7109375" style="142" hidden="1" customWidth="1"/>
    <col min="38" max="38" width="15.140625" style="16" hidden="1" customWidth="1"/>
    <col min="39" max="39" width="9.140625" style="16" hidden="1" customWidth="1"/>
    <col min="40" max="234" width="9.140625" style="16" customWidth="1"/>
    <col min="235" max="16384" width="11.42578125" style="16"/>
  </cols>
  <sheetData>
    <row r="1" spans="2:44" ht="12" thickBot="1" x14ac:dyDescent="0.2"/>
    <row r="2" spans="2:44" ht="26.25" customHeight="1" x14ac:dyDescent="0.2">
      <c r="B2" s="348"/>
      <c r="C2" s="279" t="s">
        <v>124</v>
      </c>
      <c r="D2" s="279"/>
      <c r="E2" s="279"/>
      <c r="F2" s="279"/>
      <c r="G2" s="279"/>
      <c r="H2" s="279"/>
      <c r="I2" s="279"/>
      <c r="J2" s="279"/>
      <c r="K2" s="268" t="str">
        <f>Proyecto!K2</f>
        <v>Codigo: GC-F-015</v>
      </c>
      <c r="L2" s="270"/>
      <c r="M2" s="62"/>
      <c r="N2" s="62"/>
    </row>
    <row r="3" spans="2:44" ht="23.25" customHeight="1" x14ac:dyDescent="0.2">
      <c r="B3" s="349"/>
      <c r="C3" s="281" t="s">
        <v>126</v>
      </c>
      <c r="D3" s="281"/>
      <c r="E3" s="281"/>
      <c r="F3" s="281"/>
      <c r="G3" s="281"/>
      <c r="H3" s="281"/>
      <c r="I3" s="281"/>
      <c r="J3" s="281"/>
      <c r="K3" s="271" t="str">
        <f>Proyecto!K3</f>
        <v>Fecha: 17 de septiembre de 2014</v>
      </c>
      <c r="L3" s="273"/>
      <c r="M3" s="62"/>
      <c r="N3" s="62"/>
    </row>
    <row r="4" spans="2:44" ht="24" customHeight="1" x14ac:dyDescent="0.2">
      <c r="B4" s="349"/>
      <c r="C4" s="281" t="s">
        <v>127</v>
      </c>
      <c r="D4" s="281"/>
      <c r="E4" s="281"/>
      <c r="F4" s="281"/>
      <c r="G4" s="281"/>
      <c r="H4" s="281"/>
      <c r="I4" s="281"/>
      <c r="J4" s="281"/>
      <c r="K4" s="271" t="str">
        <f>Proyecto!K4</f>
        <v>Version 001</v>
      </c>
      <c r="L4" s="273"/>
      <c r="M4" s="62"/>
      <c r="N4" s="62"/>
    </row>
    <row r="5" spans="2:44" ht="22.5" customHeight="1" thickBot="1" x14ac:dyDescent="0.25">
      <c r="B5" s="350"/>
      <c r="C5" s="283" t="s">
        <v>129</v>
      </c>
      <c r="D5" s="283"/>
      <c r="E5" s="283"/>
      <c r="F5" s="283"/>
      <c r="G5" s="283"/>
      <c r="H5" s="283"/>
      <c r="I5" s="283"/>
      <c r="J5" s="283"/>
      <c r="K5" s="274" t="s">
        <v>130</v>
      </c>
      <c r="L5" s="276"/>
      <c r="M5" s="62"/>
      <c r="N5" s="62"/>
    </row>
    <row r="6" spans="2:44" ht="5.25" customHeight="1" x14ac:dyDescent="0.15">
      <c r="B6" s="22"/>
      <c r="C6" s="22"/>
      <c r="D6" s="22"/>
      <c r="E6" s="22"/>
    </row>
    <row r="7" spans="2:44" ht="29.25" customHeight="1" x14ac:dyDescent="0.2">
      <c r="B7" s="181" t="s">
        <v>0</v>
      </c>
      <c r="C7" s="181"/>
      <c r="D7" s="347" t="str">
        <f>Proyecto!$E$7</f>
        <v>Transparencia, integridad y ética en las sociedades colombianas 2025</v>
      </c>
      <c r="E7" s="347"/>
      <c r="F7" s="347"/>
      <c r="G7" s="347"/>
      <c r="H7" s="347"/>
      <c r="I7" s="347"/>
      <c r="J7" s="347"/>
      <c r="K7" s="347"/>
      <c r="L7" s="347"/>
      <c r="M7" s="16"/>
    </row>
    <row r="8" spans="2:44" ht="13.5" thickBot="1" x14ac:dyDescent="0.25">
      <c r="M8" s="351" t="s">
        <v>144</v>
      </c>
      <c r="N8" s="351"/>
      <c r="O8" s="346" t="s">
        <v>145</v>
      </c>
      <c r="P8" s="346"/>
      <c r="Q8" s="346" t="s">
        <v>146</v>
      </c>
      <c r="R8" s="346"/>
      <c r="S8" s="346" t="s">
        <v>147</v>
      </c>
      <c r="T8" s="346"/>
      <c r="U8" s="345" t="s">
        <v>148</v>
      </c>
      <c r="V8" s="345"/>
      <c r="W8" s="346" t="s">
        <v>149</v>
      </c>
      <c r="X8" s="346"/>
      <c r="Y8" s="346" t="s">
        <v>150</v>
      </c>
      <c r="Z8" s="346"/>
      <c r="AA8" s="345" t="s">
        <v>151</v>
      </c>
      <c r="AB8" s="345"/>
      <c r="AC8" s="346" t="s">
        <v>152</v>
      </c>
      <c r="AD8" s="346"/>
      <c r="AE8" s="346" t="s">
        <v>153</v>
      </c>
      <c r="AF8" s="346"/>
      <c r="AG8" s="346" t="s">
        <v>154</v>
      </c>
      <c r="AH8" s="346"/>
      <c r="AI8" s="346" t="s">
        <v>155</v>
      </c>
      <c r="AJ8" s="346"/>
      <c r="AK8" s="346" t="s">
        <v>243</v>
      </c>
      <c r="AL8" s="346"/>
    </row>
    <row r="9" spans="2:44" ht="51.75" customHeight="1" thickBot="1" x14ac:dyDescent="0.25">
      <c r="B9" s="146" t="s">
        <v>79</v>
      </c>
      <c r="C9" s="146" t="s">
        <v>80</v>
      </c>
      <c r="D9" s="146" t="s">
        <v>81</v>
      </c>
      <c r="E9" s="147" t="s">
        <v>82</v>
      </c>
      <c r="F9" s="146" t="s">
        <v>83</v>
      </c>
      <c r="G9" s="148" t="s">
        <v>92</v>
      </c>
      <c r="H9" s="148" t="s">
        <v>93</v>
      </c>
      <c r="I9" s="148" t="s">
        <v>94</v>
      </c>
      <c r="J9" s="147" t="s">
        <v>84</v>
      </c>
      <c r="K9" s="149" t="s">
        <v>85</v>
      </c>
      <c r="L9" s="145" t="s">
        <v>86</v>
      </c>
      <c r="M9" s="125" t="s">
        <v>156</v>
      </c>
      <c r="N9" s="126" t="s">
        <v>157</v>
      </c>
      <c r="O9" s="127" t="s">
        <v>156</v>
      </c>
      <c r="P9" s="128" t="s">
        <v>157</v>
      </c>
      <c r="Q9" s="128" t="s">
        <v>156</v>
      </c>
      <c r="R9" s="128" t="s">
        <v>157</v>
      </c>
      <c r="S9" s="128" t="s">
        <v>156</v>
      </c>
      <c r="T9" s="128" t="s">
        <v>157</v>
      </c>
      <c r="U9" s="128" t="s">
        <v>156</v>
      </c>
      <c r="V9" s="128" t="s">
        <v>157</v>
      </c>
      <c r="W9" s="128" t="s">
        <v>156</v>
      </c>
      <c r="X9" s="128" t="s">
        <v>157</v>
      </c>
      <c r="Y9" s="128" t="s">
        <v>156</v>
      </c>
      <c r="Z9" s="128" t="s">
        <v>157</v>
      </c>
      <c r="AA9" s="128" t="s">
        <v>156</v>
      </c>
      <c r="AB9" s="128" t="s">
        <v>157</v>
      </c>
      <c r="AC9" s="128" t="s">
        <v>156</v>
      </c>
      <c r="AD9" s="128" t="s">
        <v>157</v>
      </c>
      <c r="AE9" s="128" t="s">
        <v>156</v>
      </c>
      <c r="AF9" s="128" t="s">
        <v>157</v>
      </c>
      <c r="AG9" s="128" t="s">
        <v>156</v>
      </c>
      <c r="AH9" s="128" t="s">
        <v>157</v>
      </c>
      <c r="AI9" s="128" t="s">
        <v>156</v>
      </c>
      <c r="AJ9" s="128" t="s">
        <v>157</v>
      </c>
      <c r="AK9" s="128" t="s">
        <v>156</v>
      </c>
      <c r="AL9" s="128" t="s">
        <v>157</v>
      </c>
      <c r="AM9" s="129"/>
      <c r="AN9" s="129"/>
      <c r="AO9" s="129"/>
      <c r="AP9" s="129"/>
      <c r="AQ9" s="129"/>
      <c r="AR9" s="129"/>
    </row>
    <row r="10" spans="2:44" s="133" customFormat="1" ht="168" customHeight="1" x14ac:dyDescent="0.2">
      <c r="B10" s="152" t="s">
        <v>237</v>
      </c>
      <c r="C10" s="153" t="s">
        <v>220</v>
      </c>
      <c r="D10" s="154">
        <v>3</v>
      </c>
      <c r="E10" s="155">
        <v>0.2</v>
      </c>
      <c r="F10" s="156" t="s">
        <v>221</v>
      </c>
      <c r="G10" s="175">
        <v>45748</v>
      </c>
      <c r="H10" s="175">
        <v>46006</v>
      </c>
      <c r="I10" s="157">
        <f>+(H10-G10)/7</f>
        <v>36.857142857142854</v>
      </c>
      <c r="J10" s="166" t="s">
        <v>246</v>
      </c>
      <c r="K10" s="179" t="s">
        <v>244</v>
      </c>
      <c r="L10" s="144">
        <f>+N10+P10+R10+T10+V10+X10+Z10+AB10+AD10+AF10+AH10+AJ10</f>
        <v>0.2</v>
      </c>
      <c r="M10" s="114"/>
      <c r="N10" s="115">
        <v>0</v>
      </c>
      <c r="O10" s="114">
        <v>0</v>
      </c>
      <c r="P10" s="115">
        <v>0</v>
      </c>
      <c r="Q10" s="114">
        <v>0</v>
      </c>
      <c r="R10" s="115">
        <v>0</v>
      </c>
      <c r="S10" s="116">
        <v>2.4E-2</v>
      </c>
      <c r="T10" s="115">
        <v>2.4E-2</v>
      </c>
      <c r="U10" s="116">
        <v>2.4E-2</v>
      </c>
      <c r="V10" s="117">
        <v>2.4E-2</v>
      </c>
      <c r="W10" s="116">
        <v>2.4E-2</v>
      </c>
      <c r="X10" s="117">
        <v>2.4E-2</v>
      </c>
      <c r="Y10" s="116">
        <v>2.4E-2</v>
      </c>
      <c r="Z10" s="117">
        <v>2.4E-2</v>
      </c>
      <c r="AA10" s="173">
        <v>2.4E-2</v>
      </c>
      <c r="AB10" s="140">
        <v>8.0000000000000002E-3</v>
      </c>
      <c r="AC10" s="116">
        <v>2.4E-2</v>
      </c>
      <c r="AD10" s="141">
        <f>2.4%+1.6%</f>
        <v>0.04</v>
      </c>
      <c r="AE10" s="116">
        <v>2.4E-2</v>
      </c>
      <c r="AF10" s="140">
        <v>2.4E-2</v>
      </c>
      <c r="AG10" s="116">
        <v>2.4E-2</v>
      </c>
      <c r="AH10" s="140">
        <v>3.2000000000000001E-2</v>
      </c>
      <c r="AI10" s="116">
        <v>8.0000000000000002E-3</v>
      </c>
      <c r="AJ10" s="141">
        <v>0</v>
      </c>
      <c r="AK10" s="170">
        <f>+S10+U10++W10+Y10+AA10+AC10+AE10+AG10+AI10</f>
        <v>0.19999999999999998</v>
      </c>
      <c r="AL10" s="170">
        <f>+P10+R10+T10+V10+X10+Z10+AB10+AD10+AF10+AH10+AJ10+N10</f>
        <v>0.2</v>
      </c>
    </row>
    <row r="11" spans="2:44" s="133" customFormat="1" ht="161.25" customHeight="1" x14ac:dyDescent="0.2">
      <c r="B11" s="158" t="s">
        <v>236</v>
      </c>
      <c r="C11" s="130" t="s">
        <v>222</v>
      </c>
      <c r="D11" s="121">
        <v>1</v>
      </c>
      <c r="E11" s="122">
        <v>0.12</v>
      </c>
      <c r="F11" s="131" t="s">
        <v>223</v>
      </c>
      <c r="G11" s="176">
        <v>45809</v>
      </c>
      <c r="H11" s="176">
        <v>45991</v>
      </c>
      <c r="I11" s="132">
        <f>+(H11-G11)/7</f>
        <v>26</v>
      </c>
      <c r="J11" s="143" t="s">
        <v>248</v>
      </c>
      <c r="K11" s="179" t="s">
        <v>244</v>
      </c>
      <c r="L11" s="144">
        <f>+N11+P11+R11+T11+V11+X11+Z11+AB11+AD11+AF11+AH11+AJ11</f>
        <v>0.12000000000000001</v>
      </c>
      <c r="M11" s="114"/>
      <c r="N11" s="115">
        <v>0</v>
      </c>
      <c r="O11" s="114">
        <v>0</v>
      </c>
      <c r="P11" s="115">
        <v>0</v>
      </c>
      <c r="Q11" s="114">
        <v>0</v>
      </c>
      <c r="R11" s="115">
        <v>0</v>
      </c>
      <c r="S11" s="116">
        <v>0</v>
      </c>
      <c r="T11" s="115">
        <v>0</v>
      </c>
      <c r="U11" s="116">
        <v>0</v>
      </c>
      <c r="V11" s="118">
        <v>0</v>
      </c>
      <c r="W11" s="116">
        <v>0.02</v>
      </c>
      <c r="X11" s="118">
        <v>0.02</v>
      </c>
      <c r="Y11" s="116">
        <v>0.02</v>
      </c>
      <c r="Z11" s="140">
        <v>0.02</v>
      </c>
      <c r="AA11" s="116">
        <v>0.02</v>
      </c>
      <c r="AB11" s="117">
        <v>0.02</v>
      </c>
      <c r="AC11" s="114">
        <v>0.02</v>
      </c>
      <c r="AD11" s="119">
        <v>0.02</v>
      </c>
      <c r="AE11" s="116">
        <v>0.02</v>
      </c>
      <c r="AF11" s="117">
        <v>0.02</v>
      </c>
      <c r="AG11" s="114">
        <v>0.02</v>
      </c>
      <c r="AH11" s="120">
        <v>0.02</v>
      </c>
      <c r="AI11" s="116">
        <v>0</v>
      </c>
      <c r="AJ11" s="168">
        <v>0</v>
      </c>
      <c r="AK11" s="170">
        <f t="shared" ref="AK11:AK14" si="0">+O11+Q11+S11+U11+W11+Y11+AA11+AC11+AE11+AG11+AI11+M11</f>
        <v>0.12000000000000001</v>
      </c>
      <c r="AL11" s="170">
        <f t="shared" ref="AL11:AL14" si="1">+P11+R11+T11+V11+X11+Z11+AB11+AD11+AF11+AH11+AJ11+N11</f>
        <v>0.12000000000000001</v>
      </c>
    </row>
    <row r="12" spans="2:44" s="133" customFormat="1" ht="135" customHeight="1" x14ac:dyDescent="0.2">
      <c r="B12" s="158" t="s">
        <v>235</v>
      </c>
      <c r="C12" s="130" t="s">
        <v>224</v>
      </c>
      <c r="D12" s="121">
        <v>5</v>
      </c>
      <c r="E12" s="122">
        <v>0.3</v>
      </c>
      <c r="F12" s="134" t="s">
        <v>225</v>
      </c>
      <c r="G12" s="176">
        <v>45748</v>
      </c>
      <c r="H12" s="176">
        <v>45991</v>
      </c>
      <c r="I12" s="132">
        <f>+(H12-G12)/7</f>
        <v>34.714285714285715</v>
      </c>
      <c r="J12" s="143" t="s">
        <v>247</v>
      </c>
      <c r="K12" s="179" t="s">
        <v>244</v>
      </c>
      <c r="L12" s="144">
        <f>+N12+P12+R12+T12+V12+X12+Z12+AB12+AD12+AF12+AH12+AJ12</f>
        <v>0.3</v>
      </c>
      <c r="M12" s="114"/>
      <c r="N12" s="115">
        <v>0</v>
      </c>
      <c r="O12" s="114">
        <v>0</v>
      </c>
      <c r="P12" s="115">
        <v>0</v>
      </c>
      <c r="Q12" s="114">
        <v>0</v>
      </c>
      <c r="R12" s="115">
        <v>0</v>
      </c>
      <c r="S12" s="116">
        <v>0.06</v>
      </c>
      <c r="T12" s="115">
        <v>0.06</v>
      </c>
      <c r="U12" s="116">
        <v>0</v>
      </c>
      <c r="V12" s="117">
        <v>0</v>
      </c>
      <c r="W12" s="116">
        <v>0.06</v>
      </c>
      <c r="X12" s="117">
        <v>0.06</v>
      </c>
      <c r="Y12" s="116">
        <v>0.06</v>
      </c>
      <c r="Z12" s="117">
        <v>0</v>
      </c>
      <c r="AA12" s="116">
        <v>0</v>
      </c>
      <c r="AB12" s="117">
        <v>0</v>
      </c>
      <c r="AC12" s="116">
        <v>0.06</v>
      </c>
      <c r="AD12" s="119">
        <v>0.06</v>
      </c>
      <c r="AE12" s="116">
        <v>0</v>
      </c>
      <c r="AF12" s="117">
        <v>0.06</v>
      </c>
      <c r="AG12" s="116">
        <v>0.06</v>
      </c>
      <c r="AH12" s="120">
        <v>0.06</v>
      </c>
      <c r="AI12" s="116">
        <v>0</v>
      </c>
      <c r="AJ12" s="168">
        <v>0</v>
      </c>
      <c r="AK12" s="170">
        <f t="shared" si="0"/>
        <v>0.3</v>
      </c>
      <c r="AL12" s="170">
        <f t="shared" si="1"/>
        <v>0.3</v>
      </c>
    </row>
    <row r="13" spans="2:44" s="133" customFormat="1" ht="199.5" customHeight="1" x14ac:dyDescent="0.2">
      <c r="B13" s="158" t="s">
        <v>234</v>
      </c>
      <c r="C13" s="130" t="s">
        <v>226</v>
      </c>
      <c r="D13" s="121">
        <v>1</v>
      </c>
      <c r="E13" s="122">
        <v>0.08</v>
      </c>
      <c r="F13" s="134" t="s">
        <v>225</v>
      </c>
      <c r="G13" s="176">
        <v>45689</v>
      </c>
      <c r="H13" s="177">
        <v>45777</v>
      </c>
      <c r="I13" s="132">
        <f>+(H13-G13)/7</f>
        <v>12.571428571428571</v>
      </c>
      <c r="J13" s="143" t="s">
        <v>238</v>
      </c>
      <c r="K13" s="180">
        <v>45777</v>
      </c>
      <c r="L13" s="144">
        <f>+N13+P13+R13+T13+V13+X13+Z13+AB13+AD13+AF13+AH13+AJ13</f>
        <v>0.08</v>
      </c>
      <c r="M13" s="114"/>
      <c r="N13" s="115">
        <v>0</v>
      </c>
      <c r="O13" s="114">
        <v>0.02</v>
      </c>
      <c r="P13" s="115">
        <v>0.02</v>
      </c>
      <c r="Q13" s="114">
        <v>0.02</v>
      </c>
      <c r="R13" s="115">
        <v>0.02</v>
      </c>
      <c r="S13" s="116">
        <v>0.04</v>
      </c>
      <c r="T13" s="115">
        <v>0.04</v>
      </c>
      <c r="U13" s="116">
        <v>0</v>
      </c>
      <c r="V13" s="117">
        <v>0</v>
      </c>
      <c r="W13" s="116">
        <v>0</v>
      </c>
      <c r="X13" s="117">
        <v>0</v>
      </c>
      <c r="Y13" s="116">
        <v>0</v>
      </c>
      <c r="Z13" s="117">
        <v>0</v>
      </c>
      <c r="AA13" s="116">
        <v>0</v>
      </c>
      <c r="AB13" s="117">
        <v>0</v>
      </c>
      <c r="AC13" s="114">
        <v>0</v>
      </c>
      <c r="AD13" s="119">
        <v>0</v>
      </c>
      <c r="AE13" s="116">
        <v>0</v>
      </c>
      <c r="AF13" s="117">
        <v>0</v>
      </c>
      <c r="AG13" s="114">
        <v>0</v>
      </c>
      <c r="AH13" s="120">
        <v>0</v>
      </c>
      <c r="AI13" s="116">
        <v>0</v>
      </c>
      <c r="AJ13" s="168">
        <v>0</v>
      </c>
      <c r="AK13" s="170">
        <f t="shared" si="0"/>
        <v>0.08</v>
      </c>
      <c r="AL13" s="170">
        <f t="shared" si="1"/>
        <v>0.08</v>
      </c>
    </row>
    <row r="14" spans="2:44" s="133" customFormat="1" ht="258" customHeight="1" thickBot="1" x14ac:dyDescent="0.25">
      <c r="B14" s="159" t="s">
        <v>233</v>
      </c>
      <c r="C14" s="160" t="s">
        <v>227</v>
      </c>
      <c r="D14" s="161">
        <v>3</v>
      </c>
      <c r="E14" s="162">
        <v>0.3</v>
      </c>
      <c r="F14" s="163" t="s">
        <v>228</v>
      </c>
      <c r="G14" s="178">
        <v>45689</v>
      </c>
      <c r="H14" s="178">
        <v>45991</v>
      </c>
      <c r="I14" s="164">
        <f>+(H14-G14)/7</f>
        <v>43.142857142857146</v>
      </c>
      <c r="J14" s="165" t="s">
        <v>245</v>
      </c>
      <c r="K14" s="174" t="s">
        <v>244</v>
      </c>
      <c r="L14" s="144">
        <f>+N14+P14+R14+T14+V14+X14+Z14+AB14+AD14+AF14+AH14+AJ14</f>
        <v>0.29999999999999993</v>
      </c>
      <c r="M14" s="114"/>
      <c r="N14" s="115">
        <v>0</v>
      </c>
      <c r="O14" s="114">
        <v>0.03</v>
      </c>
      <c r="P14" s="115">
        <v>0.03</v>
      </c>
      <c r="Q14" s="114">
        <v>1.4999999999999999E-2</v>
      </c>
      <c r="R14" s="115">
        <v>1.4999999999999999E-2</v>
      </c>
      <c r="S14" s="116">
        <v>0.03</v>
      </c>
      <c r="T14" s="115">
        <v>0.03</v>
      </c>
      <c r="U14" s="116">
        <v>1.4999999999999999E-2</v>
      </c>
      <c r="V14" s="115">
        <v>1.4999999999999999E-2</v>
      </c>
      <c r="W14" s="116">
        <v>1.4999999999999999E-2</v>
      </c>
      <c r="X14" s="117">
        <v>1.4999999999999999E-2</v>
      </c>
      <c r="Y14" s="116">
        <v>0.03</v>
      </c>
      <c r="Z14" s="117">
        <v>0.03</v>
      </c>
      <c r="AA14" s="116">
        <v>4.4999999999999998E-2</v>
      </c>
      <c r="AB14" s="117">
        <v>4.4999999999999998E-2</v>
      </c>
      <c r="AC14" s="114">
        <v>4.4999999999999998E-2</v>
      </c>
      <c r="AD14" s="119">
        <v>4.4999999999999998E-2</v>
      </c>
      <c r="AE14" s="116">
        <v>4.4999999999999998E-2</v>
      </c>
      <c r="AF14" s="117">
        <v>4.4999999999999998E-2</v>
      </c>
      <c r="AG14" s="114">
        <v>0.03</v>
      </c>
      <c r="AH14" s="120">
        <v>0.03</v>
      </c>
      <c r="AI14" s="116">
        <v>0</v>
      </c>
      <c r="AJ14" s="169">
        <v>0</v>
      </c>
      <c r="AK14" s="170">
        <f t="shared" si="0"/>
        <v>0.29999999999999993</v>
      </c>
      <c r="AL14" s="170">
        <f t="shared" si="1"/>
        <v>0.29999999999999993</v>
      </c>
    </row>
    <row r="15" spans="2:44" s="133" customFormat="1" ht="18.75" thickBot="1" x14ac:dyDescent="0.25">
      <c r="E15" s="150">
        <f>SUM(E10:E14)</f>
        <v>1</v>
      </c>
      <c r="G15" s="135"/>
      <c r="H15" s="135"/>
      <c r="J15" s="139"/>
      <c r="K15" s="139"/>
      <c r="L15" s="151">
        <f>SUM(L10:L14)</f>
        <v>0.99999999999999989</v>
      </c>
      <c r="M15" s="136">
        <f t="shared" ref="M15:AJ15" si="2">SUM(M10:M14)</f>
        <v>0</v>
      </c>
      <c r="N15" s="137">
        <f t="shared" si="2"/>
        <v>0</v>
      </c>
      <c r="O15" s="136">
        <f t="shared" si="2"/>
        <v>0.05</v>
      </c>
      <c r="P15" s="137">
        <f t="shared" si="2"/>
        <v>0.05</v>
      </c>
      <c r="Q15" s="137">
        <f t="shared" si="2"/>
        <v>3.5000000000000003E-2</v>
      </c>
      <c r="R15" s="137">
        <f t="shared" si="2"/>
        <v>3.5000000000000003E-2</v>
      </c>
      <c r="S15" s="137">
        <f t="shared" si="2"/>
        <v>0.154</v>
      </c>
      <c r="T15" s="137">
        <f t="shared" si="2"/>
        <v>0.154</v>
      </c>
      <c r="U15" s="137">
        <f t="shared" si="2"/>
        <v>3.9E-2</v>
      </c>
      <c r="V15" s="137">
        <f t="shared" si="2"/>
        <v>3.9E-2</v>
      </c>
      <c r="W15" s="137">
        <f t="shared" si="2"/>
        <v>0.11899999999999999</v>
      </c>
      <c r="X15" s="137">
        <f t="shared" si="2"/>
        <v>0.11899999999999999</v>
      </c>
      <c r="Y15" s="137">
        <f t="shared" si="2"/>
        <v>0.13400000000000001</v>
      </c>
      <c r="Z15" s="137">
        <f t="shared" si="2"/>
        <v>7.3999999999999996E-2</v>
      </c>
      <c r="AA15" s="137">
        <f t="shared" si="2"/>
        <v>8.8999999999999996E-2</v>
      </c>
      <c r="AB15" s="137">
        <f t="shared" si="2"/>
        <v>7.2999999999999995E-2</v>
      </c>
      <c r="AC15" s="137">
        <f t="shared" si="2"/>
        <v>0.14899999999999999</v>
      </c>
      <c r="AD15" s="137">
        <f t="shared" si="2"/>
        <v>0.16499999999999998</v>
      </c>
      <c r="AE15" s="137">
        <f t="shared" si="2"/>
        <v>8.8999999999999996E-2</v>
      </c>
      <c r="AF15" s="137">
        <f t="shared" si="2"/>
        <v>0.14899999999999999</v>
      </c>
      <c r="AG15" s="137">
        <f t="shared" si="2"/>
        <v>0.13400000000000001</v>
      </c>
      <c r="AH15" s="137">
        <f t="shared" si="2"/>
        <v>0.14200000000000002</v>
      </c>
      <c r="AI15" s="137">
        <f t="shared" si="2"/>
        <v>8.0000000000000002E-3</v>
      </c>
      <c r="AJ15" s="138">
        <f t="shared" si="2"/>
        <v>0</v>
      </c>
      <c r="AK15" s="138">
        <f>+SUM(AK10:AK14)</f>
        <v>0.99999999999999989</v>
      </c>
      <c r="AL15" s="138">
        <f>+SUM(AL10:AL14)</f>
        <v>0.99999999999999989</v>
      </c>
    </row>
    <row r="16" spans="2:44" ht="14.25" hidden="1" x14ac:dyDescent="0.2">
      <c r="K16" s="81" t="s">
        <v>239</v>
      </c>
      <c r="L16" s="167">
        <f>+O15+Q15</f>
        <v>8.5000000000000006E-2</v>
      </c>
      <c r="M16" s="167">
        <f>+P15+R15</f>
        <v>8.5000000000000006E-2</v>
      </c>
      <c r="N16" s="81"/>
    </row>
    <row r="17" spans="11:16" ht="14.25" hidden="1" x14ac:dyDescent="0.2">
      <c r="K17" s="81" t="s">
        <v>240</v>
      </c>
      <c r="L17" s="167">
        <f>+S15+U15+W15</f>
        <v>0.312</v>
      </c>
      <c r="M17" s="167">
        <f>+T15+V15+X15</f>
        <v>0.312</v>
      </c>
      <c r="N17" s="171">
        <f>+SUM(L16:L17)</f>
        <v>0.39700000000000002</v>
      </c>
      <c r="O17" s="171">
        <f>+SUM(M16:M17)</f>
        <v>0.39700000000000002</v>
      </c>
    </row>
    <row r="18" spans="11:16" ht="14.25" hidden="1" x14ac:dyDescent="0.2">
      <c r="K18" s="81" t="s">
        <v>241</v>
      </c>
      <c r="L18" s="167">
        <f>+Y15+AA15+AC15</f>
        <v>0.372</v>
      </c>
      <c r="M18" s="167">
        <f>+Z15+AB15+AD15</f>
        <v>0.31199999999999994</v>
      </c>
      <c r="N18" s="172">
        <f>+SUM(L16:L18)</f>
        <v>0.76900000000000002</v>
      </c>
      <c r="O18" s="172">
        <f>+SUM(M16:M18)</f>
        <v>0.70899999999999996</v>
      </c>
      <c r="P18" s="171">
        <f>+O18-N18</f>
        <v>-6.0000000000000053E-2</v>
      </c>
    </row>
    <row r="19" spans="11:16" ht="14.25" hidden="1" x14ac:dyDescent="0.2">
      <c r="K19" s="81" t="s">
        <v>242</v>
      </c>
      <c r="L19" s="167">
        <f>+AE15+AG15+AI15</f>
        <v>0.23100000000000001</v>
      </c>
      <c r="M19" s="167">
        <f>+AH15+AJ15+AF15</f>
        <v>0.29100000000000004</v>
      </c>
      <c r="N19" s="171">
        <f>+SUM(L16:L19)</f>
        <v>1</v>
      </c>
      <c r="O19" s="171">
        <f>+SUM(M16:M19)</f>
        <v>1</v>
      </c>
    </row>
  </sheetData>
  <sheetProtection algorithmName="SHA-512" hashValue="ohNGaSd9sVwON9DSooeUrLRI/9jRKTDR0hp6deRXR+qkQvN6YLSZA3qFJmbxpQf58Sdg2D7xhrP4/NtY1vcJJA==" saltValue="oze7vaDwXF66Mn6nvL4Sfw==" spinCount="100000" sheet="1" objects="1" scenarios="1" formatCells="0" formatColumns="0" formatRows="0"/>
  <mergeCells count="24">
    <mergeCell ref="AK8:AL8"/>
    <mergeCell ref="B7:C7"/>
    <mergeCell ref="D7:L7"/>
    <mergeCell ref="C2:J2"/>
    <mergeCell ref="B2:B5"/>
    <mergeCell ref="C3:J3"/>
    <mergeCell ref="C4:J4"/>
    <mergeCell ref="C5:J5"/>
    <mergeCell ref="K2:L2"/>
    <mergeCell ref="K3:L3"/>
    <mergeCell ref="K4:L4"/>
    <mergeCell ref="K5:L5"/>
    <mergeCell ref="M8:N8"/>
    <mergeCell ref="O8:P8"/>
    <mergeCell ref="Q8:R8"/>
    <mergeCell ref="S8:T8"/>
    <mergeCell ref="U8:V8"/>
    <mergeCell ref="W8:X8"/>
    <mergeCell ref="AI8:AJ8"/>
    <mergeCell ref="Y8:Z8"/>
    <mergeCell ref="AA8:AB8"/>
    <mergeCell ref="AC8:AD8"/>
    <mergeCell ref="AE8:AF8"/>
    <mergeCell ref="AG8:AH8"/>
  </mergeCells>
  <phoneticPr fontId="40" type="noConversion"/>
  <dataValidations count="1">
    <dataValidation type="whole" allowBlank="1" showInputMessage="1" showErrorMessage="1" sqref="F8:K8 F15:J65444 K32:K65444" xr:uid="{00000000-0002-0000-0A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8"/>
  <sheetViews>
    <sheetView showGridLines="0" topLeftCell="A11" zoomScale="90" zoomScaleNormal="90" workbookViewId="0">
      <selection activeCell="B12" sqref="B12:P14"/>
    </sheetView>
  </sheetViews>
  <sheetFormatPr baseColWidth="10" defaultRowHeight="14.25" x14ac:dyDescent="0.2"/>
  <cols>
    <col min="1" max="1" width="2.42578125" style="81" customWidth="1"/>
    <col min="2" max="2" width="14.5703125" style="81" customWidth="1"/>
    <col min="3" max="3" width="14.140625" style="81" customWidth="1"/>
    <col min="4" max="4" width="18.28515625" style="81" customWidth="1"/>
    <col min="5" max="5" width="17.140625" style="81" customWidth="1"/>
    <col min="6" max="6" width="23.140625" style="81" customWidth="1"/>
    <col min="7" max="8" width="20.28515625" style="81" customWidth="1"/>
    <col min="9" max="10" width="5.7109375" style="81" customWidth="1"/>
    <col min="11" max="11" width="5.7109375" style="81" hidden="1" customWidth="1"/>
    <col min="12" max="12" width="8.7109375" style="81" hidden="1" customWidth="1"/>
    <col min="13" max="13" width="14.5703125" style="81" customWidth="1"/>
    <col min="14" max="14" width="17.7109375" style="81" bestFit="1" customWidth="1"/>
    <col min="15" max="15" width="2.5703125" style="81" customWidth="1"/>
    <col min="16" max="16" width="2.42578125" style="81" customWidth="1"/>
    <col min="17" max="17" width="7.7109375" style="81" customWidth="1"/>
    <col min="18" max="18" width="0.7109375" style="82" customWidth="1"/>
    <col min="19" max="19" width="1" style="81" customWidth="1"/>
    <col min="20" max="20" width="1.5703125" style="81" customWidth="1"/>
    <col min="21" max="21" width="1.140625" style="82" customWidth="1"/>
    <col min="22" max="22" width="20.7109375" style="81" customWidth="1"/>
    <col min="23" max="26" width="7.7109375" style="81" customWidth="1"/>
    <col min="27" max="28" width="5.7109375" style="81" hidden="1" customWidth="1"/>
    <col min="29" max="29" width="10.7109375" style="81" customWidth="1"/>
    <col min="30" max="30" width="20.7109375" style="81" customWidth="1"/>
    <col min="31" max="31" width="9.140625" style="83" customWidth="1"/>
    <col min="32" max="252" width="9.140625" style="81" customWidth="1"/>
    <col min="253" max="16384" width="11.42578125" style="81"/>
  </cols>
  <sheetData>
    <row r="1" spans="2:31" ht="15" thickBot="1" x14ac:dyDescent="0.25"/>
    <row r="2" spans="2:31" ht="26.25" customHeight="1" x14ac:dyDescent="0.2">
      <c r="B2" s="371"/>
      <c r="C2" s="372"/>
      <c r="D2" s="365" t="s">
        <v>124</v>
      </c>
      <c r="E2" s="366"/>
      <c r="F2" s="366"/>
      <c r="G2" s="366"/>
      <c r="H2" s="366"/>
      <c r="I2" s="366"/>
      <c r="J2" s="366"/>
      <c r="K2" s="88"/>
      <c r="L2" s="88"/>
      <c r="M2" s="377" t="str">
        <f>Proyecto!K2</f>
        <v>Codigo: GC-F-015</v>
      </c>
      <c r="N2" s="378"/>
      <c r="O2" s="378"/>
      <c r="P2" s="379"/>
      <c r="S2" s="82"/>
      <c r="T2" s="82" t="s">
        <v>136</v>
      </c>
      <c r="U2" s="89"/>
    </row>
    <row r="3" spans="2:31" ht="23.25" customHeight="1" x14ac:dyDescent="0.2">
      <c r="B3" s="373"/>
      <c r="C3" s="374"/>
      <c r="D3" s="367" t="s">
        <v>126</v>
      </c>
      <c r="E3" s="368"/>
      <c r="F3" s="368"/>
      <c r="G3" s="368"/>
      <c r="H3" s="368"/>
      <c r="I3" s="368"/>
      <c r="J3" s="368"/>
      <c r="K3" s="90"/>
      <c r="L3" s="90"/>
      <c r="M3" s="380" t="str">
        <f>Proyecto!K3</f>
        <v>Fecha: 17 de septiembre de 2014</v>
      </c>
      <c r="N3" s="381"/>
      <c r="O3" s="381"/>
      <c r="P3" s="382"/>
      <c r="S3" s="82"/>
      <c r="T3" s="82" t="s">
        <v>137</v>
      </c>
      <c r="U3" s="89"/>
    </row>
    <row r="4" spans="2:31" ht="24" customHeight="1" x14ac:dyDescent="0.2">
      <c r="B4" s="373"/>
      <c r="C4" s="374"/>
      <c r="D4" s="367" t="s">
        <v>127</v>
      </c>
      <c r="E4" s="368"/>
      <c r="F4" s="368"/>
      <c r="G4" s="368"/>
      <c r="H4" s="368"/>
      <c r="I4" s="368"/>
      <c r="J4" s="368"/>
      <c r="K4" s="90"/>
      <c r="L4" s="90"/>
      <c r="M4" s="380" t="str">
        <f>Proyecto!K4</f>
        <v>Version 001</v>
      </c>
      <c r="N4" s="381"/>
      <c r="O4" s="381"/>
      <c r="P4" s="382"/>
      <c r="T4" s="82" t="s">
        <v>138</v>
      </c>
      <c r="U4" s="89"/>
    </row>
    <row r="5" spans="2:31" ht="22.5" customHeight="1" thickBot="1" x14ac:dyDescent="0.25">
      <c r="B5" s="375"/>
      <c r="C5" s="376"/>
      <c r="D5" s="369" t="s">
        <v>129</v>
      </c>
      <c r="E5" s="370"/>
      <c r="F5" s="370"/>
      <c r="G5" s="370"/>
      <c r="H5" s="370"/>
      <c r="I5" s="370"/>
      <c r="J5" s="370"/>
      <c r="K5" s="91"/>
      <c r="L5" s="91"/>
      <c r="M5" s="383" t="s">
        <v>130</v>
      </c>
      <c r="N5" s="384"/>
      <c r="O5" s="384"/>
      <c r="P5" s="385"/>
      <c r="T5" s="82" t="s">
        <v>139</v>
      </c>
    </row>
    <row r="6" spans="2:31" ht="5.25" customHeight="1" x14ac:dyDescent="0.2">
      <c r="B6" s="92"/>
      <c r="C6" s="92"/>
      <c r="D6" s="92"/>
      <c r="E6" s="92"/>
      <c r="F6" s="92"/>
      <c r="G6" s="92"/>
      <c r="H6" s="92"/>
      <c r="I6" s="92"/>
      <c r="J6" s="92"/>
      <c r="K6" s="92"/>
      <c r="L6" s="92"/>
      <c r="M6" s="92"/>
      <c r="N6" s="92"/>
      <c r="O6" s="92"/>
      <c r="P6" s="92"/>
      <c r="T6" s="82"/>
    </row>
    <row r="7" spans="2:31" ht="29.25" customHeight="1" x14ac:dyDescent="0.2">
      <c r="B7" s="354" t="s">
        <v>0</v>
      </c>
      <c r="C7" s="354"/>
      <c r="D7" s="347" t="str">
        <f>Proyecto!$E$7</f>
        <v>Transparencia, integridad y ética en las sociedades colombianas 2025</v>
      </c>
      <c r="E7" s="347"/>
      <c r="F7" s="347"/>
      <c r="G7" s="347"/>
      <c r="H7" s="347"/>
      <c r="I7" s="347"/>
      <c r="J7" s="347"/>
      <c r="K7" s="347"/>
      <c r="L7" s="347"/>
      <c r="M7" s="347"/>
      <c r="N7" s="347"/>
      <c r="O7" s="347"/>
      <c r="P7" s="347"/>
      <c r="AE7" s="81"/>
    </row>
    <row r="8" spans="2:31" ht="6.75" customHeight="1" x14ac:dyDescent="0.2">
      <c r="B8" s="93"/>
      <c r="C8" s="93"/>
      <c r="D8" s="94"/>
      <c r="E8" s="94"/>
      <c r="F8" s="94"/>
      <c r="G8" s="94"/>
      <c r="H8" s="94"/>
      <c r="I8" s="94"/>
      <c r="J8" s="94"/>
      <c r="K8" s="94"/>
      <c r="L8" s="94"/>
      <c r="M8" s="94"/>
      <c r="N8" s="94"/>
      <c r="O8" s="94"/>
      <c r="P8" s="94"/>
      <c r="AE8" s="81"/>
    </row>
    <row r="10" spans="2:31" ht="21.95" customHeight="1" x14ac:dyDescent="0.2">
      <c r="B10" s="352" t="s">
        <v>22</v>
      </c>
      <c r="C10" s="352"/>
      <c r="D10" s="352"/>
      <c r="E10" s="352"/>
      <c r="F10" s="352"/>
      <c r="G10" s="352"/>
      <c r="H10" s="352"/>
      <c r="I10" s="352"/>
      <c r="J10" s="352"/>
      <c r="K10" s="352"/>
      <c r="L10" s="352"/>
      <c r="M10" s="352"/>
      <c r="N10" s="352"/>
      <c r="O10" s="352"/>
      <c r="P10" s="352"/>
    </row>
    <row r="11" spans="2:31" ht="21.95" customHeight="1" x14ac:dyDescent="0.2">
      <c r="B11" s="355" t="s">
        <v>132</v>
      </c>
      <c r="C11" s="355"/>
      <c r="D11" s="355"/>
      <c r="E11" s="355"/>
      <c r="F11" s="95" t="s">
        <v>133</v>
      </c>
      <c r="G11" s="355" t="s">
        <v>134</v>
      </c>
      <c r="H11" s="355"/>
      <c r="I11" s="355"/>
      <c r="J11" s="355"/>
      <c r="K11" s="96"/>
      <c r="L11" s="96"/>
      <c r="M11" s="355" t="s">
        <v>135</v>
      </c>
      <c r="N11" s="355"/>
      <c r="O11" s="355"/>
      <c r="P11" s="355"/>
    </row>
    <row r="12" spans="2:31" ht="90.75" customHeight="1" x14ac:dyDescent="0.2">
      <c r="B12" s="284" t="s">
        <v>197</v>
      </c>
      <c r="C12" s="284"/>
      <c r="D12" s="284"/>
      <c r="E12" s="284"/>
      <c r="F12" s="98" t="s">
        <v>137</v>
      </c>
      <c r="G12" s="356" t="s">
        <v>229</v>
      </c>
      <c r="H12" s="357"/>
      <c r="I12" s="357"/>
      <c r="J12" s="358"/>
      <c r="K12" s="99"/>
      <c r="L12" s="99"/>
      <c r="M12" s="359" t="s">
        <v>175</v>
      </c>
      <c r="N12" s="360"/>
      <c r="O12" s="360"/>
      <c r="P12" s="361"/>
    </row>
    <row r="13" spans="2:31" ht="77.25" customHeight="1" x14ac:dyDescent="0.2">
      <c r="B13" s="284" t="s">
        <v>230</v>
      </c>
      <c r="C13" s="284"/>
      <c r="D13" s="284"/>
      <c r="E13" s="284"/>
      <c r="F13" s="98" t="s">
        <v>137</v>
      </c>
      <c r="G13" s="356" t="s">
        <v>231</v>
      </c>
      <c r="H13" s="357"/>
      <c r="I13" s="357"/>
      <c r="J13" s="358"/>
      <c r="K13" s="99"/>
      <c r="L13" s="99"/>
      <c r="M13" s="359" t="s">
        <v>175</v>
      </c>
      <c r="N13" s="360"/>
      <c r="O13" s="360"/>
      <c r="P13" s="361"/>
    </row>
    <row r="14" spans="2:31" ht="77.25" customHeight="1" x14ac:dyDescent="0.2">
      <c r="B14" s="284" t="s">
        <v>198</v>
      </c>
      <c r="C14" s="284"/>
      <c r="D14" s="284"/>
      <c r="E14" s="284"/>
      <c r="F14" s="98" t="s">
        <v>138</v>
      </c>
      <c r="G14" s="356" t="s">
        <v>199</v>
      </c>
      <c r="H14" s="357"/>
      <c r="I14" s="357"/>
      <c r="J14" s="358"/>
      <c r="K14" s="99"/>
      <c r="L14" s="99"/>
      <c r="M14" s="359" t="s">
        <v>175</v>
      </c>
      <c r="N14" s="360"/>
      <c r="O14" s="360"/>
      <c r="P14" s="361"/>
    </row>
    <row r="15" spans="2:31" ht="83.25" customHeight="1" x14ac:dyDescent="0.2">
      <c r="B15" s="362"/>
      <c r="C15" s="363"/>
      <c r="D15" s="363"/>
      <c r="E15" s="364"/>
      <c r="F15" s="109"/>
      <c r="G15" s="362"/>
      <c r="H15" s="363"/>
      <c r="I15" s="363"/>
      <c r="J15" s="364"/>
      <c r="K15" s="110"/>
      <c r="L15" s="110"/>
      <c r="M15" s="362"/>
      <c r="N15" s="363"/>
      <c r="O15" s="363"/>
      <c r="P15" s="364"/>
    </row>
    <row r="17" spans="2:16" ht="21.95" customHeight="1" x14ac:dyDescent="0.2">
      <c r="B17" s="352" t="s">
        <v>23</v>
      </c>
      <c r="C17" s="352"/>
      <c r="D17" s="352"/>
      <c r="E17" s="352"/>
      <c r="F17" s="352"/>
      <c r="G17" s="352"/>
      <c r="H17" s="352"/>
      <c r="I17" s="352"/>
      <c r="J17" s="352"/>
      <c r="K17" s="352"/>
      <c r="L17" s="352"/>
      <c r="M17" s="352"/>
      <c r="N17" s="352"/>
      <c r="O17" s="352"/>
      <c r="P17" s="352"/>
    </row>
    <row r="18" spans="2:16" ht="21.95" customHeight="1" x14ac:dyDescent="0.2">
      <c r="B18" s="353" t="s">
        <v>24</v>
      </c>
      <c r="C18" s="353"/>
      <c r="D18" s="353"/>
      <c r="E18" s="353"/>
      <c r="F18" s="353"/>
      <c r="G18" s="353"/>
      <c r="H18" s="353"/>
      <c r="I18" s="353"/>
      <c r="J18" s="353"/>
      <c r="K18" s="353"/>
      <c r="L18" s="353"/>
      <c r="M18" s="353"/>
      <c r="N18" s="353"/>
      <c r="O18" s="353"/>
      <c r="P18" s="353"/>
    </row>
  </sheetData>
  <mergeCells count="29">
    <mergeCell ref="B13:E13"/>
    <mergeCell ref="G13:J13"/>
    <mergeCell ref="M13:P13"/>
    <mergeCell ref="D2:J2"/>
    <mergeCell ref="D3:J3"/>
    <mergeCell ref="D4:J4"/>
    <mergeCell ref="D5:J5"/>
    <mergeCell ref="B10:P10"/>
    <mergeCell ref="B2:C5"/>
    <mergeCell ref="M2:P2"/>
    <mergeCell ref="M3:P3"/>
    <mergeCell ref="M4:P4"/>
    <mergeCell ref="M5:P5"/>
    <mergeCell ref="B17:P17"/>
    <mergeCell ref="B18:P18"/>
    <mergeCell ref="B7:C7"/>
    <mergeCell ref="D7:P7"/>
    <mergeCell ref="B11:E11"/>
    <mergeCell ref="G11:J11"/>
    <mergeCell ref="M11:P11"/>
    <mergeCell ref="B12:E12"/>
    <mergeCell ref="G12:J12"/>
    <mergeCell ref="M12:P12"/>
    <mergeCell ref="B15:E15"/>
    <mergeCell ref="G15:J15"/>
    <mergeCell ref="M15:P15"/>
    <mergeCell ref="B14:E14"/>
    <mergeCell ref="G14:J14"/>
    <mergeCell ref="M14:P14"/>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6:P16 G16:M16 G19:M65505 G9:M9 Q9:U65505 W9:AC65505" xr:uid="{00000000-0002-0000-0B00-000000000000}">
      <formula1>1</formula1>
      <formula2>5</formula2>
    </dataValidation>
    <dataValidation type="list" allowBlank="1" showInputMessage="1" showErrorMessage="1" sqref="F12:F15" xr:uid="{4D82EEC7-1785-4105-81E5-7DD45C320317}">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107</v>
      </c>
      <c r="C4" s="9" t="s">
        <v>57</v>
      </c>
      <c r="E4" s="9" t="s">
        <v>58</v>
      </c>
      <c r="G4" s="9" t="s">
        <v>59</v>
      </c>
      <c r="I4" s="9" t="s">
        <v>66</v>
      </c>
      <c r="K4" s="9" t="s">
        <v>67</v>
      </c>
      <c r="M4" s="9"/>
      <c r="O4" s="9" t="s">
        <v>99</v>
      </c>
      <c r="Q4" s="9" t="s">
        <v>110</v>
      </c>
    </row>
    <row r="5" spans="1:17" x14ac:dyDescent="0.2">
      <c r="A5" t="s">
        <v>108</v>
      </c>
      <c r="C5" s="8" t="s">
        <v>52</v>
      </c>
      <c r="E5" s="8" t="s">
        <v>53</v>
      </c>
      <c r="G5" s="8" t="s">
        <v>60</v>
      </c>
      <c r="I5" s="8" t="s">
        <v>96</v>
      </c>
      <c r="K5" s="8" t="s">
        <v>68</v>
      </c>
      <c r="M5" t="s">
        <v>87</v>
      </c>
      <c r="O5" s="8" t="s">
        <v>100</v>
      </c>
      <c r="Q5" t="s">
        <v>113</v>
      </c>
    </row>
    <row r="6" spans="1:17" x14ac:dyDescent="0.2">
      <c r="A6" t="s">
        <v>109</v>
      </c>
      <c r="C6" s="8" t="s">
        <v>55</v>
      </c>
      <c r="E6" s="8" t="s">
        <v>56</v>
      </c>
      <c r="G6" s="8" t="s">
        <v>61</v>
      </c>
      <c r="I6" s="8" t="s">
        <v>97</v>
      </c>
      <c r="K6" s="8" t="s">
        <v>69</v>
      </c>
      <c r="M6" t="s">
        <v>95</v>
      </c>
      <c r="O6" s="8" t="s">
        <v>101</v>
      </c>
      <c r="Q6" t="s">
        <v>114</v>
      </c>
    </row>
    <row r="7" spans="1:17" x14ac:dyDescent="0.2">
      <c r="C7" s="8" t="s">
        <v>54</v>
      </c>
      <c r="G7" s="8" t="s">
        <v>62</v>
      </c>
      <c r="K7" s="8" t="s">
        <v>70</v>
      </c>
      <c r="O7" s="8" t="s">
        <v>102</v>
      </c>
      <c r="Q7" t="s">
        <v>115</v>
      </c>
    </row>
    <row r="8" spans="1:17" x14ac:dyDescent="0.2">
      <c r="O8" s="8" t="s">
        <v>103</v>
      </c>
      <c r="Q8" t="s">
        <v>116</v>
      </c>
    </row>
    <row r="9" spans="1:17" x14ac:dyDescent="0.2">
      <c r="O9" s="8" t="s">
        <v>104</v>
      </c>
      <c r="Q9" t="s">
        <v>117</v>
      </c>
    </row>
    <row r="10" spans="1:17" x14ac:dyDescent="0.2">
      <c r="O10" s="8" t="s">
        <v>105</v>
      </c>
      <c r="Q10" t="s">
        <v>118</v>
      </c>
    </row>
    <row r="11" spans="1:17" x14ac:dyDescent="0.2">
      <c r="O11" s="8" t="s">
        <v>78</v>
      </c>
      <c r="Q11" t="s">
        <v>119</v>
      </c>
    </row>
    <row r="12" spans="1:17" x14ac:dyDescent="0.2">
      <c r="Q12" t="s">
        <v>120</v>
      </c>
    </row>
    <row r="14" spans="1:17" x14ac:dyDescent="0.2">
      <c r="Q14" s="9"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8"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1"/>
  <sheetViews>
    <sheetView showGridLines="0" topLeftCell="A6" zoomScale="80" zoomScaleNormal="80" workbookViewId="0">
      <selection activeCell="E24" sqref="E24"/>
    </sheetView>
  </sheetViews>
  <sheetFormatPr baseColWidth="10" defaultRowHeight="11.25" x14ac:dyDescent="0.15"/>
  <cols>
    <col min="1" max="1" width="2.28515625" style="16" customWidth="1"/>
    <col min="2" max="2" width="14.5703125" style="16" customWidth="1"/>
    <col min="3" max="3" width="14.140625" style="16" customWidth="1"/>
    <col min="4" max="4" width="14.42578125"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9" customWidth="1"/>
    <col min="19" max="19" width="1" style="16" customWidth="1"/>
    <col min="20" max="20" width="1.5703125" style="16" customWidth="1"/>
    <col min="21" max="21" width="1.140625" style="29"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193"/>
      <c r="C2" s="194"/>
      <c r="D2" s="244" t="s">
        <v>124</v>
      </c>
      <c r="E2" s="245"/>
      <c r="F2" s="245"/>
      <c r="G2" s="245"/>
      <c r="H2" s="245"/>
      <c r="I2" s="245"/>
      <c r="J2" s="246"/>
      <c r="K2" s="236" t="s">
        <v>125</v>
      </c>
      <c r="L2" s="247"/>
      <c r="M2" s="236" t="str">
        <f>Proyecto!K2</f>
        <v>Codigo: GC-F-015</v>
      </c>
      <c r="N2" s="237"/>
      <c r="O2" s="237"/>
      <c r="P2" s="238"/>
      <c r="S2" s="29"/>
      <c r="T2" s="29"/>
      <c r="U2" s="30"/>
    </row>
    <row r="3" spans="2:31" ht="23.25" customHeight="1" x14ac:dyDescent="0.15">
      <c r="B3" s="189"/>
      <c r="C3" s="190"/>
      <c r="D3" s="248" t="s">
        <v>126</v>
      </c>
      <c r="E3" s="249"/>
      <c r="F3" s="249"/>
      <c r="G3" s="249"/>
      <c r="H3" s="249"/>
      <c r="I3" s="249"/>
      <c r="J3" s="250"/>
      <c r="K3" s="215" t="s">
        <v>131</v>
      </c>
      <c r="L3" s="251"/>
      <c r="M3" s="212" t="str">
        <f>Proyecto!K3</f>
        <v>Fecha: 17 de septiembre de 2014</v>
      </c>
      <c r="N3" s="213"/>
      <c r="O3" s="213"/>
      <c r="P3" s="214"/>
      <c r="S3" s="29"/>
      <c r="T3" s="29"/>
      <c r="U3" s="30"/>
    </row>
    <row r="4" spans="2:31" ht="24" customHeight="1" x14ac:dyDescent="0.15">
      <c r="B4" s="189"/>
      <c r="C4" s="190"/>
      <c r="D4" s="248" t="s">
        <v>127</v>
      </c>
      <c r="E4" s="249"/>
      <c r="F4" s="249"/>
      <c r="G4" s="249"/>
      <c r="H4" s="249"/>
      <c r="I4" s="249"/>
      <c r="J4" s="250"/>
      <c r="K4" s="215" t="s">
        <v>128</v>
      </c>
      <c r="L4" s="251"/>
      <c r="M4" s="215" t="str">
        <f>Proyecto!K4</f>
        <v>Version 001</v>
      </c>
      <c r="N4" s="216"/>
      <c r="O4" s="216"/>
      <c r="P4" s="217"/>
      <c r="U4" s="30"/>
    </row>
    <row r="5" spans="2:31" ht="22.5" customHeight="1" thickBot="1" x14ac:dyDescent="0.2">
      <c r="B5" s="191"/>
      <c r="C5" s="192"/>
      <c r="D5" s="239" t="s">
        <v>129</v>
      </c>
      <c r="E5" s="240"/>
      <c r="F5" s="240"/>
      <c r="G5" s="240"/>
      <c r="H5" s="240"/>
      <c r="I5" s="240"/>
      <c r="J5" s="241"/>
      <c r="K5" s="242" t="s">
        <v>130</v>
      </c>
      <c r="L5" s="243"/>
      <c r="M5" s="218" t="s">
        <v>130</v>
      </c>
      <c r="N5" s="219"/>
      <c r="O5" s="219"/>
      <c r="P5" s="220"/>
    </row>
    <row r="6" spans="2:31" ht="5.25" customHeight="1" x14ac:dyDescent="0.15">
      <c r="B6" s="22"/>
      <c r="C6" s="22"/>
      <c r="D6" s="22"/>
      <c r="E6" s="22"/>
      <c r="F6" s="22"/>
      <c r="G6" s="22"/>
      <c r="H6" s="22"/>
      <c r="I6" s="22"/>
      <c r="J6" s="22"/>
      <c r="K6" s="22"/>
      <c r="L6" s="22"/>
      <c r="M6" s="22"/>
      <c r="N6" s="22"/>
      <c r="O6" s="22"/>
      <c r="P6" s="22"/>
    </row>
    <row r="7" spans="2:31" ht="29.25" customHeight="1" x14ac:dyDescent="0.2">
      <c r="B7" s="181" t="s">
        <v>0</v>
      </c>
      <c r="C7" s="181"/>
      <c r="D7" s="221" t="str">
        <f>Proyecto!$E$7</f>
        <v>Transparencia, integridad y ética en las sociedades colombianas 2025</v>
      </c>
      <c r="E7" s="221"/>
      <c r="F7" s="221"/>
      <c r="G7" s="221"/>
      <c r="H7" s="221"/>
      <c r="I7" s="221"/>
      <c r="J7" s="221"/>
      <c r="K7" s="221"/>
      <c r="L7" s="221"/>
      <c r="M7" s="221"/>
      <c r="N7" s="221"/>
      <c r="O7" s="221"/>
      <c r="P7" s="221"/>
      <c r="AE7" s="16"/>
    </row>
    <row r="8" spans="2:31" ht="6.75" customHeight="1" x14ac:dyDescent="0.2">
      <c r="B8" s="32"/>
      <c r="C8" s="32"/>
      <c r="D8" s="33"/>
      <c r="E8" s="33"/>
      <c r="F8" s="33"/>
      <c r="G8" s="33"/>
      <c r="H8" s="33"/>
      <c r="I8" s="33"/>
      <c r="J8" s="33"/>
      <c r="K8" s="33"/>
      <c r="L8" s="33"/>
      <c r="M8" s="33"/>
      <c r="N8" s="33"/>
      <c r="O8" s="33"/>
      <c r="P8" s="33"/>
      <c r="AE8" s="16"/>
    </row>
    <row r="9" spans="2:31" ht="36" customHeight="1" x14ac:dyDescent="0.2">
      <c r="B9" s="234" t="s">
        <v>25</v>
      </c>
      <c r="C9" s="235"/>
      <c r="D9" s="225" t="s">
        <v>163</v>
      </c>
      <c r="E9" s="226"/>
      <c r="F9" s="226"/>
      <c r="G9" s="226"/>
      <c r="H9" s="226"/>
      <c r="I9" s="226"/>
      <c r="J9" s="226"/>
      <c r="K9" s="226"/>
      <c r="L9" s="226"/>
      <c r="M9" s="226"/>
      <c r="N9" s="226"/>
      <c r="O9" s="226"/>
      <c r="P9" s="227"/>
      <c r="AE9" s="16"/>
    </row>
    <row r="10" spans="2:31" s="34" customFormat="1" ht="7.5" customHeight="1" x14ac:dyDescent="0.2">
      <c r="D10" s="103"/>
      <c r="E10" s="103"/>
      <c r="F10" s="103"/>
      <c r="G10" s="103"/>
      <c r="H10" s="103"/>
      <c r="I10" s="103"/>
      <c r="J10" s="103"/>
      <c r="K10" s="103"/>
      <c r="L10" s="103"/>
      <c r="M10" s="103"/>
      <c r="N10" s="103"/>
      <c r="O10" s="103"/>
      <c r="P10" s="103"/>
    </row>
    <row r="11" spans="2:31" ht="39.75" customHeight="1" x14ac:dyDescent="0.2">
      <c r="B11" s="234" t="s">
        <v>26</v>
      </c>
      <c r="C11" s="235"/>
      <c r="D11" s="222" t="s">
        <v>201</v>
      </c>
      <c r="E11" s="223"/>
      <c r="F11" s="223"/>
      <c r="G11" s="223"/>
      <c r="H11" s="223"/>
      <c r="I11" s="223"/>
      <c r="J11" s="223"/>
      <c r="K11" s="223"/>
      <c r="L11" s="223"/>
      <c r="M11" s="223"/>
      <c r="N11" s="223"/>
      <c r="O11" s="223"/>
      <c r="P11" s="224"/>
      <c r="AE11" s="16"/>
    </row>
    <row r="12" spans="2:31" ht="5.25" customHeight="1" x14ac:dyDescent="0.2">
      <c r="B12" s="24"/>
      <c r="C12" s="24"/>
      <c r="D12" s="36"/>
      <c r="E12" s="36"/>
      <c r="F12" s="36"/>
      <c r="G12" s="36"/>
      <c r="H12" s="36"/>
      <c r="I12" s="36"/>
      <c r="J12" s="36"/>
      <c r="K12" s="36"/>
      <c r="L12" s="36"/>
      <c r="M12" s="36"/>
      <c r="N12" s="36"/>
      <c r="O12" s="36"/>
      <c r="P12" s="36"/>
      <c r="AE12" s="16"/>
    </row>
    <row r="13" spans="2:31" ht="26.25" customHeight="1" x14ac:dyDescent="0.2">
      <c r="B13" s="204" t="s">
        <v>106</v>
      </c>
      <c r="C13" s="204"/>
      <c r="D13" s="72" t="s">
        <v>1</v>
      </c>
      <c r="E13" s="228" t="s">
        <v>202</v>
      </c>
      <c r="F13" s="229"/>
      <c r="G13" s="229"/>
      <c r="H13" s="229"/>
      <c r="I13" s="229"/>
      <c r="J13" s="229"/>
      <c r="K13" s="229"/>
      <c r="L13" s="229"/>
      <c r="M13" s="229"/>
      <c r="N13" s="229"/>
      <c r="O13" s="229"/>
      <c r="P13" s="230"/>
      <c r="AE13" s="16"/>
    </row>
    <row r="14" spans="2:31" ht="39" customHeight="1" x14ac:dyDescent="0.2">
      <c r="B14" s="205"/>
      <c r="C14" s="205"/>
      <c r="D14" s="73" t="s">
        <v>108</v>
      </c>
      <c r="E14" s="231"/>
      <c r="F14" s="232"/>
      <c r="G14" s="232"/>
      <c r="H14" s="232"/>
      <c r="I14" s="232"/>
      <c r="J14" s="232"/>
      <c r="K14" s="232"/>
      <c r="L14" s="232"/>
      <c r="M14" s="232"/>
      <c r="N14" s="232"/>
      <c r="O14" s="232"/>
      <c r="P14" s="233"/>
      <c r="AE14" s="16"/>
    </row>
    <row r="15" spans="2:31" ht="5.25" customHeight="1" x14ac:dyDescent="0.2">
      <c r="B15" s="24"/>
      <c r="C15" s="24"/>
      <c r="D15" s="74"/>
      <c r="E15" s="112"/>
      <c r="F15" s="112"/>
      <c r="G15" s="112"/>
      <c r="H15" s="112"/>
      <c r="I15" s="112"/>
      <c r="J15" s="112"/>
      <c r="K15" s="112"/>
      <c r="L15" s="112"/>
      <c r="M15" s="112"/>
      <c r="N15" s="112"/>
      <c r="O15" s="112"/>
      <c r="P15" s="112"/>
      <c r="AE15" s="16"/>
    </row>
    <row r="16" spans="2:31" ht="22.5" customHeight="1" x14ac:dyDescent="0.2">
      <c r="B16" s="204" t="s">
        <v>106</v>
      </c>
      <c r="C16" s="204"/>
      <c r="D16" s="72" t="s">
        <v>1</v>
      </c>
      <c r="E16" s="206" t="s">
        <v>203</v>
      </c>
      <c r="F16" s="207"/>
      <c r="G16" s="207"/>
      <c r="H16" s="207"/>
      <c r="I16" s="207"/>
      <c r="J16" s="207"/>
      <c r="K16" s="207"/>
      <c r="L16" s="207"/>
      <c r="M16" s="207"/>
      <c r="N16" s="207"/>
      <c r="O16" s="207"/>
      <c r="P16" s="208"/>
      <c r="AE16" s="16"/>
    </row>
    <row r="17" spans="2:31" ht="39.75" customHeight="1" x14ac:dyDescent="0.2">
      <c r="B17" s="205"/>
      <c r="C17" s="205"/>
      <c r="D17" s="73" t="s">
        <v>109</v>
      </c>
      <c r="E17" s="209"/>
      <c r="F17" s="210"/>
      <c r="G17" s="210"/>
      <c r="H17" s="210"/>
      <c r="I17" s="210"/>
      <c r="J17" s="210"/>
      <c r="K17" s="210"/>
      <c r="L17" s="210"/>
      <c r="M17" s="210"/>
      <c r="N17" s="210"/>
      <c r="O17" s="210"/>
      <c r="P17" s="211"/>
      <c r="AE17" s="16"/>
    </row>
    <row r="18" spans="2:31" ht="5.25" customHeight="1" x14ac:dyDescent="0.2">
      <c r="B18" s="24"/>
      <c r="C18" s="24"/>
      <c r="D18" s="74"/>
      <c r="E18" s="112"/>
      <c r="F18" s="112"/>
      <c r="G18" s="112"/>
      <c r="H18" s="112"/>
      <c r="I18" s="112"/>
      <c r="J18" s="112"/>
      <c r="K18" s="112"/>
      <c r="L18" s="112"/>
      <c r="M18" s="112"/>
      <c r="N18" s="112"/>
      <c r="O18" s="112"/>
      <c r="P18" s="112"/>
      <c r="AE18" s="16"/>
    </row>
    <row r="19" spans="2:31" ht="22.5" customHeight="1" x14ac:dyDescent="0.2">
      <c r="B19" s="204" t="s">
        <v>106</v>
      </c>
      <c r="C19" s="204"/>
      <c r="D19" s="72" t="s">
        <v>1</v>
      </c>
      <c r="E19" s="206" t="s">
        <v>204</v>
      </c>
      <c r="F19" s="207"/>
      <c r="G19" s="207"/>
      <c r="H19" s="207"/>
      <c r="I19" s="207"/>
      <c r="J19" s="207"/>
      <c r="K19" s="207"/>
      <c r="L19" s="207"/>
      <c r="M19" s="207"/>
      <c r="N19" s="207"/>
      <c r="O19" s="207"/>
      <c r="P19" s="208"/>
      <c r="AE19" s="16"/>
    </row>
    <row r="20" spans="2:31" ht="41.25" customHeight="1" x14ac:dyDescent="0.2">
      <c r="B20" s="205"/>
      <c r="C20" s="205"/>
      <c r="D20" s="73" t="s">
        <v>109</v>
      </c>
      <c r="E20" s="209"/>
      <c r="F20" s="210"/>
      <c r="G20" s="210"/>
      <c r="H20" s="210"/>
      <c r="I20" s="210"/>
      <c r="J20" s="210"/>
      <c r="K20" s="210"/>
      <c r="L20" s="210"/>
      <c r="M20" s="210"/>
      <c r="N20" s="210"/>
      <c r="O20" s="210"/>
      <c r="P20" s="211"/>
      <c r="AE20" s="16"/>
    </row>
    <row r="21" spans="2:31" ht="5.25" customHeight="1" x14ac:dyDescent="0.2">
      <c r="B21" s="24"/>
      <c r="C21" s="24"/>
      <c r="D21" s="74"/>
      <c r="E21" s="85"/>
      <c r="F21" s="85"/>
      <c r="G21" s="85"/>
      <c r="H21" s="85"/>
      <c r="I21" s="85"/>
      <c r="J21" s="85"/>
      <c r="K21" s="85"/>
      <c r="L21" s="85"/>
      <c r="M21" s="85"/>
      <c r="N21" s="85"/>
      <c r="O21" s="85"/>
      <c r="P21" s="85"/>
      <c r="AE21" s="16"/>
    </row>
  </sheetData>
  <mergeCells count="28">
    <mergeCell ref="M2:P2"/>
    <mergeCell ref="B2:C2"/>
    <mergeCell ref="B3:C3"/>
    <mergeCell ref="B4:C4"/>
    <mergeCell ref="D5:J5"/>
    <mergeCell ref="K5:L5"/>
    <mergeCell ref="B5:C5"/>
    <mergeCell ref="D2:J2"/>
    <mergeCell ref="K2:L2"/>
    <mergeCell ref="D3:J3"/>
    <mergeCell ref="K3:L3"/>
    <mergeCell ref="D4:J4"/>
    <mergeCell ref="K4:L4"/>
    <mergeCell ref="B19:C20"/>
    <mergeCell ref="E19:P20"/>
    <mergeCell ref="B13:C14"/>
    <mergeCell ref="M3:P3"/>
    <mergeCell ref="M4:P4"/>
    <mergeCell ref="M5:P5"/>
    <mergeCell ref="D7:P7"/>
    <mergeCell ref="D11:P11"/>
    <mergeCell ref="D9:P9"/>
    <mergeCell ref="E13:P14"/>
    <mergeCell ref="B16:C17"/>
    <mergeCell ref="E16:P17"/>
    <mergeCell ref="B7:C7"/>
    <mergeCell ref="B11:C11"/>
    <mergeCell ref="B9:C9"/>
  </mergeCells>
  <dataValidations count="1">
    <dataValidation type="whole" allowBlank="1" showInputMessage="1" showErrorMessage="1" sqref="W22:AC65472 Q22:U65472 G21:M65470 O21:P65470"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3"/>
  <sheetViews>
    <sheetView showGridLines="0" zoomScale="90" zoomScaleNormal="90" workbookViewId="0">
      <selection activeCell="D1" sqref="D1"/>
    </sheetView>
  </sheetViews>
  <sheetFormatPr baseColWidth="10"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193"/>
      <c r="C2" s="194"/>
      <c r="D2" s="252" t="s">
        <v>124</v>
      </c>
      <c r="E2" s="253"/>
      <c r="F2" s="253"/>
      <c r="G2" s="253"/>
      <c r="H2" s="254"/>
      <c r="I2" s="19" t="str">
        <f>Proyecto!K2</f>
        <v>Codigo: GC-F-015</v>
      </c>
      <c r="J2" s="17"/>
      <c r="K2" s="17"/>
      <c r="L2" s="17"/>
      <c r="N2" s="16"/>
      <c r="T2" s="18"/>
      <c r="X2" s="16"/>
    </row>
    <row r="3" spans="2:24" ht="23.25" customHeight="1" x14ac:dyDescent="0.15">
      <c r="B3" s="189"/>
      <c r="C3" s="190"/>
      <c r="D3" s="255" t="s">
        <v>126</v>
      </c>
      <c r="E3" s="256"/>
      <c r="F3" s="256"/>
      <c r="G3" s="256"/>
      <c r="H3" s="257"/>
      <c r="I3" s="20" t="str">
        <f>Proyecto!K3</f>
        <v>Fecha: 17 de septiembre de 2014</v>
      </c>
      <c r="J3" s="17"/>
      <c r="K3" s="17"/>
      <c r="L3" s="17"/>
      <c r="N3" s="16"/>
      <c r="T3" s="18"/>
      <c r="X3" s="16"/>
    </row>
    <row r="4" spans="2:24" ht="24" customHeight="1" x14ac:dyDescent="0.15">
      <c r="B4" s="189"/>
      <c r="C4" s="190"/>
      <c r="D4" s="255" t="s">
        <v>127</v>
      </c>
      <c r="E4" s="256"/>
      <c r="F4" s="256"/>
      <c r="G4" s="256"/>
      <c r="H4" s="257"/>
      <c r="I4" s="20" t="str">
        <f>Proyecto!K4</f>
        <v>Version 001</v>
      </c>
      <c r="J4" s="17"/>
      <c r="K4" s="17"/>
      <c r="L4" s="17"/>
      <c r="N4" s="16"/>
      <c r="T4" s="18"/>
      <c r="X4" s="16"/>
    </row>
    <row r="5" spans="2:24" ht="22.5" customHeight="1" thickBot="1" x14ac:dyDescent="0.2">
      <c r="B5" s="191"/>
      <c r="C5" s="192"/>
      <c r="D5" s="258" t="s">
        <v>129</v>
      </c>
      <c r="E5" s="259"/>
      <c r="F5" s="259"/>
      <c r="G5" s="259"/>
      <c r="H5" s="260"/>
      <c r="I5" s="21" t="s">
        <v>130</v>
      </c>
      <c r="J5" s="17"/>
      <c r="K5" s="17"/>
      <c r="L5" s="17"/>
      <c r="N5" s="16"/>
      <c r="T5" s="18"/>
      <c r="X5" s="16"/>
    </row>
    <row r="6" spans="2:24" ht="5.25" customHeight="1" x14ac:dyDescent="0.15">
      <c r="B6" s="22"/>
      <c r="C6" s="22"/>
      <c r="D6" s="22"/>
      <c r="E6" s="22"/>
      <c r="F6" s="22"/>
      <c r="G6" s="22"/>
      <c r="H6" s="22"/>
      <c r="I6" s="22"/>
    </row>
    <row r="7" spans="2:24" ht="29.25" customHeight="1" x14ac:dyDescent="0.2">
      <c r="B7" s="181" t="s">
        <v>0</v>
      </c>
      <c r="C7" s="181"/>
      <c r="D7" s="221" t="str">
        <f>Proyecto!$E$7</f>
        <v>Transparencia, integridad y ética en las sociedades colombianas 2025</v>
      </c>
      <c r="E7" s="221"/>
      <c r="F7" s="221"/>
      <c r="G7" s="221"/>
      <c r="H7" s="221"/>
      <c r="I7" s="221"/>
      <c r="X7" s="16"/>
    </row>
    <row r="8" spans="2:24" ht="10.5" customHeight="1" x14ac:dyDescent="0.2">
      <c r="B8" s="24"/>
      <c r="C8" s="24"/>
      <c r="D8" s="25"/>
      <c r="E8" s="25"/>
      <c r="F8" s="25"/>
      <c r="G8" s="25"/>
      <c r="H8" s="25"/>
      <c r="I8" s="25"/>
      <c r="X8" s="16"/>
    </row>
    <row r="9" spans="2:24" ht="18.75" customHeight="1" x14ac:dyDescent="0.2">
      <c r="B9" s="266" t="s">
        <v>112</v>
      </c>
      <c r="C9" s="266"/>
      <c r="D9" s="266"/>
      <c r="E9" s="266"/>
      <c r="F9" s="266"/>
      <c r="G9" s="266"/>
      <c r="H9" s="266"/>
      <c r="I9" s="266"/>
      <c r="X9" s="16"/>
    </row>
    <row r="10" spans="2:24" ht="28.5" customHeight="1" x14ac:dyDescent="0.2">
      <c r="B10" s="261" t="s">
        <v>27</v>
      </c>
      <c r="C10" s="261"/>
      <c r="D10" s="267" t="s">
        <v>159</v>
      </c>
      <c r="E10" s="267"/>
      <c r="F10" s="267"/>
      <c r="G10" s="267"/>
      <c r="H10" s="267"/>
      <c r="I10" s="267"/>
      <c r="X10" s="16"/>
    </row>
    <row r="11" spans="2:24" ht="22.5" customHeight="1" x14ac:dyDescent="0.2">
      <c r="B11" s="261" t="s">
        <v>1</v>
      </c>
      <c r="C11" s="261"/>
      <c r="D11" s="261" t="s">
        <v>2</v>
      </c>
      <c r="E11" s="261"/>
      <c r="F11" s="27" t="s">
        <v>3</v>
      </c>
      <c r="G11" s="27" t="s">
        <v>110</v>
      </c>
      <c r="H11" s="27" t="s">
        <v>4</v>
      </c>
      <c r="I11" s="27" t="s">
        <v>111</v>
      </c>
      <c r="X11" s="16"/>
    </row>
    <row r="12" spans="2:24" ht="51" customHeight="1" x14ac:dyDescent="0.2">
      <c r="B12" s="265" t="s">
        <v>52</v>
      </c>
      <c r="C12" s="265"/>
      <c r="D12" s="265" t="s">
        <v>158</v>
      </c>
      <c r="E12" s="265"/>
      <c r="F12" s="87">
        <v>1</v>
      </c>
      <c r="G12" s="86" t="s">
        <v>116</v>
      </c>
      <c r="H12" s="86" t="s">
        <v>53</v>
      </c>
      <c r="I12" s="28"/>
      <c r="X12" s="16"/>
    </row>
    <row r="13" spans="2:24" ht="24.75" customHeight="1" x14ac:dyDescent="0.2">
      <c r="B13" s="261" t="s">
        <v>5</v>
      </c>
      <c r="C13" s="261"/>
      <c r="D13" s="262" t="s">
        <v>140</v>
      </c>
      <c r="E13" s="263"/>
      <c r="F13" s="263"/>
      <c r="G13" s="263"/>
      <c r="H13" s="263"/>
      <c r="I13" s="264"/>
      <c r="X13" s="16"/>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345 J14:N65345 H14:H65345"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zoomScale="90" zoomScaleNormal="90" workbookViewId="0">
      <selection activeCell="E20" sqref="E20"/>
    </sheetView>
  </sheetViews>
  <sheetFormatPr baseColWidth="10"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9" customWidth="1"/>
    <col min="9" max="9" width="1" style="16" customWidth="1"/>
    <col min="10" max="10" width="1.5703125" style="16" customWidth="1"/>
    <col min="11" max="11" width="1.140625" style="29"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3"/>
      <c r="C2" s="278" t="s">
        <v>124</v>
      </c>
      <c r="D2" s="279"/>
      <c r="E2" s="279"/>
      <c r="F2" s="279"/>
      <c r="G2" s="268" t="str">
        <f>Proyecto!K2</f>
        <v>Codigo: GC-F-015</v>
      </c>
      <c r="H2" s="269"/>
      <c r="I2" s="269"/>
      <c r="J2" s="269"/>
      <c r="K2" s="269"/>
      <c r="L2" s="270"/>
    </row>
    <row r="3" spans="1:21" ht="23.25" customHeight="1" x14ac:dyDescent="0.15">
      <c r="B3" s="54"/>
      <c r="C3" s="280" t="s">
        <v>126</v>
      </c>
      <c r="D3" s="281"/>
      <c r="E3" s="281"/>
      <c r="F3" s="281"/>
      <c r="G3" s="271" t="str">
        <f>Proyecto!K3</f>
        <v>Fecha: 17 de septiembre de 2014</v>
      </c>
      <c r="H3" s="272"/>
      <c r="I3" s="272"/>
      <c r="J3" s="272"/>
      <c r="K3" s="272"/>
      <c r="L3" s="273"/>
    </row>
    <row r="4" spans="1:21" ht="24" customHeight="1" x14ac:dyDescent="0.15">
      <c r="B4" s="54"/>
      <c r="C4" s="280" t="s">
        <v>127</v>
      </c>
      <c r="D4" s="281"/>
      <c r="E4" s="281"/>
      <c r="F4" s="281"/>
      <c r="G4" s="271" t="str">
        <f>Proyecto!K4</f>
        <v>Version 001</v>
      </c>
      <c r="H4" s="272"/>
      <c r="I4" s="272"/>
      <c r="J4" s="272"/>
      <c r="K4" s="272"/>
      <c r="L4" s="273"/>
    </row>
    <row r="5" spans="1:21" ht="22.5" customHeight="1" thickBot="1" x14ac:dyDescent="0.2">
      <c r="B5" s="55"/>
      <c r="C5" s="282" t="s">
        <v>129</v>
      </c>
      <c r="D5" s="283"/>
      <c r="E5" s="283"/>
      <c r="F5" s="283"/>
      <c r="G5" s="274" t="s">
        <v>130</v>
      </c>
      <c r="H5" s="275"/>
      <c r="I5" s="275"/>
      <c r="J5" s="275"/>
      <c r="K5" s="275"/>
      <c r="L5" s="276"/>
    </row>
    <row r="6" spans="1:21" ht="5.25" customHeight="1" x14ac:dyDescent="0.15">
      <c r="A6" s="29" t="str">
        <f>Proyecto!$E$7</f>
        <v>Transparencia, integridad y ética en las sociedades colombianas 2025</v>
      </c>
      <c r="B6" s="22"/>
      <c r="C6" s="22"/>
      <c r="D6" s="22"/>
      <c r="E6" s="22"/>
      <c r="F6" s="22"/>
    </row>
    <row r="7" spans="1:21" ht="29.25" customHeight="1" x14ac:dyDescent="0.2">
      <c r="B7" s="23" t="s">
        <v>0</v>
      </c>
      <c r="C7" s="277" t="str">
        <f>Proyecto!$E$7</f>
        <v>Transparencia, integridad y ética en las sociedades colombianas 2025</v>
      </c>
      <c r="D7" s="277"/>
      <c r="E7" s="277"/>
      <c r="F7" s="277"/>
      <c r="U7" s="16"/>
    </row>
    <row r="10" spans="1:21" ht="24" customHeight="1" x14ac:dyDescent="0.15">
      <c r="B10" s="61" t="s">
        <v>88</v>
      </c>
      <c r="C10" s="59" t="s">
        <v>87</v>
      </c>
    </row>
    <row r="11" spans="1:21" ht="6" customHeight="1" x14ac:dyDescent="0.15"/>
    <row r="12" spans="1:21" ht="18" customHeight="1" x14ac:dyDescent="0.15">
      <c r="B12" s="23" t="s">
        <v>47</v>
      </c>
      <c r="C12" s="75"/>
    </row>
    <row r="13" spans="1:21" ht="6" customHeight="1" x14ac:dyDescent="0.15"/>
    <row r="14" spans="1:21" ht="18" customHeight="1" x14ac:dyDescent="0.15">
      <c r="B14" s="23" t="s">
        <v>48</v>
      </c>
      <c r="C14" s="59"/>
    </row>
    <row r="15" spans="1:21" ht="6" customHeight="1" x14ac:dyDescent="0.15"/>
    <row r="16" spans="1:21" ht="18" customHeight="1" x14ac:dyDescent="0.15">
      <c r="B16" s="23" t="s">
        <v>44</v>
      </c>
      <c r="C16" s="104"/>
    </row>
    <row r="17" spans="2:3" ht="6" customHeight="1" x14ac:dyDescent="0.15"/>
    <row r="18" spans="2:3" ht="18" customHeight="1" x14ac:dyDescent="0.15">
      <c r="B18" s="23" t="s">
        <v>45</v>
      </c>
      <c r="C18" s="60">
        <v>0</v>
      </c>
    </row>
    <row r="19" spans="2:3" ht="6" customHeight="1" x14ac:dyDescent="0.15"/>
    <row r="20" spans="2:3" ht="18" customHeight="1" x14ac:dyDescent="0.15">
      <c r="B20" s="23" t="s">
        <v>46</v>
      </c>
      <c r="C20" s="60">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5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5"/>
  <sheetViews>
    <sheetView showGridLines="0" topLeftCell="A14" zoomScale="90" zoomScaleNormal="90" workbookViewId="0">
      <selection activeCell="C15" sqref="C15"/>
    </sheetView>
  </sheetViews>
  <sheetFormatPr baseColWidth="10" defaultRowHeight="11.25" x14ac:dyDescent="0.15"/>
  <cols>
    <col min="1" max="1" width="2.42578125" style="16" customWidth="1"/>
    <col min="2" max="2" width="34.28515625" style="16" customWidth="1"/>
    <col min="3" max="4" width="39.42578125" style="16" customWidth="1"/>
    <col min="5" max="5" width="8.85546875" style="16" customWidth="1"/>
    <col min="6" max="6" width="5.7109375" style="16" customWidth="1"/>
    <col min="7" max="7" width="49.85546875" style="16" customWidth="1"/>
    <col min="8" max="8" width="7.7109375" style="16" customWidth="1"/>
    <col min="9" max="9" width="0.7109375" style="29" customWidth="1"/>
    <col min="10" max="10" width="1" style="16" customWidth="1"/>
    <col min="11" max="11" width="1.5703125" style="16" customWidth="1"/>
    <col min="12" max="12" width="1.140625" style="29"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8"/>
      <c r="C2" s="252" t="s">
        <v>124</v>
      </c>
      <c r="D2" s="253"/>
      <c r="E2" s="253"/>
      <c r="F2" s="254"/>
      <c r="G2" s="19" t="str">
        <f>Proyecto!K2</f>
        <v>Codigo: GC-F-015</v>
      </c>
      <c r="H2" s="29"/>
      <c r="J2" s="30"/>
      <c r="L2" s="16"/>
      <c r="T2" s="18"/>
      <c r="V2" s="16"/>
    </row>
    <row r="3" spans="2:22" ht="23.25" customHeight="1" x14ac:dyDescent="0.15">
      <c r="B3" s="49"/>
      <c r="C3" s="255" t="s">
        <v>126</v>
      </c>
      <c r="D3" s="256"/>
      <c r="E3" s="256"/>
      <c r="F3" s="257"/>
      <c r="G3" s="20" t="str">
        <f>Proyecto!K3</f>
        <v>Fecha: 17 de septiembre de 2014</v>
      </c>
      <c r="H3" s="29"/>
      <c r="J3" s="30"/>
      <c r="L3" s="16"/>
      <c r="T3" s="18"/>
      <c r="V3" s="16"/>
    </row>
    <row r="4" spans="2:22" ht="24" customHeight="1" x14ac:dyDescent="0.15">
      <c r="B4" s="49"/>
      <c r="C4" s="255" t="s">
        <v>127</v>
      </c>
      <c r="D4" s="256"/>
      <c r="E4" s="256"/>
      <c r="F4" s="257"/>
      <c r="G4" s="20" t="str">
        <f>Proyecto!K4</f>
        <v>Version 001</v>
      </c>
      <c r="I4" s="16"/>
      <c r="J4" s="30"/>
      <c r="L4" s="16"/>
      <c r="T4" s="18"/>
      <c r="V4" s="16"/>
    </row>
    <row r="5" spans="2:22" ht="22.5" customHeight="1" thickBot="1" x14ac:dyDescent="0.2">
      <c r="B5" s="50"/>
      <c r="C5" s="258" t="s">
        <v>129</v>
      </c>
      <c r="D5" s="259"/>
      <c r="E5" s="259"/>
      <c r="F5" s="260"/>
      <c r="G5" s="21" t="s">
        <v>130</v>
      </c>
      <c r="I5" s="16"/>
      <c r="J5" s="29"/>
      <c r="L5" s="16"/>
      <c r="T5" s="18"/>
      <c r="V5" s="16"/>
    </row>
    <row r="6" spans="2:22" ht="5.25" customHeight="1" x14ac:dyDescent="0.15">
      <c r="B6" s="22"/>
      <c r="C6" s="22"/>
      <c r="D6" s="22"/>
      <c r="E6" s="22"/>
      <c r="F6" s="22"/>
      <c r="G6" s="22"/>
    </row>
    <row r="7" spans="2:22" ht="29.25" customHeight="1" x14ac:dyDescent="0.2">
      <c r="B7" s="23" t="s">
        <v>0</v>
      </c>
      <c r="C7" s="221" t="str">
        <f>Proyecto!$E$7</f>
        <v>Transparencia, integridad y ética en las sociedades colombianas 2025</v>
      </c>
      <c r="D7" s="221"/>
      <c r="E7" s="221"/>
      <c r="F7" s="221"/>
      <c r="G7" s="221"/>
      <c r="V7" s="16"/>
    </row>
    <row r="9" spans="2:22" ht="18" customHeight="1" x14ac:dyDescent="0.15">
      <c r="B9" s="266" t="s">
        <v>43</v>
      </c>
      <c r="C9" s="266"/>
      <c r="D9" s="266"/>
      <c r="E9" s="266"/>
      <c r="F9" s="266"/>
      <c r="G9" s="266"/>
    </row>
    <row r="10" spans="2:22" s="34" customFormat="1" ht="15" customHeight="1" x14ac:dyDescent="0.2"/>
    <row r="11" spans="2:22" ht="20.25" customHeight="1" x14ac:dyDescent="0.15">
      <c r="B11" s="27" t="s">
        <v>75</v>
      </c>
      <c r="C11" s="27" t="s">
        <v>6</v>
      </c>
      <c r="D11" s="27" t="s">
        <v>14</v>
      </c>
      <c r="E11" s="27" t="s">
        <v>42</v>
      </c>
      <c r="F11" s="266" t="s">
        <v>15</v>
      </c>
      <c r="G11" s="266"/>
    </row>
    <row r="12" spans="2:22" s="100" customFormat="1" ht="89.25" customHeight="1" x14ac:dyDescent="0.2">
      <c r="B12" s="98" t="s">
        <v>60</v>
      </c>
      <c r="C12" s="98" t="s">
        <v>166</v>
      </c>
      <c r="D12" s="84" t="s">
        <v>63</v>
      </c>
      <c r="E12" s="99" t="s">
        <v>96</v>
      </c>
      <c r="F12" s="284" t="s">
        <v>160</v>
      </c>
      <c r="G12" s="284"/>
      <c r="I12" s="101"/>
      <c r="L12" s="101"/>
      <c r="V12" s="34"/>
    </row>
    <row r="13" spans="2:22" s="100" customFormat="1" ht="191.25" customHeight="1" x14ac:dyDescent="0.2">
      <c r="B13" s="98" t="s">
        <v>61</v>
      </c>
      <c r="C13" s="98" t="s">
        <v>167</v>
      </c>
      <c r="D13" s="84" t="s">
        <v>64</v>
      </c>
      <c r="E13" s="99" t="s">
        <v>96</v>
      </c>
      <c r="F13" s="284" t="s">
        <v>168</v>
      </c>
      <c r="G13" s="284"/>
      <c r="I13" s="101"/>
      <c r="L13" s="101"/>
      <c r="V13" s="34"/>
    </row>
    <row r="14" spans="2:22" s="100" customFormat="1" ht="89.25" customHeight="1" x14ac:dyDescent="0.2">
      <c r="B14" s="98" t="s">
        <v>62</v>
      </c>
      <c r="C14" s="98" t="s">
        <v>205</v>
      </c>
      <c r="D14" s="84" t="s">
        <v>65</v>
      </c>
      <c r="E14" s="99" t="s">
        <v>96</v>
      </c>
      <c r="F14" s="284" t="s">
        <v>169</v>
      </c>
      <c r="G14" s="284"/>
      <c r="I14" s="101"/>
      <c r="L14" s="101"/>
      <c r="V14" s="34"/>
    </row>
    <row r="15" spans="2:22" s="100" customFormat="1" ht="85.5" customHeight="1" x14ac:dyDescent="0.2">
      <c r="B15" s="98" t="s">
        <v>164</v>
      </c>
      <c r="C15" s="98" t="s">
        <v>206</v>
      </c>
      <c r="D15" s="84" t="s">
        <v>141</v>
      </c>
      <c r="E15" s="99" t="s">
        <v>96</v>
      </c>
      <c r="F15" s="284" t="s">
        <v>165</v>
      </c>
      <c r="G15" s="284"/>
      <c r="I15" s="101"/>
      <c r="L15" s="101"/>
      <c r="V15" s="34"/>
    </row>
  </sheetData>
  <mergeCells count="11">
    <mergeCell ref="F12:G12"/>
    <mergeCell ref="F13:G13"/>
    <mergeCell ref="F14:G14"/>
    <mergeCell ref="F15:G15"/>
    <mergeCell ref="C2:F2"/>
    <mergeCell ref="C3:F3"/>
    <mergeCell ref="C4:F4"/>
    <mergeCell ref="C5:F5"/>
    <mergeCell ref="F11:G11"/>
    <mergeCell ref="C7:G7"/>
    <mergeCell ref="B9:G9"/>
  </mergeCells>
  <conditionalFormatting sqref="C15">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dataValidations count="1">
    <dataValidation type="whole" allowBlank="1" showInputMessage="1" showErrorMessage="1" sqref="E8:G8 H8:L15 E16:L65479 N8:T65479" xr:uid="{00000000-0002-0000-03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B12:B14</xm:sqref>
        </x14:dataValidation>
        <x14:dataValidation type="list" allowBlank="1" showInputMessage="1" showErrorMessage="1" xr:uid="{00000000-0002-0000-0300-000002000000}">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18"/>
  <sheetViews>
    <sheetView topLeftCell="A14" zoomScaleNormal="100" workbookViewId="0">
      <selection activeCell="C17" sqref="C17"/>
    </sheetView>
  </sheetViews>
  <sheetFormatPr baseColWidth="10" defaultRowHeight="12.75" x14ac:dyDescent="0.2"/>
  <cols>
    <col min="1" max="1" width="5" style="52" customWidth="1"/>
    <col min="2" max="2" width="30.28515625" style="52" customWidth="1"/>
    <col min="3" max="3" width="25" style="52" customWidth="1"/>
    <col min="4" max="4" width="11.42578125" style="52"/>
    <col min="5" max="5" width="33" style="52" customWidth="1"/>
    <col min="6" max="6" width="20.7109375" style="52" customWidth="1"/>
    <col min="7" max="7" width="25.5703125" style="52" customWidth="1"/>
    <col min="8" max="8" width="15" style="52" customWidth="1"/>
    <col min="9" max="16384" width="11.42578125" style="52"/>
  </cols>
  <sheetData>
    <row r="1" spans="2:8" ht="13.5" thickBot="1" x14ac:dyDescent="0.25"/>
    <row r="2" spans="2:8" ht="18" customHeight="1" x14ac:dyDescent="0.2">
      <c r="B2" s="53"/>
      <c r="C2" s="278" t="s">
        <v>124</v>
      </c>
      <c r="D2" s="279"/>
      <c r="E2" s="279"/>
      <c r="F2" s="291"/>
      <c r="G2" s="268" t="str">
        <f>Proyecto!K2</f>
        <v>Codigo: GC-F-015</v>
      </c>
      <c r="H2" s="270"/>
    </row>
    <row r="3" spans="2:8" ht="19.5" customHeight="1" x14ac:dyDescent="0.2">
      <c r="B3" s="54"/>
      <c r="C3" s="280" t="s">
        <v>126</v>
      </c>
      <c r="D3" s="281"/>
      <c r="E3" s="281"/>
      <c r="F3" s="292"/>
      <c r="G3" s="271" t="str">
        <f>Proyecto!K3</f>
        <v>Fecha: 17 de septiembre de 2014</v>
      </c>
      <c r="H3" s="273"/>
    </row>
    <row r="4" spans="2:8" ht="19.5" customHeight="1" x14ac:dyDescent="0.2">
      <c r="B4" s="54"/>
      <c r="C4" s="280" t="s">
        <v>127</v>
      </c>
      <c r="D4" s="281"/>
      <c r="E4" s="281"/>
      <c r="F4" s="292"/>
      <c r="G4" s="271" t="str">
        <f>Proyecto!K4</f>
        <v>Version 001</v>
      </c>
      <c r="H4" s="273"/>
    </row>
    <row r="5" spans="2:8" ht="21.75" customHeight="1" thickBot="1" x14ac:dyDescent="0.25">
      <c r="B5" s="55"/>
      <c r="C5" s="282" t="s">
        <v>129</v>
      </c>
      <c r="D5" s="283"/>
      <c r="E5" s="283"/>
      <c r="F5" s="293"/>
      <c r="G5" s="274" t="s">
        <v>130</v>
      </c>
      <c r="H5" s="276"/>
    </row>
    <row r="6" spans="2:8" ht="21" customHeight="1" x14ac:dyDescent="0.2"/>
    <row r="7" spans="2:8" ht="22.5" customHeight="1" x14ac:dyDescent="0.2">
      <c r="B7" s="285" t="s">
        <v>77</v>
      </c>
      <c r="C7" s="286"/>
      <c r="D7" s="286"/>
      <c r="E7" s="286"/>
      <c r="F7" s="286"/>
      <c r="G7" s="286"/>
      <c r="H7" s="286"/>
    </row>
    <row r="8" spans="2:8" ht="103.5" customHeight="1" x14ac:dyDescent="0.2">
      <c r="B8" s="287" t="s">
        <v>142</v>
      </c>
      <c r="C8" s="288"/>
      <c r="D8" s="288"/>
      <c r="E8" s="288"/>
      <c r="F8" s="288"/>
      <c r="G8" s="288"/>
      <c r="H8" s="288"/>
    </row>
    <row r="11" spans="2:8" ht="22.5" customHeight="1" x14ac:dyDescent="0.2">
      <c r="B11" s="289" t="s">
        <v>74</v>
      </c>
      <c r="C11" s="290"/>
      <c r="E11" s="285" t="s">
        <v>76</v>
      </c>
      <c r="F11" s="286"/>
      <c r="G11" s="286"/>
      <c r="H11" s="286"/>
    </row>
    <row r="13" spans="2:8" ht="20.25" customHeight="1" x14ac:dyDescent="0.2">
      <c r="B13" s="58" t="s">
        <v>6</v>
      </c>
      <c r="C13" s="58" t="s">
        <v>75</v>
      </c>
      <c r="D13" s="56"/>
      <c r="E13" s="58" t="s">
        <v>6</v>
      </c>
      <c r="F13" s="58" t="s">
        <v>75</v>
      </c>
      <c r="G13" s="58" t="s">
        <v>73</v>
      </c>
      <c r="H13" s="58" t="s">
        <v>91</v>
      </c>
    </row>
    <row r="14" spans="2:8" ht="54" customHeight="1" x14ac:dyDescent="0.2">
      <c r="B14" s="73" t="str">
        <f>+'Recursos Humanos'!C12</f>
        <v>Superintendente de Sociedades</v>
      </c>
      <c r="C14" s="73" t="str">
        <f>+'Recursos Humanos'!B12</f>
        <v>Patrocinador</v>
      </c>
      <c r="E14" s="73"/>
      <c r="F14" s="73"/>
      <c r="G14" s="57"/>
      <c r="H14" s="57"/>
    </row>
    <row r="15" spans="2:8" ht="64.5" customHeight="1" x14ac:dyDescent="0.2">
      <c r="B15" s="73" t="str">
        <f>+'Recursos Humanos'!C13</f>
        <v>Delegado de Asuntos Económicos y Societarios</v>
      </c>
      <c r="C15" s="73" t="str">
        <f>+'Recursos Humanos'!B13</f>
        <v>Gerente</v>
      </c>
      <c r="E15" s="57"/>
      <c r="F15" s="57"/>
      <c r="G15" s="57"/>
      <c r="H15" s="57"/>
    </row>
    <row r="16" spans="2:8" ht="81.75" customHeight="1" x14ac:dyDescent="0.2">
      <c r="B16" s="73" t="str">
        <f>+'Recursos Humanos'!C14</f>
        <v>Director de Informes Empresariales y Estudios Económicos y Contables
Directora de Cumplimiento</v>
      </c>
      <c r="C16" s="73" t="str">
        <f>+'Recursos Humanos'!B14</f>
        <v>Lider funcional</v>
      </c>
      <c r="E16" s="57"/>
      <c r="F16" s="57"/>
      <c r="G16" s="57"/>
      <c r="H16" s="57"/>
    </row>
    <row r="17" spans="2:8" ht="99.75" customHeight="1" x14ac:dyDescent="0.2">
      <c r="B17" s="73" t="str">
        <f>+'Recursos Humanos'!C15</f>
        <v>Coordinador de Grupo de Análisis y Regulación Contable.
Coordinador Grupo de Investigaciones de Soborno Transnacional y otros Delitos.
Coordinador Grupo de Supervisión de Programas y Riesgos Especiales.
Coordinador Grupo de Sostenibilidad Empresarial y Supervisión de Sociedades BIC</v>
      </c>
      <c r="C17" s="73" t="str">
        <f>+'Recursos Humanos'!B15</f>
        <v>Líder Técnico</v>
      </c>
      <c r="E17" s="57"/>
      <c r="F17" s="57"/>
      <c r="G17" s="57"/>
      <c r="H17" s="57"/>
    </row>
    <row r="18" spans="2:8" ht="54" customHeight="1" x14ac:dyDescent="0.2">
      <c r="B18" s="73"/>
      <c r="C18" s="71"/>
      <c r="E18" s="57"/>
      <c r="F18" s="57"/>
      <c r="G18" s="57"/>
      <c r="H18" s="5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20"/>
  <sheetViews>
    <sheetView showGridLines="0" topLeftCell="A12" zoomScale="60" zoomScaleNormal="60" workbookViewId="0">
      <selection activeCell="D22" sqref="D22"/>
    </sheetView>
  </sheetViews>
  <sheetFormatPr baseColWidth="10" defaultRowHeight="11.25" x14ac:dyDescent="0.15"/>
  <cols>
    <col min="1" max="1" width="2.42578125" style="16" customWidth="1"/>
    <col min="2" max="2" width="14.5703125" style="16" customWidth="1"/>
    <col min="3" max="3" width="24.140625" style="16" customWidth="1"/>
    <col min="4" max="4" width="42" style="16" customWidth="1"/>
    <col min="5" max="5" width="17.140625" style="16" customWidth="1"/>
    <col min="6" max="6" width="55.140625" style="16"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310"/>
      <c r="C2" s="311"/>
      <c r="D2" s="301" t="s">
        <v>124</v>
      </c>
      <c r="E2" s="302"/>
      <c r="F2" s="302"/>
      <c r="G2" s="303"/>
      <c r="H2" s="66" t="str">
        <f>Proyecto!K2</f>
        <v>Codigo: GC-F-015</v>
      </c>
    </row>
    <row r="3" spans="2:16" ht="23.25" customHeight="1" x14ac:dyDescent="0.15">
      <c r="B3" s="312"/>
      <c r="C3" s="299"/>
      <c r="D3" s="304" t="s">
        <v>126</v>
      </c>
      <c r="E3" s="305"/>
      <c r="F3" s="305"/>
      <c r="G3" s="306"/>
      <c r="H3" s="67" t="str">
        <f>Proyecto!K3</f>
        <v>Fecha: 17 de septiembre de 2014</v>
      </c>
    </row>
    <row r="4" spans="2:16" ht="24" customHeight="1" x14ac:dyDescent="0.15">
      <c r="B4" s="312"/>
      <c r="C4" s="299"/>
      <c r="D4" s="304" t="s">
        <v>127</v>
      </c>
      <c r="E4" s="305"/>
      <c r="F4" s="305"/>
      <c r="G4" s="306"/>
      <c r="H4" s="68" t="str">
        <f>Proyecto!K4</f>
        <v>Version 001</v>
      </c>
    </row>
    <row r="5" spans="2:16" ht="22.5" customHeight="1" thickBot="1" x14ac:dyDescent="0.2">
      <c r="B5" s="313"/>
      <c r="C5" s="314"/>
      <c r="D5" s="307" t="s">
        <v>129</v>
      </c>
      <c r="E5" s="308"/>
      <c r="F5" s="308"/>
      <c r="G5" s="309"/>
      <c r="H5" s="69" t="s">
        <v>130</v>
      </c>
    </row>
    <row r="6" spans="2:16" ht="5.25" customHeight="1" x14ac:dyDescent="0.15">
      <c r="B6" s="22"/>
      <c r="C6" s="22"/>
      <c r="D6" s="22"/>
      <c r="E6" s="22"/>
      <c r="F6" s="22"/>
      <c r="G6" s="22"/>
      <c r="H6" s="22"/>
    </row>
    <row r="7" spans="2:16" ht="29.25" customHeight="1" x14ac:dyDescent="0.2">
      <c r="B7" s="181" t="s">
        <v>0</v>
      </c>
      <c r="C7" s="181"/>
      <c r="D7" s="221" t="str">
        <f>Proyecto!$E$7</f>
        <v>Transparencia, integridad y ética en las sociedades colombianas 2025</v>
      </c>
      <c r="E7" s="221"/>
      <c r="F7" s="221"/>
      <c r="G7" s="221"/>
      <c r="H7" s="221"/>
      <c r="P7" s="16"/>
    </row>
    <row r="8" spans="2:16" s="34" customFormat="1" ht="19.5" customHeight="1" x14ac:dyDescent="0.2"/>
    <row r="9" spans="2:16" ht="30" customHeight="1" x14ac:dyDescent="0.15">
      <c r="B9" s="294" t="s">
        <v>37</v>
      </c>
      <c r="C9" s="295"/>
      <c r="D9" s="295"/>
      <c r="E9" s="295"/>
      <c r="F9" s="295"/>
      <c r="G9" s="295"/>
      <c r="H9" s="295"/>
    </row>
    <row r="10" spans="2:16" ht="9.75" customHeight="1" x14ac:dyDescent="0.2">
      <c r="B10" s="299"/>
      <c r="C10" s="299"/>
      <c r="D10" s="299"/>
      <c r="E10" s="299"/>
      <c r="F10" s="299"/>
      <c r="G10" s="299"/>
      <c r="H10" s="299"/>
      <c r="P10" s="16"/>
    </row>
    <row r="11" spans="2:16" ht="25.5" customHeight="1" x14ac:dyDescent="0.2">
      <c r="B11" s="261" t="s">
        <v>6</v>
      </c>
      <c r="C11" s="261"/>
      <c r="D11" s="27" t="s">
        <v>7</v>
      </c>
      <c r="E11" s="26" t="s">
        <v>71</v>
      </c>
      <c r="F11" s="27" t="s">
        <v>11</v>
      </c>
      <c r="G11" s="27" t="s">
        <v>98</v>
      </c>
      <c r="H11" s="27" t="s">
        <v>8</v>
      </c>
      <c r="P11" s="16"/>
    </row>
    <row r="12" spans="2:16" s="81" customFormat="1" ht="39.950000000000003" customHeight="1" x14ac:dyDescent="0.2">
      <c r="B12" s="298" t="s">
        <v>170</v>
      </c>
      <c r="C12" s="298"/>
      <c r="D12" s="111" t="s">
        <v>171</v>
      </c>
      <c r="E12" s="80">
        <v>6012201000</v>
      </c>
      <c r="F12" s="102" t="s">
        <v>172</v>
      </c>
      <c r="G12" s="80" t="s">
        <v>173</v>
      </c>
      <c r="H12" s="80" t="s">
        <v>68</v>
      </c>
    </row>
    <row r="13" spans="2:16" s="81" customFormat="1" ht="73.5" customHeight="1" x14ac:dyDescent="0.2">
      <c r="B13" s="300" t="s">
        <v>174</v>
      </c>
      <c r="C13" s="300"/>
      <c r="D13" s="111" t="s">
        <v>175</v>
      </c>
      <c r="E13" s="80">
        <v>6012201000</v>
      </c>
      <c r="F13" s="102" t="s">
        <v>176</v>
      </c>
      <c r="G13" s="80" t="s">
        <v>173</v>
      </c>
      <c r="H13" s="80" t="s">
        <v>68</v>
      </c>
    </row>
    <row r="14" spans="2:16" s="81" customFormat="1" ht="69.75" customHeight="1" x14ac:dyDescent="0.2">
      <c r="B14" s="298" t="s">
        <v>183</v>
      </c>
      <c r="C14" s="298"/>
      <c r="D14" s="111" t="s">
        <v>184</v>
      </c>
      <c r="E14" s="80">
        <v>6012201000</v>
      </c>
      <c r="F14" s="102" t="s">
        <v>185</v>
      </c>
      <c r="G14" s="80" t="s">
        <v>173</v>
      </c>
      <c r="H14" s="80" t="s">
        <v>68</v>
      </c>
    </row>
    <row r="15" spans="2:16" s="81" customFormat="1" ht="56.25" customHeight="1" x14ac:dyDescent="0.2">
      <c r="B15" s="296" t="s">
        <v>207</v>
      </c>
      <c r="C15" s="297"/>
      <c r="D15" s="111" t="s">
        <v>208</v>
      </c>
      <c r="E15" s="80">
        <v>6012201000</v>
      </c>
      <c r="F15" s="102" t="s">
        <v>209</v>
      </c>
      <c r="G15" s="80" t="s">
        <v>173</v>
      </c>
      <c r="H15" s="80" t="s">
        <v>68</v>
      </c>
      <c r="O15" s="107"/>
    </row>
    <row r="16" spans="2:16" s="81" customFormat="1" ht="54.75" customHeight="1" x14ac:dyDescent="0.2">
      <c r="B16" s="296" t="s">
        <v>177</v>
      </c>
      <c r="C16" s="297"/>
      <c r="D16" s="111" t="s">
        <v>178</v>
      </c>
      <c r="E16" s="80">
        <v>6012201000</v>
      </c>
      <c r="F16" s="102" t="s">
        <v>179</v>
      </c>
      <c r="G16" s="80" t="s">
        <v>173</v>
      </c>
      <c r="H16" s="80" t="s">
        <v>68</v>
      </c>
    </row>
    <row r="17" spans="2:16" s="81" customFormat="1" ht="39.950000000000003" customHeight="1" x14ac:dyDescent="0.2">
      <c r="B17" s="296" t="s">
        <v>210</v>
      </c>
      <c r="C17" s="297"/>
      <c r="D17" s="111" t="s">
        <v>211</v>
      </c>
      <c r="E17" s="80">
        <v>6012201000</v>
      </c>
      <c r="F17" s="113" t="s">
        <v>212</v>
      </c>
      <c r="G17" s="80" t="s">
        <v>173</v>
      </c>
      <c r="H17" s="80" t="s">
        <v>68</v>
      </c>
      <c r="O17" s="107"/>
    </row>
    <row r="18" spans="2:16" s="81" customFormat="1" ht="60" customHeight="1" x14ac:dyDescent="0.2">
      <c r="B18" s="296" t="s">
        <v>213</v>
      </c>
      <c r="C18" s="297"/>
      <c r="D18" s="111" t="s">
        <v>214</v>
      </c>
      <c r="E18" s="80">
        <v>6012201000</v>
      </c>
      <c r="F18" s="102" t="s">
        <v>215</v>
      </c>
      <c r="G18" s="80" t="s">
        <v>173</v>
      </c>
      <c r="H18" s="80" t="s">
        <v>68</v>
      </c>
    </row>
    <row r="19" spans="2:16" s="81" customFormat="1" ht="60" customHeight="1" x14ac:dyDescent="0.2">
      <c r="B19" s="296" t="s">
        <v>180</v>
      </c>
      <c r="C19" s="297"/>
      <c r="D19" s="111" t="s">
        <v>181</v>
      </c>
      <c r="E19" s="80">
        <v>6012201000</v>
      </c>
      <c r="F19" s="102" t="s">
        <v>182</v>
      </c>
      <c r="G19" s="80" t="s">
        <v>173</v>
      </c>
      <c r="H19" s="80" t="s">
        <v>68</v>
      </c>
      <c r="O19" s="83"/>
    </row>
    <row r="20" spans="2:16" ht="39.950000000000003" customHeight="1" x14ac:dyDescent="0.2">
      <c r="B20" s="296"/>
      <c r="C20" s="297"/>
      <c r="D20" s="80"/>
      <c r="E20" s="102"/>
      <c r="F20" s="102"/>
      <c r="G20" s="80"/>
      <c r="H20" s="80"/>
      <c r="P20" s="16"/>
    </row>
  </sheetData>
  <mergeCells count="19">
    <mergeCell ref="D2:G2"/>
    <mergeCell ref="D3:G3"/>
    <mergeCell ref="D4:G4"/>
    <mergeCell ref="D5:G5"/>
    <mergeCell ref="B2:C5"/>
    <mergeCell ref="B7:C7"/>
    <mergeCell ref="D7:H7"/>
    <mergeCell ref="B9:H9"/>
    <mergeCell ref="B20:C20"/>
    <mergeCell ref="B14:C14"/>
    <mergeCell ref="B19:C19"/>
    <mergeCell ref="B17:C17"/>
    <mergeCell ref="B18:C18"/>
    <mergeCell ref="B11:C11"/>
    <mergeCell ref="B12:C12"/>
    <mergeCell ref="B10:H10"/>
    <mergeCell ref="B13:C13"/>
    <mergeCell ref="B16:C16"/>
    <mergeCell ref="B15:C15"/>
  </mergeCells>
  <conditionalFormatting sqref="D11">
    <cfRule type="cellIs" dxfId="12" priority="10" stopIfTrue="1" operator="equal">
      <formula>"Alto"</formula>
    </cfRule>
    <cfRule type="cellIs" dxfId="11" priority="11" stopIfTrue="1" operator="equal">
      <formula>"Medio"</formula>
    </cfRule>
    <cfRule type="cellIs" dxfId="10" priority="12" stopIfTrue="1" operator="equal">
      <formula>"Bajo"</formula>
    </cfRule>
  </conditionalFormatting>
  <conditionalFormatting sqref="D19:D20">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F21:N65480" xr:uid="{00000000-0002-0000-0600-000000000000}">
      <formula1>1</formula1>
      <formula2>5</formula2>
    </dataValidation>
  </dataValidations>
  <hyperlinks>
    <hyperlink ref="F12" r:id="rId1" xr:uid="{AD2113EA-1BDD-42E6-B6CD-EBEC1B975D0B}"/>
    <hyperlink ref="F15" r:id="rId2" xr:uid="{6EC0A603-5BFD-4B33-99C9-BAFDD06911B7}"/>
    <hyperlink ref="F18" r:id="rId3" xr:uid="{D5C47C26-EF6E-42C0-BAB6-6310AD7B3D90}"/>
    <hyperlink ref="F17" r:id="rId4" xr:uid="{385DA671-FED7-4EEC-818E-EC60C19FB220}"/>
  </hyperlinks>
  <pageMargins left="0.39370078740157483" right="0.39370078740157483" top="0.74803149606299213" bottom="0.74803149606299213" header="0.31496062992125984" footer="0.31496062992125984"/>
  <pageSetup scale="70" fitToHeight="0" orientation="landscape"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topLeftCell="A14" zoomScale="90" zoomScaleNormal="90" workbookViewId="0">
      <selection activeCell="B17" sqref="B17"/>
    </sheetView>
  </sheetViews>
  <sheetFormatPr baseColWidth="10"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3"/>
      <c r="C2" s="278" t="s">
        <v>124</v>
      </c>
      <c r="D2" s="279"/>
      <c r="E2" s="279"/>
      <c r="F2" s="279"/>
      <c r="G2" s="70" t="str">
        <f>Proyecto!K2</f>
        <v>Codigo: GC-F-015</v>
      </c>
      <c r="H2" s="62"/>
    </row>
    <row r="3" spans="2:16" ht="23.25" customHeight="1" x14ac:dyDescent="0.15">
      <c r="B3" s="54"/>
      <c r="C3" s="280" t="s">
        <v>126</v>
      </c>
      <c r="D3" s="281"/>
      <c r="E3" s="281"/>
      <c r="F3" s="281"/>
      <c r="G3" s="67" t="str">
        <f>Proyecto!K3</f>
        <v>Fecha: 17 de septiembre de 2014</v>
      </c>
      <c r="H3" s="62"/>
    </row>
    <row r="4" spans="2:16" ht="24" customHeight="1" x14ac:dyDescent="0.15">
      <c r="B4" s="54"/>
      <c r="C4" s="280" t="s">
        <v>127</v>
      </c>
      <c r="D4" s="281"/>
      <c r="E4" s="281"/>
      <c r="F4" s="281"/>
      <c r="G4" s="67" t="str">
        <f>Proyecto!K4</f>
        <v>Version 001</v>
      </c>
      <c r="H4" s="62"/>
    </row>
    <row r="5" spans="2:16" ht="22.5" customHeight="1" thickBot="1" x14ac:dyDescent="0.2">
      <c r="B5" s="55"/>
      <c r="C5" s="282" t="s">
        <v>129</v>
      </c>
      <c r="D5" s="283"/>
      <c r="E5" s="283"/>
      <c r="F5" s="283"/>
      <c r="G5" s="69" t="s">
        <v>130</v>
      </c>
      <c r="H5" s="62"/>
    </row>
    <row r="6" spans="2:16" ht="5.25" customHeight="1" x14ac:dyDescent="0.15">
      <c r="B6" s="22"/>
      <c r="C6" s="22"/>
      <c r="D6" s="22"/>
      <c r="E6" s="22"/>
      <c r="F6" s="22"/>
    </row>
    <row r="7" spans="2:16" ht="29.25" customHeight="1" x14ac:dyDescent="0.2">
      <c r="B7" s="23" t="s">
        <v>0</v>
      </c>
      <c r="C7" s="318" t="str">
        <f>Proyecto!$E$7</f>
        <v>Transparencia, integridad y ética en las sociedades colombianas 2025</v>
      </c>
      <c r="D7" s="318"/>
      <c r="E7" s="318"/>
      <c r="F7" s="318"/>
      <c r="G7" s="63"/>
      <c r="P7" s="16"/>
    </row>
    <row r="8" spans="2:16" ht="6.75" customHeight="1" x14ac:dyDescent="0.2">
      <c r="B8" s="32"/>
      <c r="C8" s="33"/>
      <c r="D8" s="33"/>
      <c r="E8" s="33"/>
      <c r="F8" s="33"/>
      <c r="P8" s="16"/>
    </row>
    <row r="9" spans="2:16" x14ac:dyDescent="0.15">
      <c r="B9" s="190"/>
      <c r="C9" s="190"/>
    </row>
    <row r="10" spans="2:16" ht="20.25" customHeight="1" x14ac:dyDescent="0.15">
      <c r="B10" s="315" t="s">
        <v>16</v>
      </c>
      <c r="C10" s="316"/>
      <c r="D10" s="316"/>
      <c r="E10" s="316"/>
      <c r="F10" s="316"/>
      <c r="G10" s="317"/>
    </row>
    <row r="11" spans="2:16" s="34" customFormat="1" ht="15" customHeight="1" x14ac:dyDescent="0.2"/>
    <row r="12" spans="2:16" ht="24.75" customHeight="1" x14ac:dyDescent="0.15">
      <c r="B12" s="64" t="s">
        <v>89</v>
      </c>
      <c r="C12" s="65" t="s">
        <v>17</v>
      </c>
      <c r="D12" s="65" t="s">
        <v>18</v>
      </c>
      <c r="E12" s="65" t="s">
        <v>19</v>
      </c>
      <c r="F12" s="65" t="s">
        <v>20</v>
      </c>
      <c r="G12" s="65" t="s">
        <v>21</v>
      </c>
    </row>
    <row r="13" spans="2:16" ht="66" customHeight="1" x14ac:dyDescent="0.15">
      <c r="B13" s="98" t="s">
        <v>193</v>
      </c>
      <c r="C13" s="98" t="s">
        <v>103</v>
      </c>
      <c r="D13" s="105" t="s">
        <v>186</v>
      </c>
      <c r="E13" s="98" t="s">
        <v>118</v>
      </c>
      <c r="F13" s="98" t="s">
        <v>194</v>
      </c>
      <c r="G13" s="84" t="s">
        <v>187</v>
      </c>
    </row>
    <row r="14" spans="2:16" ht="90" customHeight="1" x14ac:dyDescent="0.15">
      <c r="B14" s="98" t="s">
        <v>194</v>
      </c>
      <c r="C14" s="98" t="s">
        <v>103</v>
      </c>
      <c r="D14" s="105" t="s">
        <v>188</v>
      </c>
      <c r="E14" s="98" t="s">
        <v>189</v>
      </c>
      <c r="F14" s="98" t="s">
        <v>195</v>
      </c>
      <c r="G14" s="84" t="s">
        <v>190</v>
      </c>
    </row>
    <row r="15" spans="2:16" ht="201.75" customHeight="1" x14ac:dyDescent="0.15">
      <c r="B15" s="98" t="s">
        <v>195</v>
      </c>
      <c r="C15" s="98" t="s">
        <v>103</v>
      </c>
      <c r="D15" s="105" t="s">
        <v>191</v>
      </c>
      <c r="E15" s="98" t="s">
        <v>192</v>
      </c>
      <c r="F15" s="98" t="s">
        <v>216</v>
      </c>
      <c r="G15" s="84" t="s">
        <v>190</v>
      </c>
    </row>
    <row r="16" spans="2:16" ht="52.5" customHeight="1" x14ac:dyDescent="0.15">
      <c r="B16" s="106"/>
      <c r="C16" s="106"/>
      <c r="D16" s="106"/>
      <c r="E16" s="106"/>
      <c r="F16" s="106"/>
      <c r="G16" s="106"/>
    </row>
    <row r="17" spans="1:7" ht="41.25" customHeight="1" x14ac:dyDescent="0.15">
      <c r="B17" s="108"/>
      <c r="C17" s="80"/>
      <c r="D17" s="80"/>
      <c r="E17" s="97"/>
      <c r="F17" s="97"/>
      <c r="G17" s="97"/>
    </row>
    <row r="18" spans="1:7" ht="21.95" customHeight="1" x14ac:dyDescent="0.15">
      <c r="B18" s="51"/>
      <c r="C18" s="31"/>
      <c r="D18" s="51"/>
      <c r="E18" s="51"/>
      <c r="F18" s="51"/>
      <c r="G18" s="51"/>
    </row>
    <row r="19" spans="1:7" ht="21.95" customHeight="1" x14ac:dyDescent="0.15">
      <c r="A19" s="16" t="s">
        <v>143</v>
      </c>
      <c r="B19" s="51"/>
      <c r="C19" s="31"/>
      <c r="D19" s="51"/>
      <c r="E19" s="51"/>
      <c r="F19" s="51"/>
      <c r="G19" s="51"/>
    </row>
    <row r="21" spans="1:7" ht="12.75" x14ac:dyDescent="0.2">
      <c r="C21" s="34"/>
    </row>
    <row r="22" spans="1:7" ht="12.75" x14ac:dyDescent="0.2">
      <c r="C22" s="34"/>
    </row>
    <row r="23" spans="1:7" ht="12.75" x14ac:dyDescent="0.2">
      <c r="C23" s="34"/>
    </row>
    <row r="24" spans="1:7" ht="12.75" x14ac:dyDescent="0.2">
      <c r="C24" s="34"/>
    </row>
    <row r="25" spans="1:7" ht="12.75" x14ac:dyDescent="0.2">
      <c r="C25" s="34"/>
    </row>
    <row r="26" spans="1:7" ht="12.75" x14ac:dyDescent="0.2">
      <c r="C26" s="34"/>
    </row>
    <row r="27" spans="1:7" ht="12.75" x14ac:dyDescent="0.2">
      <c r="C27" s="34"/>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xr:uid="{00000000-0002-0000-07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'No tocar'!$O$5:$O$11</xm:f>
          </x14:formula1>
          <xm:sqref>C18:C19</xm:sqref>
        </x14:dataValidation>
        <x14:dataValidation type="list" allowBlank="1" showInputMessage="1" showErrorMessage="1" xr:uid="{00000000-0002-0000-0700-000002000000}">
          <x14:formula1>
            <xm:f>'No tocar'!$Q$15:$Q$23</xm:f>
          </x14:formula1>
          <xm:sqref>E18:E19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topLeftCell="A7" zoomScale="90" zoomScaleNormal="90" workbookViewId="0">
      <selection activeCell="B13" sqref="B13:C13"/>
    </sheetView>
  </sheetViews>
  <sheetFormatPr baseColWidth="10"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21.42578125" style="16" customWidth="1"/>
    <col min="9" max="9" width="7.7109375" style="16" customWidth="1"/>
    <col min="10" max="10" width="0.7109375" style="29" customWidth="1"/>
    <col min="11" max="11" width="1" style="16" customWidth="1"/>
    <col min="12" max="12" width="1.5703125" style="16" customWidth="1"/>
    <col min="13" max="13" width="1.140625" style="29"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3"/>
      <c r="C2" s="278" t="s">
        <v>124</v>
      </c>
      <c r="D2" s="279"/>
      <c r="E2" s="279"/>
      <c r="F2" s="279"/>
      <c r="G2" s="268" t="str">
        <f>Proyecto!K2</f>
        <v>Codigo: GC-F-015</v>
      </c>
      <c r="H2" s="270"/>
      <c r="K2" s="29"/>
      <c r="L2" s="29"/>
      <c r="M2" s="30"/>
    </row>
    <row r="3" spans="2:23" ht="23.25" customHeight="1" x14ac:dyDescent="0.15">
      <c r="B3" s="54"/>
      <c r="C3" s="280" t="s">
        <v>126</v>
      </c>
      <c r="D3" s="281"/>
      <c r="E3" s="281"/>
      <c r="F3" s="281"/>
      <c r="G3" s="271" t="str">
        <f>Proyecto!K3</f>
        <v>Fecha: 17 de septiembre de 2014</v>
      </c>
      <c r="H3" s="273"/>
      <c r="K3" s="29"/>
      <c r="L3" s="29"/>
      <c r="M3" s="30"/>
    </row>
    <row r="4" spans="2:23" ht="24" customHeight="1" x14ac:dyDescent="0.15">
      <c r="B4" s="54"/>
      <c r="C4" s="280" t="s">
        <v>127</v>
      </c>
      <c r="D4" s="281"/>
      <c r="E4" s="281"/>
      <c r="F4" s="281"/>
      <c r="G4" s="271" t="str">
        <f>Proyecto!K4</f>
        <v>Version 001</v>
      </c>
      <c r="H4" s="273"/>
      <c r="M4" s="30"/>
    </row>
    <row r="5" spans="2:23" ht="22.5" customHeight="1" thickBot="1" x14ac:dyDescent="0.2">
      <c r="B5" s="55"/>
      <c r="C5" s="282" t="s">
        <v>129</v>
      </c>
      <c r="D5" s="283"/>
      <c r="E5" s="283"/>
      <c r="F5" s="283"/>
      <c r="G5" s="274" t="s">
        <v>130</v>
      </c>
      <c r="H5" s="276"/>
    </row>
    <row r="6" spans="2:23" ht="5.25" customHeight="1" x14ac:dyDescent="0.15">
      <c r="B6" s="22"/>
      <c r="C6" s="22"/>
      <c r="D6" s="22"/>
      <c r="E6" s="22"/>
      <c r="F6" s="22"/>
      <c r="G6" s="22"/>
      <c r="H6" s="22"/>
    </row>
    <row r="7" spans="2:23" ht="29.25" customHeight="1" x14ac:dyDescent="0.2">
      <c r="B7" s="76" t="s">
        <v>0</v>
      </c>
      <c r="C7" s="221" t="str">
        <f>Proyecto!$E$7</f>
        <v>Transparencia, integridad y ética en las sociedades colombianas 2025</v>
      </c>
      <c r="D7" s="221"/>
      <c r="E7" s="221"/>
      <c r="F7" s="221"/>
      <c r="G7" s="221"/>
      <c r="H7" s="221"/>
      <c r="W7" s="16"/>
    </row>
    <row r="9" spans="2:23" ht="15" customHeight="1" x14ac:dyDescent="0.15">
      <c r="B9" s="266" t="s">
        <v>9</v>
      </c>
      <c r="C9" s="266"/>
      <c r="D9" s="266"/>
      <c r="E9" s="266"/>
      <c r="F9" s="266"/>
      <c r="G9" s="266"/>
      <c r="H9" s="266"/>
    </row>
    <row r="10" spans="2:23" s="34" customFormat="1" ht="15" customHeight="1" x14ac:dyDescent="0.2"/>
    <row r="11" spans="2:23" ht="33.75" customHeight="1" x14ac:dyDescent="0.15">
      <c r="B11" s="261" t="s">
        <v>90</v>
      </c>
      <c r="C11" s="261"/>
      <c r="D11" s="27" t="s">
        <v>28</v>
      </c>
      <c r="E11" s="27" t="s">
        <v>10</v>
      </c>
      <c r="F11" s="27" t="s">
        <v>12</v>
      </c>
      <c r="G11" s="27" t="s">
        <v>13</v>
      </c>
      <c r="H11" s="27" t="s">
        <v>123</v>
      </c>
    </row>
    <row r="12" spans="2:23" ht="50.1" customHeight="1" x14ac:dyDescent="0.15">
      <c r="B12" s="319" t="s">
        <v>161</v>
      </c>
      <c r="C12" s="319"/>
      <c r="D12" s="71"/>
      <c r="E12" s="71"/>
      <c r="F12" s="71"/>
      <c r="G12" s="77"/>
      <c r="H12" s="71"/>
    </row>
    <row r="13" spans="2:23" ht="66" customHeight="1" x14ac:dyDescent="0.15">
      <c r="B13" s="319"/>
      <c r="C13" s="319"/>
      <c r="D13" s="71"/>
      <c r="E13" s="71"/>
      <c r="F13" s="71"/>
      <c r="G13" s="77"/>
      <c r="H13" s="71"/>
    </row>
    <row r="14" spans="2:23" ht="50.1" customHeight="1" x14ac:dyDescent="0.15">
      <c r="B14" s="319"/>
      <c r="C14" s="319"/>
      <c r="D14" s="71"/>
      <c r="E14" s="71"/>
      <c r="F14" s="71"/>
      <c r="G14" s="77"/>
      <c r="H14" s="71"/>
    </row>
    <row r="15" spans="2:23" ht="50.1" customHeight="1" x14ac:dyDescent="0.15">
      <c r="B15" s="320"/>
      <c r="C15" s="320"/>
      <c r="D15" s="78"/>
      <c r="E15" s="78"/>
      <c r="F15" s="71"/>
      <c r="G15" s="77"/>
      <c r="H15" s="71"/>
    </row>
    <row r="16" spans="2:23" ht="18" customHeight="1" x14ac:dyDescent="0.15">
      <c r="B16" s="272"/>
      <c r="C16" s="272"/>
      <c r="D16" s="28"/>
      <c r="E16" s="28"/>
      <c r="F16" s="35"/>
      <c r="G16" s="79"/>
      <c r="H16" s="28"/>
    </row>
    <row r="17" spans="2:8" ht="18" customHeight="1" x14ac:dyDescent="0.15">
      <c r="B17" s="272"/>
      <c r="C17" s="272"/>
      <c r="D17" s="28"/>
      <c r="E17" s="28"/>
      <c r="F17" s="35"/>
      <c r="G17" s="79"/>
      <c r="H17" s="28"/>
    </row>
    <row r="18" spans="2:8" ht="18" customHeight="1" x14ac:dyDescent="0.15">
      <c r="B18" s="272"/>
      <c r="C18" s="272"/>
      <c r="D18" s="28"/>
      <c r="E18" s="28"/>
      <c r="F18" s="35"/>
      <c r="G18" s="79"/>
      <c r="H18" s="28"/>
    </row>
    <row r="19" spans="2:8" ht="18" customHeight="1" x14ac:dyDescent="0.15">
      <c r="B19" s="272"/>
      <c r="C19" s="272"/>
      <c r="D19" s="28"/>
      <c r="E19" s="28"/>
      <c r="F19" s="35"/>
      <c r="G19" s="79"/>
      <c r="H19" s="28"/>
    </row>
    <row r="20" spans="2:8" ht="18" customHeight="1" x14ac:dyDescent="0.15">
      <c r="B20" s="272"/>
      <c r="C20" s="272"/>
      <c r="D20" s="28"/>
      <c r="E20" s="28"/>
      <c r="F20" s="35"/>
      <c r="G20" s="79"/>
      <c r="H20" s="28"/>
    </row>
    <row r="21" spans="2:8" ht="18" customHeight="1" x14ac:dyDescent="0.15">
      <c r="B21" s="272"/>
      <c r="C21" s="272"/>
      <c r="D21" s="28"/>
      <c r="E21" s="28"/>
      <c r="F21" s="35"/>
      <c r="G21" s="79"/>
      <c r="H21" s="28"/>
    </row>
    <row r="22" spans="2:8" ht="18" customHeight="1" x14ac:dyDescent="0.15">
      <c r="B22" s="272"/>
      <c r="C22" s="272"/>
      <c r="D22" s="28"/>
      <c r="E22" s="28"/>
      <c r="F22" s="35"/>
      <c r="G22" s="79"/>
      <c r="H22" s="28"/>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47B73113-C93C-46C1-BC19-10ECF40E3B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purl.org/dc/dcmitype/"/>
    <ds:schemaRef ds:uri="http://purl.org/dc/elements/1.1/"/>
    <ds:schemaRef ds:uri="http://www.w3.org/XML/1998/namespace"/>
    <ds:schemaRef ds:uri="ff8e3638-9d45-4162-afb4-6d390653d547"/>
    <ds:schemaRef ds:uri="http://purl.org/dc/term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751B31DD-9471-432B-BEFA-6FDBDCD16615}">
  <ds:schemaRefs>
    <ds:schemaRef ds:uri="http://schemas.microsoft.com/office/2006/metadata/customXsn"/>
  </ds:schemaRefs>
</ds:datastoreItem>
</file>

<file path=customXml/itemProps5.xml><?xml version="1.0" encoding="utf-8"?>
<ds:datastoreItem xmlns:ds="http://schemas.openxmlformats.org/officeDocument/2006/customXml" ds:itemID="{CA14CD61-2504-4E77-B5DD-A1C3BB240F2C}">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2026-02-01T02:19:19Z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