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showInkAnnotation="0" defaultThemeVersion="124226"/>
  <mc:AlternateContent xmlns:mc="http://schemas.openxmlformats.org/markup-compatibility/2006">
    <mc:Choice Requires="x15">
      <x15ac:absPath xmlns:x15ac="http://schemas.microsoft.com/office/spreadsheetml/2010/11/ac" url="https://supersociedades365-my.sharepoint.com/personal/francycp_supersociedades_gov_co/Documents/Documentos/2026/ITA/ProyectosEstrategicos2025/"/>
    </mc:Choice>
  </mc:AlternateContent>
  <xr:revisionPtr revIDLastSave="0" documentId="14_{DBBAE24A-490B-4FE5-BFF3-6E81D4D3F161}" xr6:coauthVersionLast="47" xr6:coauthVersionMax="47" xr10:uidLastSave="{00000000-0000-0000-0000-000000000000}"/>
  <bookViews>
    <workbookView xWindow="-120" yWindow="-120" windowWidth="20730" windowHeight="11040" tabRatio="803" xr2:uid="{00000000-000D-0000-FFFF-FFFF00000000}"/>
  </bookViews>
  <sheets>
    <sheet name="Proyecto" sheetId="10" r:id="rId1"/>
    <sheet name="Justificación - Objetivo" sheetId="2" r:id="rId2"/>
    <sheet name="Recursos Financieros" sheetId="12" r:id="rId3"/>
    <sheet name="Indicadores" sheetId="3" r:id="rId4"/>
    <sheet name="Recursos Humanos" sheetId="5" r:id="rId5"/>
    <sheet name="Comunicaciones internas" sheetId="16"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Activos" localSheetId="9">#REF!</definedName>
    <definedName name="Activos" localSheetId="10">#REF!</definedName>
    <definedName name="Activos" localSheetId="3">#REF!</definedName>
    <definedName name="Activos" localSheetId="6">#REF!</definedName>
    <definedName name="Activos" localSheetId="7">#REF!</definedName>
    <definedName name="Activos" localSheetId="0">#REF!</definedName>
    <definedName name="Activos" localSheetId="2">#REF!</definedName>
    <definedName name="Activos" localSheetId="4">#REF!</definedName>
    <definedName name="Activos" localSheetId="11">#REF!</definedName>
    <definedName name="Activos">#REF!</definedName>
    <definedName name="ActivosP1" localSheetId="9">#REF!</definedName>
    <definedName name="ActivosP1" localSheetId="10">#REF!</definedName>
    <definedName name="ActivosP1" localSheetId="3">#REF!</definedName>
    <definedName name="ActivosP1" localSheetId="6">#REF!</definedName>
    <definedName name="ActivosP1" localSheetId="7">#REF!</definedName>
    <definedName name="ActivosP1" localSheetId="0">#REF!</definedName>
    <definedName name="ActivosP1" localSheetId="2">#REF!</definedName>
    <definedName name="ActivosP1" localSheetId="4">#REF!</definedName>
    <definedName name="ActivosP1" localSheetId="11">#REF!</definedName>
    <definedName name="ActivosP1">#REF!</definedName>
    <definedName name="ActivosP10" localSheetId="9">#REF!</definedName>
    <definedName name="ActivosP10" localSheetId="10">#REF!</definedName>
    <definedName name="ActivosP10" localSheetId="3">#REF!</definedName>
    <definedName name="ActivosP10" localSheetId="6">#REF!</definedName>
    <definedName name="ActivosP10" localSheetId="7">#REF!</definedName>
    <definedName name="ActivosP10" localSheetId="0">#REF!</definedName>
    <definedName name="ActivosP10" localSheetId="2">#REF!</definedName>
    <definedName name="ActivosP10" localSheetId="4">#REF!</definedName>
    <definedName name="ActivosP10" localSheetId="11">#REF!</definedName>
    <definedName name="ActivosP10">#REF!</definedName>
    <definedName name="ActivosP11" localSheetId="9">#REF!</definedName>
    <definedName name="ActivosP11" localSheetId="10">#REF!</definedName>
    <definedName name="ActivosP11" localSheetId="3">#REF!</definedName>
    <definedName name="ActivosP11" localSheetId="6">#REF!</definedName>
    <definedName name="ActivosP11" localSheetId="7">#REF!</definedName>
    <definedName name="ActivosP11" localSheetId="0">#REF!</definedName>
    <definedName name="ActivosP11" localSheetId="2">#REF!</definedName>
    <definedName name="ActivosP11" localSheetId="4">#REF!</definedName>
    <definedName name="ActivosP11" localSheetId="11">#REF!</definedName>
    <definedName name="ActivosP11">#REF!</definedName>
    <definedName name="Activosp11000" localSheetId="9">#REF!</definedName>
    <definedName name="Activosp11000" localSheetId="10">#REF!</definedName>
    <definedName name="Activosp11000" localSheetId="3">#REF!</definedName>
    <definedName name="Activosp11000" localSheetId="6">#REF!</definedName>
    <definedName name="Activosp11000" localSheetId="7">#REF!</definedName>
    <definedName name="Activosp11000" localSheetId="0">#REF!</definedName>
    <definedName name="Activosp11000" localSheetId="2">#REF!</definedName>
    <definedName name="Activosp11000" localSheetId="4">#REF!</definedName>
    <definedName name="Activosp11000" localSheetId="11">#REF!</definedName>
    <definedName name="Activosp11000">#REF!</definedName>
    <definedName name="ActivosP12" localSheetId="9">#REF!</definedName>
    <definedName name="ActivosP12" localSheetId="10">#REF!</definedName>
    <definedName name="ActivosP12" localSheetId="3">#REF!</definedName>
    <definedName name="ActivosP12" localSheetId="6">#REF!</definedName>
    <definedName name="ActivosP12" localSheetId="7">#REF!</definedName>
    <definedName name="ActivosP12" localSheetId="0">#REF!</definedName>
    <definedName name="ActivosP12" localSheetId="2">#REF!</definedName>
    <definedName name="ActivosP12" localSheetId="4">#REF!</definedName>
    <definedName name="ActivosP12" localSheetId="11">#REF!</definedName>
    <definedName name="ActivosP12">#REF!</definedName>
    <definedName name="ActivosP2" localSheetId="9">#REF!</definedName>
    <definedName name="ActivosP2" localSheetId="10">#REF!</definedName>
    <definedName name="ActivosP2" localSheetId="3">#REF!</definedName>
    <definedName name="ActivosP2" localSheetId="6">#REF!</definedName>
    <definedName name="ActivosP2" localSheetId="7">#REF!</definedName>
    <definedName name="ActivosP2" localSheetId="0">#REF!</definedName>
    <definedName name="ActivosP2" localSheetId="2">#REF!</definedName>
    <definedName name="ActivosP2" localSheetId="4">#REF!</definedName>
    <definedName name="ActivosP2" localSheetId="11">#REF!</definedName>
    <definedName name="ActivosP2">#REF!</definedName>
    <definedName name="ActivosP3" localSheetId="9">#REF!</definedName>
    <definedName name="ActivosP3" localSheetId="10">#REF!</definedName>
    <definedName name="ActivosP3" localSheetId="3">#REF!</definedName>
    <definedName name="ActivosP3" localSheetId="6">#REF!</definedName>
    <definedName name="ActivosP3" localSheetId="7">#REF!</definedName>
    <definedName name="ActivosP3" localSheetId="0">#REF!</definedName>
    <definedName name="ActivosP3" localSheetId="2">#REF!</definedName>
    <definedName name="ActivosP3" localSheetId="4">#REF!</definedName>
    <definedName name="ActivosP3" localSheetId="11">#REF!</definedName>
    <definedName name="ActivosP3">#REF!</definedName>
    <definedName name="ActivosP4" localSheetId="9">#REF!</definedName>
    <definedName name="ActivosP4" localSheetId="10">#REF!</definedName>
    <definedName name="ActivosP4" localSheetId="3">#REF!</definedName>
    <definedName name="ActivosP4" localSheetId="6">#REF!</definedName>
    <definedName name="ActivosP4" localSheetId="7">#REF!</definedName>
    <definedName name="ActivosP4" localSheetId="0">#REF!</definedName>
    <definedName name="ActivosP4" localSheetId="2">#REF!</definedName>
    <definedName name="ActivosP4" localSheetId="4">#REF!</definedName>
    <definedName name="ActivosP4" localSheetId="11">#REF!</definedName>
    <definedName name="ActivosP4">#REF!</definedName>
    <definedName name="ActivosP5" localSheetId="9">#REF!</definedName>
    <definedName name="ActivosP5" localSheetId="10">#REF!</definedName>
    <definedName name="ActivosP5" localSheetId="3">#REF!</definedName>
    <definedName name="ActivosP5" localSheetId="6">#REF!</definedName>
    <definedName name="ActivosP5" localSheetId="7">#REF!</definedName>
    <definedName name="ActivosP5" localSheetId="0">#REF!</definedName>
    <definedName name="ActivosP5" localSheetId="2">#REF!</definedName>
    <definedName name="ActivosP5" localSheetId="4">#REF!</definedName>
    <definedName name="ActivosP5" localSheetId="11">#REF!</definedName>
    <definedName name="ActivosP5">#REF!</definedName>
    <definedName name="ActivosP6" localSheetId="9">#REF!</definedName>
    <definedName name="ActivosP6" localSheetId="10">#REF!</definedName>
    <definedName name="ActivosP6" localSheetId="3">#REF!</definedName>
    <definedName name="ActivosP6" localSheetId="6">#REF!</definedName>
    <definedName name="ActivosP6" localSheetId="7">#REF!</definedName>
    <definedName name="ActivosP6" localSheetId="0">#REF!</definedName>
    <definedName name="ActivosP6" localSheetId="2">#REF!</definedName>
    <definedName name="ActivosP6" localSheetId="4">#REF!</definedName>
    <definedName name="ActivosP6" localSheetId="11">#REF!</definedName>
    <definedName name="ActivosP6">#REF!</definedName>
    <definedName name="ActivosP7" localSheetId="9">#REF!</definedName>
    <definedName name="ActivosP7" localSheetId="10">#REF!</definedName>
    <definedName name="ActivosP7" localSheetId="3">#REF!</definedName>
    <definedName name="ActivosP7" localSheetId="6">#REF!</definedName>
    <definedName name="ActivosP7" localSheetId="7">#REF!</definedName>
    <definedName name="ActivosP7" localSheetId="0">#REF!</definedName>
    <definedName name="ActivosP7" localSheetId="2">#REF!</definedName>
    <definedName name="ActivosP7" localSheetId="4">#REF!</definedName>
    <definedName name="ActivosP7" localSheetId="11">#REF!</definedName>
    <definedName name="ActivosP7">#REF!</definedName>
    <definedName name="ActivosP8" localSheetId="9">#REF!</definedName>
    <definedName name="ActivosP8" localSheetId="10">#REF!</definedName>
    <definedName name="ActivosP8" localSheetId="3">#REF!</definedName>
    <definedName name="ActivosP8" localSheetId="6">#REF!</definedName>
    <definedName name="ActivosP8" localSheetId="7">#REF!</definedName>
    <definedName name="ActivosP8" localSheetId="0">#REF!</definedName>
    <definedName name="ActivosP8" localSheetId="2">#REF!</definedName>
    <definedName name="ActivosP8" localSheetId="4">#REF!</definedName>
    <definedName name="ActivosP8" localSheetId="11">#REF!</definedName>
    <definedName name="ActivosP8">#REF!</definedName>
    <definedName name="ActivosP9" localSheetId="9">#REF!</definedName>
    <definedName name="ActivosP9" localSheetId="10">#REF!</definedName>
    <definedName name="ActivosP9" localSheetId="3">#REF!</definedName>
    <definedName name="ActivosP9" localSheetId="6">#REF!</definedName>
    <definedName name="ActivosP9" localSheetId="7">#REF!</definedName>
    <definedName name="ActivosP9" localSheetId="0">#REF!</definedName>
    <definedName name="ActivosP9" localSheetId="2">#REF!</definedName>
    <definedName name="ActivosP9" localSheetId="4">#REF!</definedName>
    <definedName name="ActivosP9" localSheetId="11">#REF!</definedName>
    <definedName name="ActivosP9">#REF!</definedName>
    <definedName name="_xlnm.Print_Area" localSheetId="9">Alcance!$B$2:$P$8</definedName>
    <definedName name="_xlnm.Print_Area" localSheetId="10">'EDT- Actividades'!$C$2:$F$7</definedName>
    <definedName name="_xlnm.Print_Area" localSheetId="3">Indicadores!$B$2:$I$13</definedName>
    <definedName name="_xlnm.Print_Area" localSheetId="6">Interesados!$B$2:$H$20</definedName>
    <definedName name="_xlnm.Print_Area" localSheetId="1">'Justificación - Objetivo'!$B$2:$P$13</definedName>
    <definedName name="_xlnm.Print_Area" localSheetId="7">'Plan de comunicaciones'!$B$2:$H$20</definedName>
    <definedName name="_xlnm.Print_Area" localSheetId="0">Proyecto!$C$2:$I$8</definedName>
    <definedName name="_xlnm.Print_Area" localSheetId="2">'Recursos Financieros'!$B$2:$F$8</definedName>
    <definedName name="_xlnm.Print_Area" localSheetId="4">'Recursos Humanos'!$B$2:$G$15</definedName>
    <definedName name="_xlnm.Print_Area" localSheetId="8">Requerimientos!$B$2:$H$23</definedName>
    <definedName name="_xlnm.Print_Area" localSheetId="11">'Riesgos-Cronograma'!$B$2:$P$20</definedName>
    <definedName name="Consulta__L" localSheetId="9">#REF!</definedName>
    <definedName name="Consulta__L" localSheetId="10">#REF!</definedName>
    <definedName name="Consulta__L" localSheetId="3">#REF!</definedName>
    <definedName name="Consulta__L" localSheetId="6">#REF!</definedName>
    <definedName name="Consulta__L" localSheetId="7">#REF!</definedName>
    <definedName name="Consulta__L" localSheetId="0">#REF!</definedName>
    <definedName name="Consulta__L" localSheetId="2">#REF!</definedName>
    <definedName name="Consulta__L" localSheetId="4">#REF!</definedName>
    <definedName name="Consulta__L" localSheetId="11">#REF!</definedName>
    <definedName name="Consulta__L">#REF!</definedName>
    <definedName name="gloria" localSheetId="9">#REF!</definedName>
    <definedName name="gloria" localSheetId="10">#REF!</definedName>
    <definedName name="gloria" localSheetId="3">#REF!</definedName>
    <definedName name="gloria" localSheetId="6">#REF!</definedName>
    <definedName name="gloria" localSheetId="7">#REF!</definedName>
    <definedName name="gloria" localSheetId="0">#REF!</definedName>
    <definedName name="gloria" localSheetId="2">#REF!</definedName>
    <definedName name="gloria" localSheetId="4">#REF!</definedName>
    <definedName name="gloria" localSheetId="11">#REF!</definedName>
    <definedName name="gloria">#REF!</definedName>
    <definedName name="pl" localSheetId="9">#REF!</definedName>
    <definedName name="pl" localSheetId="10">#REF!</definedName>
    <definedName name="pl" localSheetId="3">#REF!</definedName>
    <definedName name="pl" localSheetId="6">#REF!</definedName>
    <definedName name="pl" localSheetId="7">#REF!</definedName>
    <definedName name="pl" localSheetId="0">#REF!</definedName>
    <definedName name="pl" localSheetId="2">#REF!</definedName>
    <definedName name="pl" localSheetId="4">#REF!</definedName>
    <definedName name="pl" localSheetId="11">#REF!</definedName>
    <definedName name="p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33" i="11" l="1"/>
  <c r="AK24" i="11"/>
  <c r="AI24" i="11"/>
  <c r="AG24" i="11"/>
  <c r="AE24" i="11"/>
  <c r="AC24" i="11"/>
  <c r="AA24" i="11"/>
  <c r="Y24" i="11"/>
  <c r="W24" i="11"/>
  <c r="U24" i="11"/>
  <c r="AK39" i="11"/>
  <c r="AI39" i="11"/>
  <c r="AG39" i="11"/>
  <c r="AE39" i="11"/>
  <c r="AC39" i="11"/>
  <c r="AA39" i="11"/>
  <c r="Y39" i="11"/>
  <c r="W39" i="11"/>
  <c r="U39" i="11"/>
  <c r="S39" i="11"/>
  <c r="Q39" i="11"/>
  <c r="O39" i="11"/>
  <c r="AK38" i="11"/>
  <c r="AI38" i="11"/>
  <c r="AG38" i="11"/>
  <c r="AE38" i="11"/>
  <c r="AC38" i="11"/>
  <c r="AA38" i="11"/>
  <c r="Y38" i="11"/>
  <c r="W38" i="11"/>
  <c r="U38" i="11"/>
  <c r="S38" i="11"/>
  <c r="Q38" i="11"/>
  <c r="O38" i="11"/>
  <c r="AN10" i="11"/>
  <c r="AG36" i="11"/>
  <c r="AK17" i="11"/>
  <c r="AK16" i="11"/>
  <c r="AK15" i="11"/>
  <c r="AK14" i="11"/>
  <c r="AK13" i="11"/>
  <c r="AK12" i="11"/>
  <c r="AK11" i="11"/>
  <c r="AI18" i="11"/>
  <c r="M18" i="11" s="1"/>
  <c r="AI17" i="11"/>
  <c r="AI16" i="11"/>
  <c r="AI14" i="11"/>
  <c r="AI13" i="11"/>
  <c r="AI12" i="11"/>
  <c r="AI11" i="11"/>
  <c r="AI10" i="11"/>
  <c r="AG17" i="11"/>
  <c r="AG16" i="11"/>
  <c r="AG14" i="11"/>
  <c r="AG13" i="11"/>
  <c r="AG12" i="11"/>
  <c r="AG11" i="11"/>
  <c r="AG10" i="11"/>
  <c r="AE16" i="11"/>
  <c r="AE17" i="11"/>
  <c r="AE14" i="11"/>
  <c r="AE13" i="11"/>
  <c r="AE12" i="11"/>
  <c r="AE11" i="11"/>
  <c r="AE10" i="11"/>
  <c r="AC17" i="11"/>
  <c r="AC16" i="11"/>
  <c r="AC14" i="11"/>
  <c r="AC13" i="11"/>
  <c r="AC12" i="11"/>
  <c r="AC11" i="11"/>
  <c r="AC10" i="11"/>
  <c r="AC15" i="11"/>
  <c r="AA17" i="11"/>
  <c r="AA16" i="11"/>
  <c r="AA14" i="11"/>
  <c r="AA13" i="11"/>
  <c r="AA12" i="11"/>
  <c r="AA11" i="11"/>
  <c r="AA10" i="11"/>
  <c r="M48" i="11"/>
  <c r="M49" i="11" s="1"/>
  <c r="M47" i="11"/>
  <c r="M46" i="11"/>
  <c r="M45" i="11"/>
  <c r="Y18" i="11"/>
  <c r="Y17" i="11"/>
  <c r="Y16" i="11"/>
  <c r="Y14" i="11"/>
  <c r="Y13" i="11"/>
  <c r="Y12" i="11"/>
  <c r="Y11" i="11"/>
  <c r="Y10" i="11"/>
  <c r="W17" i="11"/>
  <c r="W16" i="11"/>
  <c r="W14" i="11"/>
  <c r="W13" i="11"/>
  <c r="W12" i="11"/>
  <c r="W11" i="11"/>
  <c r="W10" i="11"/>
  <c r="R44" i="11"/>
  <c r="U17" i="11"/>
  <c r="U16" i="11"/>
  <c r="U14" i="11"/>
  <c r="U13" i="11"/>
  <c r="U12" i="11"/>
  <c r="U11" i="11"/>
  <c r="U10" i="11"/>
  <c r="S17" i="11"/>
  <c r="Q17" i="11"/>
  <c r="S16" i="11"/>
  <c r="Q16" i="11"/>
  <c r="S14" i="11"/>
  <c r="S13" i="11"/>
  <c r="Q13" i="11"/>
  <c r="S12" i="11"/>
  <c r="S11" i="11"/>
  <c r="S10" i="11"/>
  <c r="AJ39" i="11"/>
  <c r="AH39" i="11"/>
  <c r="AF39" i="11"/>
  <c r="AD39" i="11"/>
  <c r="AB39" i="11"/>
  <c r="Z39" i="11"/>
  <c r="X39" i="11"/>
  <c r="V39" i="11"/>
  <c r="T39" i="11"/>
  <c r="R39" i="11"/>
  <c r="P39" i="11"/>
  <c r="N39" i="11"/>
  <c r="AH38" i="11"/>
  <c r="AJ38" i="11"/>
  <c r="AF38" i="11"/>
  <c r="AD38" i="11"/>
  <c r="AB38" i="11"/>
  <c r="Z38" i="11"/>
  <c r="X38" i="11"/>
  <c r="V38" i="11"/>
  <c r="T38" i="11"/>
  <c r="R38" i="11"/>
  <c r="P38" i="11"/>
  <c r="N38" i="11"/>
  <c r="AJ17" i="11"/>
  <c r="AJ16" i="11"/>
  <c r="AH17" i="11"/>
  <c r="AH16" i="11"/>
  <c r="AF17" i="11"/>
  <c r="AF16" i="11"/>
  <c r="AD17" i="11"/>
  <c r="AD16" i="11"/>
  <c r="AB17" i="11"/>
  <c r="AB16" i="11"/>
  <c r="Z17" i="11"/>
  <c r="Z16" i="11"/>
  <c r="X17" i="11"/>
  <c r="X16" i="11"/>
  <c r="V17" i="11"/>
  <c r="V16" i="11"/>
  <c r="T17" i="11"/>
  <c r="T16" i="11"/>
  <c r="R17" i="11"/>
  <c r="R16" i="11"/>
  <c r="P17" i="11"/>
  <c r="P16" i="11"/>
  <c r="M41" i="11"/>
  <c r="AM41" i="11"/>
  <c r="AL41" i="11"/>
  <c r="J41" i="11"/>
  <c r="M15" i="11" l="1"/>
  <c r="M16" i="11"/>
  <c r="M17" i="11"/>
  <c r="M13" i="11"/>
  <c r="M36" i="11"/>
  <c r="M34" i="11"/>
  <c r="M35" i="11"/>
  <c r="M33" i="11"/>
  <c r="M32" i="11"/>
  <c r="J25" i="11"/>
  <c r="J26" i="11"/>
  <c r="J27" i="11"/>
  <c r="J28" i="11"/>
  <c r="J29" i="11"/>
  <c r="J30" i="11"/>
  <c r="J31" i="11"/>
  <c r="AM36" i="11"/>
  <c r="AL36" i="11"/>
  <c r="J36" i="11"/>
  <c r="AM35" i="11"/>
  <c r="AL35" i="11"/>
  <c r="J35" i="11"/>
  <c r="AM34" i="11"/>
  <c r="AL34" i="11"/>
  <c r="J34" i="11"/>
  <c r="AM33" i="11"/>
  <c r="AL33" i="11"/>
  <c r="J33" i="11"/>
  <c r="AM32" i="11"/>
  <c r="AL32" i="11"/>
  <c r="J32" i="11"/>
  <c r="AH18" i="11" l="1"/>
  <c r="X18" i="11"/>
  <c r="AJ15" i="11"/>
  <c r="AB15" i="11"/>
  <c r="AJ13" i="11"/>
  <c r="AH13" i="11"/>
  <c r="AF13" i="11"/>
  <c r="AD13" i="11"/>
  <c r="AB13" i="11"/>
  <c r="Z13" i="11"/>
  <c r="X13" i="11"/>
  <c r="V13" i="11"/>
  <c r="T13" i="11"/>
  <c r="R13" i="11"/>
  <c r="P13" i="11"/>
  <c r="AJ14" i="11"/>
  <c r="AJ12" i="11"/>
  <c r="AH14" i="11"/>
  <c r="AH12" i="11"/>
  <c r="AF14" i="11"/>
  <c r="AF12" i="11"/>
  <c r="AD14" i="11"/>
  <c r="AD12" i="11"/>
  <c r="AB14" i="11"/>
  <c r="AB12" i="11"/>
  <c r="Z14" i="11"/>
  <c r="Z12" i="11"/>
  <c r="X14" i="11"/>
  <c r="X12" i="11"/>
  <c r="V14" i="11"/>
  <c r="V12" i="11"/>
  <c r="T14" i="11"/>
  <c r="T12" i="11"/>
  <c r="R14" i="11"/>
  <c r="R12" i="11"/>
  <c r="P11" i="11"/>
  <c r="P14" i="11"/>
  <c r="P12" i="11"/>
  <c r="Q14" i="11"/>
  <c r="M14" i="11" s="1"/>
  <c r="Q12" i="11"/>
  <c r="M12" i="11" s="1"/>
  <c r="Q11" i="11"/>
  <c r="M11" i="11" s="1"/>
  <c r="AJ11" i="11"/>
  <c r="AH11" i="11"/>
  <c r="AF11" i="11"/>
  <c r="AD11" i="11"/>
  <c r="AB11" i="11"/>
  <c r="Z11" i="11"/>
  <c r="X11" i="11"/>
  <c r="V11" i="11"/>
  <c r="T11" i="11"/>
  <c r="R11" i="11"/>
  <c r="Q10" i="11"/>
  <c r="M10" i="11" s="1"/>
  <c r="AJ10" i="11"/>
  <c r="AH10" i="11"/>
  <c r="AF10" i="11"/>
  <c r="AD10" i="11"/>
  <c r="AB10" i="11"/>
  <c r="Z10" i="11"/>
  <c r="X10" i="11"/>
  <c r="V10" i="11"/>
  <c r="T10" i="11"/>
  <c r="R10" i="11"/>
  <c r="P10" i="11"/>
  <c r="M19" i="11"/>
  <c r="M20" i="11"/>
  <c r="M43" i="11" l="1"/>
  <c r="M39" i="11"/>
  <c r="M38" i="11"/>
  <c r="M37" i="11"/>
  <c r="M31" i="11"/>
  <c r="M30" i="11"/>
  <c r="M29" i="11"/>
  <c r="M28" i="11"/>
  <c r="M27" i="11"/>
  <c r="M26" i="11"/>
  <c r="M25" i="11"/>
  <c r="M24" i="11"/>
  <c r="M23" i="11"/>
  <c r="M22" i="11"/>
  <c r="M21" i="11"/>
  <c r="AL40" i="11"/>
  <c r="AL42" i="11"/>
  <c r="M42" i="11"/>
  <c r="M40" i="11"/>
  <c r="AM42" i="11"/>
  <c r="J42" i="11"/>
  <c r="AM40" i="11"/>
  <c r="J40" i="11"/>
  <c r="M44" i="11" l="1"/>
  <c r="AJ24" i="11"/>
  <c r="AH24" i="11"/>
  <c r="AH44" i="11" s="1"/>
  <c r="AF24" i="11"/>
  <c r="AF44" i="11" s="1"/>
  <c r="AD24" i="11"/>
  <c r="AD44" i="11" s="1"/>
  <c r="AB24" i="11"/>
  <c r="AB44" i="11" s="1"/>
  <c r="Z24" i="11"/>
  <c r="Z44" i="11" s="1"/>
  <c r="X24" i="11"/>
  <c r="X44" i="11" s="1"/>
  <c r="V24" i="11"/>
  <c r="V44" i="11" s="1"/>
  <c r="T24" i="11"/>
  <c r="T44" i="11" s="1"/>
  <c r="N44" i="11"/>
  <c r="O44" i="11"/>
  <c r="P44" i="11"/>
  <c r="Q44" i="11"/>
  <c r="S44" i="11"/>
  <c r="U44" i="11"/>
  <c r="W44" i="11"/>
  <c r="Y44" i="11"/>
  <c r="AA44" i="11"/>
  <c r="AC44" i="11"/>
  <c r="AG44" i="11"/>
  <c r="AI44" i="11"/>
  <c r="AJ44" i="11"/>
  <c r="AK44" i="11"/>
  <c r="AE44" i="11"/>
  <c r="F44" i="11"/>
  <c r="AL11" i="11"/>
  <c r="AM11" i="11"/>
  <c r="AL12" i="11"/>
  <c r="AM12" i="11"/>
  <c r="AL13" i="11"/>
  <c r="AM13" i="11"/>
  <c r="AL14" i="11"/>
  <c r="AM14" i="11"/>
  <c r="AL15" i="11"/>
  <c r="AM15" i="11"/>
  <c r="AL16" i="11"/>
  <c r="AM16" i="11"/>
  <c r="AL17" i="11"/>
  <c r="AM17" i="11"/>
  <c r="AL18" i="11"/>
  <c r="AM18" i="11"/>
  <c r="AL19" i="11"/>
  <c r="AM19" i="11"/>
  <c r="AL20" i="11"/>
  <c r="AM20" i="11"/>
  <c r="AL21" i="11"/>
  <c r="AM21" i="11"/>
  <c r="AL22" i="11"/>
  <c r="AM22" i="11"/>
  <c r="AL23" i="11"/>
  <c r="AM23" i="11"/>
  <c r="AM24" i="11"/>
  <c r="AL25" i="11"/>
  <c r="AM25" i="11"/>
  <c r="AL26" i="11"/>
  <c r="AM26" i="11"/>
  <c r="AL27" i="11"/>
  <c r="AM27" i="11"/>
  <c r="AL28" i="11"/>
  <c r="AM28" i="11"/>
  <c r="AL29" i="11"/>
  <c r="AM29" i="11"/>
  <c r="AL30" i="11"/>
  <c r="AM30" i="11"/>
  <c r="AL31" i="11"/>
  <c r="AM31" i="11"/>
  <c r="AL37" i="11"/>
  <c r="AM37" i="11"/>
  <c r="AL38" i="11"/>
  <c r="AM38" i="11"/>
  <c r="AL39" i="11"/>
  <c r="AM39" i="11"/>
  <c r="AL43" i="11"/>
  <c r="AM43" i="11"/>
  <c r="AM10" i="11"/>
  <c r="AL10" i="11"/>
  <c r="J37" i="11"/>
  <c r="J38" i="11"/>
  <c r="J39" i="11"/>
  <c r="J43" i="11"/>
  <c r="J20" i="11"/>
  <c r="J19" i="11"/>
  <c r="J18" i="11"/>
  <c r="J17" i="11"/>
  <c r="J12" i="11"/>
  <c r="J13" i="11"/>
  <c r="J14" i="11"/>
  <c r="J15" i="11"/>
  <c r="J16" i="11"/>
  <c r="J11" i="11"/>
  <c r="J10" i="11"/>
  <c r="N45" i="11" l="1"/>
  <c r="N48" i="11"/>
  <c r="N46" i="11"/>
  <c r="N47" i="11"/>
  <c r="AL24" i="11"/>
  <c r="AL44" i="11" s="1"/>
  <c r="AM44" i="11"/>
  <c r="J24" i="11"/>
  <c r="J23" i="11"/>
  <c r="J22" i="11"/>
  <c r="J21" i="11"/>
  <c r="N49" i="11" l="1"/>
  <c r="B23" i="6"/>
  <c r="B12" i="6"/>
  <c r="F13" i="7"/>
  <c r="F14" i="7"/>
  <c r="F15" i="7"/>
  <c r="F16" i="7"/>
  <c r="F17" i="7"/>
  <c r="F18" i="7"/>
  <c r="F19" i="7"/>
  <c r="F20" i="7"/>
  <c r="B20" i="7"/>
  <c r="B19" i="7"/>
  <c r="B18" i="7"/>
  <c r="B17" i="7"/>
  <c r="B16" i="7"/>
  <c r="B15" i="7"/>
  <c r="B14" i="7"/>
  <c r="B13" i="7"/>
  <c r="B18" i="16"/>
  <c r="C18" i="16"/>
  <c r="B19" i="16"/>
  <c r="C19" i="16"/>
  <c r="B20" i="16"/>
  <c r="C20" i="16"/>
  <c r="B21" i="16"/>
  <c r="C21" i="16"/>
  <c r="B22" i="16"/>
  <c r="C22" i="16"/>
  <c r="C16" i="16" l="1"/>
  <c r="C17" i="16"/>
  <c r="C14" i="16"/>
  <c r="D12" i="6" s="1"/>
  <c r="C15" i="16"/>
  <c r="B16" i="16"/>
  <c r="B17" i="16"/>
  <c r="B14" i="16"/>
  <c r="B15" i="16"/>
  <c r="D7" i="2"/>
  <c r="M4" i="9" l="1"/>
  <c r="M3" i="9"/>
  <c r="M2" i="9"/>
  <c r="L4" i="11"/>
  <c r="L3" i="11"/>
  <c r="L2" i="11"/>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E7" i="11" l="1"/>
  <c r="D7" i="9" l="1"/>
  <c r="C7" i="7"/>
  <c r="D7" i="8"/>
  <c r="C7" i="4"/>
  <c r="D7" i="6"/>
  <c r="D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9" authorId="0" shapeId="0" xr:uid="{00000000-0006-0000-0100-00000100000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xr:uid="{00000000-0006-0000-0100-000002000000}">
      <text>
        <r>
          <rPr>
            <b/>
            <sz val="9"/>
            <color indexed="81"/>
            <rFont val="Tahoma"/>
            <family val="2"/>
          </rPr>
          <t xml:space="preserve">ESTRATEGIA:
</t>
        </r>
        <r>
          <rPr>
            <sz val="9"/>
            <color indexed="81"/>
            <rFont val="Tahoma"/>
            <family val="2"/>
          </rPr>
          <t>Incluir la estrategia en la que está incluido el proyecto</t>
        </r>
      </text>
    </comment>
    <comment ref="B13" authorId="0" shapeId="0" xr:uid="{00000000-0006-0000-0100-00000300000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xr:uid="{00000000-0006-0000-0100-000004000000}">
      <text>
        <r>
          <rPr>
            <b/>
            <sz val="9"/>
            <color indexed="81"/>
            <rFont val="Tahoma"/>
            <family val="2"/>
          </rPr>
          <t>TIPO:</t>
        </r>
        <r>
          <rPr>
            <sz val="9"/>
            <color indexed="81"/>
            <rFont val="Tahoma"/>
            <family val="2"/>
          </rPr>
          <t xml:space="preserve">
Definir si el objetivo es general o específico</t>
        </r>
      </text>
    </comment>
    <comment ref="B16" authorId="0" shapeId="0" xr:uid="{00000000-0006-0000-0100-00000500000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xr:uid="{00000000-0006-0000-0100-000006000000}">
      <text>
        <r>
          <rPr>
            <b/>
            <sz val="9"/>
            <color indexed="81"/>
            <rFont val="Tahoma"/>
            <family val="2"/>
          </rPr>
          <t>TIPO:</t>
        </r>
        <r>
          <rPr>
            <sz val="9"/>
            <color indexed="81"/>
            <rFont val="Tahoma"/>
            <family val="2"/>
          </rPr>
          <t xml:space="preserve">
Definir si el objetivo es general o específico</t>
        </r>
      </text>
    </comment>
    <comment ref="B19" authorId="0" shapeId="0" xr:uid="{00000000-0006-0000-0100-00000700000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xr:uid="{00000000-0006-0000-0100-000008000000}">
      <text>
        <r>
          <rPr>
            <b/>
            <sz val="9"/>
            <color indexed="81"/>
            <rFont val="Tahoma"/>
            <family val="2"/>
          </rPr>
          <t>TIPO:</t>
        </r>
        <r>
          <rPr>
            <sz val="9"/>
            <color indexed="81"/>
            <rFont val="Tahoma"/>
            <family val="2"/>
          </rPr>
          <t xml:space="preserve">
Definir si el objetivo es general o específico</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Bibiana Coy Paez</author>
  </authors>
  <commentList>
    <comment ref="C30" authorId="0" shapeId="0" xr:uid="{00000000-0006-0000-0A00-000001000000}">
      <text>
        <r>
          <rPr>
            <b/>
            <sz val="9"/>
            <color indexed="81"/>
            <rFont val="Tahoma"/>
            <family val="2"/>
          </rPr>
          <t>2 Elaborar el modelo de ficha de análisis estadístico y jurídico de los actos administrativos que ordenen la suspensión de actividades y planes de desmonte, expedidos en los procesos de Investigación Administrativa por captación no autorizada de recursos del público</t>
        </r>
        <r>
          <rPr>
            <sz val="9"/>
            <color indexed="81"/>
            <rFont val="Tahoma"/>
            <family val="2"/>
          </rPr>
          <t xml:space="preserve">
Elaboración de los modelos de fichas de análisis estadístico y jurídico, de los Procesos de Supervisión de Asuntos Financieros Especiales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0" authorId="0" shapeId="0" xr:uid="{00000000-0006-0000-0200-00000100000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xr:uid="{00000000-0006-0000-0200-000002000000}">
      <text>
        <r>
          <rPr>
            <b/>
            <sz val="9"/>
            <color indexed="81"/>
            <rFont val="Tahoma"/>
            <family val="2"/>
          </rPr>
          <t>Nº DE CDP:</t>
        </r>
        <r>
          <rPr>
            <sz val="9"/>
            <color indexed="81"/>
            <rFont val="Tahoma"/>
            <family val="2"/>
          </rPr>
          <t xml:space="preserve">
xxxxx</t>
        </r>
      </text>
    </comment>
    <comment ref="B14" authorId="0" shapeId="0" xr:uid="{00000000-0006-0000-0200-000003000000}">
      <text>
        <r>
          <rPr>
            <b/>
            <sz val="9"/>
            <color indexed="81"/>
            <rFont val="Tahoma"/>
            <family val="2"/>
          </rPr>
          <t xml:space="preserve">NÚMERO DE OBLIGACIÓN:
</t>
        </r>
        <r>
          <rPr>
            <sz val="9"/>
            <color indexed="81"/>
            <rFont val="Tahoma"/>
            <family val="2"/>
          </rPr>
          <t xml:space="preserve">XXXX
</t>
        </r>
      </text>
    </comment>
    <comment ref="B16" authorId="0" shapeId="0" xr:uid="{00000000-0006-0000-0200-000004000000}">
      <text>
        <r>
          <rPr>
            <b/>
            <sz val="9"/>
            <color indexed="81"/>
            <rFont val="Tahoma"/>
            <family val="2"/>
          </rPr>
          <t>APROPIACIÓN INICIAL:</t>
        </r>
        <r>
          <rPr>
            <sz val="9"/>
            <color indexed="81"/>
            <rFont val="Tahoma"/>
            <family val="2"/>
          </rPr>
          <t xml:space="preserve">
XXX</t>
        </r>
      </text>
    </comment>
    <comment ref="B18" authorId="0" shapeId="0" xr:uid="{00000000-0006-0000-0200-000005000000}">
      <text>
        <r>
          <rPr>
            <b/>
            <sz val="9"/>
            <color indexed="81"/>
            <rFont val="Tahoma"/>
            <family val="2"/>
          </rPr>
          <t>VALOR COMPROMETIDO:</t>
        </r>
        <r>
          <rPr>
            <sz val="9"/>
            <color indexed="81"/>
            <rFont val="Tahoma"/>
            <family val="2"/>
          </rPr>
          <t xml:space="preserve">
XXXX</t>
        </r>
      </text>
    </comment>
    <comment ref="B20" authorId="0" shapeId="0" xr:uid="{00000000-0006-0000-0200-000006000000}">
      <text>
        <r>
          <rPr>
            <b/>
            <sz val="9"/>
            <color indexed="81"/>
            <rFont val="Tahoma"/>
            <family val="2"/>
          </rPr>
          <t>VALOR OBLIGADO:</t>
        </r>
        <r>
          <rPr>
            <sz val="9"/>
            <color indexed="81"/>
            <rFont val="Tahoma"/>
            <family val="2"/>
          </rPr>
          <t xml:space="preserve">
XXXXXX</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RONIN</author>
    <author>Juan Camilo Correa Jimenez</author>
  </authors>
  <commentList>
    <comment ref="B10" authorId="0" shapeId="0" xr:uid="{00000000-0006-0000-0300-000001000000}">
      <text>
        <r>
          <rPr>
            <b/>
            <sz val="9"/>
            <color indexed="81"/>
            <rFont val="Tahoma"/>
            <family val="2"/>
          </rPr>
          <t>DESCRIPCIÓN:</t>
        </r>
        <r>
          <rPr>
            <sz val="9"/>
            <color indexed="81"/>
            <rFont val="Tahoma"/>
            <family val="2"/>
          </rPr>
          <t xml:space="preserve">
Hacer una descripción de lo que se quiere medir</t>
        </r>
      </text>
    </comment>
    <comment ref="B11" authorId="0" shapeId="0" xr:uid="{00000000-0006-0000-0300-00000200000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xr:uid="{00000000-0006-0000-0300-00000300000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xr:uid="{00000000-0006-0000-0300-000004000000}">
      <text>
        <r>
          <rPr>
            <b/>
            <sz val="9"/>
            <color indexed="81"/>
            <rFont val="Tahoma"/>
            <family val="2"/>
          </rPr>
          <t>META:</t>
        </r>
        <r>
          <rPr>
            <sz val="9"/>
            <color indexed="81"/>
            <rFont val="Tahoma"/>
            <family val="2"/>
          </rPr>
          <t xml:space="preserve">
Valor que se quiere alcanzar (100%, 3 procesos, 5 unidades, 3 documentos)</t>
        </r>
      </text>
    </comment>
    <comment ref="G11" authorId="0" shapeId="0" xr:uid="{00000000-0006-0000-0300-00000500000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xr:uid="{00000000-0006-0000-0300-00000600000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xr:uid="{00000000-0006-0000-0300-00000700000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xr:uid="{00000000-0006-0000-0300-00000800000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1" authorId="0" shapeId="0" xr:uid="{00000000-0006-0000-0400-00000100000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xr:uid="{00000000-0006-0000-0400-00000200000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xr:uid="{00000000-0006-0000-0400-00000300000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xr:uid="{00000000-0006-0000-0400-00000400000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1" authorId="0" shapeId="0" xr:uid="{00000000-0006-0000-0500-00000100000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xr:uid="{00000000-0006-0000-0500-00000200000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xr:uid="{00000000-0006-0000-0500-00000300000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xr:uid="{00000000-0006-0000-0500-00000400000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9" authorId="0" shapeId="0" xr:uid="{00000000-0006-0000-0600-000001000000}">
      <text>
        <r>
          <rPr>
            <b/>
            <sz val="9"/>
            <color indexed="81"/>
            <rFont val="Tahoma"/>
            <family val="2"/>
          </rPr>
          <t>INTERESADOS:</t>
        </r>
        <r>
          <rPr>
            <sz val="9"/>
            <color indexed="81"/>
            <rFont val="Tahoma"/>
            <family val="2"/>
          </rPr>
          <t xml:space="preserve">
Personas, grupos u organizaciones involucrados en el proyecto</t>
        </r>
      </text>
    </comment>
    <comment ref="D11" authorId="0" shapeId="0" xr:uid="{00000000-0006-0000-0600-000002000000}">
      <text>
        <r>
          <rPr>
            <b/>
            <sz val="9"/>
            <color indexed="81"/>
            <rFont val="Tahoma"/>
            <family val="2"/>
          </rPr>
          <t>CARGO:</t>
        </r>
        <r>
          <rPr>
            <sz val="9"/>
            <color indexed="81"/>
            <rFont val="Tahoma"/>
            <family val="2"/>
          </rPr>
          <t xml:space="preserve">
Cargo  de la persona dentro de la organización</t>
        </r>
      </text>
    </comment>
    <comment ref="G11" authorId="0" shapeId="0" xr:uid="{00000000-0006-0000-0600-00000300000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xr:uid="{00000000-0006-0000-0600-00000400000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C12" authorId="0" shapeId="0" xr:uid="{00000000-0006-0000-0700-00000100000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xr:uid="{00000000-0006-0000-0700-000002000000}">
      <text>
        <r>
          <rPr>
            <b/>
            <sz val="9"/>
            <color indexed="81"/>
            <rFont val="Tahoma"/>
            <family val="2"/>
          </rPr>
          <t>OBJETIVO:</t>
        </r>
        <r>
          <rPr>
            <sz val="9"/>
            <color indexed="81"/>
            <rFont val="Tahoma"/>
            <family val="2"/>
          </rPr>
          <t xml:space="preserve">
Indicar qué se pretende lograr con la comunicación</t>
        </r>
      </text>
    </comment>
    <comment ref="E12" authorId="0" shapeId="0" xr:uid="{00000000-0006-0000-0700-000003000000}">
      <text>
        <r>
          <rPr>
            <b/>
            <sz val="9"/>
            <color indexed="81"/>
            <rFont val="Tahoma"/>
            <family val="2"/>
          </rPr>
          <t>FRECUENCIA:</t>
        </r>
        <r>
          <rPr>
            <sz val="9"/>
            <color indexed="81"/>
            <rFont val="Tahoma"/>
            <family val="2"/>
          </rPr>
          <t xml:space="preserve">
Indicar cada cuanto se produce la comunicación</t>
        </r>
      </text>
    </comment>
    <comment ref="F12" authorId="0" shapeId="0" xr:uid="{00000000-0006-0000-0700-000004000000}">
      <text>
        <r>
          <rPr>
            <b/>
            <sz val="9"/>
            <color indexed="81"/>
            <rFont val="Tahoma"/>
            <family val="2"/>
          </rPr>
          <t>RESPONSABLE:</t>
        </r>
        <r>
          <rPr>
            <sz val="9"/>
            <color indexed="81"/>
            <rFont val="Tahoma"/>
            <family val="2"/>
          </rPr>
          <t xml:space="preserve">
Indicar quien debe realizar la comunicación</t>
        </r>
      </text>
    </comment>
    <comment ref="G12" authorId="0" shapeId="0" xr:uid="{00000000-0006-0000-0700-00000500000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1" authorId="0" shapeId="0" xr:uid="{00000000-0006-0000-0800-00000100000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xr:uid="{00000000-0006-0000-0800-00000200000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xr:uid="{00000000-0006-0000-0800-00000300000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xr:uid="{00000000-0006-0000-0800-00000400000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xr:uid="{00000000-0006-0000-0800-00000500000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0" authorId="0" shapeId="0" xr:uid="{00000000-0006-0000-0900-000001000000}">
      <text>
        <r>
          <rPr>
            <b/>
            <sz val="9"/>
            <color indexed="81"/>
            <rFont val="Tahoma"/>
            <family val="2"/>
          </rPr>
          <t>DESCRIPCIÓN DEL ALCANCE:</t>
        </r>
        <r>
          <rPr>
            <sz val="9"/>
            <color indexed="81"/>
            <rFont val="Tahoma"/>
            <family val="2"/>
          </rPr>
          <t xml:space="preserve">
Incluir la descripción del alcance del proyecto, tanto del producto como la forma de realizarlo</t>
        </r>
      </text>
    </comment>
    <comment ref="B12" authorId="0" shapeId="0" xr:uid="{00000000-0006-0000-0900-000002000000}">
      <text>
        <r>
          <rPr>
            <b/>
            <sz val="9"/>
            <color indexed="81"/>
            <rFont val="Tahoma"/>
            <family val="2"/>
          </rPr>
          <t>EXCLUSIONES DEL PROYECTO:</t>
        </r>
        <r>
          <rPr>
            <sz val="9"/>
            <color indexed="81"/>
            <rFont val="Tahoma"/>
            <family val="2"/>
          </rPr>
          <t xml:space="preserve">
Identificar lo que no incluye el proyecto</t>
        </r>
      </text>
    </comment>
    <comment ref="B14" authorId="0" shapeId="0" xr:uid="{00000000-0006-0000-0900-00000300000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xr:uid="{00000000-0006-0000-0900-00000400000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xr:uid="{00000000-0006-0000-0900-00000500000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xr:uid="{00000000-0006-0000-0900-00000600000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<sst xmlns="http://schemas.openxmlformats.org/spreadsheetml/2006/main" count="627" uniqueCount="383">
  <si>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</si>
  <si>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</si>
  <si>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</si>
  <si>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</si>
  <si>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</si>
  <si>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</si>
  <si>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</si>
  <si>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</si>
  <si>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</si>
  <si>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</si>
  <si>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</si>
  <si>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</si>
  <si>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</si>
  <si>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</si>
  <si>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</si>
  <si>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</si>
  <si>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</si>
  <si>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</si>
  <si>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</si>
  <si>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</si>
  <si>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</si>
  <si>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</si>
  <si>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</si>
  <si>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</si>
  <si>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</si>
  <si>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</si>
  <si>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</si>
  <si>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</si>
  <si>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</si>
  <si>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</si>
  <si>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</si>
  <si>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</si>
  <si>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</si>
  <si>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</si>
  <si>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</si>
  <si>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</si>
  <si>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</si>
  <si>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</si>
  <si>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</si>
  <si>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</si>
  <si>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</si>
  <si>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</si>
  <si>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</si>
  <si>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</si>
  <si>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</si>
  <si>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</si>
  <si>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</si>
  <si>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</si>
  <si>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</si>
  <si>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</si>
  <si>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</si>
  <si>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</si>
  <si>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</si>
  <si>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</si>
  <si>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</si>
  <si>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</si>
  <si>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</si>
  <si>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</si>
  <si>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</si>
  <si>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</si>
  <si>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</si>
  <si>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</si>
  <si>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</si>
  <si>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</si>
  <si>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</si>
  <si>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</si>
  <si>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</si>
  <si>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</si>
  <si>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</si>
  <si>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</si>
  <si>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</si>
  <si>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</si>
  <si>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</si>
  <si>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</si>
  <si>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</si>
  <si>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</si>
  <si>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</si>
  <si>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</si>
  <si>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</si>
  <si>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</si>
  <si>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</si>
  <si>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</si>
  <si>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</si>
  <si>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</si>
  <si>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</si>
  <si>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</si>
  <si>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</si>
  <si>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</si>
  <si>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</si>
  <si>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</si>
  <si>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</si>
  <si>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</si>
  <si>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</si>
  <si>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</si>
  <si>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</si>
  <si>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</si>
  <si>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</si>
  <si>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</si>
  <si>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</si>
  <si>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</si>
  <si>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</si>
  <si>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</si>
  <si>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</si>
  <si>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</si>
  <si>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</si>
  <si>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</si>
  <si>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</si>
  <si>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</si>
  <si>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</si>
  <si>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</si>
  <si>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</si>
  <si>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</si>
  <si>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</si>
  <si>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</si>
  <si>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</si>
  <si>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</si>
  <si>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</si>
  <si>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</si>
  <si>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</si>
  <si>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</si>
  <si>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</si>
  <si>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</si>
  <si>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</si>
  <si>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</si>
  <si>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</si>
  <si>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</si>
  <si>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</si>
  <si>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</si>
  <si>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</si>
  <si>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DESCRIPCION</t>
  </si>
  <si>
    <t>EVALUACION</t>
  </si>
  <si>
    <t>ACTIVIDADES DE MITIGACION</t>
  </si>
  <si>
    <t>RESPONSABLE DE GESTIONAR EL RIESGO</t>
  </si>
  <si>
    <t>Bajo</t>
  </si>
  <si>
    <t>Medio</t>
  </si>
  <si>
    <t>Alto</t>
  </si>
  <si>
    <t>Extremo</t>
  </si>
  <si>
    <t>Gerente del Proyecto</t>
  </si>
  <si>
    <t>Especifica las necesidades técnicas de la solución
Participa en el diseño de la solución
Participa en las pruebas de la solución
Verifica que la dependencia usuaria aprueba la solución</t>
  </si>
  <si>
    <t>Las comunicaciones entre el equipo de trabajo se desarrollarán de la siguiente manera:
* Radicación oficial, según las directrices de Gestión Documental para la entrega de memorandos, facturas e informes de desarrollo del proyecto.
* Correo electrónico para intercambio de información del proyecto y su avance, entre el personal de la Superintendencia y el proveedor.
* Reuniones virtuales (a través de herramienta de videoconferencia) y presenciales
* Llamada a teléfono fijo (entidad) y móvil (proveedor).
* Actas de seguimiento de proyecto</t>
  </si>
  <si>
    <t>,</t>
  </si>
  <si>
    <t>A ENERO</t>
  </si>
  <si>
    <t>A FEBRERO</t>
  </si>
  <si>
    <t>MARZO</t>
  </si>
  <si>
    <t>ABRIL</t>
  </si>
  <si>
    <t>MAYO</t>
  </si>
  <si>
    <t>JUNIO</t>
  </si>
  <si>
    <t>JULIO</t>
  </si>
  <si>
    <t>AGOSTO</t>
  </si>
  <si>
    <t>SEPTIEMBRE</t>
  </si>
  <si>
    <t>OCTUBRE</t>
  </si>
  <si>
    <t>NOVIEMBRE</t>
  </si>
  <si>
    <t>DICIEMBRE</t>
  </si>
  <si>
    <t>% programado</t>
  </si>
  <si>
    <t>% ejecutado</t>
  </si>
  <si>
    <t>%</t>
  </si>
  <si>
    <t>Cumplimiento del cronograma de actividades (Ver hoja "EDT - Actividades")</t>
  </si>
  <si>
    <t>Líder Técnico</t>
  </si>
  <si>
    <t>Mayra Alejandra Jiménez Vega</t>
  </si>
  <si>
    <t>Elsa María López Roca</t>
  </si>
  <si>
    <t>ElsaL@SUPERSOCIEDADES.GOV.CO</t>
  </si>
  <si>
    <t>Superintendente Delegado de Asuntos Económicos y Societarios</t>
  </si>
  <si>
    <t>Santiago Londoño Correa</t>
  </si>
  <si>
    <t>SantiagoL@SUPERSOCIEDADES.GOV.CO</t>
  </si>
  <si>
    <t>Jorge Eduardo Cabrera Jaramillo</t>
  </si>
  <si>
    <t>Andrés Mauricio Cervantes Díaz</t>
  </si>
  <si>
    <t>ACervantes@SUPERSOCIEDADES.GOV.CO</t>
  </si>
  <si>
    <t>Robustecimiento del uso de la inteligencia artificial a través del Tesauro: buscador inteligente de la jurisprudencia y doctrina jurídica de la Supersociedades</t>
  </si>
  <si>
    <t>Utilizar y apropiar nuevas tecnologías de la información para fortalecer la gestión institucional</t>
  </si>
  <si>
    <t>Perspectiva Estratégica: Procesos
Trasnformación Tecnólogica</t>
  </si>
  <si>
    <t>Organizar, clasificar y sistematizar la información de la jurisprudencia y doctrina jurídica que permita estructurar la memoria institucional de la Entidad.</t>
  </si>
  <si>
    <t>Despacho del Superintendente</t>
  </si>
  <si>
    <t>María Consuelo Alarcón Pardo
Gerente Proyecto</t>
  </si>
  <si>
    <t>Ana Maria Patricia Marmolejo Angel
Oficina Asesora Jurídica</t>
  </si>
  <si>
    <t>María Consuelo Alarcón Pardo
Delegatura de Procedimientos Mercantiles</t>
  </si>
  <si>
    <t>Mauricio Español Leon
Delegatura de Asuntos Económicos y Societarios</t>
  </si>
  <si>
    <t>Responsable por el desarrollo exitoso del proyecto
Toma decisiones claves en el proyecto
Realizar gestión y ayuda en la solución imprevistos con las partes interesadas y el equipo del proyecto</t>
  </si>
  <si>
    <t>El Patrocinador desgana un Gerente de Proyecto, cuyo perfil permite liderar de manera global y a nivel funcional la ejecución del proyecto dado el conocimiento adquirido en la construcción del aplicativo.</t>
  </si>
  <si>
    <t>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t>
  </si>
  <si>
    <t>El Gerente de Proyecto designado por el Patrocinador, conforma un equipo interdisciplinario con los líderes funcionales y técnicos adscritos al proyecto. Tiene la responsabilidad de coordinar la ejecución del proyecto.</t>
  </si>
  <si>
    <t xml:space="preserve">El líder funcional designado por Jefe OAJ (área que integra el desarrollo del Proyecto), debe garantizar que las actividades programadas se desarrollen en los tiempos establecidos y con los recursos asignados. El Líder Funcional reporta al Gerente de Proyecto los avances o desviaciones significativas que afecten el cumplimiento operativo del mismo. </t>
  </si>
  <si>
    <t xml:space="preserve">El líder funcional designado por el delegado DPM (área que integra el desarrollo del Proyecto), debe garantizar que las actividades programadas se desarrollen en los tiempos establecidos y con los recursos asignados. El Líder Funcional reporta al Gerente de Proyecto los avances o desviaciones significativas que afecten el cumplimiento operativo del mismo. </t>
  </si>
  <si>
    <t xml:space="preserve">El líder funcional designado por el Delegado DPI (área que integra el desarrollo del Proyecto), debe garantizar que las actividades programadas se desarrollen en los tiempos establecidos y con los recursos asignados. El Líder Funcional reporta al Gerente de Proyecto los avances o desviaciones significativas que afecten el cumplimiento operativo del mismo. </t>
  </si>
  <si>
    <t xml:space="preserve">El líder funcional designado por el Delegado DIAFE (área que integra el desarrollo del Proyecto), debe garantizar que las actividades programadas se desarrollen en los tiempos establecidos y con los recursos asignados. El Líder Funcional reporta al Gerente de Proyecto los avances o desviaciones significativas que afecten el cumplimiento operativo del mismo. </t>
  </si>
  <si>
    <t xml:space="preserve">El líder funcional designado por el Delegado DSS (área que integra el desarrollo del Proyecto), debe garantizar que las actividades programadas se desarrollen en los tiempos establecidos y con los recursos asignados. El Líder Funcional reporta al Gerente de Proyecto los avances o desviaciones significativas que afecten el cumplimiento operativo del mismo. </t>
  </si>
  <si>
    <t xml:space="preserve">El líder funcional designado por el Delegado DAES (área que integra el desarrollo del Proyecto), debe garantizar que las actividades programadas se desarrollen en los tiempos establecidos y con los recursos asignados. El Líder Funcional reporta al Gerente de Proyecto los avances o desviaciones significativas que afecten el cumplimiento operativo del mismo. </t>
  </si>
  <si>
    <t xml:space="preserve">El líder funcional designado por el Director DTIC (área que integra el desarrollo del Proyecto), debe garantizar que las actividades programadas se desarrollen en los tiempos establecidos y con los recursos asignados. El Líder Funcional reporta al Gerente de Proyecto los avances o desviaciones significativas que afecten el cumplimiento operativo del mismo. </t>
  </si>
  <si>
    <t>Marcela E. Doria
Dirección de Cámaras de Comercio</t>
  </si>
  <si>
    <t>Angela P. Mortigo
Delegatura de Intervención y Asuntos Financieros Especiales</t>
  </si>
  <si>
    <t xml:space="preserve">
Dirección TIC</t>
  </si>
  <si>
    <t xml:space="preserve">Comunicar al Patrocinador los avances, novedades, riesgos y demás asuntos cruciales relacionados con la ejecución del proyecto. </t>
  </si>
  <si>
    <t>Presentación Comité Trimestral
Comunicación escrita o verbal, según solicitud planteada.</t>
  </si>
  <si>
    <t>* Comunicar al Gerente de Proyecto los avances, novedades, riesgos y demás asuntos cruciales relacionados con la ejecución del proyecto. 
* Entregar al Gerente de Proyecto los entregables asociados a la ejecución del proyecto.</t>
  </si>
  <si>
    <t>Presentaciones (si a ello hay lugar)
Informes ejecutivos</t>
  </si>
  <si>
    <t xml:space="preserve">Informes </t>
  </si>
  <si>
    <t>Comunicación escrita o verbal, según solicitud planteada.</t>
  </si>
  <si>
    <t>* Comunicar al Líder Técnico los posibles inconvenientes en el funcionamiento de la herramienta Tesauro.</t>
  </si>
  <si>
    <t>* Comunicar al Grupo de Comunicaciones las estrategias a desarrollar para apropiar el uso de la herramienta.</t>
  </si>
  <si>
    <t>Todos los Líderes Funcionales</t>
  </si>
  <si>
    <t>BEscobar@SUPERSOCIEDADES.GOV.CO</t>
  </si>
  <si>
    <t>MariaA@SUPERSOCIEDADES.GOV.CO</t>
  </si>
  <si>
    <t>Jefe Oficina Asesora Juridica</t>
  </si>
  <si>
    <t>AnaMA@SUPERSOCIEDADES.GOV.CO</t>
  </si>
  <si>
    <t>Superintendente Delegada Delegatura de Procedimientos Mercantiles</t>
  </si>
  <si>
    <t>Superintendente Delegado Delegatura de Procedimientos de Insolvencia</t>
  </si>
  <si>
    <t>Ruby Ruth Ramirez Medina</t>
  </si>
  <si>
    <t xml:space="preserve">Superintendente DelegadoDelegatura de Intervención y Asuntos Financieros Especiales </t>
  </si>
  <si>
    <t>RURamirez@SUPERSOCIEDADES.GOV.CO</t>
  </si>
  <si>
    <t>Superintendente Delegado Delegatura de Supervisión Societaria</t>
  </si>
  <si>
    <t>ECabrera@SUPERSOCIEDADES.GOV.CO</t>
  </si>
  <si>
    <t>MauricioE@SUPERSOCIEDADES.GOV.CO</t>
  </si>
  <si>
    <t>Marisol Castiblanco Calixto</t>
  </si>
  <si>
    <t>Coordinadora Grupo de Innovación, Desarrollo y Arquitectura de A</t>
  </si>
  <si>
    <t>MarisolCC@SUPERSOCIEDADES.GOV.CO</t>
  </si>
  <si>
    <t>Asesora Despacho del Superintendente de Sociedades</t>
  </si>
  <si>
    <t>MJimenez@SUPERSOCIEDADES.GOV.CO</t>
  </si>
  <si>
    <t>Líder funcional</t>
  </si>
  <si>
    <t>Angela Mortigo
Delegatura de Intervención y Asuntos Financieros Especiales</t>
  </si>
  <si>
    <t>No Aplica</t>
  </si>
  <si>
    <t>Respetar los recursos financieros asignados para la ejecución del proyecto; 
Garantizar que los proveedores y/o contratistas sean idóneos para la ejecución del proyecto.
Que el equipo del proyecto (Talento Humano) pueda dedicar el tiempo necesario para el cumplimiento del proyecto y no afectar la ejeución en tiempo ni la calidad de los entregables.</t>
  </si>
  <si>
    <t xml:space="preserve">Cumplir con los lineamientos de calidad definidos para la herramienta Tesauro. Que los entregables estén alineados a la estratégia y requerimientos de la Entidad. </t>
  </si>
  <si>
    <t>Cambio en la estructura organizacional de la entidad (movimiento de personal de planta)</t>
  </si>
  <si>
    <t>Establecer pautas para realizar un debido empalme y entrega de cargo.
Realizar seguimiento a la gestión realizada y asegurar la trazabilidad de los soportes de todas las actividades</t>
  </si>
  <si>
    <t>Patrocinador del Proyecto
Gerente del Proyecto</t>
  </si>
  <si>
    <t>Gestionar y ejecutar las actividades necesarias de acuerdo con las funciones del área usuaria para generar el menor impacto en la herramienta tecnológica de Tesauro.</t>
  </si>
  <si>
    <t>No disponibilidad de recursos económicos, humanos, financieros y tecnológicos para el desarrollo del Proyecto.</t>
  </si>
  <si>
    <t>Planificación, aprobación y seguimiento de los Contratatos requeridos para el desarrollo del proyecto  por parte de las áreas pertinentes de la Entidad (Secretaría General).</t>
  </si>
  <si>
    <t>Matriz de providencias sleccionadas en Excel</t>
  </si>
  <si>
    <t>Natalia Tovar</t>
  </si>
  <si>
    <t>Matriz de providencias en Excel</t>
  </si>
  <si>
    <t>Modelo de ficha en word</t>
  </si>
  <si>
    <t>Fichas en word</t>
  </si>
  <si>
    <t xml:space="preserve">Adecuar y ajustar 1.700 oficios, por calidad de datos migrados de manera masiva por el proveedor NUVU correspondientes a los años 2014, 2015, 2016 y 8 meses del año 2017 en la herramienta tecnológica Tesauro para el año 2025.                                                                                                                                                                                                                  </t>
  </si>
  <si>
    <t>Oficios Base Tesauro (relación)</t>
  </si>
  <si>
    <t xml:space="preserve">Oficina Asesora Jurídica </t>
  </si>
  <si>
    <t xml:space="preserve">Adecuar y ajustar 54 fichas de análisis doctrinal elaboradas y realizadas por la Oficina Asesora Jurídica, en cuanto al cumplimiento en calidad de datos migrados de manera masiva por el proveedor NUVU dentro de la herramienta tecnológica Tesauro para el año 2025.   </t>
  </si>
  <si>
    <t xml:space="preserve">Ficha  Base Tesauro </t>
  </si>
  <si>
    <t>Elaborar y publicar 70 fichas</t>
  </si>
  <si>
    <t>70 Fichas elaboradas en los formatos respectivos y publicadas en Tesauro</t>
  </si>
  <si>
    <t xml:space="preserve">70 Fichas </t>
  </si>
  <si>
    <t xml:space="preserve">Contratistas
</t>
  </si>
  <si>
    <t xml:space="preserve">Publicar y sincronizar las sentencias  (orales y/o escritas) proferidas por la Delegatura de Procedimientos Mercantiles en la vigencia 2025 </t>
  </si>
  <si>
    <t xml:space="preserve">Sentencias proferidas por la Delegatura de Procedimientos Mercantiles durante el 2024, publicadas en el aplicativo Tesauro </t>
  </si>
  <si>
    <t>Todas las sentencias proferidas en 2024, publicadas en Tesauro</t>
  </si>
  <si>
    <t xml:space="preserve">Revisar y/o transcribir las sentencias proferidas en segunda instancia que no cuenten con soporte escrito que se presenten respecto de los procesos estudiados para hacer ficha jurídica. </t>
  </si>
  <si>
    <t xml:space="preserve">Sentencias de segunda instancia proferidas en los procesos estudiados para hacer ficha jurídica, reflejados en la Base Tesauro </t>
  </si>
  <si>
    <t>Todas las sentencias de segunda instancia revisadas y/o transcritas para incluir en las fichas jurídicas elaboradas</t>
  </si>
  <si>
    <t>Contratistas</t>
  </si>
  <si>
    <t xml:space="preserve">Recopilar las sentencias proferidas respecto de los ejes temáticos seleccionados para la elaboración de las pautas legales </t>
  </si>
  <si>
    <t xml:space="preserve">Relación de sentencias proferidas respecto de los ejes temáticos seleccionados para la elaboración de las pautas legales </t>
  </si>
  <si>
    <t>Todas las sentencias proferidas respecto de los ejes temáticos seleccionados para elaborar pautas legales</t>
  </si>
  <si>
    <t>Formato escrito de las Sentencias orales proferidas por la Delegatura de Procedimientos Mercantiles reflejados en la Base Tesauro.</t>
  </si>
  <si>
    <t>Hacer la transcripción de las sentencias encontradas en formato oral que no cuenten con soporte escrito</t>
  </si>
  <si>
    <t>Publicar las fichas para pautas legales y las pautas legales elaboradas en 2025 así como las actualizaciones de las pautas entregadas hasta 2024</t>
  </si>
  <si>
    <t>Fichas y pautas legales nuevas y actualizaciones publicadas</t>
  </si>
  <si>
    <t>Publiación de fichas y pautas nuevas y actualizadas</t>
  </si>
  <si>
    <t>Contratista</t>
  </si>
  <si>
    <t>Elaborar las pautas legales que resulten del estudio de las sentencias analizadas, aproximadamente 30</t>
  </si>
  <si>
    <t>30 pautas legales aproximadamente</t>
  </si>
  <si>
    <t>Actualización de máximo 44 pautas entregadas</t>
  </si>
  <si>
    <t>Constancia reunión TEAMS (captura de pantalla, citación o lista de asitencia de la plataforma)</t>
  </si>
  <si>
    <t>Grupo de Registros Públicos</t>
  </si>
  <si>
    <t>Correo con el documento en que se definen los criterios y pautas</t>
  </si>
  <si>
    <t>Documento Excel con el Cronograma</t>
  </si>
  <si>
    <t>Grupo de Registros Públicos, Direccion de Camaras de Comercio</t>
  </si>
  <si>
    <t>Flujograma en word</t>
  </si>
  <si>
    <t>Delegada Diafe/Líder funcional/Director IACAFE/Coordinador AFE/Contratista</t>
  </si>
  <si>
    <t>Inventario de Decisiones Emitidas por la Dirección de Intervención Judicial</t>
  </si>
  <si>
    <t>Delegada Diafe/Líder funcional/Director IJ/Coordinador GPIJ/Contratista</t>
  </si>
  <si>
    <t xml:space="preserve">Inventario de actos administrativos de Declaratoria de Captación No Autorizada </t>
  </si>
  <si>
    <t>Delegada Diafe/Líder funcional/Director IACAFE/Coordinador GIAC/Contratista</t>
  </si>
  <si>
    <t xml:space="preserve">Inventario de actos administrativos de Supervisión de Asuntos Financieros Especiales </t>
  </si>
  <si>
    <t>Documento catálogo</t>
  </si>
  <si>
    <t>Modelo ficha</t>
  </si>
  <si>
    <t>Fichas</t>
  </si>
  <si>
    <t>Fortalecer la herramienta tecnológica Tesauro en aras de organizar, clasificar y sistematizar la información de la jurisprudencia y doctrina jurídica y contable, que permita estructurar la concepción de una cultura de memoria institucional, fortalecer de forma compartida el conocimiento de la Entidad, así como socializar y difundir el conocimiento que produce la Entidad para uso de los grupos de interés de ésta, generando procesos más participativos y de esta forma, mejorar los servicios que presta la Entidad</t>
  </si>
  <si>
    <t>Organizar y clasificar  la información de la doctrina económica y contable que permita estructurar la memoria institucional de la Entidad.</t>
  </si>
  <si>
    <t>Natalia Tovar
Delegatura de Procedimientos de Insolvencia</t>
  </si>
  <si>
    <t>Desde el levantamiento hasta la revisión y validación de la información recopilada para la elaboración de las fichas de Tesauro de las Delegaturas de Procedimientos de Insolvencia; Intervención y Asuntos Financieros Especiales; Asuntos Económicos y Societarios; y Supervisión Societaria (Dirección de Camaras de Comercio). 
Desde la actualización de la información de la Delegatura de Procedimientos Mercantiles y la Oficina Asesora Juridica para el uso eficiente de la herramienta Tesauro, hasta la verificación de la calidad de datos de la información cargada para cada área (DPM/OAJ).</t>
  </si>
  <si>
    <t>Dedicación en términos de tiempo, del talento humano que hace parte del proyecto. 
No existe un equipo del proyecto con dedicación exclusiva al mismo.
Afectación funcional de la Herramienta que impida el desarrollo del proyecto.</t>
  </si>
  <si>
    <t>No se realizará la sistematización para las áreas de DPI, DAES, DIAFE, Camaras de Comercio</t>
  </si>
  <si>
    <t>1. Flujogramas de los procesos de DIAFE 
2. Recopilación de la Información de insumo para la elaboración de fichas.
3. Modelos de fichas de Tesauro a utilizar en la siguiente vigencia
4. Calidad de datos a Fichas y oficios de la Oficina Asesora Jurídica.
5. Análisis de sentencias para elaborar las fichas  de la DPM y análisis de sentencias con sus respectivas pautas legales
6. Piezas publicitarias de la herramienta Tesauro</t>
  </si>
  <si>
    <t>Documento con la Estimación por áreas (DPI, DAES, DSS; DIAFE)</t>
  </si>
  <si>
    <t>Citaciones Outlook
Actas o Correos
Documentación de casos en Service Center</t>
  </si>
  <si>
    <t>Historias de Usario
Documento de Paso a producción</t>
  </si>
  <si>
    <t xml:space="preserve">Realizar socialización a través de la página web y redes sociales de la Entidad de la Herramienta Tesauro para el uso y apropiación de los grupos de valor. </t>
  </si>
  <si>
    <t xml:space="preserve">Piezas Elaboradas </t>
  </si>
  <si>
    <t>Grupo de Comunicaciones
(OAJ/DPM)</t>
  </si>
  <si>
    <t>Por definir</t>
  </si>
  <si>
    <t>ntpatarroyo@supersociedades.gov.co</t>
  </si>
  <si>
    <t>amortigo@supersociedades.gov.co</t>
  </si>
  <si>
    <t>mdoria@supersociedades.gov.co</t>
  </si>
  <si>
    <t>nimartinez@supersociedades.gov.co</t>
  </si>
  <si>
    <t xml:space="preserve">Nicolas Martinez Devia </t>
  </si>
  <si>
    <t>Actualización del sistema de información que interopere con el Tesauro y pueda impactar el funcionamiento adecuado de la herramienta tecnológica.</t>
  </si>
  <si>
    <t>Dirección de Tecnologías de la Información 
 y Áreas funcionales</t>
  </si>
  <si>
    <t>Elaborar el catálogo de descriptores jerarquizados y filtros especializados relacionados con las decisiones de solicitudes de:
1) desintervención y planes de desmonte, proferidos en los procesos de intervención judicial
2)  planes de desmonte, expedidos en los procesos de Investigación Administrativa por captación no autorizada de recursos del público
3)relevantes emitidos en la Supervisión de Asuntos Financieros Especiales</t>
  </si>
  <si>
    <t>Delegada Diafe/Líder funcional/Directores IJ e IACAFE / Coordinadores GPIJ, GIAC Y AFE / Contratistas</t>
  </si>
  <si>
    <t>Delegada Diafe/Líder funcional/Director IJ e IACAFE /Coordinador GPIJ y GIAC /Contratistas</t>
  </si>
  <si>
    <t>Fase de Divulgación con Usuarios de Grupo De Valor Internos y Externos</t>
  </si>
  <si>
    <t>TOTAL</t>
  </si>
  <si>
    <t>Marisol Castiblanco</t>
  </si>
  <si>
    <t>Revisar y actualizar las pautas elaboradas hasta diciembre 2024</t>
  </si>
  <si>
    <t xml:space="preserve">Analizar las sentencias y elaborar las respectivas fichas para paluta legales, aproximadamente 200 </t>
  </si>
  <si>
    <t>Máximo 44 pautas actualizadas</t>
  </si>
  <si>
    <t>Transcribir las sentencias orales proferidas por la Delegatura de Procedimientos Mercantiles</t>
  </si>
  <si>
    <t>Relación de Sentencias analizadas con sus respectivas fichas. Aproximadamente 200</t>
  </si>
  <si>
    <t>Relación con aproximadamente 30 pautas legales</t>
  </si>
  <si>
    <t>Análizar y estudiar las fichas elaboradas y corregidas durante la vigencia 2024.</t>
  </si>
  <si>
    <t>Fijar criterios y pautas de unificación a todas las fichas a realizar durante el periódo.</t>
  </si>
  <si>
    <t>Elaborar el cronograma para elaboracion y entrega de fichas durante el periodo 2025.</t>
  </si>
  <si>
    <t>Entregar fichas de acuerdo a las fechas establecidas en el cronograma</t>
  </si>
  <si>
    <t>Correo con la relación de los documentos de las fichas proyectadas de acuerdo al cronograma</t>
  </si>
  <si>
    <t>Elaborar el flujograma del Proceso de Supervisión de Asuntos Financieros Especiales</t>
  </si>
  <si>
    <t>Seleccionar providencias relevantes de conformidad con los flujogramas de los procesos 2024</t>
  </si>
  <si>
    <t xml:space="preserve">Socializar la matriz de providencias con los jueces de insolvencia </t>
  </si>
  <si>
    <t>Acta de reunión periódica con la socialización de las providencias</t>
  </si>
  <si>
    <t xml:space="preserve">Gestionar Sesiones de trabajo conjuntas con las áreas para el análisis de la necesitdad y posterior estimación de costos, </t>
  </si>
  <si>
    <t>Realizar el seguimiento a la resolución de Incidentes Presentados con las funcionalidades del Tesauro de Procedimientos Mercantiles y OAJ</t>
  </si>
  <si>
    <t>Realizar el seguimiento y acompañamiento a la implementación de requerimientos priorizados de Teusaro (OAJ /DPM), en el marco de mejoras evolutivas</t>
  </si>
  <si>
    <t>Establecer la ficha tecnica definitiva</t>
  </si>
  <si>
    <t>Ficha en Word</t>
  </si>
  <si>
    <t>Mauiricio Español León</t>
  </si>
  <si>
    <t>Fichas técnicas</t>
  </si>
  <si>
    <t>Elaborar en Word de 4 fichas técnicas mensuales sobre conceptos emitidos por el Grupo de Análisis y Regulación Contable</t>
  </si>
  <si>
    <t>DAES
10%</t>
  </si>
  <si>
    <t>Delegatura de Procedimientos de Insolvencia
19%</t>
  </si>
  <si>
    <t>Mantenimiento Infraestructura Tecnológica 
10%</t>
  </si>
  <si>
    <t>Delegatura de Intervención y Asuntos Financieros Especiales
19%</t>
  </si>
  <si>
    <t>Supervisión Societaria
10%</t>
  </si>
  <si>
    <t>DELEGATURA DE PROCEDIMIENTOS MERCANTILES
15%</t>
  </si>
  <si>
    <t>OAJ: Fortalecer la información contenida en el TESAURO
15%</t>
  </si>
  <si>
    <t>200 sentencias analizadas con sus respectivas fichas</t>
  </si>
  <si>
    <t>Elaborar el modelo de ficha de análisis estadístico y jurídico de los autos/resoluciones que resuelvan solicitudes de :
1) Desintervención y planes de desmonte, proferidos en los procesos de intervención judicial
2)  Planes de desmonte, expedidos en los procesos de Investigación Administrativa por captación no autorizada de recursos del público
3) Pronunciamientos relevantes emitidos en la Supervisión de Asuntos Financieros Especiales</t>
  </si>
  <si>
    <t>Verificación y creación de descriptores</t>
  </si>
  <si>
    <t>Tabla Word</t>
  </si>
  <si>
    <t>Diligenciar las fichas de análisis estadístico y jurídico de los autos seleccionados como los más relevantes que resuelvan solicitudes (primera fase)
1) desintervención y planes de desmonte, proferidos en los procesos de intervención judicial
2)  planes de desmonte, expedidos en los procesos de Investigación Administrativa por captación no autorizada de recursos del público</t>
  </si>
  <si>
    <t>Recopilar la jurisprudencia relevante con los jueces de insolvencia</t>
  </si>
  <si>
    <t xml:space="preserve">Actualizar el modelo de ficha </t>
  </si>
  <si>
    <t>Elaborar las fichas (primera fase)</t>
  </si>
  <si>
    <t>Recopilar los autos de Desintervención, en la vigencia 2008 - 2021.</t>
  </si>
  <si>
    <t>Recopilar los actos administrativos de Declaratoria de Captación No Autorizada y planes de desmonte, en la vigencia 2008 - 2021.</t>
  </si>
  <si>
    <t>Recopilar los principales pronunciamientos expedidos en los procesos de Supervisión de Asuntos Financieros Especiales, en la vigencia 2008 -  2024.</t>
  </si>
  <si>
    <r>
      <t xml:space="preserve">Febrero:
Evidencias: </t>
    </r>
    <r>
      <rPr>
        <sz val="10"/>
        <color theme="3"/>
        <rFont val="Verdana"/>
        <family val="2"/>
      </rPr>
      <t>El día 25 de febrero se realizó la reunión por teams para el análisis de estudio de las fichas realizadas en la vigencia 2024 para tomar como referencia para las que se elaborarán durante este año.</t>
    </r>
    <r>
      <rPr>
        <b/>
        <sz val="10"/>
        <color theme="3"/>
        <rFont val="Verdana"/>
        <family val="2"/>
      </rPr>
      <t xml:space="preserve">
Soportes: </t>
    </r>
    <r>
      <rPr>
        <sz val="10"/>
        <color theme="3"/>
        <rFont val="Verdana"/>
        <family val="2"/>
      </rPr>
      <t>i) Lista de asistencia generado desde Teams y ii) captura de pantalla en donde se evidencia la grabación de la reunión y los asistentes.</t>
    </r>
  </si>
  <si>
    <r>
      <t xml:space="preserve">Marzo: </t>
    </r>
    <r>
      <rPr>
        <sz val="10"/>
        <color theme="3"/>
        <rFont val="Verdana"/>
        <family val="2"/>
      </rPr>
      <t>El 28 de marzo se envió median correo electrónico la información de los criterios y pautas de unificación de las fichas que se van a trabajar durante la vigencia 2025.</t>
    </r>
    <r>
      <rPr>
        <b/>
        <sz val="10"/>
        <color theme="3"/>
        <rFont val="Verdana"/>
        <family val="2"/>
      </rPr>
      <t xml:space="preserve">
Soporte: </t>
    </r>
    <r>
      <rPr>
        <sz val="10"/>
        <color theme="3"/>
        <rFont val="Verdana"/>
        <family val="2"/>
      </rPr>
      <t>Correo electrónico de remisión y confirmación de recibido de la documentación</t>
    </r>
  </si>
  <si>
    <r>
      <rPr>
        <b/>
        <sz val="10"/>
        <color theme="3"/>
        <rFont val="Verdana"/>
        <family val="2"/>
      </rPr>
      <t xml:space="preserve">Marzo: </t>
    </r>
    <r>
      <rPr>
        <sz val="10"/>
        <color theme="3"/>
        <rFont val="Verdana"/>
        <family val="2"/>
      </rPr>
      <t>Se definio la ficha tecnica definitiva para los conceptos contables</t>
    </r>
    <r>
      <rPr>
        <b/>
        <sz val="10"/>
        <color theme="3"/>
        <rFont val="Verdana"/>
        <family val="2"/>
      </rPr>
      <t xml:space="preserve"> </t>
    </r>
    <r>
      <rPr>
        <sz val="10"/>
        <color theme="3"/>
        <rFont val="Verdana"/>
        <family val="2"/>
      </rPr>
      <t>con su respectiva aprobación de parte del area encargada</t>
    </r>
    <r>
      <rPr>
        <b/>
        <sz val="10"/>
        <color theme="3"/>
        <rFont val="Verdana"/>
        <family val="2"/>
      </rPr>
      <t xml:space="preserve">. Febrero: </t>
    </r>
    <r>
      <rPr>
        <sz val="10"/>
        <color theme="3"/>
        <rFont val="Verdana"/>
        <family val="2"/>
      </rPr>
      <t>Se inicio con la elaboración del borrador de ficha tecnica, teniendo en cuenta los respectivos comentarios recibidos.</t>
    </r>
  </si>
  <si>
    <r>
      <t xml:space="preserve">Marzo: </t>
    </r>
    <r>
      <rPr>
        <sz val="10"/>
        <color theme="3"/>
        <rFont val="Verdana"/>
        <family val="2"/>
      </rPr>
      <t>Documento de estimación entregado por el proveedor - Documento resumen de las sesiones realizadas</t>
    </r>
  </si>
  <si>
    <r>
      <t xml:space="preserve">Marzo: </t>
    </r>
    <r>
      <rPr>
        <sz val="10"/>
        <color theme="3"/>
        <rFont val="Verdana"/>
        <family val="2"/>
      </rPr>
      <t>Se realizaron reuniones con los contratistas del proyecto, el equipo de la DIAFE, la Gerente del Proyecto, la asesora externa y el Grupo de Gestión Documental, a fin de conocer los antecedentes del proyecto, construir el cronograma, los entregables para el 2025, coordinar los permisos para la consulta de decisiones en los aplicativos de la Entidad e iniciar la elaboración del flujograma del proceso de supervisión teniendo en cuenta las modificaciones que se trabajan al manual de actuaciones administrativas de la Superintendenica en las que participa la Delegatura por su aplicación respecto de estas funciones.</t>
    </r>
    <r>
      <rPr>
        <b/>
        <sz val="10"/>
        <color theme="3"/>
        <rFont val="Verdana"/>
        <family val="2"/>
      </rPr>
      <t xml:space="preserve">
Evidencia: </t>
    </r>
    <r>
      <rPr>
        <sz val="10"/>
        <color theme="3"/>
        <rFont val="Verdana"/>
        <family val="2"/>
      </rPr>
      <t xml:space="preserve">Sharepoint reuniones Teams-relatorias.
</t>
    </r>
    <r>
      <rPr>
        <b/>
        <sz val="10"/>
        <color theme="3"/>
        <rFont val="Verdana"/>
        <family val="2"/>
      </rPr>
      <t xml:space="preserve">Abril: </t>
    </r>
    <r>
      <rPr>
        <sz val="10"/>
        <color theme="3"/>
        <rFont val="Verdana"/>
        <family val="2"/>
      </rPr>
      <t xml:space="preserve">Se realizaron reuniones con la contratista y el Coordinador del Grupo de Supervisión de Asuntos Financieros Especiales (GAFE) con el propósito de construir el flujograma del Proceso de Supervisión de Asuntos Financieros Especiales, a partir de los procesos incluidos en el Mapa de Procesos del Sistema de Gestión Integrado(SGI). No obstante, revisado el proceso misional de Análisis Económico y de Riesgos, se determinó que las funciones de supervisión de la DIAFE están desarrolladas en el proceso denominado Investigaciones Administrativas que está ajustado a las normas del CPACA y conforme al cual se desarrollan  las funciones de supervisión de la dependencia.  En ese orden de ideas, para los propósitos del Tesauro se decidió acoger en un todo y sin modificaciones el flujograma de dicho proceso aprobado e incorporado en el SGI, finalizando la actividad en el tiempo previsto.
</t>
    </r>
    <r>
      <rPr>
        <b/>
        <sz val="10"/>
        <color theme="3"/>
        <rFont val="Verdana"/>
        <family val="2"/>
      </rPr>
      <t xml:space="preserve">Evidencia: </t>
    </r>
    <r>
      <rPr>
        <sz val="10"/>
        <color theme="3"/>
        <rFont val="Verdana"/>
        <family val="2"/>
      </rPr>
      <t xml:space="preserve"> Sharepoint Relatorias reuniones abril (contiene Link SGI - Mapa de Procesos investigaciones administrativas.)</t>
    </r>
  </si>
  <si>
    <r>
      <t xml:space="preserve">Abril: </t>
    </r>
    <r>
      <rPr>
        <sz val="10"/>
        <color rgb="FF1F497D"/>
        <rFont val="Verdana"/>
        <family val="2"/>
      </rPr>
      <t xml:space="preserve">Se elaboró y remitió mediante correo electrónico el cronograma para la elaboración de las fichas durante la actual vigencia. Y el documento final de Criterios y pautas de las fichas jurídicas, así como el Indice temático. </t>
    </r>
  </si>
  <si>
    <r>
      <t xml:space="preserve">Febrero-Marzo:  </t>
    </r>
    <r>
      <rPr>
        <sz val="10"/>
        <color theme="3"/>
        <rFont val="Verdana"/>
        <family val="2"/>
      </rPr>
      <t>Durante estos meses se realizaron reuniones con los contratistas del proyecto, el equipo de la DIAFE, la Gerente del Proyecto, la asesora externa y el Grupo de Gestión Documental, a fin de conocer los antecedentes del proyecto, construir el cronograma, los entregables para el 2025,  iniciar con el flujograma del proceso de supervisión y coordinar los permisos para la consulta de las decisiones en los aplicativos de la Entidad.</t>
    </r>
    <r>
      <rPr>
        <b/>
        <sz val="10"/>
        <color theme="3"/>
        <rFont val="Verdana"/>
        <family val="2"/>
      </rPr>
      <t xml:space="preserve">
Evidencia: </t>
    </r>
    <r>
      <rPr>
        <sz val="10"/>
        <color theme="3"/>
        <rFont val="Verdana"/>
        <family val="2"/>
      </rPr>
      <t xml:space="preserve">Sharepoint reuniones Teams.
</t>
    </r>
    <r>
      <rPr>
        <b/>
        <sz val="10"/>
        <color theme="3"/>
        <rFont val="Verdana"/>
        <family val="2"/>
      </rPr>
      <t>Abril:</t>
    </r>
    <r>
      <rPr>
        <sz val="10"/>
        <color theme="3"/>
        <rFont val="Verdana"/>
        <family val="2"/>
      </rPr>
      <t xml:space="preserve"> Durante el mes de abril, se realizaron varias reuniones entre la Gerente del Proyecto, el Director IACAFE, los Coordinadores de los grupos de Investigaciones Administrativas por Captación (GIAC), de Supervisión de Asuntos Financieros Especiales(GAFE) y la contratista, con el fin de revisar los criterios para determinar las decisiones relevantes a incluir en el Tesauro relacionadas con las funciones de Supervisión. Así, se decidió que además de lo relacionado con Ordenes de Suspensión de Actividades y Planes de Desmonte, harán parte del proyecto las relacionadas con: a) apertura de investigación y formulación de cargos, b) autorización de inicio de actividades, c) imposición de multas y sanciones por incumplimiento de la ley, d) restablecimiento de límites de solvencia, e)  sometimiento a control y f)  sometimiento a proceso de insolvencia.
En cumplimiento de esta instrucción, se recopilaron actos administrativos, así: </t>
    </r>
    <r>
      <rPr>
        <b/>
        <sz val="10"/>
        <color theme="3"/>
        <rFont val="Verdana"/>
        <family val="2"/>
      </rPr>
      <t>4</t>
    </r>
    <r>
      <rPr>
        <sz val="10"/>
        <color theme="3"/>
        <rFont val="Verdana"/>
        <family val="2"/>
      </rPr>
      <t xml:space="preserve"> sobre restablecimiento de límites de solvencia; </t>
    </r>
    <r>
      <rPr>
        <b/>
        <sz val="10"/>
        <color theme="3"/>
        <rFont val="Verdana"/>
        <family val="2"/>
      </rPr>
      <t>3</t>
    </r>
    <r>
      <rPr>
        <sz val="10"/>
        <color theme="3"/>
        <rFont val="Verdana"/>
        <family val="2"/>
      </rPr>
      <t xml:space="preserve"> de apertura de investigación y formulación de cargos; </t>
    </r>
    <r>
      <rPr>
        <b/>
        <sz val="10"/>
        <color theme="3"/>
        <rFont val="Verdana"/>
        <family val="2"/>
      </rPr>
      <t>1</t>
    </r>
    <r>
      <rPr>
        <sz val="10"/>
        <color theme="3"/>
        <rFont val="Verdana"/>
        <family val="2"/>
      </rPr>
      <t xml:space="preserve"> de autorización de inicio de actividades; </t>
    </r>
    <r>
      <rPr>
        <b/>
        <sz val="10"/>
        <color theme="3"/>
        <rFont val="Verdana"/>
        <family val="2"/>
      </rPr>
      <t>9</t>
    </r>
    <r>
      <rPr>
        <sz val="10"/>
        <color theme="3"/>
        <rFont val="Verdana"/>
        <family val="2"/>
      </rPr>
      <t xml:space="preserve"> de imposición de multas o sanciones por incumplimiento de la ley; </t>
    </r>
    <r>
      <rPr>
        <b/>
        <sz val="10"/>
        <color theme="3"/>
        <rFont val="Verdana"/>
        <family val="2"/>
      </rPr>
      <t>9</t>
    </r>
    <r>
      <rPr>
        <sz val="10"/>
        <color theme="3"/>
        <rFont val="Verdana"/>
        <family val="2"/>
      </rPr>
      <t xml:space="preserve"> de sometimiento a control; y, </t>
    </r>
    <r>
      <rPr>
        <b/>
        <sz val="10"/>
        <color theme="3"/>
        <rFont val="Verdana"/>
        <family val="2"/>
      </rPr>
      <t>4</t>
    </r>
    <r>
      <rPr>
        <sz val="10"/>
        <color theme="3"/>
        <rFont val="Verdana"/>
        <family val="2"/>
      </rPr>
      <t xml:space="preserve"> de sometimiento a proceso de insolvencia. 
</t>
    </r>
    <r>
      <rPr>
        <b/>
        <sz val="10"/>
        <color theme="3"/>
        <rFont val="Verdana"/>
        <family val="2"/>
      </rPr>
      <t xml:space="preserve">Evidencia: </t>
    </r>
    <r>
      <rPr>
        <sz val="10"/>
        <color theme="3"/>
        <rFont val="Verdana"/>
        <family val="2"/>
      </rPr>
      <t>Listado AAdmvos DIACAFE Abr2025</t>
    </r>
    <r>
      <rPr>
        <b/>
        <sz val="10"/>
        <color theme="3"/>
        <rFont val="Verdana"/>
        <family val="2"/>
      </rPr>
      <t>/</t>
    </r>
    <r>
      <rPr>
        <sz val="10"/>
        <color theme="3"/>
        <rFont val="Verdana"/>
        <family val="2"/>
      </rPr>
      <t xml:space="preserve">Decisiones Supervisión AFE Abril Sharepoint.
</t>
    </r>
    <r>
      <rPr>
        <b/>
        <sz val="10"/>
        <color theme="3"/>
        <rFont val="Verdana"/>
        <family val="2"/>
      </rPr>
      <t xml:space="preserve">Mayo: </t>
    </r>
    <r>
      <rPr>
        <sz val="10"/>
        <color theme="3"/>
        <rFont val="Verdana"/>
        <family val="2"/>
      </rPr>
      <t xml:space="preserve">Durante este mes se determinó la no existencia de otros actos administrativos que tuvieran que ser incorporados en el listado.  Por ese motivo, y como parte de la presente actividad, se realizó la búsqueda de las providencias judiciales con injerencia o repercusión en las decisiones de la Superintendencia de Sociedades relativos a la Supervisión de Asuntos Financieros Especiales. No se encontraron decisiones judiciales sobre el particular.
</t>
    </r>
    <r>
      <rPr>
        <b/>
        <sz val="10"/>
        <color theme="3"/>
        <rFont val="Verdana"/>
        <family val="2"/>
      </rPr>
      <t xml:space="preserve">Evidencia: </t>
    </r>
    <r>
      <rPr>
        <sz val="10"/>
        <color theme="3"/>
        <rFont val="Verdana"/>
        <family val="2"/>
      </rPr>
      <t>Inv. Decisiones judiciales sobre Supervisión de Asuntos Financieros Especiales mayo.</t>
    </r>
  </si>
  <si>
    <r>
      <t xml:space="preserve">Febrero-Marzo: </t>
    </r>
    <r>
      <rPr>
        <sz val="10"/>
        <color theme="3"/>
        <rFont val="Verdana"/>
        <family val="2"/>
      </rPr>
      <t xml:space="preserve">Durante los meses de febrero y marzo se inició con la recopilacion de </t>
    </r>
    <r>
      <rPr>
        <b/>
        <sz val="10"/>
        <color theme="3"/>
        <rFont val="Verdana"/>
        <family val="2"/>
      </rPr>
      <t>18</t>
    </r>
    <r>
      <rPr>
        <sz val="10"/>
        <color theme="3"/>
        <rFont val="Verdana"/>
        <family val="2"/>
      </rPr>
      <t xml:space="preserve"> providencias  proferidas por la DIJ que deciden de fondo solicitudes de desintervención y </t>
    </r>
    <r>
      <rPr>
        <b/>
        <sz val="10"/>
        <color theme="3"/>
        <rFont val="Verdana"/>
        <family val="2"/>
      </rPr>
      <t>16</t>
    </r>
    <r>
      <rPr>
        <sz val="10"/>
        <color theme="3"/>
        <rFont val="Verdana"/>
        <family val="2"/>
      </rPr>
      <t xml:space="preserve"> sobre planes de desmonte en los procesos de intervención judicial. </t>
    </r>
    <r>
      <rPr>
        <b/>
        <sz val="10"/>
        <color theme="3"/>
        <rFont val="Verdana"/>
        <family val="2"/>
      </rPr>
      <t xml:space="preserve">
Evidencia: </t>
    </r>
    <r>
      <rPr>
        <sz val="10"/>
        <color theme="3"/>
        <rFont val="Verdana"/>
        <family val="2"/>
      </rPr>
      <t>DIJ Inv Dec Desintervención/ Planes de Desmonte Judic Feb-Mzo Sharepoint.</t>
    </r>
    <r>
      <rPr>
        <b/>
        <sz val="10"/>
        <color theme="3"/>
        <rFont val="Verdana"/>
        <family val="2"/>
      </rPr>
      <t xml:space="preserve">
Abril: </t>
    </r>
    <r>
      <rPr>
        <sz val="10"/>
        <color theme="3"/>
        <rFont val="Verdana"/>
        <family val="2"/>
      </rPr>
      <t>Se recopilaron</t>
    </r>
    <r>
      <rPr>
        <b/>
        <sz val="10"/>
        <color theme="3"/>
        <rFont val="Verdana"/>
        <family val="2"/>
      </rPr>
      <t xml:space="preserve"> 76</t>
    </r>
    <r>
      <rPr>
        <sz val="10"/>
        <color theme="3"/>
        <rFont val="Verdana"/>
        <family val="2"/>
      </rPr>
      <t xml:space="preserve"> decisiones correspondientes a distintos procesos, emitidas entre el 23 de abril de 2010 y el 12 de febrero de 2025 y que corresponden a providencias que decidieron de fondo solicitudes de desintervención; las cuales fueron registradas en una base de datos en Excel, incluyendo información sobre el expediente, tipo de providencia, número de radicado, fecha de emisión y verificación de su disponibilidad en el sistema GEDESS.</t>
    </r>
    <r>
      <rPr>
        <b/>
        <sz val="10"/>
        <color theme="3"/>
        <rFont val="Verdana"/>
        <family val="2"/>
      </rPr>
      <t xml:space="preserve">
Evidencia: </t>
    </r>
    <r>
      <rPr>
        <sz val="10"/>
        <color theme="3"/>
        <rFont val="Verdana"/>
        <family val="2"/>
      </rPr>
      <t xml:space="preserve">DIJ Inv Dec Desintervención Abril Sharepoint.
</t>
    </r>
    <r>
      <rPr>
        <b/>
        <sz val="10"/>
        <color theme="3"/>
        <rFont val="Verdana"/>
        <family val="2"/>
      </rPr>
      <t>Mayo:</t>
    </r>
    <r>
      <rPr>
        <sz val="10"/>
        <color theme="3"/>
        <rFont val="Verdana"/>
        <family val="2"/>
      </rPr>
      <t xml:space="preserve"> Se identificaron </t>
    </r>
    <r>
      <rPr>
        <b/>
        <sz val="10"/>
        <color theme="3"/>
        <rFont val="Verdana"/>
        <family val="2"/>
      </rPr>
      <t>377</t>
    </r>
    <r>
      <rPr>
        <sz val="10"/>
        <color theme="3"/>
        <rFont val="Verdana"/>
        <family val="2"/>
      </rPr>
      <t xml:space="preserve"> acciones de tutela interpuestas entre 2020 y 2024 en los procesos adelantados a las siguientes sociedades: ABC for Winners, Asesoría en Ingeniería de Petróleos, Consorcio Constructor Inmobiliario Cimientos SAS, Cooperativa Cooermar, Cooperativa Sigescoop, Elite International Americas, Estraval, Gestiones Financieras, Grupo Empresarial Correa y Abogados, Optimal Libranzas SAS, Ping Nine, Plataforma Universal, Plus Values, PRONALCOOP y Suma Activos. A partir de esta selección inicial, se realizó una búsqueda orientada a identificar cuáles de estas decisiones resultan más relevantes para el análisis del fenómeno de la desintervención. Como resultado, se identificaron </t>
    </r>
    <r>
      <rPr>
        <b/>
        <sz val="10"/>
        <color theme="3"/>
        <rFont val="Verdana"/>
        <family val="2"/>
      </rPr>
      <t>tres (3)</t>
    </r>
    <r>
      <rPr>
        <sz val="10"/>
        <color theme="3"/>
        <rFont val="Verdana"/>
        <family val="2"/>
      </rPr>
      <t xml:space="preserve"> tutelas prioritarias que serán objeto de un análisis más detallado en el marco del desarrollo del Tesauro para la Delegatura de Intervención y Asuntos Financieros Especiales.
</t>
    </r>
    <r>
      <rPr>
        <b/>
        <sz val="10"/>
        <color theme="3"/>
        <rFont val="Verdana"/>
        <family val="2"/>
      </rPr>
      <t xml:space="preserve">Inventario: </t>
    </r>
    <r>
      <rPr>
        <sz val="10"/>
        <color theme="3"/>
        <rFont val="Verdana"/>
        <family val="2"/>
      </rPr>
      <t>Inv. Tutelas desintervención mayo.</t>
    </r>
  </si>
  <si>
    <r>
      <t xml:space="preserve">Febrero-Marzo: </t>
    </r>
    <r>
      <rPr>
        <sz val="10"/>
        <color theme="3"/>
        <rFont val="Verdana"/>
        <family val="2"/>
      </rPr>
      <t>Durante los meses de febrero y marzo se recopilaron</t>
    </r>
    <r>
      <rPr>
        <b/>
        <sz val="10"/>
        <color theme="3"/>
        <rFont val="Verdana"/>
        <family val="2"/>
      </rPr>
      <t xml:space="preserve"> 12 a</t>
    </r>
    <r>
      <rPr>
        <sz val="10"/>
        <color theme="3"/>
        <rFont val="Verdana"/>
        <family val="2"/>
      </rPr>
      <t xml:space="preserve">ctos administrativos relacionados con suspensión de actividades de captación no autorizada y </t>
    </r>
    <r>
      <rPr>
        <b/>
        <sz val="10"/>
        <color theme="3"/>
        <rFont val="Verdana"/>
        <family val="2"/>
      </rPr>
      <t xml:space="preserve">11 </t>
    </r>
    <r>
      <rPr>
        <sz val="10"/>
        <color theme="3"/>
        <rFont val="Verdana"/>
        <family val="2"/>
      </rPr>
      <t>con planes de desmonte.</t>
    </r>
    <r>
      <rPr>
        <b/>
        <sz val="10"/>
        <color theme="3"/>
        <rFont val="Verdana"/>
        <family val="2"/>
      </rPr>
      <t xml:space="preserve">
Evidencia:</t>
    </r>
    <r>
      <rPr>
        <sz val="10"/>
        <color theme="3"/>
        <rFont val="Verdana"/>
        <family val="2"/>
      </rPr>
      <t>Decisiones Suspensión Actividades/ Planes de Desmonte Admin Feb-Mzo Sharepoint.</t>
    </r>
    <r>
      <rPr>
        <b/>
        <sz val="10"/>
        <color theme="3"/>
        <rFont val="Verdana"/>
        <family val="2"/>
      </rPr>
      <t xml:space="preserve">
Abril: </t>
    </r>
    <r>
      <rPr>
        <sz val="10"/>
        <color theme="3"/>
        <rFont val="Verdana"/>
        <family val="2"/>
      </rPr>
      <t xml:space="preserve">Durante este mes, se recopilaron </t>
    </r>
    <r>
      <rPr>
        <b/>
        <sz val="10"/>
        <color theme="3"/>
        <rFont val="Verdana"/>
        <family val="2"/>
      </rPr>
      <t>14 a</t>
    </r>
    <r>
      <rPr>
        <sz val="10"/>
        <color theme="3"/>
        <rFont val="Verdana"/>
        <family val="2"/>
      </rPr>
      <t>ctos administrativos relacionados con planes de desmonte y</t>
    </r>
    <r>
      <rPr>
        <b/>
        <sz val="10"/>
        <color theme="3"/>
        <rFont val="Verdana"/>
        <family val="2"/>
      </rPr>
      <t xml:space="preserve"> 23 </t>
    </r>
    <r>
      <rPr>
        <sz val="10"/>
        <color theme="3"/>
        <rFont val="Verdana"/>
        <family val="2"/>
      </rPr>
      <t>de suspensión de actividades de captación no autorizada</t>
    </r>
    <r>
      <rPr>
        <b/>
        <sz val="10"/>
        <color theme="3"/>
        <rFont val="Verdana"/>
        <family val="2"/>
      </rPr>
      <t xml:space="preserve">
Evidencia:</t>
    </r>
    <r>
      <rPr>
        <sz val="10"/>
        <color theme="3"/>
        <rFont val="Verdana"/>
        <family val="2"/>
      </rPr>
      <t xml:space="preserve">Decisiones Suspensión Actividades/ Planes de Desmonte Admin Abril Sharepoint.
</t>
    </r>
    <r>
      <rPr>
        <b/>
        <sz val="10"/>
        <color theme="3"/>
        <rFont val="Verdana"/>
        <family val="2"/>
      </rPr>
      <t>Mayo:</t>
    </r>
    <r>
      <rPr>
        <sz val="10"/>
        <color theme="3"/>
        <rFont val="Verdana"/>
        <family val="2"/>
      </rPr>
      <t xml:space="preserve"> Durante mayo se determinó que no existían otros actos administrativos sobre este asunto para ser incorporados en el listado; en consecuencia, se realizó la búsqueda de las providencias judiciales que han tenido alguna injerencia o repercusión en las decisiones de la Superintendencia de Sociedades relativos a Declaratoria de Captación no autorizada o planes de desmonte y fueron recopiladas </t>
    </r>
    <r>
      <rPr>
        <b/>
        <sz val="10"/>
        <color theme="3"/>
        <rFont val="Verdana"/>
        <family val="2"/>
      </rPr>
      <t xml:space="preserve">10 </t>
    </r>
    <r>
      <rPr>
        <sz val="10"/>
        <color theme="3"/>
        <rFont val="Verdana"/>
        <family val="2"/>
      </rPr>
      <t xml:space="preserve">providencias judiciales sobre el asunto.
</t>
    </r>
    <r>
      <rPr>
        <b/>
        <sz val="10"/>
        <color theme="3"/>
        <rFont val="Verdana"/>
        <family val="2"/>
      </rPr>
      <t xml:space="preserve">Evidencia: </t>
    </r>
    <r>
      <rPr>
        <sz val="10"/>
        <color theme="3"/>
        <rFont val="Verdana"/>
        <family val="2"/>
      </rPr>
      <t>Inv.</t>
    </r>
    <r>
      <rPr>
        <b/>
        <sz val="10"/>
        <color theme="3"/>
        <rFont val="Verdana"/>
        <family val="2"/>
      </rPr>
      <t xml:space="preserve"> </t>
    </r>
    <r>
      <rPr>
        <sz val="10"/>
        <color theme="3"/>
        <rFont val="Verdana"/>
        <family val="2"/>
      </rPr>
      <t>Dec jud declaratoria captación-planes de desmonte mayo.</t>
    </r>
  </si>
  <si>
    <r>
      <rPr>
        <b/>
        <sz val="10"/>
        <color theme="3"/>
        <rFont val="Verdana"/>
        <family val="2"/>
      </rPr>
      <t xml:space="preserve">Abril: </t>
    </r>
    <r>
      <rPr>
        <sz val="10"/>
        <color theme="3"/>
        <rFont val="Verdana"/>
        <family val="2"/>
      </rPr>
      <t xml:space="preserve">Se inicio con la distribucion del inventario de conceptos contables para la verificación y creación de descriptores.                                                                                            </t>
    </r>
    <r>
      <rPr>
        <b/>
        <sz val="10"/>
        <color theme="3"/>
        <rFont val="Verdana"/>
        <family val="2"/>
      </rPr>
      <t xml:space="preserve">Mayo: </t>
    </r>
    <r>
      <rPr>
        <sz val="10"/>
        <color theme="3"/>
        <rFont val="Verdana"/>
        <family val="2"/>
      </rPr>
      <t xml:space="preserve">Se sigue trabajando sobre la creación de los descriptores y los filtros especializados según inventacio de coneptos contables.                                                                       </t>
    </r>
    <r>
      <rPr>
        <b/>
        <sz val="10"/>
        <color theme="3"/>
        <rFont val="Verdana"/>
        <family val="2"/>
      </rPr>
      <t>Junio</t>
    </r>
    <r>
      <rPr>
        <sz val="10"/>
        <color theme="3"/>
        <rFont val="Verdana"/>
        <family val="2"/>
      </rPr>
      <t xml:space="preserve">: El grupo de analísis y regulación contable realizo la tarea de revisar cada tema del inventario de conceptos para asignación de descriptores y creación de los mismos.
</t>
    </r>
  </si>
  <si>
    <t>1 trimestre</t>
  </si>
  <si>
    <t>2 trimestre</t>
  </si>
  <si>
    <t>3 trimestre</t>
  </si>
  <si>
    <t>4 trimestre</t>
  </si>
  <si>
    <t>Total</t>
  </si>
  <si>
    <r>
      <t xml:space="preserve">Junio: </t>
    </r>
    <r>
      <rPr>
        <sz val="10"/>
        <color theme="3"/>
        <rFont val="Verdana"/>
        <family val="2"/>
      </rPr>
      <t>Durante el mes de junio, se ejecutaron las siguientes actividades con relación a la presente obligación en específico:</t>
    </r>
    <r>
      <rPr>
        <b/>
        <sz val="10"/>
        <color theme="3"/>
        <rFont val="Verdana"/>
        <family val="2"/>
      </rPr>
      <t xml:space="preserve">
1. REUNIONES: </t>
    </r>
    <r>
      <rPr>
        <sz val="10"/>
        <color theme="3"/>
        <rFont val="Verdana"/>
        <family val="2"/>
      </rPr>
      <t>Con el propósito de evitar reprocesos o inconsistencias de las actividades frente a los lineamientos generales para el Tesauro del resto de la entidad, se realizaron varias reuniones con los diferentes actores del proyecto; las cuales que se relacionan a continuación, cuya relatoría y conclusiones se encuentra en las evidencias.</t>
    </r>
    <r>
      <rPr>
        <b/>
        <sz val="10"/>
        <color theme="3"/>
        <rFont val="Verdana"/>
        <family val="2"/>
      </rPr>
      <t xml:space="preserve">
1.1. REUNIÓN MANUAL DE INTERVENCIÓN: Objeto: </t>
    </r>
    <r>
      <rPr>
        <sz val="10"/>
        <color theme="3"/>
        <rFont val="Verdana"/>
        <family val="2"/>
      </rPr>
      <t xml:space="preserve">Analizar la elaboración de un manual del régimen de intervención de la DIAFE, con varios propósitos. el primero académico para explicar funciones y objetivos de la DIAFE. el segundo, como un documento introductorio y de contexto para la construcción de las herramientas futuras como las </t>
    </r>
    <r>
      <rPr>
        <b/>
        <sz val="10"/>
        <color theme="3"/>
        <rFont val="Verdana"/>
        <family val="2"/>
      </rPr>
      <t>fichas</t>
    </r>
    <r>
      <rPr>
        <sz val="10"/>
        <color theme="3"/>
        <rFont val="Verdana"/>
        <family val="2"/>
      </rPr>
      <t xml:space="preserve"> y el catálogo de  </t>
    </r>
    <r>
      <rPr>
        <b/>
        <sz val="10"/>
        <color theme="3"/>
        <rFont val="Verdana"/>
        <family val="2"/>
      </rPr>
      <t>descriptores</t>
    </r>
    <r>
      <rPr>
        <sz val="10"/>
        <color theme="3"/>
        <rFont val="Verdana"/>
        <family val="2"/>
      </rPr>
      <t>.</t>
    </r>
    <r>
      <rPr>
        <b/>
        <sz val="10"/>
        <color theme="3"/>
        <rFont val="Verdana"/>
        <family val="2"/>
      </rPr>
      <t xml:space="preserve"> Conclusiones: (i) </t>
    </r>
    <r>
      <rPr>
        <sz val="10"/>
        <color theme="3"/>
        <rFont val="Verdana"/>
        <family val="2"/>
      </rPr>
      <t>El desarrollo de esta cartilla se alinea con los objetivos del Tesauro, sirviendo como una introducción y contexto para la construcción de herramientas futuras, como las fichas de análisis jurídico y los descriptores y</t>
    </r>
    <r>
      <rPr>
        <b/>
        <sz val="10"/>
        <color theme="3"/>
        <rFont val="Verdana"/>
        <family val="2"/>
      </rPr>
      <t xml:space="preserve"> (ii) </t>
    </r>
    <r>
      <rPr>
        <sz val="10"/>
        <color theme="3"/>
        <rFont val="Verdana"/>
        <family val="2"/>
      </rPr>
      <t xml:space="preserve">Se acordó que en la próxima reunión se definirá la estructura del documento y se elaborará un cronograma de trabajo. </t>
    </r>
    <r>
      <rPr>
        <b/>
        <sz val="10"/>
        <color theme="3"/>
        <rFont val="Verdana"/>
        <family val="2"/>
      </rPr>
      <t xml:space="preserve">
1.2. REUNIÓN DEFINICIÓN ESTRUCTURA INICIAL DEL MANUAL DE INTERVENCIÓN: Objeto: </t>
    </r>
    <r>
      <rPr>
        <sz val="10"/>
        <color theme="3"/>
        <rFont val="Verdana"/>
        <family val="2"/>
      </rPr>
      <t xml:space="preserve">Definir el tipo, alcance y estructura del documento introductorio del Proyecto Tesauro, así como establecer los pasos metodológicos y cronograma inicial para su elaboración. Tal documento constituirá un testigo de los criterios para la selección de las providencias y actos administrativos que se analizarán para realizar el </t>
    </r>
    <r>
      <rPr>
        <b/>
        <sz val="10"/>
        <color theme="3"/>
        <rFont val="Verdana"/>
        <family val="2"/>
      </rPr>
      <t>catálogo de descriptores</t>
    </r>
    <r>
      <rPr>
        <sz val="10"/>
        <color theme="3"/>
        <rFont val="Verdana"/>
        <family val="2"/>
      </rPr>
      <t xml:space="preserve"> y elaborar el modelo de </t>
    </r>
    <r>
      <rPr>
        <b/>
        <sz val="10"/>
        <color theme="3"/>
        <rFont val="Verdana"/>
        <family val="2"/>
      </rPr>
      <t>ficha</t>
    </r>
    <r>
      <rPr>
        <sz val="10"/>
        <color theme="3"/>
        <rFont val="Verdana"/>
        <family val="2"/>
      </rPr>
      <t xml:space="preserve">. </t>
    </r>
    <r>
      <rPr>
        <b/>
        <sz val="10"/>
        <color theme="3"/>
        <rFont val="Verdana"/>
        <family val="2"/>
      </rPr>
      <t xml:space="preserve">Conclusiones: (i) </t>
    </r>
    <r>
      <rPr>
        <sz val="10"/>
        <color theme="3"/>
        <rFont val="Verdana"/>
        <family val="2"/>
      </rPr>
      <t xml:space="preserve">El documento no será una cartilla breve ni una guía operativa, sino un manual de entre 40 y 60 páginas, con valor introductorio y formativo; </t>
    </r>
    <r>
      <rPr>
        <b/>
        <sz val="10"/>
        <color theme="3"/>
        <rFont val="Verdana"/>
        <family val="2"/>
      </rPr>
      <t xml:space="preserve">(ii) </t>
    </r>
    <r>
      <rPr>
        <sz val="10"/>
        <color theme="3"/>
        <rFont val="Verdana"/>
        <family val="2"/>
      </rPr>
      <t xml:space="preserve">Debe articularse estrechamente con los insumos conceptuales del Tesauro y recoger las prácticas actuales de la Delegatura; </t>
    </r>
    <r>
      <rPr>
        <b/>
        <sz val="10"/>
        <color theme="3"/>
        <rFont val="Verdana"/>
        <family val="2"/>
      </rPr>
      <t xml:space="preserve">(iii) </t>
    </r>
    <r>
      <rPr>
        <sz val="10"/>
        <color theme="3"/>
        <rFont val="Verdana"/>
        <family val="2"/>
      </rPr>
      <t xml:space="preserve">La estructura será flexible, permitiendo una tercera parte si en el desarrollo se identifica un tema transversal relevante. </t>
    </r>
    <r>
      <rPr>
        <b/>
        <sz val="10"/>
        <color theme="3"/>
        <rFont val="Verdana"/>
        <family val="2"/>
      </rPr>
      <t xml:space="preserve">
1.3. REUNIÓN ALINEAR LINEAMIENTOS Y OBJETIVOS DEL TESAURO DE LA DIAFE: Objeto: </t>
    </r>
    <r>
      <rPr>
        <sz val="10"/>
        <color theme="3"/>
        <rFont val="Verdana"/>
        <family val="2"/>
      </rPr>
      <t xml:space="preserve">con el propósito de alinear los objetivos de la DIAFE con los lineamientos del proyecto del Tesauro del resto de la entidad. </t>
    </r>
    <r>
      <rPr>
        <b/>
        <sz val="10"/>
        <color theme="3"/>
        <rFont val="Verdana"/>
        <family val="2"/>
      </rPr>
      <t>Conclusiones: (i)</t>
    </r>
    <r>
      <rPr>
        <sz val="10"/>
        <color theme="3"/>
        <rFont val="Verdana"/>
        <family val="2"/>
      </rPr>
      <t xml:space="preserve"> Se avanzó en la revisión del protocolo metodológico y se establecieron las bases para su estructura,</t>
    </r>
    <r>
      <rPr>
        <b/>
        <sz val="10"/>
        <color theme="3"/>
        <rFont val="Verdana"/>
        <family val="2"/>
      </rPr>
      <t xml:space="preserve"> (ii)</t>
    </r>
    <r>
      <rPr>
        <sz val="10"/>
        <color theme="3"/>
        <rFont val="Verdana"/>
        <family val="2"/>
      </rPr>
      <t xml:space="preserve"> se identificaron los avances en las distintas fases del cronograma del Tesauro,</t>
    </r>
    <r>
      <rPr>
        <b/>
        <sz val="10"/>
        <color theme="3"/>
        <rFont val="Verdana"/>
        <family val="2"/>
      </rPr>
      <t xml:space="preserve"> (iii) </t>
    </r>
    <r>
      <rPr>
        <sz val="10"/>
        <color theme="3"/>
        <rFont val="Verdana"/>
        <family val="2"/>
      </rPr>
      <t>Se definió una metodología preliminar para el diseño y diligenciamiento de fichas,</t>
    </r>
    <r>
      <rPr>
        <b/>
        <sz val="10"/>
        <color theme="3"/>
        <rFont val="Verdana"/>
        <family val="2"/>
      </rPr>
      <t xml:space="preserve"> (iv) </t>
    </r>
    <r>
      <rPr>
        <sz val="10"/>
        <color theme="3"/>
        <rFont val="Verdana"/>
        <family val="2"/>
      </rPr>
      <t>Se planteó la posibilidad de producir pautas jurisprudenciales en una siguiente fase del proyecto,</t>
    </r>
    <r>
      <rPr>
        <b/>
        <sz val="10"/>
        <color theme="3"/>
        <rFont val="Verdana"/>
        <family val="2"/>
      </rPr>
      <t xml:space="preserve"> (iv) </t>
    </r>
    <r>
      <rPr>
        <sz val="10"/>
        <color theme="3"/>
        <rFont val="Verdana"/>
        <family val="2"/>
      </rPr>
      <t>Se reafirmó que el protocolo metodológico será un insumo fundamental del proyecto Tesauro,</t>
    </r>
    <r>
      <rPr>
        <b/>
        <sz val="10"/>
        <color theme="3"/>
        <rFont val="Verdana"/>
        <family val="2"/>
      </rPr>
      <t xml:space="preserve"> (v)</t>
    </r>
    <r>
      <rPr>
        <sz val="10"/>
        <color theme="3"/>
        <rFont val="Verdana"/>
        <family val="2"/>
      </rPr>
      <t xml:space="preserve"> Se acordó integrar de manera articulada los avances sustanciales (elección de temas, documentos conceptuales, criterios jurídicos) con los avances operativos (filtros, fichas, cronograma y estrategias de carga) y</t>
    </r>
    <r>
      <rPr>
        <b/>
        <sz val="10"/>
        <color theme="3"/>
        <rFont val="Verdana"/>
        <family val="2"/>
      </rPr>
      <t xml:space="preserve"> (vi) </t>
    </r>
    <r>
      <rPr>
        <sz val="10"/>
        <color theme="3"/>
        <rFont val="Verdana"/>
        <family val="2"/>
      </rPr>
      <t>El protocolo se consolidará como una memoria institucional que fortalezca la capacidad metodológica de la Delegatura y garantice la sostenibilidad y replicabilidad del Tesauro en el futuro.</t>
    </r>
    <r>
      <rPr>
        <b/>
        <sz val="10"/>
        <color theme="3"/>
        <rFont val="Verdana"/>
        <family val="2"/>
      </rPr>
      <t xml:space="preserve">
Evidencias.</t>
    </r>
    <r>
      <rPr>
        <sz val="10"/>
        <color theme="3"/>
        <rFont val="Verdana"/>
        <family val="2"/>
      </rPr>
      <t xml:space="preserve"> Relatorías de las reuniones.
</t>
    </r>
    <r>
      <rPr>
        <b/>
        <sz val="10"/>
        <color theme="3"/>
        <rFont val="Verdana"/>
        <family val="2"/>
      </rPr>
      <t xml:space="preserve">2. DOCUMENTO ESTRUCTURA DEL MANUAL DE INTERVENCIÓN: </t>
    </r>
    <r>
      <rPr>
        <sz val="10"/>
        <color theme="3"/>
        <rFont val="Verdana"/>
        <family val="2"/>
      </rPr>
      <t>se elaboró la estructura o índice del documento Manual del Régimen de Intervención.</t>
    </r>
    <r>
      <rPr>
        <b/>
        <sz val="10"/>
        <color theme="3"/>
        <rFont val="Verdana"/>
        <family val="2"/>
      </rPr>
      <t xml:space="preserve"> Evidencia: </t>
    </r>
    <r>
      <rPr>
        <sz val="10"/>
        <color theme="3"/>
        <rFont val="Verdana"/>
        <family val="2"/>
      </rPr>
      <t>Documento Estructura del Manual de Intervención/ Relatoría de Reuniones Junio Sharepoint</t>
    </r>
    <r>
      <rPr>
        <b/>
        <sz val="10"/>
        <color theme="3"/>
        <rFont val="Verdana"/>
        <family val="2"/>
      </rPr>
      <t xml:space="preserve">
Julio: </t>
    </r>
    <r>
      <rPr>
        <sz val="10"/>
        <color theme="3"/>
        <rFont val="Verdana"/>
        <family val="2"/>
      </rPr>
      <t xml:space="preserve"> Durante el período del presente informe, se ejecutaron las  actividades necesarias para (i) redactar una versión inicial de la ficha de análisis y la matriz, (ii) actualizar el ABC de la captación (incluyendo nuevos esquemas de captación de acuerdo con las investigaciones realizadas por la Supersociedades y Superfinanciera), y (iii) el documento metodológico para determinar las decisiones que se van a determinar como las más relevantes (que se incluirán en las fichas) y de las cuales se determinará el catálogo de descriptores:
</t>
    </r>
    <r>
      <rPr>
        <b/>
        <sz val="10"/>
        <color theme="3"/>
        <rFont val="Verdana"/>
        <family val="2"/>
      </rPr>
      <t xml:space="preserve">A.	REUNIONES: </t>
    </r>
    <r>
      <rPr>
        <sz val="10"/>
        <color theme="3"/>
        <rFont val="Verdana"/>
        <family val="2"/>
      </rPr>
      <t xml:space="preserve">Se efectuaron 4 reuniones con el propósito de monitorear el progreso del desarrollo del Tesauro en la DIAFE; las cuales se relacionan a continuación, cuya relatoría y conclusiones se encuentra en las evidencias. REUNIÓN LINEAMIENTOS DE PRODUCTOS DOCUMENTALES DEL PROYECTO TESAURO: Fecha: 1 de julio de 2025. REUNIÓN AVANCE Y CONSOLIDACIÓN DE COMENTARIOS Y OBSERVACIONES A LA CARTILLA ABC DE CAPTACIÓN NO AUTORIZADA: Fecha: 10 de julio de 2025. REUNIÓN AVANCES DE LA ACTUALIZACIÓN DE LA CARTILLA ABC DE CAPTACIÓN Y DEL DOCUMENTO PROTOCOLO METODOLÓGICO DEL PROYECTO TESAURO: Fecha: 24 de julio de 2025. REUNIÓN AVANCES DE LA ACTUALIZACIÓN DE LA CARTILLA ABC DE CAPTACIÓN Y DEL DOCUMENTO PROTOCOLO METODOLÓGICO DEL PROYECTO TESAURO: Fecha: 31 de julio de 2025. </t>
    </r>
    <r>
      <rPr>
        <b/>
        <sz val="10"/>
        <color theme="3"/>
        <rFont val="Verdana"/>
        <family val="2"/>
      </rPr>
      <t xml:space="preserve">
B.	DOCUMENTOS: </t>
    </r>
    <r>
      <rPr>
        <sz val="10"/>
        <color theme="3"/>
        <rFont val="Verdana"/>
        <family val="2"/>
      </rPr>
      <t>Dentro de las actividades desarrolladas en este período, frente a esta actividad, se entregaron los siguientes documentos en sus versiones de trabajo, como se relacionan a continuación: 1.DOCUMENTO DE ACTUALIZACIÓN CARTILLA ABC DE CAPTACIÓN NO AUTORIZADA: se presentaron 2 borradores del documento con sus respectivos avances de construcción y complementación con los diferentes insumos, 2.DOCUMENTO DE INFOGRAFÍA DE CAPTACIÓN NO AUTORIZADA: se presentaron 2 borradores del documento con sus diagramaciones e ilustraciones, elaboradas por la contratista; 3.	DOCUMENTO METODOLÓGICO DEL TESAURO DE LA DIAFE: se hicieron comentarios, ajustes y se redactaron algunos apartes que debían incorporarse en el documento; 4.	FICHA DE ANÁLISIS ESTADÍSTICO Y JURÍDICO DE LOS PROCESOS DE INVESTIGACIÓN ADMINISTRATIVA POR CAPTACIÓN NO AUTORIZADA DE R</t>
    </r>
    <r>
      <rPr>
        <b/>
        <sz val="10"/>
        <color theme="3"/>
        <rFont val="Verdana"/>
        <family val="2"/>
      </rPr>
      <t xml:space="preserve">ECURSOS DEL PÚBLICO: se entregó la versión preliminar de la ficha. 
AGOSTO
</t>
    </r>
    <r>
      <rPr>
        <sz val="10"/>
        <color theme="3"/>
        <rFont val="Verdana"/>
        <family val="2"/>
      </rPr>
      <t>REUNIONES: Se efectuó 1 reunión con el propósito de monitorear el progreso del desarrollo del Tesauro en la DIAFE,  cuya relatoría y conclusiones se encuentra en las evidencias. REUNIÓN DE AVANCES EN REVISIÓN Y ESTRUCTURACIÓN DE MODELO DE FICHA Y MATRIZ DE ANÁLISIS DE DECISIONES: Fecha: 15 de agosto de 2025. 
DOCUMENTOS: Dentro de las actividades desarrolladas en este período, frente a esta actividad, se entregaron los siguientes documentos en sus versiones finales, como se relacionan a continuación: 1. FICHA DE ANÁLISIS ESTADÍSTICO Y JURÍDICO DE LOS PROCESOS DE INVESTIGACIÓN ADMINISTRATIVA POR CAPTACIÓN NO AUTORIZADA DE RECURSOS DEL PÚBLICO: se entregó la versión de la ficha que posteriormente será socializada con las directoras del Proyecto Tesauro.  2. MATRIZ DE ANÁLISIS DE DECISIONES SELECCIONADAS DE LA DIAFE: se entregó una versión preliminar de la matriz diligenciada (cuyo contenido servirá para dar contenido a las fichas) con las primeras 2 decisiones seleccionadas para socializar con las directoras del Proyecto Tesauro, con miras a refinar el análisis y contenido de las mismas.</t>
    </r>
  </si>
  <si>
    <r>
      <t xml:space="preserve">Marzo: </t>
    </r>
    <r>
      <rPr>
        <sz val="10"/>
        <color theme="3"/>
        <rFont val="Verdana"/>
        <family val="2"/>
      </rPr>
      <t xml:space="preserve">El grupo de Comunicaciones hizo la publicidad del tesauro en las redes sociales de la entidad. Así mismo, se publicaron las Pautas Legales actualizadas a marzo y se hizo en evío de éstas a todas las Cámaras de Comercio del país y a 150 oficinas de abogados. Adicional se dio capacitación sobre Tesauro a funcionarios de la SAE el día 25 de marzo de 2025 en las instalaciones de la entidad. 
</t>
    </r>
    <r>
      <rPr>
        <b/>
        <sz val="10"/>
        <color theme="3"/>
        <rFont val="Verdana"/>
        <family val="2"/>
      </rPr>
      <t xml:space="preserve">Junio: </t>
    </r>
    <r>
      <rPr>
        <sz val="10"/>
        <color theme="3"/>
        <rFont val="Verdana"/>
        <family val="2"/>
      </rPr>
      <t xml:space="preserve">Se enviaron tres correos  de publicidad de las pautas legales dirigidos a sociedades, centros de conciliación, centros de arbitraje y oficinas de abogados a nivel nacional, con el nuevo formato. Lo anterior, sin perjuicio de la publicidad normal y continua que se hace en redes tanto del Tesauro como de pautas legales. </t>
    </r>
    <r>
      <rPr>
        <b/>
        <sz val="10"/>
        <color theme="3"/>
        <rFont val="Verdana"/>
        <family val="2"/>
      </rPr>
      <t xml:space="preserve">
Septiembre: </t>
    </r>
    <r>
      <rPr>
        <sz val="10"/>
        <color theme="3"/>
        <rFont val="Verdana"/>
        <family val="2"/>
      </rPr>
      <t xml:space="preserve">Legis aceptó la propuesta de incorporar las pautas legales en su base de datos como herramienta de consulta mediante su asistente de IA. Sin embargo, este logro quedó detenido así como el envío de los correos de publicidad; hasta que el Despacho avale la inclusión de los nombres de las personas naturales tanto de escritores como de magistrados y la mención de corporaciones como el Tribunal Superior y las Altas Cortes, los cuales están siendo citados a título de reconocimiento de derechos de autor, al referirlos en las fuentes doctrinales y jurisprudenciales tanto en las Pautas legales como en las fichas de análisis lógico jurídico del Tesauro y en general, en todos los análisis que allí reposan.  
</t>
    </r>
    <r>
      <rPr>
        <b/>
        <sz val="10"/>
        <color theme="3"/>
        <rFont val="Verdana"/>
        <family val="2"/>
      </rPr>
      <t xml:space="preserve">
Diciembre:</t>
    </r>
  </si>
  <si>
    <r>
      <t>Febrero, marzo, abril, mayo y Junio: E</t>
    </r>
    <r>
      <rPr>
        <sz val="10"/>
        <color theme="3"/>
        <rFont val="Verdana"/>
        <family val="2"/>
      </rPr>
      <t>n desarrollo de la selección de providencias relevantes desde el mes de febrero hasta mayo, se ha relacionado en la Matriz estas providencias con la división de si pertenecen a Reorganización, Liquidación, Ejecución y  Admisiones. Este cuadro se alimenta constantemente, y contiene 235 radicaciones relevantes provenientes de la Delegatura de Procedimientos de Insolvencia, siendo 4 de admisiones, 33 de ejecución, 119 de Liquidación y 79 de Reorganización. Constancia de esto reposa en las carpetas de Evidencias de Febrero, Marzo, Abril, Mayo y Junio.</t>
    </r>
    <r>
      <rPr>
        <b/>
        <sz val="10"/>
        <color theme="3"/>
        <rFont val="Verdana"/>
        <family val="2"/>
      </rPr>
      <t xml:space="preserve"> Julio: </t>
    </r>
    <r>
      <rPr>
        <sz val="10"/>
        <color theme="3"/>
        <rFont val="Verdana"/>
        <family val="2"/>
      </rPr>
      <t>Para el mes de Julio, se planean adelantar reuniones con las distintas intendencias del pais a fin de recopilar jurisprudencia relevante del año 2024 y en ese sentido, continuar con la recopilación de la providencia de los años anteriores de conformidad con los objetivos propuestos en el manual de Tesauro elaborado por la delegatura de Procedimientos de Insolvencia.</t>
    </r>
    <r>
      <rPr>
        <b/>
        <sz val="10"/>
        <color theme="3"/>
        <rFont val="Verdana"/>
        <family val="2"/>
      </rPr>
      <t>Septiembre y Octubre</t>
    </r>
    <r>
      <rPr>
        <sz val="10"/>
        <color theme="3"/>
        <rFont val="Verdana"/>
        <family val="2"/>
      </rPr>
      <t xml:space="preserve">: Fueron solicitado a los intendentes regionales que remitan providencias relevantes desde 2006 hasta 2025, dividido en 4 etapas. Estas providencias fueron entregadas a los cntratistas para ser revisadas, donde han encontrado que las intendencias remitieron desde el 2018 al 2023. </t>
    </r>
    <r>
      <rPr>
        <b/>
        <sz val="10"/>
        <color theme="3"/>
        <rFont val="Verdana"/>
        <family val="2"/>
      </rPr>
      <t>Noviembre:</t>
    </r>
    <r>
      <rPr>
        <sz val="10"/>
        <color theme="3"/>
        <rFont val="Verdana"/>
        <family val="2"/>
      </rPr>
      <t xml:space="preserve"> Fue recopilado lo enviado por los intendentes regionales, dividiéndolo en las etapas correspondientes. Aún falta recopilar providencias de la primera etapa (2006-2011), así que en diciembre se reiterará la solicitud a los intendentes.</t>
    </r>
    <r>
      <rPr>
        <b/>
        <sz val="10"/>
        <color theme="3"/>
        <rFont val="Verdana"/>
        <family val="2"/>
      </rPr>
      <t>Evidencias:</t>
    </r>
    <r>
      <rPr>
        <sz val="10"/>
        <color theme="3"/>
        <rFont val="Verdana"/>
        <family val="2"/>
      </rPr>
      <t xml:space="preserve"> realizadas las reuniones con las distintas intendencias del país y seleccionada las providencia, se proyecta realizar los diferentes actas de las reuniones y se reportará la matríz con la respectiva revisión según las distintas etapas: Reorganización, Liquidación, Ejecución y Admisiones. </t>
    </r>
  </si>
  <si>
    <r>
      <rPr>
        <b/>
        <sz val="10"/>
        <color theme="3"/>
        <rFont val="Verdana"/>
        <family val="2"/>
      </rPr>
      <t>Evidencias Mes de Febrero</t>
    </r>
    <r>
      <rPr>
        <sz val="10"/>
        <color theme="3"/>
        <rFont val="Verdana"/>
        <family val="2"/>
      </rPr>
      <t xml:space="preserve">
Se anexa archivo de excel donde se encuentran relacionados los 170 oficios con los descriptores modificados y/o añadidos al sistema para el mes de febrero de 2025.
Link  Tesauro: https://admintesauro.supersociedades.gov.co/ (ámbito privado) y https://tesauro.supersociedades.gov.co/results?restart=true#/ (ámbito público)
</t>
    </r>
    <r>
      <rPr>
        <b/>
        <sz val="10"/>
        <color theme="3"/>
        <rFont val="Verdana"/>
        <family val="2"/>
      </rPr>
      <t xml:space="preserve">Evidencias Mes de Marzo
</t>
    </r>
    <r>
      <rPr>
        <sz val="10"/>
        <color theme="3"/>
        <rFont val="Verdana"/>
        <family val="2"/>
      </rPr>
      <t xml:space="preserve">Se anexa archivo de excel donde se encuentran relacionados los 170 oficios con los descriptores modificados y/o añadidos al sistema para el mes de marzo de 2025.
Link  Tesauro: https://admintesauro.supersociedades.gov.co/ (ámbito privado) y https://tesauro.supersociedades.gov.co/results?restart=true#/ (ámbito público)
</t>
    </r>
    <r>
      <rPr>
        <b/>
        <sz val="10"/>
        <color theme="3"/>
        <rFont val="Verdana"/>
        <family val="2"/>
      </rPr>
      <t xml:space="preserve">Evidencias Mes de Abril
</t>
    </r>
    <r>
      <rPr>
        <sz val="10"/>
        <color theme="3"/>
        <rFont val="Verdana"/>
        <family val="2"/>
      </rPr>
      <t xml:space="preserve">Se anexa archivo de excel donde se encuentran relacionados los 170 oficios con los descriptores modificados y/o añadidos al sistema para el mes de abril de 2025.
Link  Tesauro: https://admintesauro.supersociedades.gov.co/ (ámbito privado) y https://tesauro.supersociedades.gov.co/results?restart=true#/ (ámbito público)
</t>
    </r>
    <r>
      <rPr>
        <b/>
        <sz val="10"/>
        <color theme="3"/>
        <rFont val="Verdana"/>
        <family val="2"/>
      </rPr>
      <t>Evidencias Mes de Mayo</t>
    </r>
    <r>
      <rPr>
        <sz val="10"/>
        <color theme="3"/>
        <rFont val="Verdana"/>
        <family val="2"/>
      </rPr>
      <t xml:space="preserve">
Se anexa archivo de excel donde se encuentran relacionados los 170 oficios con los descriptores modificados y/o añadidos al sistema para el mes de mayo de 2025.
Link  Tesauro: https://admintesauro.supersociedades.gov.co/ (ámbito privado) y https://tesauro.supersociedades.gov.co/results?restart=true#/ (ámbito público)
</t>
    </r>
    <r>
      <rPr>
        <b/>
        <sz val="10"/>
        <color theme="3"/>
        <rFont val="Verdana"/>
        <family val="2"/>
      </rPr>
      <t>Evidencias Mes de Junio</t>
    </r>
    <r>
      <rPr>
        <sz val="10"/>
        <color theme="3"/>
        <rFont val="Verdana"/>
        <family val="2"/>
      </rPr>
      <t xml:space="preserve">
Se anexa archivo de excel donde se encuentran relacionados los 170 oficios con los descriptores modificados y/o añadidos al sistema para el mes de junio de 2025.
Link  Tesauro: https://admintesauro.supersociedades.gov.co/ (ámbito privado) y https://tesauro.supersociedades.gov.co/results?restart=true#/ (ámbito público)
</t>
    </r>
    <r>
      <rPr>
        <b/>
        <sz val="10"/>
        <color theme="3"/>
        <rFont val="Verdana"/>
        <family val="2"/>
      </rPr>
      <t>Evidencias Mes de Julio</t>
    </r>
    <r>
      <rPr>
        <sz val="10"/>
        <color theme="3"/>
        <rFont val="Verdana"/>
        <family val="2"/>
      </rPr>
      <t xml:space="preserve">
Se anexa archivo de excel donde se encuentran relacionados los 170 oficios con los descriptores modificados y/o añadidos al sistema para el mes de julio de 2025.
Link  Tesauro: https://admintesauro.supersociedades.gov.co/ (ámbito privado) y https://tesauro.supersociedades.gov.co/results?restart=true#/ (ámbito público)
</t>
    </r>
    <r>
      <rPr>
        <b/>
        <sz val="10"/>
        <color theme="3"/>
        <rFont val="Verdana"/>
        <family val="2"/>
      </rPr>
      <t>Evidencias Mes de Agosto</t>
    </r>
    <r>
      <rPr>
        <sz val="10"/>
        <color theme="3"/>
        <rFont val="Verdana"/>
        <family val="2"/>
      </rPr>
      <t xml:space="preserve">
Se anexa archivo de excel donde se encuentran relacionados los 170 oficios con los descriptores modificados y/o añadidos al sistema para el mes de agosto de 2025.
Link  Tesauro: https://admintesauro.supersociedades.gov.co/ (ámbito privado) y https://tesauro.supersociedades.gov.co/results?restart=true#/ (ámbito público)
</t>
    </r>
    <r>
      <rPr>
        <b/>
        <sz val="10"/>
        <color theme="3"/>
        <rFont val="Verdana"/>
        <family val="2"/>
      </rPr>
      <t>Evidencias Mes de Septiembre</t>
    </r>
    <r>
      <rPr>
        <sz val="10"/>
        <color theme="3"/>
        <rFont val="Verdana"/>
        <family val="2"/>
      </rPr>
      <t xml:space="preserve">
Se anexa archivo de excel donde se encuentran relacionados los 170 oficios con los descriptores modificados y/o añadidos al sistema para el mes de septiembre de 2025.
Link  Tesauro: https://admintesauro.supersociedades.gov.co/ (ámbito privado) y https://tesauro.supersociedades.gov.co/results?restart=true#/ (ámbito público)
</t>
    </r>
    <r>
      <rPr>
        <b/>
        <sz val="10"/>
        <color theme="3"/>
        <rFont val="Verdana"/>
        <family val="2"/>
      </rPr>
      <t>Evidencias Mes de Octubre</t>
    </r>
    <r>
      <rPr>
        <sz val="10"/>
        <color theme="3"/>
        <rFont val="Verdana"/>
        <family val="2"/>
      </rPr>
      <t xml:space="preserve">
Se anexa archivo de excel donde se encuentran relacionados los 170 oficios con los descriptores modificados y/o añadidos al sistema para el mes de octubre de 2025.
Link  Tesauro: https://admintesauro.supersociedades.gov.co/ (ámbito privado) y https://tesauro.supersociedades.gov.co/results?restart=true#/ (ámbito público)
</t>
    </r>
    <r>
      <rPr>
        <b/>
        <sz val="10"/>
        <color theme="3"/>
        <rFont val="Verdana"/>
        <family val="2"/>
      </rPr>
      <t>Evidencias Mes de Noviembre</t>
    </r>
    <r>
      <rPr>
        <sz val="10"/>
        <color theme="3"/>
        <rFont val="Verdana"/>
        <family val="2"/>
      </rPr>
      <t xml:space="preserve">
Se anexa archivo de excel donde se encuentran relacionados los 170 oficios con los descriptores modificados y/o añadidos al sistema para el mes de noviembre de 2025.
Link  Tesauro: https://admintesauro.supersociedades.gov.co/ (ámbito privado) y https://tesauro.supersociedades.gov.co/results?restart=true#/ (ámbito público)</t>
    </r>
  </si>
  <si>
    <r>
      <rPr>
        <b/>
        <sz val="10"/>
        <color theme="3"/>
        <rFont val="Verdana"/>
        <family val="2"/>
      </rPr>
      <t>Evidencias Mes de Febrero</t>
    </r>
    <r>
      <rPr>
        <sz val="10"/>
        <color theme="3"/>
        <rFont val="Verdana"/>
        <family val="2"/>
      </rPr>
      <t xml:space="preserve">
Se anexan pdfs de las 6 fichas de análisis doctrinal trabajadas durante el mes de febrero de 2025.
Link Tesauro: https://admintesauro.supersociedades.gov.co/ (ámbito privado) y https://tesauro.supersociedades.gov.co/results?restart=true#/ (ámbito público)
</t>
    </r>
    <r>
      <rPr>
        <b/>
        <sz val="10"/>
        <color theme="3"/>
        <rFont val="Verdana"/>
        <family val="2"/>
      </rPr>
      <t>Evidencias Mes de Marzo</t>
    </r>
    <r>
      <rPr>
        <sz val="10"/>
        <color theme="3"/>
        <rFont val="Verdana"/>
        <family val="2"/>
      </rPr>
      <t xml:space="preserve">
Se anexan pdfs de las 6 fichas de análisis doctrinal trabajadas durante el mes de marzo de 2025.
Link Tesauro: https://admintesauro.supersociedades.gov.co/ (ámbito privado) y https://tesauro.supersociedades.gov.co/results?restart=true#/ (ámbito público)
</t>
    </r>
    <r>
      <rPr>
        <b/>
        <sz val="10"/>
        <color theme="3"/>
        <rFont val="Verdana"/>
        <family val="2"/>
      </rPr>
      <t>Evidencias Mes de Abril</t>
    </r>
    <r>
      <rPr>
        <sz val="10"/>
        <color theme="3"/>
        <rFont val="Verdana"/>
        <family val="2"/>
      </rPr>
      <t xml:space="preserve">
Se anexan pdfs de las 6 fichas de análisis doctrinal trabajadas durante el mes de abril de 2025.
Link Tesauro: https://admintesauro.supersociedades.gov.co/ (ámbito privado) y https://tesauro.supersociedades.gov.co/results?restart=true#/ (ámbito público)
</t>
    </r>
    <r>
      <rPr>
        <b/>
        <sz val="10"/>
        <color theme="3"/>
        <rFont val="Verdana"/>
        <family val="2"/>
      </rPr>
      <t>Evidencias Mes de Mayo</t>
    </r>
    <r>
      <rPr>
        <sz val="10"/>
        <color theme="3"/>
        <rFont val="Verdana"/>
        <family val="2"/>
      </rPr>
      <t xml:space="preserve">
Se anexan pdfs de las 6 fichas de análisis doctrinal trabajadas durante el mes de mayo de 2025.
Link Tesauro: https://admintesauro.supersociedades.gov.co/ (ámbito privado) y https://tesauro.supersociedades.gov.co/results?restart=true#/ (ámbito público)
</t>
    </r>
    <r>
      <rPr>
        <b/>
        <sz val="10"/>
        <color theme="3"/>
        <rFont val="Verdana"/>
        <family val="2"/>
      </rPr>
      <t>Evidencias Mes de Junio</t>
    </r>
    <r>
      <rPr>
        <sz val="10"/>
        <color theme="3"/>
        <rFont val="Verdana"/>
        <family val="2"/>
      </rPr>
      <t xml:space="preserve">
Se anexan pdfs de las 6 fichas de análisis doctrinal trabajadas durante el mes de junio de 2025.
Link Tesauro: https://admintesauro.supersociedades.gov.co/ (ámbito privado) y https://tesauro.supersociedades.gov.co/results?restart=true#/ (ámbito público)
</t>
    </r>
    <r>
      <rPr>
        <b/>
        <sz val="10"/>
        <color theme="3"/>
        <rFont val="Verdana"/>
        <family val="2"/>
      </rPr>
      <t xml:space="preserve">Evidencias Mes de Julio
</t>
    </r>
    <r>
      <rPr>
        <sz val="10"/>
        <color theme="3"/>
        <rFont val="Verdana"/>
        <family val="2"/>
      </rPr>
      <t xml:space="preserve">Se anexan pdfs de las 6 fichas de análisis doctrinal trabajadas durante el mes de julio de 2025.
Link Tesauro: https://admintesauro.supersociedades.gov.co/ (ámbito privado) y https://tesauro.supersociedades.gov.co/results?restart=true#/ (ámbito público)
</t>
    </r>
    <r>
      <rPr>
        <b/>
        <sz val="10"/>
        <color theme="3"/>
        <rFont val="Verdana"/>
        <family val="2"/>
      </rPr>
      <t>Evidencias Mes de Agosto</t>
    </r>
    <r>
      <rPr>
        <sz val="10"/>
        <color theme="3"/>
        <rFont val="Verdana"/>
        <family val="2"/>
      </rPr>
      <t xml:space="preserve">
Se anexan pdfs de las 6 fichas de análisis doctrinal trabajadas durante el mes de agosto de 2025.
Link Tesauro: https://admintesauro.supersociedades.gov.co/ (ámbito privado) y https://tesauro.supersociedades.gov.co/results?restart=true#/ (ámbito público)
</t>
    </r>
    <r>
      <rPr>
        <b/>
        <sz val="10"/>
        <color theme="3"/>
        <rFont val="Verdana"/>
        <family val="2"/>
      </rPr>
      <t>Evidencias Mes de Septiembre</t>
    </r>
    <r>
      <rPr>
        <sz val="10"/>
        <color theme="3"/>
        <rFont val="Verdana"/>
        <family val="2"/>
      </rPr>
      <t xml:space="preserve">
Se anexan pdfs de las 6 fichas de análisis doctrinal trabajadas durante el mes de septiembre de 2025.
Link Tesauro: https://admintesauro.supersociedades.gov.co/ (ámbito privado) y https://tesauro.supersociedades.gov.co/results?restart=true#/ (ámbito público)
</t>
    </r>
    <r>
      <rPr>
        <b/>
        <sz val="10"/>
        <color theme="3"/>
        <rFont val="Verdana"/>
        <family val="2"/>
      </rPr>
      <t>Evidencias Mes de Octubre</t>
    </r>
    <r>
      <rPr>
        <sz val="10"/>
        <color theme="3"/>
        <rFont val="Verdana"/>
        <family val="2"/>
      </rPr>
      <t xml:space="preserve">
Se anexan pdfs de las 6 fichas de análisis doctrinal trabajadas durante el mes de octubre de 2025.
Link Tesauro: https://admintesauro.supersociedades.gov.co/ (ámbito privado) y https://tesauro.supersociedades.gov.co/results?restart=true#/ (ámbito público)
</t>
    </r>
    <r>
      <rPr>
        <b/>
        <sz val="10"/>
        <color theme="3"/>
        <rFont val="Verdana"/>
        <family val="2"/>
      </rPr>
      <t>Evidencias Mes de Noviembre</t>
    </r>
    <r>
      <rPr>
        <sz val="10"/>
        <color theme="3"/>
        <rFont val="Verdana"/>
        <family val="2"/>
      </rPr>
      <t xml:space="preserve">
Se anexan pdfs de las 6 fichas de análisis doctrinal trabajadas durante el mes de noviembre de 2025.
Link Tesauro: https://admintesauro.supersociedades.gov.co/ (ámbito privado) y https://tesauro.supersociedades.gov.co/results?restart=true#/ (ámbito público)</t>
    </r>
  </si>
  <si>
    <r>
      <t xml:space="preserve">Febrero: </t>
    </r>
    <r>
      <rPr>
        <sz val="10"/>
        <color theme="3"/>
        <rFont val="Verdana"/>
        <family val="2"/>
      </rPr>
      <t xml:space="preserve">Se elaboraron 16 fichas jurídicas correspondientes a las siguientes sentencias 2024-01-556383, 2023-01-450799, 2015-01-290318, 2022-01-786640, 2016-01-441968, 2019-01-268110, 2015-01-102268, 2022-01-127458, 2023-01-597799, 2023-01-460372, 2023-09-037982, 2023-01-507665, 2013-01-450896, 2013-01-025421, 2023-01-712262, 2016-01-430983. A su vez, se publicaron las fichas de análisis de las siguientes sentencias: 2017-01-613524, 2024-01-577303, 2014-01-342337, 2018-01-369849, 2021-01-094879, 2024-01-480481, 2021-01-579067, 2016-01-470479, 2016-01-267948, 2016-01-274533, 2016-01-280086, 2016-01-303438, 2023-01-654243, 2023-01-069836, 2023-01-518422, 2024-01-574362, 2022-01-680892, 2015-01-044755, 2015-01-044765, 2015-01-054353. </t>
    </r>
    <r>
      <rPr>
        <b/>
        <sz val="10"/>
        <color theme="3"/>
        <rFont val="Verdana"/>
        <family val="2"/>
      </rPr>
      <t xml:space="preserve">Marzo: </t>
    </r>
    <r>
      <rPr>
        <sz val="10"/>
        <color theme="3"/>
        <rFont val="Verdana"/>
        <family val="2"/>
      </rPr>
      <t xml:space="preserve">Se elaboraron 12 fichas jurídicas correspondientes a las siguientes sentencias: 2013-01-257923, 2024-01-480190, 2018-01-531451, 2016-01-076363, 2018-01-096418, 2016-01-245633, 2023-01-978953, 2017-01-150235, 2019-01-394971, 2018-01-165310, 2023-01-658036, 2013-01-507324. A su vez, se publicaron las fichas de análisis de las siguientes sentencias: 2015-01-061379, 2018-01-099002, 2017-01-663758, 2014-01-511556, 2021-01-465545, 2021-01-010970, 2016-01-099240, 2015-01-085544, 2023-800-00004, 2020-800-00070, 2017-800-00222, 2023-800-00248, 2023-800-00487, 2023-800-00250, 2016-800-387, 2017-800-00163, 2017-800-00131, 2019-800-00293. </t>
    </r>
    <r>
      <rPr>
        <b/>
        <sz val="10"/>
        <color theme="3"/>
        <rFont val="Verdana"/>
        <family val="2"/>
      </rPr>
      <t>Abril: S</t>
    </r>
    <r>
      <rPr>
        <sz val="10"/>
        <color theme="3"/>
        <rFont val="Verdana"/>
        <family val="2"/>
      </rPr>
      <t xml:space="preserve">e elaboraron 12 fichas jurídicas correspondientes a las siguientes sentencias: 2023-09-046992, 2018-01-539484, 2024-01-027205, 2022-01-474609, 2015-01-514553, 2018-01-013074, 2015-01-325458, 2017-01-446371, 2022-01-822212, 2024-01-022237, 2023-01-476358 y 2018-01-267630. A su vez, se publicaron 17 fichas de análisis de las siguientes sentencias: 2024-01-439952, 2021-01-449536, 2023-01-876346, 2024-01-153082, 2017-01-481550, 2023-01-742259, 2023-01-965184, 2024-01-154039,2016-01-440821, 2018-01-069209, 2024-01-378426, 2023-09-011664, 2024-01-592471, 2024-01-307013,  2015-01-265957, 2023-01-075490 y 2023-09-039725. </t>
    </r>
    <r>
      <rPr>
        <b/>
        <sz val="10"/>
        <color theme="3"/>
        <rFont val="Verdana"/>
        <family val="2"/>
      </rPr>
      <t>Mayo</t>
    </r>
    <r>
      <rPr>
        <sz val="10"/>
        <color theme="3"/>
        <rFont val="Verdana"/>
        <family val="2"/>
      </rPr>
      <t>: Se elaboraron 10 fichas jurídicas correspondientes a las siguientes sentencias: 2024-01-797893, 2024-01-438935, 2023-01-763638, 2018-01-047863, 2017-01-526491, 2023-01-663159, 2023-01-650584, 2018-01-093024, 2015-01-213523 y 2018-01-261764, a su vez, se publicaron 16 fichas correspondientes a las siguientes sentencias:  2024-01-486199, 2016-01-483150, 2023-01-846233, 2021-01-599927, 2015-01-172212, 2013-01-221354, 2013-01-513696, 2022-01-043500, 2024-01-083441, 2018-01-045134, 2018-01-506979, 2024-01-699849, 2024-01-562299, 2024-01-748662, 2024-01-469076 y  2024-01-633740.</t>
    </r>
    <r>
      <rPr>
        <b/>
        <sz val="10"/>
        <color theme="3"/>
        <rFont val="Verdana"/>
        <family val="2"/>
      </rPr>
      <t xml:space="preserve"> Junio</t>
    </r>
    <r>
      <rPr>
        <sz val="10"/>
        <color theme="3"/>
        <rFont val="Verdana"/>
        <family val="2"/>
      </rPr>
      <t xml:space="preserve">: Se elaboraron 8 fichas jurídicas correspondientes a las siguientes sentencias: 2017-01-403986, 2024-01-818124, 2018-01-498223, 2024-01-824573, 2023-01-109035, 2024-01-832978, 2023-01-168527 y 2024-01-879044;  a su vez, se publicaron 4 fichas correspondientes a las siguientes sentencias: 2017-01-550007, 2021-01-232273, 2015-01-093632 y 2019-01-308866. </t>
    </r>
    <r>
      <rPr>
        <b/>
        <sz val="10"/>
        <color theme="3"/>
        <rFont val="Verdana"/>
        <family val="2"/>
      </rPr>
      <t>Julio</t>
    </r>
    <r>
      <rPr>
        <sz val="10"/>
        <color theme="3"/>
        <rFont val="Verdana"/>
        <family val="2"/>
      </rPr>
      <t xml:space="preserve">: Se elaboraron 6 fichas jurídicas correspondientes a las siguientes sentencias: 2017-01-013829, 2013-01-178779, 2023-01-885086, 2025-01-089482, 2018-01-405292, 2017-01-499275. </t>
    </r>
    <r>
      <rPr>
        <b/>
        <sz val="10"/>
        <color theme="3"/>
        <rFont val="Verdana"/>
        <family val="2"/>
      </rPr>
      <t>Agosto</t>
    </r>
    <r>
      <rPr>
        <sz val="10"/>
        <color theme="3"/>
        <rFont val="Verdana"/>
        <family val="2"/>
      </rPr>
      <t xml:space="preserve">: Se elaboraron 16 fichas jurídicas correspondientes a las siguientes sentencias 2023-01-021594, 2014-01-035052, 2018-01-223294, 2024-01-919192, 2015-01-269173, 2018-01-342840, 2015-01-352372, 2024-01-916925, 2023-01-276820, 2023-01-838455. A su vez, se publicaron 15 fichas de análisis de las siguientes sentencias: 2022-01-786640, 2023-01-597799, 2016-01-441968, 2023-01-460372, 2019-01-268110, 2023-09-037982, 2015-01-102268, 2023-01-507665, 2022-01-127458, 2013-01-450896, 2013-01-257923, 2013-01-025421, 2024-01-480190, 2023-01-712262 y 2018-01-531451. </t>
    </r>
    <r>
      <rPr>
        <b/>
        <sz val="10"/>
        <color theme="3"/>
        <rFont val="Verdana"/>
        <family val="2"/>
      </rPr>
      <t xml:space="preserve">Septiembre: </t>
    </r>
    <r>
      <rPr>
        <sz val="10"/>
        <color theme="3"/>
        <rFont val="Verdana"/>
        <family val="2"/>
      </rPr>
      <t xml:space="preserve">Durante el periodo correspondiente se dio prioridad a la sincronización, publicación y transcripción de las sentencias orales proferidas por la Delegatura de Procedimientos Mercantiles, motivo por el cual no se elaboraron fichas de análisis lógico-jurídico. No obstante, se publicaron 17 fichas de análisis lógico jurídico ya elaboradas y revisadas, las cuales corresponden a los radicados: 2016-01-076363, 2016-01-430983, 2018-01-096418, 2023-01-978953, 2016-01-245633 , 2017-01-150235, 2023-09-046992, 2019-01-394971, 2024-01-027205, 2018-01-165310, 2015-01-514553, 2023-01-658036, 2015-01-325458, 2013-01-507324, 2022-01-822212, 2022-01-474609, 2018-01-013074. </t>
    </r>
    <r>
      <rPr>
        <b/>
        <sz val="10"/>
        <color theme="3"/>
        <rFont val="Verdana"/>
        <family val="2"/>
      </rPr>
      <t xml:space="preserve">Octubre: </t>
    </r>
    <r>
      <rPr>
        <sz val="10"/>
        <color theme="3"/>
        <rFont val="Verdana"/>
        <family val="2"/>
      </rPr>
      <t xml:space="preserve">Durante el periodo correspondiente se dio prioridad a la sincronización, publicación y transcripción de las sentencias orales proferidas por la Delegatura de Procedimientos Mercantiles, motivo por el cual no se elaboraron fichas de análisis lógico-jurídico. No obstante, 16 fichas de análisis lógico jurídico ya elaboradas y revisadas, las cuales corresponden a los radicados: 2023-01-476358, 2017-01-446371, 2024-01-797893, 2018-01-047863, 2023-01-763638, 2018-01-093024, 2017-01-526491, 2018-01-267630, 2023-01-650584, 2018-01-539484, 2015-01-213523, 2023-01-663159, 2017-01-403986, 2024-01-022237, 2018-01-498223 y 2024-01-438935. </t>
    </r>
    <r>
      <rPr>
        <b/>
        <sz val="10"/>
        <color theme="3"/>
        <rFont val="Verdana"/>
        <family val="2"/>
      </rPr>
      <t>Noviembre</t>
    </r>
    <r>
      <rPr>
        <sz val="10"/>
        <color theme="3"/>
        <rFont val="Verdana"/>
        <family val="2"/>
      </rPr>
      <t xml:space="preserve">:Se elaboraron 16 fichas jurídicas correspondientes a las siguientes sentencias: 2018-01-291407, 2025-01-123384, 2022-01-787779, 2025-01-150098, 2024-01-522053, 2025-01-127509, 2015-01-147415, 2025-01-465388, 2024-01-229852, 2018-01-050066, 2022-01-129850, 2025-01-633424, 2023-01-465541, 2025-01-630839, 2018-01-307509, 2025-01-629760, A su vez, se publicaron 17 fichas de análisis de las siguientes sentencias: 2023-01-109035, 2018-01-093024, 2023-01-168527, 2018-01-261764, 2017-01-013829, 2024-01-818124, 2023-01-885086, 2024-01-824573, 2018-01-405292, 2024-01-832978, 2023-01-021594, 2024-01-879044, 2018-01-223294, 2013-01-178779, 2025-01-089482, 2017-01-499275, 2014-01-035052. </t>
    </r>
    <r>
      <rPr>
        <b/>
        <sz val="10"/>
        <color theme="3"/>
        <rFont val="Verdana"/>
        <family val="2"/>
      </rPr>
      <t>Diciembre</t>
    </r>
    <r>
      <rPr>
        <sz val="10"/>
        <color theme="3"/>
        <rFont val="Verdana"/>
        <family val="2"/>
      </rPr>
      <t xml:space="preserve">: Actividad cumplida. Sin embargo, teniendo en cuenta la priorización detallada en la evidencia 6 durante el respectivo periodo no se adelantaron las respectivas fichas de análisis jurídicos.   	
</t>
    </r>
  </si>
  <si>
    <r>
      <t xml:space="preserve">Febrero: </t>
    </r>
    <r>
      <rPr>
        <sz val="10"/>
        <color theme="3"/>
        <rFont val="Verdana"/>
        <family val="2"/>
      </rPr>
      <t xml:space="preserve">Se profirieron las sentencias con radicados 2025-01-039189, 2025-01-042478, 2025-01-042549, 2025-01-043332, 2025-01-058335, 2025-01-065662, 2025-01-065472, 2025-01-071154, no obstante, está pendiente la pronta solución de la función de sincronización de la herramienta Tesauro por parte del equipo técnico de la Entidad, así como del proveedor de Geddes, para así migrar dichos radicados. </t>
    </r>
    <r>
      <rPr>
        <b/>
        <sz val="10"/>
        <color theme="3"/>
        <rFont val="Verdana"/>
        <family val="2"/>
      </rPr>
      <t xml:space="preserve">Marzo: </t>
    </r>
    <r>
      <rPr>
        <sz val="10"/>
        <color theme="3"/>
        <rFont val="Verdana"/>
        <family val="2"/>
      </rPr>
      <t>Se profirieron las sentencias con radicados 2025-01-081109, 2025-01-086149, 2025-01-089482, 2025-01-119291, 2025-01-123267, 2025-01-123384, 2025-01-124555, 2025-01-125350, 2025-01-127509; no obstante, la función de sincronización de la herramienta Tesauro sigue sin funcionar</t>
    </r>
    <r>
      <rPr>
        <b/>
        <sz val="10"/>
        <color theme="3"/>
        <rFont val="Verdana"/>
        <family val="2"/>
      </rPr>
      <t xml:space="preserve">. Abril: </t>
    </r>
    <r>
      <rPr>
        <sz val="10"/>
        <color theme="3"/>
        <rFont val="Verdana"/>
        <family val="2"/>
      </rPr>
      <t xml:space="preserve">Se profirieron los radicados 2025-01-262019, 2025-01-150098, 2025-01-216025, 2025-01-236490; no obstante, está pendiente soluciar la función de sincronización de la herramienta Tesauro por parte del equipo técnico de la Entidad, así como del proveedor de Geddes, para así migrar dichos radicados. </t>
    </r>
    <r>
      <rPr>
        <b/>
        <sz val="10"/>
        <color theme="3"/>
        <rFont val="Verdana"/>
        <family val="2"/>
      </rPr>
      <t>Mayo</t>
    </r>
    <r>
      <rPr>
        <sz val="10"/>
        <color theme="3"/>
        <rFont val="Verdana"/>
        <family val="2"/>
      </rPr>
      <t xml:space="preserve">: Durante el mes de mayo se profirieron los radicados 2025-01-310828, 2025-01-386382 y 2025-01-420153. A partir del 16 de mayo, tanto el proveedor como el equipo técnico de la Superintendencia comunicaron que el problema de sincronización había sido resuelto. Sin embargo, aunque la herramienta migró los radicados pendientes de sincronización, mediante incidente número 126897 se reportó que la mayoría de las sentencias del presente año no han podido ser publicadas, junto con algunas del año anterior, totalizando 27 radicados afectados. Esta situación obedece a que el sistema no logra extraer los metadatos de los documentos principales, impidiendo así su publicación. En concordancia con lo anterior, se logró publicar un total de 16 radicados correspondientes a sentencias proferidas desde septiembre del año pasado. Estos radicados corresponden a los números: 2024-01-818124, 2024-01-824573, 2024-01-832978, 2024-01-856424, 2024-01-868768, 2024-01-879044, 2024-01-884734, 2024-01-892011, 2024-01-916925, 2024-01-916165, 2024-01-919192, 2024-01-922582, 2024-01-929995, 2024-01-936290, 2025-01-017420 y 2025-01-216025. </t>
    </r>
    <r>
      <rPr>
        <b/>
        <sz val="10"/>
        <color theme="3"/>
        <rFont val="Verdana"/>
        <family val="2"/>
      </rPr>
      <t>Junio</t>
    </r>
    <r>
      <rPr>
        <sz val="10"/>
        <color theme="3"/>
        <rFont val="Verdana"/>
        <family val="2"/>
      </rPr>
      <t xml:space="preserve">: Se sincronizaron 6 sentencias ya que se profirieron los radicados 2025-01-432916, 2025-01-444779, 2025-01-447168, 2025-01-449077, 2025-01-465388, 2025-01-470559. A través del incidente 126897 se solucionó temporalmente el problema relacionado con la imposibilidad del sistema para extraer los metadatos de los documentos principales de 27 sentencias, los cuales fueron publicados exitosamente durante el periodo reportado. Estos radicados corresponden a los números: 2024-01-841938, 2024-01-858934, 2024-01-932205, 2025-01-014389, 2025-01-039189, 2025-01-042478, 2025-01-042549, 2025-01-058335, 2025-01-065662, 2025-01-065472, 2025-01-071154, 2025-01-081109, 2025-01-086149, 2025-01-089482, 2025-01-119291, 2025-01-123267, 2025-01-123384, 2025-01-124555, 2025-01-125350, 2025-01-127509, 2025-01-262019, 2025-01-150098, 2025-01-216025, 2025-01-236490,  2025-01-310828, 2025-01-386382, 2025-01-420153 sin embargo, la indisponibilidad de la función persiste por lo que se reactivará el incidente. </t>
    </r>
    <r>
      <rPr>
        <b/>
        <sz val="10"/>
        <color theme="3"/>
        <rFont val="Verdana"/>
        <family val="2"/>
      </rPr>
      <t>Julio</t>
    </r>
    <r>
      <rPr>
        <sz val="10"/>
        <color theme="3"/>
        <rFont val="Verdana"/>
        <family val="2"/>
      </rPr>
      <t xml:space="preserve">: Se sincronizaron 6 sentencias con radicados 2025-01-483041, 2025-01-483107, 2025-01-510613, 2025-01-512370, 2025-01-516839, 2025-01-553252. Mediante el incidente 127447 se reportó la reincidencia del problema que impide al sistema extraer los metadatos de los documentos principales de las sentencias emitidas en junio y  julio. Actualmente se espera la solución definitiva por parte del proveedor y la última actualización del caso es del 29 de julio. </t>
    </r>
    <r>
      <rPr>
        <b/>
        <sz val="10"/>
        <color theme="3"/>
        <rFont val="Verdana"/>
        <family val="2"/>
      </rPr>
      <t>Agosto</t>
    </r>
    <r>
      <rPr>
        <sz val="10"/>
        <color theme="3"/>
        <rFont val="Verdana"/>
        <family val="2"/>
      </rPr>
      <t>:</t>
    </r>
    <r>
      <rPr>
        <b/>
        <sz val="10"/>
        <color theme="3"/>
        <rFont val="Verdana"/>
        <family val="2"/>
      </rPr>
      <t xml:space="preserve"> </t>
    </r>
    <r>
      <rPr>
        <sz val="10"/>
        <color theme="3"/>
        <rFont val="Verdana"/>
        <family val="2"/>
      </rPr>
      <t>El 1 de septiembre, el proveedor informó que la funcionalidad de extracción de metadatos se encontraba operativa. En consecuencia, fue posible publicar las sentencias que estaban represadas desde junio, correspondientes a los siguientes radicados: Junio: 2025-01-444779, 2025-01-447168, 2025-01-449077, 2025-01-465388 y 2025-01-470559. Julio: 2025-01-483041, 2025-01-483107, 2025-01-510613, 2025-01-512370 y 2025-01-516839. Agosto: 2025-01-553252, 2025-01-613519, 2025-01-558656, 2025-01-600129, 2025-01-606933 y 2025-01-607514.</t>
    </r>
    <r>
      <rPr>
        <b/>
        <sz val="10"/>
        <color theme="3"/>
        <rFont val="Verdana"/>
        <family val="2"/>
      </rPr>
      <t xml:space="preserve"> Septiembre: </t>
    </r>
    <r>
      <rPr>
        <sz val="10"/>
        <color theme="3"/>
        <rFont val="Verdana"/>
        <family val="2"/>
      </rPr>
      <t xml:space="preserve">Se sincronizaron las siguientes sentencias proferidas en el periodo reportado, las cuales figuran en </t>
    </r>
    <r>
      <rPr>
        <b/>
        <sz val="10"/>
        <color theme="3"/>
        <rFont val="Verdana"/>
        <family val="2"/>
      </rPr>
      <t>formato escrito</t>
    </r>
    <r>
      <rPr>
        <sz val="10"/>
        <color theme="3"/>
        <rFont val="Verdana"/>
        <family val="2"/>
      </rPr>
      <t xml:space="preserve">: 2025-01-627132, 2025-01-628911, 2025-01-629760, 2025-01-630839, 2025-01-633424, 2025-01-637594, 2025-01-639736, 2025-01-646538, 2025-01-664778, 2025-01-680148, 2025-01-668516 y las siguientes, que fueron proferidas en años anteriores y estaban en </t>
    </r>
    <r>
      <rPr>
        <b/>
        <sz val="10"/>
        <color theme="3"/>
        <rFont val="Verdana"/>
        <family val="2"/>
      </rPr>
      <t xml:space="preserve">formato oral </t>
    </r>
    <r>
      <rPr>
        <sz val="10"/>
        <color theme="3"/>
        <rFont val="Verdana"/>
        <family val="2"/>
      </rPr>
      <t xml:space="preserve">2016-01-349315, 2020-01-050994, 2020-01-092954, 2020-01-100243, 2020-01-159655, 2020-01-192079, 2020-01-209120, 2020-01-270607, 2020-01-494121, 2020-01-528693, 2020-01-537023, 2020-01-552033, 2020-01-638300, 2021-01-019768, 2021-01-092951, 2021-01-094302, 2021-01-096099, 2021-01-185922, 2021-01-248269, 2021-01-317593, 2021-01-328622, 2021-01-, 72675, 2021-01-386989, 2021-01-409493, 2021-01-428114, 2021-01-443414, 2021-01-450614, 2021-01-544357, 2021-01-567716, 2021-01-609974, 2021-01-611761, 2021-01-640811, 2022-01-047828, 2022-01-062536, 2022-01-687925, 2023-01-657174, 2023-01-733468, 2023-01-762767, 2023-01-821429, 2023-01-876133, 2024-01-490406, 2024-01-552215, 2024-01-578851, 2024-01-677986, 2024-01-719173, 2024-01-722478, 2024-01-732471, 2024-01-787097, 2024-01-820407, 2024-01-841417, 2024-01-845220, 2024-01-878800, 2024-01-885178, 2024-01-890788, 2024-01-, 916088, 2024-01-916109, 2024-01-918351, 2024-01-918377, 2024-01-929718, 2024-01-931752, 2024-01-933755, 2024-01-940629, 2024-01-951121, 2025-01-017123, 2025-01-040410, 2025-01-042470, 2025-01-044345, 2025-01-050944, 2025-01-069502, 2025-01-069517, 2025-01-069525, 2025-01-079800, 2025-01-083659, 2025-01-091493, 2025-01-099748, 2025-01-104871, 2025-01-, 121110, 2025-01-126532, 2025-01-131979, 2025-01-308706, 2025-01-308729, 2025-01-560075. </t>
    </r>
    <r>
      <rPr>
        <b/>
        <sz val="10"/>
        <color theme="3"/>
        <rFont val="Verdana"/>
        <family val="2"/>
      </rPr>
      <t>Octubre</t>
    </r>
    <r>
      <rPr>
        <sz val="10"/>
        <color theme="3"/>
        <rFont val="Verdana"/>
        <family val="2"/>
      </rPr>
      <t xml:space="preserve">: 25 sentencias sincronizadas así: Sentencias sincronizadas por primera vez pero que tenían su correspondiente sentencia escrita: 2025-01-245088 y 2025-01-419138, 2024-01-855129, 2024-01-175953, 2021-01-080282, 2025-01-482458, 2025-01-419138, 2025-01-551614, 2025-01-245088, 2025-01-624576 y 2025-01-609091
Sentencias escritas sincronizadas que no tenían su equivalente oral: 2025-01-696632, 2025-01-708773, 2025-01-716299, 2025-01-723729, 2025-01-726989, 2025-01-729345, 2025-01-740456, 2025-01-735417, 2025-01-740700, 2025-01-741115, 2025-01-741181, 2025-01-750440, 2025-01-752510 y 2025-01-752786. </t>
    </r>
    <r>
      <rPr>
        <b/>
        <sz val="10"/>
        <color theme="3"/>
        <rFont val="Verdana"/>
        <family val="2"/>
      </rPr>
      <t>Noviembre:</t>
    </r>
    <r>
      <rPr>
        <sz val="10"/>
        <color theme="3"/>
        <rFont val="Verdana"/>
        <family val="2"/>
      </rPr>
      <t xml:space="preserve"> Se sincronizaron 16 sentencias proferidas así: 14 en formato escrito con los siguientes radicados: 2025-01-759367, 2025-01-765347, 2025-01-764836, 2025-01-776772, 2025-01-776570, 2025-01-782869, 2025-01-815449, 2025-01-797176, 2025-01-797183, 2025-01-801259, 2025-01-806121, 2025-01-812006, 2025-01-818554, 2025-01-818902 y 2 en formato escrito oral con los siguientes radicados:  2025-01-708438, 2025-01-726958. </t>
    </r>
    <r>
      <rPr>
        <b/>
        <sz val="10"/>
        <color theme="3"/>
        <rFont val="Verdana"/>
        <family val="2"/>
      </rPr>
      <t xml:space="preserve">Diciembre: </t>
    </r>
    <r>
      <rPr>
        <sz val="10"/>
        <color theme="3"/>
        <rFont val="Verdana"/>
        <family val="2"/>
      </rPr>
      <t>Se sincronizaron 7 sentencias proferidas asíi: Sentencias en formato escrito:2025-01-844861, 2025-01-842788, 2025-01-842473, 2025-01-831739, 2025-01-827240
sentencias en formato escrito oral: 2015-01-299359, 2025-01-419138</t>
    </r>
  </si>
  <si>
    <r>
      <t xml:space="preserve">Febrero: </t>
    </r>
    <r>
      <rPr>
        <sz val="10"/>
        <color theme="3"/>
        <rFont val="Verdana"/>
        <family val="2"/>
      </rPr>
      <t xml:space="preserve">Se revisaron y trancribieron las siguientes sentencias de segunda instancia 110013199002201700390 10, 02-2022-00391-01, 002 2021 00252 02, 11001319900220170012. </t>
    </r>
    <r>
      <rPr>
        <b/>
        <sz val="10"/>
        <color theme="3"/>
        <rFont val="Verdana"/>
        <family val="2"/>
      </rPr>
      <t xml:space="preserve">Marzo: </t>
    </r>
    <r>
      <rPr>
        <sz val="10"/>
        <color theme="3"/>
        <rFont val="Verdana"/>
        <family val="2"/>
      </rPr>
      <t>Se revisaron y trancribieron las siguientes sentencias de segunda instancia</t>
    </r>
    <r>
      <rPr>
        <b/>
        <sz val="10"/>
        <color theme="3"/>
        <rFont val="Verdana"/>
        <family val="2"/>
      </rPr>
      <t xml:space="preserve"> </t>
    </r>
    <r>
      <rPr>
        <sz val="10"/>
        <color theme="3"/>
        <rFont val="Verdana"/>
        <family val="2"/>
      </rPr>
      <t xml:space="preserve">11001319900220180021801 y 11001 3199 002 2020 00232 01. </t>
    </r>
    <r>
      <rPr>
        <b/>
        <sz val="10"/>
        <color theme="3"/>
        <rFont val="Verdana"/>
        <family val="2"/>
      </rPr>
      <t>Abril:</t>
    </r>
    <r>
      <rPr>
        <sz val="10"/>
        <color theme="3"/>
        <rFont val="Verdana"/>
        <family val="2"/>
      </rPr>
      <t xml:space="preserve"> Se revisaron y trancribieron las siguientes sentencias de segunda instancia 2017-01-526491 y 11001319900220220032002</t>
    </r>
    <r>
      <rPr>
        <b/>
        <sz val="10"/>
        <color theme="3"/>
        <rFont val="Verdana"/>
        <family val="2"/>
      </rPr>
      <t>. Mayo:</t>
    </r>
    <r>
      <rPr>
        <sz val="10"/>
        <color theme="3"/>
        <rFont val="Verdana"/>
        <family val="2"/>
      </rPr>
      <t xml:space="preserve"> Se revisaron y trancribieron las siguientes sentencias de segunda instancia: 2023-01-650584, 110013199002-2017-00038-04, 110013199002-2021-0035601.</t>
    </r>
    <r>
      <rPr>
        <b/>
        <sz val="10"/>
        <color theme="3"/>
        <rFont val="Verdana"/>
        <family val="2"/>
      </rPr>
      <t xml:space="preserve"> Junio: </t>
    </r>
    <r>
      <rPr>
        <sz val="10"/>
        <color theme="3"/>
        <rFont val="Verdana"/>
        <family val="2"/>
      </rPr>
      <t xml:space="preserve">Se revisaron y trancribieron las siguientes sentencias de segunda instancia 002-2022-00051-03, 110013199002201600108-01, 110013199002-2021-0035601, 110013199002-2018-0021801. </t>
    </r>
    <r>
      <rPr>
        <b/>
        <sz val="10"/>
        <color theme="3"/>
        <rFont val="Verdana"/>
        <family val="2"/>
      </rPr>
      <t>Julio</t>
    </r>
    <r>
      <rPr>
        <sz val="10"/>
        <color theme="3"/>
        <rFont val="Verdana"/>
        <family val="2"/>
      </rPr>
      <t>:</t>
    </r>
    <r>
      <rPr>
        <b/>
        <sz val="10"/>
        <color theme="3"/>
        <rFont val="Verdana"/>
        <family val="2"/>
      </rPr>
      <t xml:space="preserve"> </t>
    </r>
    <r>
      <rPr>
        <sz val="10"/>
        <color theme="3"/>
        <rFont val="Verdana"/>
        <family val="2"/>
      </rPr>
      <t xml:space="preserve">Teniendo en cuenta la priorización detallada en la Evidencia No. 6. durante el respectivo periodo no se realizaron transcripciones de las sentencias emitidas en segunda instancia, que no cuentan con soporte escrito. </t>
    </r>
    <r>
      <rPr>
        <b/>
        <sz val="10"/>
        <color theme="3"/>
        <rFont val="Verdana"/>
        <family val="2"/>
      </rPr>
      <t>Agosto</t>
    </r>
    <r>
      <rPr>
        <sz val="10"/>
        <color theme="3"/>
        <rFont val="Verdana"/>
        <family val="2"/>
      </rPr>
      <t>:</t>
    </r>
    <r>
      <rPr>
        <b/>
        <sz val="10"/>
        <color theme="3"/>
        <rFont val="Verdana"/>
        <family val="2"/>
      </rPr>
      <t xml:space="preserve"> </t>
    </r>
    <r>
      <rPr>
        <sz val="10"/>
        <color theme="3"/>
        <rFont val="Verdana"/>
        <family val="2"/>
      </rPr>
      <t xml:space="preserve">Durante el periodo correspondiente no se realizaron transcripciones de las sentencias emitidas en segunda instancia que carecen de soporte escrito, en la medida en que para el mes de septiembre se tiene prevista la transcripción de aquellas que se enmarquen dentro de los temas definidos como prioritarios, dependiendo del volumen a transcribir. </t>
    </r>
    <r>
      <rPr>
        <b/>
        <sz val="10"/>
        <color theme="3"/>
        <rFont val="Verdana"/>
        <family val="2"/>
      </rPr>
      <t>Septiembre</t>
    </r>
    <r>
      <rPr>
        <sz val="10"/>
        <color theme="3"/>
        <rFont val="Verdana"/>
        <family val="2"/>
      </rPr>
      <t>:</t>
    </r>
    <r>
      <rPr>
        <b/>
        <sz val="10"/>
        <color theme="3"/>
        <rFont val="Verdana"/>
        <family val="2"/>
      </rPr>
      <t xml:space="preserve"> </t>
    </r>
    <r>
      <rPr>
        <sz val="10"/>
        <color theme="3"/>
        <rFont val="Verdana"/>
        <family val="2"/>
      </rPr>
      <t xml:space="preserve">Durante el periodo correspondiente no se emitieron sentencias de segunda instancia que requirieran su respectiva transcripción. </t>
    </r>
    <r>
      <rPr>
        <b/>
        <sz val="10"/>
        <color theme="3"/>
        <rFont val="Verdana"/>
        <family val="2"/>
      </rPr>
      <t xml:space="preserve">Octubre: </t>
    </r>
    <r>
      <rPr>
        <sz val="10"/>
        <color theme="3"/>
        <rFont val="Verdana"/>
        <family val="2"/>
      </rPr>
      <t xml:space="preserve">Durante el periodo correspondiente no se emitieron sentencias de segunda instancia que requirieran su respectiva transcripción. </t>
    </r>
    <r>
      <rPr>
        <b/>
        <sz val="10"/>
        <color theme="3"/>
        <rFont val="Verdana"/>
        <family val="2"/>
      </rPr>
      <t>Noviembre</t>
    </r>
    <r>
      <rPr>
        <sz val="10"/>
        <color theme="3"/>
        <rFont val="Verdana"/>
        <family val="2"/>
      </rPr>
      <t xml:space="preserve">: Durante el periodo correspondiente no se emitieron sentencias de segunda instancia que requirieran su respectiva transcripción. </t>
    </r>
    <r>
      <rPr>
        <b/>
        <sz val="10"/>
        <color theme="3"/>
        <rFont val="Verdana"/>
        <family val="2"/>
      </rPr>
      <t>Diciembre</t>
    </r>
    <r>
      <rPr>
        <sz val="10"/>
        <color theme="3"/>
        <rFont val="Verdana"/>
        <family val="2"/>
      </rPr>
      <t>:Teniendo en cuenta la priorización detallada en la evidencia 6 durante el respectivo periodo no se adelantaron transcripciones.</t>
    </r>
  </si>
  <si>
    <r>
      <t>Febrero:</t>
    </r>
    <r>
      <rPr>
        <sz val="10"/>
        <color theme="3"/>
        <rFont val="Verdana"/>
        <family val="2"/>
      </rPr>
      <t xml:space="preserve"> Se transcribieron las siguientes sentencias 2022-01-128787, 2019-01-36132. </t>
    </r>
    <r>
      <rPr>
        <b/>
        <sz val="10"/>
        <color theme="3"/>
        <rFont val="Verdana"/>
        <family val="2"/>
      </rPr>
      <t xml:space="preserve">Marzo: </t>
    </r>
    <r>
      <rPr>
        <sz val="10"/>
        <color theme="3"/>
        <rFont val="Verdana"/>
        <family val="2"/>
      </rPr>
      <t xml:space="preserve">Se transcribió la sentencia 2019-01-424231. </t>
    </r>
    <r>
      <rPr>
        <b/>
        <sz val="10"/>
        <color theme="3"/>
        <rFont val="Verdana"/>
        <family val="2"/>
      </rPr>
      <t>Abril</t>
    </r>
    <r>
      <rPr>
        <sz val="10"/>
        <color theme="3"/>
        <rFont val="Verdana"/>
        <family val="2"/>
      </rPr>
      <t xml:space="preserve">: Se transcribieron las sentencias de primera instancia con los radicados: 2022-01-597300 y 2022-01-592338. </t>
    </r>
    <r>
      <rPr>
        <b/>
        <sz val="10"/>
        <color theme="3"/>
        <rFont val="Verdana"/>
        <family val="2"/>
      </rPr>
      <t>Mayo</t>
    </r>
    <r>
      <rPr>
        <sz val="10"/>
        <color theme="3"/>
        <rFont val="Verdana"/>
        <family val="2"/>
      </rPr>
      <t xml:space="preserve">: Se realizó la transcripción de las sentencias de primera instancia con los números de radicados 2024-01-092507 y 2022-01-129115. </t>
    </r>
    <r>
      <rPr>
        <b/>
        <sz val="10"/>
        <color theme="3"/>
        <rFont val="Verdana"/>
        <family val="2"/>
      </rPr>
      <t>Junio</t>
    </r>
    <r>
      <rPr>
        <sz val="10"/>
        <color theme="3"/>
        <rFont val="Verdana"/>
        <family val="2"/>
      </rPr>
      <t xml:space="preserve">: Se realizó la transcripción de 4 sentencias de primera instancia con números de radicados 2022-01-456205, 2022-01-473279, 2014-01-118437 y 2014-01-212340. </t>
    </r>
    <r>
      <rPr>
        <b/>
        <sz val="10"/>
        <color theme="3"/>
        <rFont val="Verdana"/>
        <family val="2"/>
      </rPr>
      <t>Julio</t>
    </r>
    <r>
      <rPr>
        <sz val="10"/>
        <color theme="3"/>
        <rFont val="Verdana"/>
        <family val="2"/>
      </rPr>
      <t xml:space="preserve">: Se transcribió la sentencia de primera instancia con radicado 2022-01-473279. </t>
    </r>
    <r>
      <rPr>
        <b/>
        <sz val="10"/>
        <color theme="3"/>
        <rFont val="Verdana"/>
        <family val="2"/>
      </rPr>
      <t>Agosto</t>
    </r>
    <r>
      <rPr>
        <sz val="10"/>
        <color theme="3"/>
        <rFont val="Verdana"/>
        <family val="2"/>
      </rPr>
      <t>:</t>
    </r>
    <r>
      <rPr>
        <b/>
        <sz val="10"/>
        <color theme="3"/>
        <rFont val="Verdana"/>
        <family val="2"/>
      </rPr>
      <t xml:space="preserve"> </t>
    </r>
    <r>
      <rPr>
        <sz val="10"/>
        <color theme="3"/>
        <rFont val="Verdana"/>
        <family val="2"/>
      </rPr>
      <t xml:space="preserve">Durante el periodo correspondiente no se realizaron transcripciones de las sentencias emitidas en primera que carecen de soporte escrito, en la medida en que para el mes de septiembre se tiene prevista la transcripción de aquellas que se enmarquen dentro de los temas definidos como prioritarios, dependiendo del volumen a transcribir. </t>
    </r>
    <r>
      <rPr>
        <b/>
        <sz val="10"/>
        <color theme="3"/>
        <rFont val="Verdana"/>
        <family val="2"/>
      </rPr>
      <t>Septiembre</t>
    </r>
    <r>
      <rPr>
        <sz val="10"/>
        <color theme="3"/>
        <rFont val="Verdana"/>
        <family val="2"/>
      </rPr>
      <t>:</t>
    </r>
    <r>
      <rPr>
        <b/>
        <sz val="10"/>
        <color theme="3"/>
        <rFont val="Verdana"/>
        <family val="2"/>
      </rPr>
      <t xml:space="preserve"> </t>
    </r>
    <r>
      <rPr>
        <sz val="10"/>
        <color theme="3"/>
        <rFont val="Verdana"/>
        <family val="2"/>
      </rPr>
      <t>Se transcribieron las siguientes sentencias orales:2024-01-547760, 2020-01-551445, 2022-01-897945, 2021-01-450645, 2022-01-693806, 2021-01-459097, 2022-01-491769, 2021-01-482134, 2022-01-426882, 2021-01-609974, 2022-01-047828, 2021-01-668027, 2021-01-450649, 2021-01-760096, 2021-01-756740, 2021-01-780260, 2019-01-361328 y 2024-01-111299.</t>
    </r>
    <r>
      <rPr>
        <b/>
        <sz val="10"/>
        <color theme="3"/>
        <rFont val="Verdana"/>
        <family val="2"/>
      </rPr>
      <t xml:space="preserve"> Octubre: </t>
    </r>
    <r>
      <rPr>
        <sz val="10"/>
        <color theme="3"/>
        <rFont val="Verdana"/>
        <family val="2"/>
      </rPr>
      <t xml:space="preserve">Se transcribieron las siguientes sentencias orales: 2013-01-408823, 2013-01-273993, 2013-01-446834, 2013-01-280209, 2014-01-238374,2014-01-401072, 2014-01-242616, 2014-01-425526, 2014-01-309656, 2014-01-452111, 2015-01-003536, 2014-01-452112, 2015-01-044248, 2015-01-286474, 2015-01-045994,2015-01-291169, 2015-01-240134, 2015-01-334559, 2015-01-265392, 2015-01-350568, 2015-01-283601, 2015-01-414025, 2016-01-014398, 2015-01-440781, 2016-01-105077, 2016-01-238675, 2016-01-192432, 2016-01-434215, 2016-01-192443, 2016-01-434221, 2016-01-228175, 2016-01-490567, 2019-01-048907, 2016-01-541265, 2022-01-043075, 2021-01-443410, 2022-01-140831, 2021-01-010206, 2022-01-154245, 2022-01-062536, 2022-01-128787, 2025-01-044345, 2023-01-910555, 2025-01-245088 y 2025-01-419138. </t>
    </r>
    <r>
      <rPr>
        <b/>
        <sz val="10"/>
        <color theme="3"/>
        <rFont val="Verdana"/>
        <family val="2"/>
      </rPr>
      <t>Noviembre</t>
    </r>
    <r>
      <rPr>
        <sz val="10"/>
        <color theme="3"/>
        <rFont val="Verdana"/>
        <family val="2"/>
      </rPr>
      <t xml:space="preserve">: Durante el periodo correspondiente no fue necesario realizar transcripciones de sentencias de primera y segunda instancia sin soporte escrito, dado que en los dos meses previos se completó la transcripción de los videos contentivos de sentencias que estaban pendientes. </t>
    </r>
    <r>
      <rPr>
        <b/>
        <sz val="10"/>
        <color theme="3"/>
        <rFont val="Verdana"/>
        <family val="2"/>
      </rPr>
      <t>Diciembre</t>
    </r>
    <r>
      <rPr>
        <sz val="10"/>
        <color theme="3"/>
        <rFont val="Verdana"/>
        <family val="2"/>
      </rPr>
      <t>:	Durante el periodo correspondiente no fue necesario realizar transcripciones de sentencias de primera y segunda instancia sin soporte escrito, dado que en los meses previos se completó la transcripción de los videos contentivos de sentencias que estaban pendientes.</t>
    </r>
    <r>
      <rPr>
        <b/>
        <sz val="10"/>
        <color theme="3"/>
        <rFont val="Verdana"/>
        <family val="2"/>
      </rPr>
      <t xml:space="preserve"> </t>
    </r>
  </si>
  <si>
    <r>
      <t xml:space="preserve">Febrero: </t>
    </r>
    <r>
      <rPr>
        <sz val="10"/>
        <color theme="3"/>
        <rFont val="Verdana"/>
        <family val="2"/>
      </rPr>
      <t>Durante el mes de febrero se profierieron en total 8 sentencias, las cuales se encuentran dentro de las bases de datos. Se actualizaron las tablas de pautas legales hasta el 30 de septimebre de 2024. Cuando se solucione el fallo en la sincronizacion se actualizaran de nuevo las tablas para el seguimiento de las fichas de pautas legales de acuerdo con las prioridades establecidas.</t>
    </r>
    <r>
      <rPr>
        <b/>
        <sz val="10"/>
        <color theme="3"/>
        <rFont val="Verdana"/>
        <family val="2"/>
      </rPr>
      <t xml:space="preserve"> Marzo: </t>
    </r>
    <r>
      <rPr>
        <sz val="10"/>
        <color theme="3"/>
        <rFont val="Verdana"/>
        <family val="2"/>
      </rPr>
      <t>Se profirieron en total 9 sentencias, las cuales se encuentran dentro de las bases de datos. Se actualizaron las tablas de pautas legales hasta el 30 de septiembre de 2024. Cuando se solucione el fallo en la sincronizacion se actualizaran de nuevo las tablas para el seguimiento de las fichas de pautas legales de acuerdo con las prioridades establecidas.</t>
    </r>
    <r>
      <rPr>
        <b/>
        <sz val="10"/>
        <color theme="3"/>
        <rFont val="Verdana"/>
        <family val="2"/>
      </rPr>
      <t xml:space="preserve"> Abril: </t>
    </r>
    <r>
      <rPr>
        <sz val="10"/>
        <color theme="3"/>
        <rFont val="Verdana"/>
        <family val="2"/>
      </rPr>
      <t xml:space="preserve">se profierieron en total 4 sentencias, las cuales se encuentran dentro de las bases de datos. Se actualizaron las tablas de pautas legales hasta el 30 de septiembre de 2024. Cuando se solucione el fallo en la sincronización se actualizaran de nuevo las tablas para el seguimiento de las fichas de pautas legales de acuerdo con las prioridades establecidas. </t>
    </r>
    <r>
      <rPr>
        <b/>
        <sz val="10"/>
        <color theme="3"/>
        <rFont val="Verdana"/>
        <family val="2"/>
      </rPr>
      <t>Mayo</t>
    </r>
    <r>
      <rPr>
        <sz val="10"/>
        <color theme="3"/>
        <rFont val="Verdana"/>
        <family val="2"/>
      </rPr>
      <t xml:space="preserve">: Durante el mes de mayo se profierieron en total 3 sentencias, las cuales se encuentran dentro de las bases de datos. Se actualizaron las tablas de pautas legales hasta el 30 de septiembre de 2024. Se realizó el cuadro de los temas de responsabilidad de los administradores, conflicto de interes y responsabilidad de liquidadores donde se puede apreciar los radicados de las sentencias por años, los resultados de las segundas instancias en caso de haber, entre otros items semejantes a los que se encuentran en el cuadro de impugnación, ineficacia e inexistencia. </t>
    </r>
    <r>
      <rPr>
        <b/>
        <sz val="10"/>
        <color theme="3"/>
        <rFont val="Verdana"/>
        <family val="2"/>
      </rPr>
      <t>Junio</t>
    </r>
    <r>
      <rPr>
        <sz val="10"/>
        <color theme="3"/>
        <rFont val="Verdana"/>
        <family val="2"/>
      </rPr>
      <t xml:space="preserve">: Se profirieron en total 6 sentencias, las cuales se encuentran dentro de las bases de datos. Se actualizó el cuadro de Excel denominado "Impugnación, Ineficacia e Inexistencia" con los resultados de las decisiones de segunda instancia. Por una parte, se actualizó en el tema de impugnación de decisiones sociales en 49 casillas, en reconocimiento de presupuestos de ineficacia 60 y en inexistencia de decisiones sociales, 12. Como producto de esta actualización, se incorporaron al Tesauro las sentencias de segunda instancia correspondientes, así como los desistimientos, las actas que constatan la no interposición de recursos y los oficios que los declaran desiertos. </t>
    </r>
    <r>
      <rPr>
        <b/>
        <sz val="10"/>
        <color theme="3"/>
        <rFont val="Verdana"/>
        <family val="2"/>
      </rPr>
      <t>Julio</t>
    </r>
    <r>
      <rPr>
        <sz val="10"/>
        <color theme="3"/>
        <rFont val="Verdana"/>
        <family val="2"/>
      </rPr>
      <t>:</t>
    </r>
    <r>
      <rPr>
        <b/>
        <sz val="10"/>
        <color theme="3"/>
        <rFont val="Verdana"/>
        <family val="2"/>
      </rPr>
      <t xml:space="preserve"> </t>
    </r>
    <r>
      <rPr>
        <sz val="10"/>
        <color theme="3"/>
        <rFont val="Verdana"/>
        <family val="2"/>
      </rPr>
      <t xml:space="preserve">Se actualizó el cuadro de Excel denominado "Impugnación, Ineficacia e Inexistencia" detallando las fichas de análisis de pauta legal que fueron publicadas en la herramienta de acuerdo con la evidencia No. 6. </t>
    </r>
    <r>
      <rPr>
        <b/>
        <sz val="10"/>
        <color theme="3"/>
        <rFont val="Verdana"/>
        <family val="2"/>
      </rPr>
      <t>Agosto</t>
    </r>
    <r>
      <rPr>
        <sz val="10"/>
        <color theme="3"/>
        <rFont val="Verdana"/>
        <family val="2"/>
      </rPr>
      <t xml:space="preserve">: Se actualizó el cuadro de Excel denominado "Impugnación, Ineficacia e Inexistencia" detallando las fichas de análisis de pauta legal que fueron publicadas en la herramienta y que están determinadas en la Evidencia No. 6. </t>
    </r>
    <r>
      <rPr>
        <b/>
        <sz val="10"/>
        <color theme="3"/>
        <rFont val="Verdana"/>
        <family val="2"/>
      </rPr>
      <t>Septiembre</t>
    </r>
    <r>
      <rPr>
        <sz val="10"/>
        <color theme="3"/>
        <rFont val="Verdana"/>
        <family val="2"/>
      </rPr>
      <t>:</t>
    </r>
    <r>
      <rPr>
        <b/>
        <sz val="10"/>
        <color theme="3"/>
        <rFont val="Verdana"/>
        <family val="2"/>
      </rPr>
      <t xml:space="preserve"> </t>
    </r>
    <r>
      <rPr>
        <sz val="10"/>
        <color theme="3"/>
        <rFont val="Verdana"/>
        <family val="2"/>
      </rPr>
      <t>Se actualizó el archivo de Excel denominado “Seguimiento de sentencias orales”, en el cual se consolidó la información de las providencias en formato oral que no cuentan con soporte escrito (primera pestaña titulada “Cuadro orales totalizado”). Asimismo, se adelantó su respectiva clasificación según el tema. Como resultado de esta labor, se identificaron 108 sentencias que carecen de soporte escrito y, en consecuencia, requieren ser transcritas. De estas 108, ya se ha realizado 39 transcripciones, quedando en curso 69. Dentro de ese total, 78 sentencias corresponden a los 7 temas que se han venido trabajando con base en pautas legales. De ellas, aún permanecen pendientes 50 transcripciones, cuya elaboración resulta indispensable para que la contratista de Pautas Legales pueda continuar con sus análisis</t>
    </r>
    <r>
      <rPr>
        <b/>
        <sz val="10"/>
        <color theme="3"/>
        <rFont val="Verdana"/>
        <family val="2"/>
      </rPr>
      <t xml:space="preserve">. Octubre: </t>
    </r>
    <r>
      <rPr>
        <sz val="10"/>
        <color theme="3"/>
        <rFont val="Verdana"/>
        <family val="2"/>
      </rPr>
      <t xml:space="preserve">Se actualizó el archivo de Excel denominado “Seguimiento de sentencias orales”, en el cual se consolidó la información de las providencias en formato oral que no cuentan con soporte escrito. En la primera pestaña, titulada “Cuadro orales totalizado”, se relacionaron los siguientes radicados: 2019-01-048907, 2025-01-419138 y 2025-01-245088. </t>
    </r>
    <r>
      <rPr>
        <b/>
        <sz val="10"/>
        <color theme="3"/>
        <rFont val="Verdana"/>
        <family val="2"/>
      </rPr>
      <t>Noviembre</t>
    </r>
    <r>
      <rPr>
        <sz val="10"/>
        <color theme="3"/>
        <rFont val="Verdana"/>
        <family val="2"/>
      </rPr>
      <t xml:space="preserve">:Se actualizó el archivo de Excel denominado “Seguimiento de procesos y fichas ”, en el cual se consolidó la información de las providencias que fueron proferidas durante el mes de noviembre. </t>
    </r>
    <r>
      <rPr>
        <b/>
        <sz val="10"/>
        <color theme="3"/>
        <rFont val="Verdana"/>
        <family val="2"/>
      </rPr>
      <t>Diciembre</t>
    </r>
    <r>
      <rPr>
        <sz val="10"/>
        <color theme="3"/>
        <rFont val="Verdana"/>
        <family val="2"/>
      </rPr>
      <t>: Se actualizaron los cuadros de Excel denominados "Responsabilidad de administradores" y "enajenación de acciones" detallando las fichas de análisis de pauta legal que fueron publicadas en la herramienta, tal como se especifica en la actividad 6.</t>
    </r>
  </si>
  <si>
    <r>
      <t>Agosto:</t>
    </r>
    <r>
      <rPr>
        <sz val="10"/>
        <color theme="3"/>
        <rFont val="Verdana"/>
        <family val="2"/>
      </rPr>
      <t xml:space="preserve"> Por organización interna y para efectos de hacer la revisón del contenido de las fichas, éstas se publicaron en el mes de julio. en consecuencia, se realizó la publicación de 75 fichas de análisis de pautas legales dentro de la herramienta. A continuación se relacionan los radicados divididos por temas: i) Impugnación (19 fichas): 2023-01-876346, 2023-01-885086, 2023-01-906062, 2023-09-038022, 2024-01-438935, 2024-01-480854, 2024-01-486199, 2024-01-592471, 2024-01-718544, 2024-01-229852, 2022-01-356430, 2022-01-742861, 2022-01-865781, 2022-01-928308, 2022-01-141916, 2023-01-243192, 2023-01-278088, 2023-01-518422, 2023-01-581535. ii) Reconocimiento de los presupuestos que dan lugar a la sanción de Ineficacia (42 fichas): 2022-01-044678, 2022-01-077801, 2022-01-090163, 2022-01-433160, 2022-01-434819, 2022-01-474609, 2022-01-491632, 2022-01-556835, 2022-01-616787, 2022-01-672076, 2022-01-789367, 2022-01-865441, 2022-01-493110, 2023-01-048916, 2023-01-090766, 2023-01-108436, 2023-01-451950, 2023-01-460266, 2023-01-465541, 2023-01-574867, 2023-01-597799, 2023-01-658036, 2023-01-663159, 2023-01-733074, 2023-01-735119, 2023-01-742259, 2023-01-779371, 2023-01-824120, 2023-01-846233, 2023-01-838455, 2023-01-978953, 2023-09-011664, 2023-09-037982, 2024-01-022237, 2024-01-083441, 2024-01-153082, 2024-01-154039, 2024-01-167862, 2024-01-176472, 2024-01-197258, 2024-01-522053, 2024-01-290521. iii) Inexistencia de las decisiones sociales (14 fichas): 2021-01-083635, 2021-01-321498, 2021-01-588454, 2021-01-640747, 2022-01-568795, 2022-01-894945, 2023-01-422361, 2023-01-650584, 2023-01-581550, 2023-01-507665, 2023-01-741759, 2024-01-106465, 2024-01-196978, 2024-01-577303. Adicional a las anteriores, en el mes de agosto se realizó la publicación de 4 fichas de análisis de pauta legal cuyas sentencias tenían los siguientes radicados: 2021-01-610267, 2020-01-043911, 2016-01-541276 y 2016-01-570956. </t>
    </r>
    <r>
      <rPr>
        <b/>
        <sz val="10"/>
        <color theme="3"/>
        <rFont val="Verdana"/>
        <family val="2"/>
      </rPr>
      <t xml:space="preserve">Diciembre: </t>
    </r>
    <r>
      <rPr>
        <sz val="10"/>
        <color theme="3"/>
        <rFont val="Verdana"/>
        <family val="2"/>
      </rPr>
      <t>Se realizó la publicación de 37 fichas de análisis de pautas legales correspondientes al tema de Enajenacion de acciones y responsabilidad de administradores dentro de la herramienta, razón por la cual se interrumpieron temporalmente algunas tareas. A continuación, se relacionan los radicados divididos por año: 2012-01-411897, 2013-01-178779, 2013-01-259439, 2013-01-370692, 2013-01-526968, 2014-01-281547, 2014-01-449616, 2014-01-313763, 2014-01-015035, 2014-01-242615, 2015-01-054353, 2015-01-078526, 2015-01-265957, 2015-01-401355, 2015-01-044755, 2015-01-101739, 2015-01-280201, 2015-01-296172, 2015-01-312407, 2015-01-359483, 2015-01-368105, 2015-01-420775, 2016-01-550941, 2016-01-551771, 2016-01-022764, 2016-01-053474, 2016-01-179369, 2016-01-242918, 2016-01-252400, 2016-01-280086, 2016-01-352944, 2016-01-363230, 2016-01-383372, 2016-01-387744, 2016-01-389129, 2016-01-392532, 2016-01-423967, 2016-01-498106, 2016-01-522984, 2016-01-555371, 2016-01-571583, 2017-01-024811, 2017-01-167086, 2017-01-317268, 2017-01-403986, 2017-01-011089, 2017-01-031105, 2017-01-076622, 2017-01-101691, 2017-01-209124, 2017-01-228430, 2017-01-342715, 2017-01-366890, 2017-01-383402, 2018-01-405310, 2018-01-506979, 2018-01-507042, 2018-01-542252, 2019-01-057051, 2019-01-103138, 2019-01-295025, 2020-01-043911, 2020-01-081759, 2020-01-327603, 2021-01-078877, 2021-01-486083, 2021-01-579055, 2021-01-610267, 2022-01-687517, 2022-01-713129, 2023-01-110975, 2023-01-591013, 2023-01-765220, 2024-01-949614</t>
    </r>
  </si>
  <si>
    <r>
      <t xml:space="preserve">Febrero: </t>
    </r>
    <r>
      <rPr>
        <sz val="10"/>
        <color theme="3"/>
        <rFont val="Verdana"/>
        <family val="2"/>
      </rPr>
      <t xml:space="preserve">Se estudiaron  10 sentencias, de las cuales una (1) tuvo segunda instancia, junto con la elaboración de sus respectivas Fichas de Análisis, así: a. POR IMPUGNACIÓN año 2022: Totalmente: 5 fichas, así:.  2022-01-356430, 2022-01-493110,  2022-01-742861,  2022-01-865781,  2022-01-928308  b. POR INEXISTENCIA año 2021: Parcialmente: 5 fichas, así:  2022-01-044678 (la cual tuvo segunda instancia)  2022-01-077801,  2022-01-090163,  2022-01-141916,  2022-01-433160. </t>
    </r>
    <r>
      <rPr>
        <b/>
        <sz val="10"/>
        <color theme="3"/>
        <rFont val="Verdana"/>
        <family val="2"/>
      </rPr>
      <t xml:space="preserve">Marzo: </t>
    </r>
    <r>
      <rPr>
        <sz val="10"/>
        <color theme="3"/>
        <rFont val="Verdana"/>
        <family val="2"/>
      </rPr>
      <t>Se estudiaron 20 sentencias, junto con la elaboración de sus respectivas Fichas de Análisis, así: a. INEFICACIA 2022, radicados 2022-01-789367, 2022-01-865441 b) INEXISTENCIA 2022 radicados 2022-01-568795, 2022-01-894945; c) INEFICACIA 23: radicados: 2023-01-048916, 2023-01-090766, 2023-01-097353, 2023-01-108436, 2023-01-451950 y d) IMPUGNACIÓN 2023 radicados: 2023-01-243192, 2023-01-278088, 2023-01-518422, 2023-01-581535, 2023-01-741759, 2023-01-876346, 2023-01-885086, 2023-01-906062, 2023-01-038022</t>
    </r>
    <r>
      <rPr>
        <b/>
        <sz val="10"/>
        <color theme="3"/>
        <rFont val="Verdana"/>
        <family val="2"/>
      </rPr>
      <t xml:space="preserve">. Abril: </t>
    </r>
    <r>
      <rPr>
        <sz val="10"/>
        <color theme="3"/>
        <rFont val="Verdana"/>
        <family val="2"/>
      </rPr>
      <t>Se analizaron quince (15) sentencias estudiadas (teniendo en cuenta que cinco -5- de ellas tuvieron segunda instancia) con sus correspondientes Fichas de Análisis, sin perjuicio de que el contenido de cada una ya se encuentre en el repositorio de One Drive de la Superintendencia de Sociedades, así: POR IMPUGNACIÓN año 2023: El resto faltante: Cuatro (4) fichas, así:  i. Radicado 2023-01-876346, ii. Radicado 2023-01-885086 (la cual tuvo segunda instancia), iii. Radicado 2023-01-906062,  iv. Radicado 2023-01-038022. POR INEFICACIA año 2023: Parcialmente: Once (11) fichas, así: Radicado 2023-01-048916, ii. Radicado  2023-01-090766, iii. Radicado 2023-01-108436, iv. Radicado 2023-01-451950, v. Radicado 2023-01-460266 (la cual tuvo segunda instancia),  vi. Radicado 2023-01-465541 (la cual tuvo segunda instancia), vii. Radicado 2023-01-507665 viii. Radicado 2023-01-574867, ix. Radicado 2023-01-581550, x. Radicado 2023-01-597799 (la cual tuvo segunda instancia), xi. Radicado 2023-01-650584 (la cual tuvo segunda instancia).</t>
    </r>
    <r>
      <rPr>
        <b/>
        <sz val="10"/>
        <color theme="3"/>
        <rFont val="Verdana"/>
        <family val="2"/>
      </rPr>
      <t xml:space="preserve"> Mayo: </t>
    </r>
    <r>
      <rPr>
        <sz val="10"/>
        <color theme="3"/>
        <rFont val="Verdana"/>
        <family val="2"/>
      </rPr>
      <t xml:space="preserve">Se estudiaron quince (15) sentencias estudiadas (teniendo en cuenta que seis -6- de ellas tuvieron segunda instancia) con sus correspondientes Fichas de Análisis así: a. POR INEFIACIA año 2023: El resto faltante: Doce (12) fichas, así: i.Radicado 2023-01-658036 (la cual tuvo segunda instancia), ii. Radicado 2023-01-663159,  iii.	Radicado 2023-01-733074 (la cual tuvo segunda instancia), iv. Radicado 2023-01-735119 (la cual tuvo segunda instancia), v. Radicado 2023-01-742259, vi. Radicado 2023-01-779371, vii. Radicado 2023-01-824120 (la cual tuvo segunda instancia), viii. Radicado 2023-01-846233, ix. Radicado 2023-01-838455 (la cual tuvo segunda instancia), x. Radicado 2023-01-978953, xi. Radicado 2023-01-011664 (la cual tuvo segunda instancia) y xii. Radicado 2023-01-037982. b. POR INEXISTENCIA año 2023: Totalmente: Una (1) ficha, así: i. Radicado 2023-01-422361 y c. POR IMPUGNACIÓN año 2024: Parcialmente: Dos (2) fichas, así: i. Radicado 2024-01-438935 y ii. Radicado 2024-01-480854. </t>
    </r>
    <r>
      <rPr>
        <b/>
        <sz val="10"/>
        <color theme="3"/>
        <rFont val="Verdana"/>
        <family val="2"/>
      </rPr>
      <t>Junio</t>
    </r>
    <r>
      <rPr>
        <sz val="10"/>
        <color theme="3"/>
        <rFont val="Verdana"/>
        <family val="2"/>
      </rPr>
      <t xml:space="preserve">: Para este mes no se crearon fichas para pautas legales porque lo planeado era la revisión y actualización total de las 51 pautas y el documento de presentación de las mismas para su posterior entrega al Grupo de Comunicaciones para su publicación en la página web y las redes sociales. </t>
    </r>
    <r>
      <rPr>
        <b/>
        <sz val="10"/>
        <color theme="3"/>
        <rFont val="Verdana"/>
        <family val="2"/>
      </rPr>
      <t>Julio</t>
    </r>
    <r>
      <rPr>
        <sz val="10"/>
        <color theme="3"/>
        <rFont val="Verdana"/>
        <family val="2"/>
      </rPr>
      <t xml:space="preserve">: </t>
    </r>
    <r>
      <rPr>
        <b/>
        <sz val="10"/>
        <color theme="3"/>
        <rFont val="Verdana"/>
        <family val="2"/>
      </rPr>
      <t xml:space="preserve">• </t>
    </r>
    <r>
      <rPr>
        <sz val="10"/>
        <color theme="3"/>
        <rFont val="Verdana"/>
        <family val="2"/>
      </rPr>
      <t xml:space="preserve">Se analizaron quince (15) sentencias (teniendo en cuenta que seis -6- de ellas tuvieron segunda instancia) y se elaboraron sus correspondientes Fichas de Análisis, así: a. POR IMPUGNACIÓN año 2024: El resto faltante: Cuatro (4) fichas, así: i. Radicado 2024-01-486199 (la cual tuvo segunda instancia) ii. Radicado 2024-01-522053 iii. Radicado 2024-01-592471 iv. Radicado 2024-01-718544 (la cual tuvo segunda instancia).  b. POR INEFICACIA año 2024: Parcialmente: Once (11) fichas, así: i.	Radicado 2024-01-022237 (la cual tuvo segunda instancia) ii. Radicado 2024-01-083441 iii. Radicado 2024-01-153082 iv. Radicado 2024-01-154039 v. Radicado 2024-01-167862 (la cual tuvo segunda instancia) vi. Radicado 2024-01-176472 (la cual tuvo segunda instancia) vii. Radicado 2024-01-197258 viii. Radicado 2024-01-229852 ix. Radicado 2024-01-290521 (la cual tuvo segunda instancia) x. Radicado 2024-01-480481 xi. Radicado 2024-01-500451. </t>
    </r>
    <r>
      <rPr>
        <b/>
        <sz val="10"/>
        <color theme="3"/>
        <rFont val="Verdana"/>
        <family val="2"/>
      </rPr>
      <t>Agosto</t>
    </r>
    <r>
      <rPr>
        <sz val="10"/>
        <color theme="3"/>
        <rFont val="Verdana"/>
        <family val="2"/>
      </rPr>
      <t xml:space="preserve">: Se analizaron quince (15) sentencias (teniendo en cuenta que dos -2- de ellas tuvieron segunda instancia) y se elaboraron sus correspondientes Fichas de Análisis, sin perjuicio de que el contenido de cada una ya se encuentre en el repositorio de Google Drive, así: a. POR INEFICACIA año 2024: Las restantes: Dos (2) fichas, así: i. Radicado 2024-01-633740 (la cual tuvo segunda instancia) ii. Radicado 2024-01-748662 b. POR INEXISTENCIA AÑO 2024: Totalmente: Tres (3) fichas, así: i. Radicado  2024-01-106465 ii. Radicado 2024-01-196978 iii. Radicado 2024-01-577303 c. POR ENAJENACIÓN DE ACCIONES 2013: Totalmente: Dos (2) fichas, así: i. Radicado 2013-01-178779 ii. Radicado 2013-01-259439 d. POR ENAJENACIÓN DE ACCIONES 2014: Totalmente: Una (1) ficha, así: i. Radicado 2014-01-449616 e. POR ENAJENACIÓN DE ACCIONES 2015: Totalmente: Cuatro (4) fichas, así: i. Radicado 2015-01-054353 ii. Radicado 2015-01-078526 iii. Radicado 2015-01-265957 iv. Radicado 2015-01-401355 f. POR ENAJENACIÓN DE ACCIONES 2016: Totalmente: Dos (2) fichas, así: i. Radicado 2016-01-550941 (la cual tuvo segunda instancia) ii. Radicado 2016-01-551771 g. POR ENAJENACIÓN DE ACCIONES 2017: Parcialmente: Una (1) ficha, así: i. Radicado 2017-01-024811, </t>
    </r>
    <r>
      <rPr>
        <b/>
        <sz val="10"/>
        <color theme="3"/>
        <rFont val="Verdana"/>
        <family val="2"/>
      </rPr>
      <t>Septiembre</t>
    </r>
    <r>
      <rPr>
        <sz val="10"/>
        <color theme="3"/>
        <rFont val="Verdana"/>
        <family val="2"/>
      </rPr>
      <t>: Se analizaron quince (15) sentencias (teniendo en cuenta que siete -7- de ellas tuvieron segunda instancia) y se elaboraron sendas fichas de análisis y diseño de pautas legales en los siguientes años y áreas; a saber: i) Enajenación de acciones 2017, las que faltaban para completarlo; ii) Enajenación de acciones 2018, totalmente; iii) Enajenación de acciones 2019, totalmente; iv) Enajenación de acciones 2020, totalmente; y, v) Enajenación de acciones 2021, parcialmente. Todo lo anterior según se discrimina más adelante sin perjuicio de que el contenido de cada una ya se encuentre en el repositorio de Google Drive, así:a. POR ENAJENACIÓN DE ACCIONES año 2017: Las restantes: Tres (3) fichas, así: i. Radicado 2017-01-167086, ii. Radicado 2017-01-317268 (la cual tuvo segunda instancia), iii. Radicado 2017-01-403986. b. POR ENAJENACIÓN DE ACCIONES año 2018: Totalmente: Cuatro (4) fichas, así: i. Radicado 2018-01-405310 (la cual tuvo segunda instancia) ii. Radicado 2018-01-506979 (la cual tuvo segunda instancia) iii. Radicado 2018-01-507042 iv. Radicado 2018-01-542252. c. POR ENAJENACIÓN DE ACCIONES año 2019: Totalmente: Tres (3) fichas, así: i. Radicado 2019-01-057051 ii. Radicado 2019-01-103138 (la cual tuvo segunda instancia) iii. Radicado 2019-01-295025. d. POR ENAJENACIÓN DE ACCIONES año 2020: Totalmente: Tres (3) fichas, así: i. Radicado 2020-01-043911 (la cual tuvo segunda instancia) ii. Radicado 2020-01-081759 iii. Radicado 2020-01-327603 (la cual tuvo segunda instancia). e. POR ENAJENACIÓN DE ACCIONES 2021: Parcialmente: Dos (2) fichas, así: i. Radicado 2021-01-078877 (la cual tuvo segunda instancia) i Radicado 2021-01-486083.</t>
    </r>
    <r>
      <rPr>
        <b/>
        <sz val="10"/>
        <color theme="3"/>
        <rFont val="Verdana"/>
        <family val="2"/>
      </rPr>
      <t xml:space="preserve"> Octubre: </t>
    </r>
    <r>
      <rPr>
        <sz val="10"/>
        <color theme="3"/>
        <rFont val="Verdana"/>
        <family val="2"/>
      </rPr>
      <t xml:space="preserve">Se analizaron quince (15) sentencias (teniendo en cuenta que cuatro -4- de ellas tuvieron segunda instancia y dos (2) de ellas adicionalmente llegaron a la Corte Suprema de Justicia vía tutela) y se elaboraron sus correspondientes Fichas de Análisis, sin perjuicio de que el contenido de cada una ya se encuentre en el repositorio de Google Drive, así:a.	POR ENAJENACIÓN DE ACCIONES año 2021: Las restantes: Dos (2) fichas, así: i.	Radicado 2021-01-579055 (la cual tuvo segunda instancia) ii.	Radicado 2021-01-610267 (la cual tuvo segunda instancia y, además, llegó a la Corte Suprema de Justicia por tutela) b.	POR ENAJENACIÓN DE ACCIONES año 2022: Totalmente: Dos (2) fichas, así: i.	Radicado 2022-01-687517 (la cual tuvo segunda instancia y, además, llegó a la Corte Suprema de Justicia por tutela)
ii.	Radicado 2022-01-713129  c.	POR ENAJENACIÓN DE ACCIONES año 2023: Totalmente: Tres (3) fichas, así:
i.	Radicado 2023-01-110975
ii.	Radicado 2023-01-591013
iii.	Radicado 2023-01-765220 (la cual tuvo segunda instancia) d.	POR ENAJENACIÓN DE ACCIONES año 2024: Totalmente: Una (1) ficha, así: i.	Radicado 2024-01-949614 e.	POR RESPONSABILIDAD ADMINISTRADORES año 2012: Totalmente: Una (1) ficha, así: i.	Radicado 2012-01-411897. f.	POR RESPONSABILIDAD ADMINISTRADORES año 2013: Totalmente: Dos (2) fichas, así:
i.	Radicado 2013-01-370692
ii.	Radicado 2013-01-526968, g.	POR RESPONSABILIDAD ADMINISTRADORES año 2014: Parcialmente: Cuatro (4) fichas, así:
i.	Radicado 2014-01-015035
ii.	Radicado 2014-01-242615
iii.	Radicado 2014-01-281547
iv.	Radicado 2014-01-313763. </t>
    </r>
    <r>
      <rPr>
        <b/>
        <sz val="10"/>
        <color theme="3"/>
        <rFont val="Verdana"/>
        <family val="2"/>
      </rPr>
      <t xml:space="preserve">Noviembre: </t>
    </r>
    <r>
      <rPr>
        <sz val="10"/>
        <color theme="3"/>
        <rFont val="Verdana"/>
        <family val="2"/>
      </rPr>
      <t xml:space="preserve">Para este periodo no se hicieron fichas teniendo en cuenta que lo presupuestado era avanzar con la acualización semestral de las 52 pautas legales ya elaboradas. </t>
    </r>
    <r>
      <rPr>
        <b/>
        <sz val="10"/>
        <color theme="3"/>
        <rFont val="Verdana"/>
        <family val="2"/>
      </rPr>
      <t>Diciembre</t>
    </r>
    <r>
      <rPr>
        <sz val="10"/>
        <color theme="3"/>
        <rFont val="Verdana"/>
        <family val="2"/>
      </rPr>
      <t>: Se elaboraron 7 fichas de análisis de sentencias de única instancia, por ser tramitados como procesos verbales sumarios en los siguientes años y áreas: i) Responsabilidad administradores 2014, la que faltaban para completarlo y ii) Responsabilidad administradores 2015, parcialmente, así: a. Por responsabilidad de administradores año 2014: La restante: Una (1) ficha, así: i. Radicado 2014-01-511792 b. Por responsabilidas de administradores año 2015: Parcialmente: Seis (6) fichas, así: i. Radicado 2015-01-044755, ii. Radicado 2015-01-101739, iii. Radicado 2015-01-280201, iv. Radicado 2015-01-296172, v. Radicado 2015-01-312407, vii. Radicado 2015-01-359483</t>
    </r>
  </si>
  <si>
    <r>
      <t xml:space="preserve">Febrero: </t>
    </r>
    <r>
      <rPr>
        <sz val="10"/>
        <color theme="3"/>
        <rFont val="Verdana"/>
        <family val="2"/>
      </rPr>
      <t>Se actualizaron doce (12) Pautas Legales de las ya existentes. Adicionalmente, se adelantó reunión con la Oficina Asesora Jurídica, el día 18 de febrero,  en donde se coordinó la forma como dicha área podría gestionar la revisión e inclusión de descriptores para el área. Así mismo, se adelantaron reuniones con las Áreas de  Asuntos Contables y Delegatura de Intervención y Cámaras, en donde se se podría gestionar el proyecto estratégico del tesauro, absolviendo las dudas y planteando sugerencias.</t>
    </r>
    <r>
      <rPr>
        <b/>
        <sz val="10"/>
        <color theme="3"/>
        <rFont val="Verdana"/>
        <family val="2"/>
      </rPr>
      <t xml:space="preserve"> Marzo: </t>
    </r>
    <r>
      <rPr>
        <sz val="10"/>
        <color theme="3"/>
        <rFont val="Verdana"/>
        <family val="2"/>
      </rPr>
      <t>Se crearon 3 pautas legales y se actualizaron 21. Adicionalmente se revisó y decidió sobre la inclusión de descriptores solicitados por la OAJ.</t>
    </r>
    <r>
      <rPr>
        <b/>
        <sz val="10"/>
        <color theme="3"/>
        <rFont val="Verdana"/>
        <family val="2"/>
      </rPr>
      <t xml:space="preserve"> Abril: </t>
    </r>
    <r>
      <rPr>
        <sz val="10"/>
        <color theme="3"/>
        <rFont val="Verdana"/>
        <family val="2"/>
      </rPr>
      <t xml:space="preserve">Se elaboró una pauta legal (48) y se actualizaron 23. Adicionalmente, Se actualizó el Portafolio de Descriptores y de Filtros Especializados ya UNIFICADO de la Superintendencia de Sociedades, para que resulte homogéneo, sistemático y transversal. Reposa en el one drive de la entidad y el 2 de abril se llevó a cabo una reunión con los funcionarios encargados del proyecto del tesauro de la Delegatura de Insolvencia y con la Supervisora del contrato, como parte de las orientaciones y guías que nos corresponde brindar. </t>
    </r>
    <r>
      <rPr>
        <b/>
        <sz val="10"/>
        <color theme="3"/>
        <rFont val="Verdana"/>
        <family val="2"/>
      </rPr>
      <t>Mayo</t>
    </r>
    <r>
      <rPr>
        <sz val="10"/>
        <color theme="3"/>
        <rFont val="Verdana"/>
        <family val="2"/>
      </rPr>
      <t xml:space="preserve">: Se crearon tres (3) Pautas Legales nuevas; se continuó con la actualización y retroalimentación del Portafolio de Descriptores Jerarquizados y de Filtros Especializados ya unificado para la entidad, como único texto de la Superintendencia de Sociedades (al 31-05-2025), cuyo texto ya se encuentre en el repositorio de One Drive de la Superintendencia de Sociedades; el  5 de mayo se llevó a cabo una reunión con los funcionarios encargados del Proyecto del Tesauro de la Delegatura de Procedimientos Mercantiles, en la que se trataron los pendientes internos, se absolvieron las dudas formuladas y se manifestaron las recomendaciones correspondientes, el 19 de mayo se realizó una reunión con el área de comunicaciones de la Superintendencia de Sociedades, en donde se definieron y revisaron los parámetros por seguir respecto de las Pautas Legales y su difusión en las redes sociales en las que la entidad tiene presencia y, se actualizaron veinticuatro (24) Pautas Legales de las ya existentes. </t>
    </r>
    <r>
      <rPr>
        <b/>
        <sz val="10"/>
        <color theme="3"/>
        <rFont val="Verdana"/>
        <family val="2"/>
      </rPr>
      <t>Junio</t>
    </r>
    <r>
      <rPr>
        <sz val="10"/>
        <color theme="3"/>
        <rFont val="Verdana"/>
        <family val="2"/>
      </rPr>
      <t xml:space="preserve">: Para este mes no se crearon pautas porque lo planeado era la revisión y actualización total de las 51 pautas y el documento de presentación de las mismas para su posterior entrega al Grupo de Comunicaciones para su publicación en la página web y las redes sociales. No obstante, se continuó con la actualización y retroalimentación del Portafolio de Descriptores Jerarquizados y de Filtros Especializados ya unificado para la entidad, como único texto de la Superintendencia de Sociedades (al 30-06-2025), cuyo texto ya se encuentra en el repositorio de One Drive de la Superintendencia de Sociedades y se hicieron reuniones con las delegaturas de Insolvencia, Diafe, el equipo Tesauro y el Grupo de Comunicaciones. </t>
    </r>
    <r>
      <rPr>
        <b/>
        <sz val="10"/>
        <color theme="3"/>
        <rFont val="Verdana"/>
        <family val="2"/>
      </rPr>
      <t>Julio</t>
    </r>
    <r>
      <rPr>
        <sz val="10"/>
        <color theme="3"/>
        <rFont val="Verdana"/>
        <family val="2"/>
      </rPr>
      <t xml:space="preserve">: Se creó 1  Pauta Legal nueva. Adicionalmente, Se continuó con la actualización y retroalimentación del Portafolio de Descriptores Jerarquizados y de Filtros Especializados ya unificado para la entidad, como único texto de la Superintendencia de Sociedades (al 31-05-2025), cuyo texto ya se encuentre en el repositorio de One Drive de la Superintendencia de Sociedades. Se revisaron, corrigieron y comentaron las fichas con radicados 2025-01-040791, 2025-01-051435 y 2025-01-033818, enviadas por Cámaras de Comercio de la Delegatura de Supervisión Societaria. El 9 de julio se realizó una reunión con los encargados del Proyecto Tesauro de la Delegatura de Insolvencia, en donde se solventaron las inquietudes planteadas, se propusieron sugerencias y alternativas por implementar. 
El 14 y 23 de julio se celebraron reuniones con los funcionarios encargados del Proyecto del Tesauro de la Delegatura de Procedimientos Mercantiles, en donde se trataron los pendientes internos, se absolvieron las dudas formuladas y se manifestaron las recomendaciones correspondientes. Se revisaron, corrigieron y comentaron las fichas con radicados 2025-01-040791, 2025-01-051435 y 2025-01-033818, enviadas por Cámaras de Comercio de la Delegatura de Supervisión Societaria. El 9 de julio se realizó una reunión con los encargados del Proyecto Tesauro de la Delegatura de Insolvencia, en donde se solventaron las inquietudes planteadas, se propusieron sugerencias y alternativas por implementar. El 14 y 23 de julio se celebraron reuniones con los funcionarios encargados del Proyecto del Tesauro de la Delegatura de Procedimientos Mercantiles, en donde se trataron los pendientes internos, se absolvieron las dudas formuladas y se manifestaron las recomendaciones correspondientes. </t>
    </r>
    <r>
      <rPr>
        <b/>
        <sz val="10"/>
        <color theme="3"/>
        <rFont val="Verdana"/>
        <family val="2"/>
      </rPr>
      <t>Agosto</t>
    </r>
    <r>
      <rPr>
        <sz val="10"/>
        <color theme="3"/>
        <rFont val="Verdana"/>
        <family val="2"/>
      </rPr>
      <t xml:space="preserve">: Este mes no surgieron pautas nuevas pero se actualizaron diecinueve (19) Pautas Legales de las ya existentes. Adicionalmente, se actuasloizó el Portafolio de Descriptores Jerarquizados y de Filtros Especializados unificado de la Superintendencia de Sociedades (al 31-08-2025), cuyo texto ya se encuentre en el repositorio de One Drive de la Superintendencia de Sociedades. El día 20 de agosto se revisó, corrigió y comentó la ficha con número de radicado 2025-01-150258 enviada por los funcionarios de Cámaras de Comercio de la Delegatura de Supervisión Societaria, el día 21 de agosto se revisó, corrigió y comentó la ficha con número de radicado 2025-01-185435 enviada por los funcionarios de Cámaras de Comercio de la Delegatura de Supervisión Societaria, el día 26 de agosto se revisó, corrigió y comentó la ficha con número de radicado 2025-01-131996 enviada por los funcionarios de Cámaras de Comercio de la Delegatura de Supervisión Societaria, el día 28 de agosto se llevó a cabo una reunión con los funcionarios encargados del Proyecto del Tesauro de la Delegatura de Procedimientos Mercantiles, en donde se trataron los pendientes internos, se absolvieron las dudas formuladas y se manifestaron las recomendaciones correspondientes y se continuó con la complementación del documento que contiene las principales observaciones manifestadas en los diferentes análisis. </t>
    </r>
    <r>
      <rPr>
        <b/>
        <sz val="10"/>
        <color theme="3"/>
        <rFont val="Verdana"/>
        <family val="2"/>
      </rPr>
      <t>Septiembre</t>
    </r>
    <r>
      <rPr>
        <sz val="10"/>
        <color theme="3"/>
        <rFont val="Verdana"/>
        <family val="2"/>
      </rPr>
      <t>:</t>
    </r>
    <r>
      <rPr>
        <b/>
        <sz val="10"/>
        <color theme="3"/>
        <rFont val="Verdana"/>
        <family val="2"/>
      </rPr>
      <t xml:space="preserve"> </t>
    </r>
    <r>
      <rPr>
        <sz val="10"/>
        <color theme="3"/>
        <rFont val="Verdana"/>
        <family val="2"/>
      </rPr>
      <t xml:space="preserve">Este periodo no surgieron  temas para elaboración de pauta pero se continuó con la complementación del documento que contiene las principales observaciones manifestadas en los diferentes análisis. Se actualizaron diecinueve (19) Pautas Legales de las ya existentes, según cuadro adjunto en Word de Relación de Pautas Legales, sin perjuicio de que el contenido de cada una ya se encuentre en el repositorio de One Drive de la Superintendencia de Sociedades. Adicionalmente, el primero de septiembre se llevó a cabo una reunión con los funcionarios de Cámaras de Comercio de la Delegatura de Supervisión Societaria, en donde se absolvieron las dudas formuladas y se manifestaron las recomendaciones correspondientes, el día 4 de septiembre se revisó, corrigió y comentó los documentos que los funcionarios de la Delegatura de Intervenidas enviaron, a saber: Los cuadros de Excel, el documento en Word con el proyecto de Portafolio de Descriptores Jerarquizados y de Filtros Especializados creado por ellos, así como el modelo de la ficha que habían diseñado, el día 10 de septiembre se llevó a cabo una reunión con los funcionarios de la Delegatura de Intervenidas, en donde se absolvieron las dudas formuladas en relación con los comentarios y revisiones a los documentos señalados en el numeral anterior y se manifestaron las recomendaciones correspondientes, el día 15 de septiembre se llevó a cabo una reunión con los funcionarios de Cámaras de Comercio de la Delegatura de Supervisión Societaria, en donde se absolvieron las dudas formuladas y se manifestaron las recomendaciones correspondientes, el día 17 de septiembre se revisó, corrigió y comentó la ficha con número de radicado 2025-01-305607 enviada por los funcionarios de Cámaras de Comercio de la Delegatura de Supervisión Societaria, el día 18 de septiembre se revisó, corrigió y comentó la ficha con número de radicado 2025-01-051459 enviada por los funcionarios de Cámaras de Comercio de la Delegatura de Supervisión Societaria y se adjuntó el Portafolio actualizado de Descriptores Jerarquizados y de Filtros Especializados, el día 19 de septiembre se revisó, corrigió y comentó la ficha con número de radicado 2025-01-066853 enviada por los funcionarios de Cámaras de Comercio de la Delegatura de Supervisión Societaria, el día 22 de septiembre se respondió por correo una nueva consulta formulada por la doctora Liliana de Cámaras de Comercio de la Delegatura de Supervisión Societaria, el día 24 de septiembre se llevó a cabo una reunión con los funcionarios encargados del Proyecto del Tesauro de la Delegatura de Procedimientos Mercantiles, en donde se trataron los pendientes internos, se absolvieron las dudas formuladas y se manifestaron las recomendaciones correspondientes. Se continuó con la actualización y retroalimentación del Portafolio de Descriptores Jerarquizados y de Filtros Especializados ya unificado para la entidad, como único texto de la Superintendencia de Sociedades. </t>
    </r>
    <r>
      <rPr>
        <b/>
        <sz val="10"/>
        <color theme="3"/>
        <rFont val="Verdana"/>
        <family val="2"/>
      </rPr>
      <t>Octubre</t>
    </r>
    <r>
      <rPr>
        <sz val="10"/>
        <color theme="3"/>
        <rFont val="Verdana"/>
        <family val="2"/>
      </rPr>
      <t xml:space="preserve">:Para este periodo no surgieron Pautas Legales nuevas. Se continuó con la actualización y retroalimentación del Portafolio de Descriptores Jerarquizados y de Filtros Especializados ya unificado para la entidad, como único texto de la Superintendencia de Sociedades (al 31-10-2025), cuyo texto ya se encuentra en el repositorio de One Drive de la Superintendencia de Sociedades. 1.	El día 3 de octubre se respondió la consulta requerida por la doctora Liliana del área de Cámaras de Comercio de la Delegatura de Supervisión Societaria, en relación con la viabilidad de pactar en los estatutos fechas diferentes para llevar a cabo las reuniones ordinarias del máximo órgano social.
2.	El día 6 de octubre se revisó, corrigió y comentó la ficha con número de radicado 2025-01-545972 enviada por los funcionarios de Cámaras de Comercio de la Delegatura de Supervisión Societaria.
3.	El día 7 de octubre se revisó, corrigió y comentó la ficha con número de radicado 2025-01-545859 enviada por los funcionarios de Cámaras de Comercio de la Delegatura de Supervisión Societaria.
4.	El día 9 de octubre se revisó, corrigió y comentó la ficha con número de radicado 2025-01-256615 enviada por los funcionarios de Cámaras de Comercio de la Delegatura de Supervisión Societaria.
5.	Se continuó con la complementación del documento que contiene las principales observaciones manifestadas en los diferentes análisis. 
</t>
    </r>
    <r>
      <rPr>
        <b/>
        <sz val="10"/>
        <color theme="3"/>
        <rFont val="Verdana"/>
        <family val="2"/>
      </rPr>
      <t>Noviembre</t>
    </r>
    <r>
      <rPr>
        <sz val="10"/>
        <color theme="3"/>
        <rFont val="Verdana"/>
        <family val="2"/>
      </rPr>
      <t xml:space="preserve">:Para este periodo no se crearon  Pautas Legales nuevas  teniendo en cuenta que lo presupuestado era avanzar con la acualización semestral de las 52 pautas legales ya elaboradas. Se continuó con la actualización y retroalimentación del Portafolio de Descriptores Jerarquizados y de Filtros Especializados ya unificado para la entidad, como único texto de la Superintendencia de Sociedades. 1.	El día 26 de noviembre se revisaron, corrigieron y comentaron dos (2) documentos enviados por los funcionarios de Cámaras de Comercio de la Delegatura de Supervisión Societaria; a saber: El Índice Temático que ellos están empleando y los nuevos descriptores que proponen complementar en el Portafolio de Descriptores Jerarquizados y de Filtros Especializados en relación con las Entidades Sin Ánimo de Lucro.
2. 	El día 26 de noviembre se llevó a cabo la reunión solicitada por la Delegatura de Insolvencia, en donde se revisó la presentación en Power Point elaborada por ellos y se autorizó la grabación de la sesión como soporte y constancia de las numerosas observaciones, así como sugerencias manifestadas para efectos de orientar y ajustar el Proyecto de Tesauro de dicha delegatura, al igual que como respuestas a las dudas que plantearon. </t>
    </r>
    <r>
      <rPr>
        <b/>
        <sz val="10"/>
        <color theme="3"/>
        <rFont val="Verdana"/>
        <family val="2"/>
      </rPr>
      <t>Diciembre</t>
    </r>
    <r>
      <rPr>
        <sz val="10"/>
        <color theme="3"/>
        <rFont val="Verdana"/>
        <family val="2"/>
      </rPr>
      <t>: Para este periodo no se crearon Pautas Legales nuevas porque no surgieron temas que dieran lugar a ello. Por otra parte: Se continuó con la actualización y retroalimentación del Portafolio de Descriptores Jerarquizados y de Filtros Especializados ya unificado para la entidad, como único texto de la Superintendencia de Sociedades, cuyo texto ya se encuentre en el repositorio de One Drive de la Superintendencia de Sociedades. 1. El primero de diciembre se revisó, corrigió y comentó la Ficha número 2025-01-411314 enviada por los funcionarios de Cámaras de Comercio de la Delegatura de Supervisión Societaria. 
2. El cuatro de diciembre se revisó, corrigió y comentó la Ficha número 2025-01-454092 enviada por los funcionarios de Cámaras de Comercio de la Delegatura de Supervisión Societaria. 
3. El cinco de diciembre se revisó, corrigió y comentó la Ficha número 2025-01-536463 enviada por los funcionarios de Cámaras de Comercio de la Delegatura de Supervisión Societaria. 
4. El día 11 de diciembre se llevó a cabo la reunión solicitada por la Delegatura de Intervenidas en donde se revisaron los documentos que están preparando, tanto el Excel con el portafolio de los nuevos descriptores como el Manual que soporta todo lo realizado. Así mismo, se plantearon sugerencias, recomendaciones y observaciones no sólo frente al informe que van a radicar de fin de año, sino como posibles objetivos para el próximo año 2026. 
5.  Se continuó con la complementación del documento que contiene las principales observaciones manifestadas en los diferentes análisis, junto con la retroalimentación del documento que relaciona las Pautas Legales que se actualizaron en el período de estudio.</t>
    </r>
  </si>
  <si>
    <r>
      <t xml:space="preserve">Julio: </t>
    </r>
    <r>
      <rPr>
        <sz val="10"/>
        <color theme="3"/>
        <rFont val="Verdana"/>
        <family val="2"/>
      </rPr>
      <t xml:space="preserve">Se revisaron y entregaron al Grupo de Comunicaciones 52 Pautas Legales y la presentación de las mismas, para que fueran publicadas en la página web, intranet y las redes sociales de la entidad. Así mismo, se revisó y ajustó el diseño anterior.  Se acalara que no solo se hizo la gestión respecto de las pautas registradas hasta diciembre de 2024 sino que se extendió a las elaboradas hasta julio de 2025. </t>
    </r>
    <r>
      <rPr>
        <b/>
        <sz val="10"/>
        <color theme="3"/>
        <rFont val="Verdana"/>
        <family val="2"/>
      </rPr>
      <t xml:space="preserve">
Diciembre: Adicional a la actualización de las 52 pautas que se hizo en noviembre, en el perido s</t>
    </r>
    <r>
      <rPr>
        <sz val="10"/>
        <color theme="3"/>
        <rFont val="Verdana"/>
        <family val="2"/>
      </rPr>
      <t xml:space="preserve">e volvieron a actualizar ocho (8) Pautas Legales de las ya existentes, cuyo contenido se encuentra en el repositorio de One Drive de la Superintendencia de Sociedades. </t>
    </r>
  </si>
  <si>
    <t>12 de diciembre de 2025</t>
  </si>
  <si>
    <r>
      <t xml:space="preserve">Enero: </t>
    </r>
    <r>
      <rPr>
        <sz val="10"/>
        <color theme="3"/>
        <rFont val="Verdana"/>
        <family val="2"/>
      </rPr>
      <t>Casos reportados en Service Center</t>
    </r>
    <r>
      <rPr>
        <b/>
        <sz val="10"/>
        <color theme="3"/>
        <rFont val="Verdana"/>
        <family val="2"/>
      </rPr>
      <t xml:space="preserve">
Febrero:</t>
    </r>
    <r>
      <rPr>
        <sz val="10"/>
        <color theme="3"/>
        <rFont val="Verdana"/>
        <family val="2"/>
      </rPr>
      <t xml:space="preserve"> Casos reportados en Service Center</t>
    </r>
    <r>
      <rPr>
        <b/>
        <sz val="10"/>
        <color theme="3"/>
        <rFont val="Verdana"/>
        <family val="2"/>
      </rPr>
      <t xml:space="preserve">
Marzo: </t>
    </r>
    <r>
      <rPr>
        <sz val="10"/>
        <color theme="3"/>
        <rFont val="Verdana"/>
        <family val="2"/>
      </rPr>
      <t xml:space="preserve">Casos reportados en Service Center
</t>
    </r>
    <r>
      <rPr>
        <b/>
        <sz val="10"/>
        <color theme="3"/>
        <rFont val="Verdana"/>
        <family val="2"/>
      </rPr>
      <t>Abril</t>
    </r>
    <r>
      <rPr>
        <sz val="10"/>
        <color theme="3"/>
        <rFont val="Verdana"/>
        <family val="2"/>
      </rPr>
      <t xml:space="preserve">: Casos reportados en Service Cente.  Un caso reportado en este mes.
</t>
    </r>
    <r>
      <rPr>
        <b/>
        <sz val="10"/>
        <color theme="3"/>
        <rFont val="Verdana"/>
        <family val="2"/>
      </rPr>
      <t>Mayo</t>
    </r>
    <r>
      <rPr>
        <sz val="10"/>
        <color theme="3"/>
        <rFont val="Verdana"/>
        <family val="2"/>
      </rPr>
      <t xml:space="preserve">: Casos reportados en Service Center. 
</t>
    </r>
    <r>
      <rPr>
        <b/>
        <sz val="10"/>
        <color theme="3"/>
        <rFont val="Verdana"/>
        <family val="2"/>
      </rPr>
      <t>Junio</t>
    </r>
    <r>
      <rPr>
        <sz val="10"/>
        <color theme="3"/>
        <rFont val="Verdana"/>
        <family val="2"/>
      </rPr>
      <t xml:space="preserve">: Casos reportados en Service Center.  4 casos en gestión
</t>
    </r>
    <r>
      <rPr>
        <b/>
        <sz val="10"/>
        <color theme="3"/>
        <rFont val="Verdana"/>
        <family val="2"/>
      </rPr>
      <t>Julio</t>
    </r>
    <r>
      <rPr>
        <sz val="10"/>
        <color theme="3"/>
        <rFont val="Verdana"/>
        <family val="2"/>
      </rPr>
      <t xml:space="preserve">: Casos reportados en Service Center.  8 casos en gestión
</t>
    </r>
    <r>
      <rPr>
        <b/>
        <sz val="10"/>
        <color theme="3"/>
        <rFont val="Verdana"/>
        <family val="2"/>
      </rPr>
      <t>Agosto</t>
    </r>
    <r>
      <rPr>
        <sz val="10"/>
        <color theme="3"/>
        <rFont val="Verdana"/>
        <family val="2"/>
      </rPr>
      <t xml:space="preserve">: Casos reportados en Service Center.  8 casos en gestión
</t>
    </r>
    <r>
      <rPr>
        <b/>
        <sz val="10"/>
        <color theme="3"/>
        <rFont val="Verdana"/>
        <family val="2"/>
      </rPr>
      <t>Septiembre:</t>
    </r>
    <r>
      <rPr>
        <sz val="10"/>
        <color theme="3"/>
        <rFont val="Verdana"/>
        <family val="2"/>
      </rPr>
      <t xml:space="preserve"> Casos reportados en Service Center.  8 casos en gestión
</t>
    </r>
    <r>
      <rPr>
        <b/>
        <sz val="10"/>
        <color theme="3"/>
        <rFont val="Verdana"/>
        <family val="2"/>
      </rPr>
      <t xml:space="preserve">Octubre: </t>
    </r>
    <r>
      <rPr>
        <sz val="10"/>
        <color theme="3"/>
        <rFont val="Verdana"/>
        <family val="2"/>
      </rPr>
      <t>Casos reportados en Service Center.  3 casos en gestión</t>
    </r>
    <r>
      <rPr>
        <b/>
        <sz val="10"/>
        <color theme="3"/>
        <rFont val="Verdana"/>
        <family val="2"/>
      </rPr>
      <t xml:space="preserve">
Noviembre: </t>
    </r>
    <r>
      <rPr>
        <sz val="10"/>
        <color theme="3"/>
        <rFont val="Verdana"/>
        <family val="2"/>
      </rPr>
      <t xml:space="preserve">Casos reportados en Service Center.  Casos en gestión
</t>
    </r>
    <r>
      <rPr>
        <b/>
        <sz val="10"/>
        <color theme="3"/>
        <rFont val="Verdana"/>
        <family val="2"/>
      </rPr>
      <t xml:space="preserve">Diciembre: </t>
    </r>
    <r>
      <rPr>
        <sz val="10"/>
        <color theme="3"/>
        <rFont val="Verdana"/>
        <family val="2"/>
      </rPr>
      <t>Casos reportados en Service Center.  Casos en gestión</t>
    </r>
  </si>
  <si>
    <r>
      <t xml:space="preserve">Enero: </t>
    </r>
    <r>
      <rPr>
        <sz val="10"/>
        <color theme="3"/>
        <rFont val="Verdana"/>
        <family val="2"/>
      </rPr>
      <t>Planeación general actividades - Mejoras Evolutivas</t>
    </r>
    <r>
      <rPr>
        <b/>
        <sz val="10"/>
        <color theme="3"/>
        <rFont val="Verdana"/>
        <family val="2"/>
      </rPr>
      <t xml:space="preserve">
Febrero: </t>
    </r>
    <r>
      <rPr>
        <sz val="10"/>
        <color theme="3"/>
        <rFont val="Verdana"/>
        <family val="2"/>
      </rPr>
      <t>Elaboración de cronograma de trabajo - Mejoras Evolutivas</t>
    </r>
    <r>
      <rPr>
        <b/>
        <sz val="10"/>
        <color theme="3"/>
        <rFont val="Verdana"/>
        <family val="2"/>
      </rPr>
      <t xml:space="preserve">
Marzo: </t>
    </r>
    <r>
      <rPr>
        <sz val="10"/>
        <color theme="3"/>
        <rFont val="Verdana"/>
        <family val="2"/>
      </rPr>
      <t xml:space="preserve">Socialización y definición Historias de Usuario
</t>
    </r>
    <r>
      <rPr>
        <b/>
        <sz val="10"/>
        <color theme="3"/>
        <rFont val="Verdana"/>
        <family val="2"/>
      </rPr>
      <t>Abril:</t>
    </r>
    <r>
      <rPr>
        <sz val="10"/>
        <color theme="3"/>
        <rFont val="Verdana"/>
        <family val="2"/>
      </rPr>
      <t xml:space="preserve"> Pruebas funcionales REQ 125382 - Despligue en producción REQ. 125274</t>
    </r>
    <r>
      <rPr>
        <b/>
        <sz val="10"/>
        <color theme="3"/>
        <rFont val="Verdana"/>
        <family val="2"/>
      </rPr>
      <t xml:space="preserve">
Mayo:</t>
    </r>
    <r>
      <rPr>
        <sz val="10"/>
        <color theme="3"/>
        <rFont val="Verdana"/>
        <family val="2"/>
      </rPr>
      <t xml:space="preserve"> Paso a producción RFC 125382
</t>
    </r>
    <r>
      <rPr>
        <b/>
        <sz val="10"/>
        <color theme="3"/>
        <rFont val="Verdana"/>
        <family val="2"/>
      </rPr>
      <t xml:space="preserve">Junio: </t>
    </r>
    <r>
      <rPr>
        <sz val="10"/>
        <color theme="3"/>
        <rFont val="Verdana"/>
        <family val="2"/>
      </rPr>
      <t>Documento de seguimiento.</t>
    </r>
    <r>
      <rPr>
        <b/>
        <sz val="10"/>
        <color theme="3"/>
        <rFont val="Verdana"/>
        <family val="2"/>
      </rPr>
      <t xml:space="preserve"> </t>
    </r>
    <r>
      <rPr>
        <sz val="10"/>
        <color theme="3"/>
        <rFont val="Verdana"/>
        <family val="2"/>
      </rPr>
      <t xml:space="preserve">En desarrollo RFC 125399 TESA - Creación manual de sentencias escritas y video
</t>
    </r>
    <r>
      <rPr>
        <b/>
        <sz val="10"/>
        <color theme="3"/>
        <rFont val="Verdana"/>
        <family val="2"/>
      </rPr>
      <t>Julio:</t>
    </r>
    <r>
      <rPr>
        <sz val="10"/>
        <color theme="3"/>
        <rFont val="Verdana"/>
        <family val="2"/>
      </rPr>
      <t xml:space="preserve"> Documento de seguimiento. En  pruebas RFC 125399 TESA - Creación manual de sentencias escritas y video
</t>
    </r>
    <r>
      <rPr>
        <b/>
        <sz val="10"/>
        <color theme="3"/>
        <rFont val="Verdana"/>
        <family val="2"/>
      </rPr>
      <t>Agosto</t>
    </r>
    <r>
      <rPr>
        <sz val="10"/>
        <color theme="3"/>
        <rFont val="Verdana"/>
        <family val="2"/>
      </rPr>
      <t xml:space="preserve">: Documento de seguimiento. En  pruebas RFC 125399 TESA - Creación manual de sentencias escritas y video
</t>
    </r>
    <r>
      <rPr>
        <b/>
        <sz val="10"/>
        <color theme="3"/>
        <rFont val="Verdana"/>
        <family val="2"/>
      </rPr>
      <t>Septiembre:</t>
    </r>
    <r>
      <rPr>
        <sz val="10"/>
        <color theme="3"/>
        <rFont val="Verdana"/>
        <family val="2"/>
      </rPr>
      <t xml:space="preserve">  Se restablece conexión con el ambiente de pruebas, lo que permite retomar pruebas del caso 125399 y del caso 128098_ConceptoJuridicos
</t>
    </r>
    <r>
      <rPr>
        <b/>
        <sz val="10"/>
        <color theme="3"/>
        <rFont val="Verdana"/>
        <family val="2"/>
      </rPr>
      <t>Octubre:</t>
    </r>
    <r>
      <rPr>
        <sz val="10"/>
        <color theme="3"/>
        <rFont val="Verdana"/>
        <family val="2"/>
      </rPr>
      <t xml:space="preserve"> 128098: Avanza desarrollo y pruebas internas, enmascaramiento del código de barras y encabezados.  En implementación enmascaramiento de firmas. 125399: Paso a producción funcionalidad parcial.
</t>
    </r>
    <r>
      <rPr>
        <b/>
        <sz val="10"/>
        <color theme="3"/>
        <rFont val="Verdana"/>
        <family val="2"/>
      </rPr>
      <t>Noviembre:</t>
    </r>
    <r>
      <rPr>
        <sz val="10"/>
        <color theme="3"/>
        <rFont val="Verdana"/>
        <family val="2"/>
      </rPr>
      <t xml:space="preserve"> 128098: Finaliza desarrollo, avance en pruebas funcionales con identificación de hallazgos en atención por el proveedor. 125399: Avanza desarrollo de la funcionalidad completa, se entregan datos para pruebas.
</t>
    </r>
    <r>
      <rPr>
        <b/>
        <sz val="10"/>
        <color theme="3"/>
        <rFont val="Verdana"/>
        <family val="2"/>
      </rPr>
      <t>Diciembre</t>
    </r>
    <r>
      <rPr>
        <sz val="10"/>
        <color theme="3"/>
        <rFont val="Verdana"/>
        <family val="2"/>
      </rPr>
      <t>: 128098: Paso a producción 16/12/2025</t>
    </r>
  </si>
  <si>
    <r>
      <rPr>
        <b/>
        <sz val="10"/>
        <color theme="3"/>
        <rFont val="Verdana"/>
        <family val="2"/>
      </rPr>
      <t xml:space="preserve">Febrero, marzo, abril y mayo </t>
    </r>
    <r>
      <rPr>
        <sz val="10"/>
        <color theme="3"/>
        <rFont val="Verdana"/>
        <family val="2"/>
      </rPr>
      <t xml:space="preserve">:  En desarrollo de la selección de providencias relevantes desde el mes de febrero hasta mayo, se ha relacionado en la Matriz estas providencias con la división de si pertenecen a Reorganización, Liquidación, Ejecución y  Admisiones. Este cuadro se alimenta constantemente, y contiene 235 radicaciones relevantes provenientes de la Delegatura de Procedimientos de Insolvencia, siendo 4 de admisiones, 33 de ejecución, 119 de Liquidación y 79 de Reorganización. Constancia de esto reposa en las carpetas de Evidencias de Febrero, Marzo, Abril y Mayo.
</t>
    </r>
    <r>
      <rPr>
        <b/>
        <sz val="10"/>
        <color theme="3"/>
        <rFont val="Verdana"/>
        <family val="2"/>
      </rPr>
      <t>Junio:</t>
    </r>
    <r>
      <rPr>
        <sz val="10"/>
        <color theme="3"/>
        <rFont val="Verdana"/>
        <family val="2"/>
      </rPr>
      <t xml:space="preserve"> Fueron seleccionadas nuevas providencias relevantes de la Coordinación de Admisiones, mientras que se repartieron providencias para empezar la revisión en los demás temas que fueron proferidas en años anteriores.
</t>
    </r>
    <r>
      <rPr>
        <b/>
        <sz val="10"/>
        <color theme="3"/>
        <rFont val="Verdana"/>
        <family val="2"/>
      </rPr>
      <t xml:space="preserve">Julio: </t>
    </r>
    <r>
      <rPr>
        <sz val="10"/>
        <color theme="3"/>
        <rFont val="Verdana"/>
        <family val="2"/>
      </rPr>
      <t>Los asesores se encuentran estableciendo las pautas para recopilar las providencias de insolvencia del año 2024 y anteriores, proferidas por las Intendencias Regionales, para lo cual se planea una eventual reunión a finales del mes de julio.</t>
    </r>
    <r>
      <rPr>
        <b/>
        <sz val="10"/>
        <color theme="3"/>
        <rFont val="Verdana"/>
        <family val="2"/>
      </rPr>
      <t>Septiembre y Octubre:</t>
    </r>
    <r>
      <rPr>
        <sz val="10"/>
        <color theme="3"/>
        <rFont val="Verdana"/>
        <family val="2"/>
      </rPr>
      <t xml:space="preserve"> Fueron solicitado a los intendentes regionales que remitan providencias relevantes desde 2006 hasta 2025, dividido en 4 etapas. Estas providencias fueron entregadas a los cntratistas para ser revisadas, donde han encontrado que las intendencias remitieron desde el 2018 al 2023.</t>
    </r>
    <r>
      <rPr>
        <b/>
        <sz val="10"/>
        <color theme="3"/>
        <rFont val="Verdana"/>
        <family val="2"/>
      </rPr>
      <t xml:space="preserve"> Noviembre</t>
    </r>
    <r>
      <rPr>
        <sz val="10"/>
        <color theme="3"/>
        <rFont val="Verdana"/>
        <family val="2"/>
      </rPr>
      <t xml:space="preserve">: Fueron revisadas las providencias de la Intendencia de la Zona Santanderes y Aracuca (Bucaramanga) Zona Occidental y Costa Pacífica (Medellín),, Zona Norte (Barranquilla), y Zona Sur (Cali). Ya fueron revisadas todas las providencias que se enviaron de estas intendendencias, y queda pendiente solicitarles las que aún no han enviados de las etapas faltante. (La evidencia se encuentra en la Carpeta de ''Tesauro'' en el Drive, así como en los flujogramas de las evidencias de noviembre). </t>
    </r>
    <r>
      <rPr>
        <b/>
        <sz val="10"/>
        <color theme="3"/>
        <rFont val="Verdana"/>
        <family val="2"/>
      </rPr>
      <t xml:space="preserve">Diciembre: </t>
    </r>
    <r>
      <rPr>
        <sz val="10"/>
        <color theme="3"/>
        <rFont val="Verdana"/>
        <family val="2"/>
      </rPr>
      <t xml:space="preserve">Fueron revisadas providencias relevantes  de intendencias regionales (Barranquilla, Medelín y Manizales). 
</t>
    </r>
    <r>
      <rPr>
        <b/>
        <sz val="10"/>
        <color theme="3"/>
        <rFont val="Verdana"/>
        <family val="2"/>
      </rPr>
      <t>Evidencias:</t>
    </r>
    <r>
      <rPr>
        <sz val="10"/>
        <color theme="3"/>
        <rFont val="Verdana"/>
        <family val="2"/>
      </rPr>
      <t xml:space="preserve"> Se encontrarán en la carpeta de Evidencias del Tesauro, entrando a los documentos de Excel llamados "Flujogramas" para cada tema.
</t>
    </r>
  </si>
  <si>
    <r>
      <t xml:space="preserve">Mayo: </t>
    </r>
    <r>
      <rPr>
        <sz val="10"/>
        <color theme="3"/>
        <rFont val="Verdana"/>
        <family val="2"/>
      </rPr>
      <t xml:space="preserve">En Mayo fue revisada la Ficha por la Dra. Natalia Castañeda y el Dr. Carlos Bogotá, quienes establecieron que la ficha llevará contenido temático y que relacionaría una sola providencia para el tema. De la misma manera, este modelo de ficha fue socializado con todos los contratistas del Tesauro, declarando que estaban de acuerdo con que la ficha de desarrollara de esa manera. 
</t>
    </r>
    <r>
      <rPr>
        <b/>
        <sz val="10"/>
        <color theme="3"/>
        <rFont val="Verdana"/>
        <family val="2"/>
      </rPr>
      <t xml:space="preserve">Junio: </t>
    </r>
    <r>
      <rPr>
        <sz val="10"/>
        <color theme="3"/>
        <rFont val="Verdana"/>
        <family val="2"/>
      </rPr>
      <t xml:space="preserve">En reunión el Viernes 06 de Junio de 2025 de seguimiento semanal, la ficha fue modificada y presentada a los contratistas por la Dra. Natalia Castañeda, en virtud de lo conversado en el mes de mayo. La ficha aprobada por los Asesores a cargo del proyecto y ratificada por los contratistas reposa en la carpeta de evidencias del tesauro en el mes de Mayo.
</t>
    </r>
    <r>
      <rPr>
        <b/>
        <sz val="10"/>
        <color theme="3"/>
        <rFont val="Verdana"/>
        <family val="2"/>
      </rPr>
      <t>Julio:</t>
    </r>
    <r>
      <rPr>
        <sz val="10"/>
        <color theme="3"/>
        <rFont val="Verdana"/>
        <family val="2"/>
      </rPr>
      <t xml:space="preserve"> Una vez acordada la ficha con los contratistas, los asesores del Despacho del Superintendente Delegado para Procedimientos de Insolvencia realizaron reuniones con las señoras Yolima Prada Marquez y Maria Consuelo Alarcón, gerente del proyecto para establecer pautas para la elaboración una ficha idónea para las providencias proferidas desde la Delegatura de Insolvenci. Actualmente, los Asesores se encuentran redactando la propuesta de manual de diligenciamiento de las fichas de la delegatura de Insolvencia para su aprobación con la gerencia del Tesauro.
</t>
    </r>
    <r>
      <rPr>
        <b/>
        <sz val="10"/>
        <color theme="3"/>
        <rFont val="Verdana"/>
        <family val="2"/>
      </rPr>
      <t>Noviembre</t>
    </r>
    <r>
      <rPr>
        <sz val="10"/>
        <color theme="3"/>
        <rFont val="Verdana"/>
        <family val="2"/>
      </rPr>
      <t xml:space="preserve">: Luego de la reunión con las directoras del Tesauro en noviembre 26, se establecieron modificaciones a la Ficha, para incluir jurisprudencia de las Altas Cortes como forma complementaria. La evidencia de ello se encuentra en la carpeta de "Noviembre" del tesauro. 
</t>
    </r>
    <r>
      <rPr>
        <b/>
        <sz val="10"/>
        <color theme="3"/>
        <rFont val="Verdana"/>
        <family val="2"/>
      </rPr>
      <t>Evidencias</t>
    </r>
    <r>
      <rPr>
        <sz val="10"/>
        <color theme="3"/>
        <rFont val="Verdana"/>
        <family val="2"/>
      </rPr>
      <t>: Una vez sea aprobado el manual, será aportado dentro de la carpeta de evidencias. No obstante, en la carpeta de evidencias del mes de junio ya consta la primera propuesta de ficha hecha por la Delegatura de Procedimientos de Insolvencia.</t>
    </r>
  </si>
  <si>
    <r>
      <t xml:space="preserve">Junio: </t>
    </r>
    <r>
      <rPr>
        <sz val="10"/>
        <color theme="3"/>
        <rFont val="Verdana"/>
        <family val="2"/>
      </rPr>
      <t xml:space="preserve">Con la primera versión del modelo de ficha del tesauro, los Contratistas fueron asignados a realizar 10 actas diferentes a cada uno, siendo un total de 40 actas en total. Al final del mes, las actas no se encontraron en versión definitiva, siendo que no ha sido aprobada la versión final de las actas por la gerencia del tesauro.
</t>
    </r>
    <r>
      <rPr>
        <b/>
        <sz val="10"/>
        <color theme="3"/>
        <rFont val="Verdana"/>
        <family val="2"/>
      </rPr>
      <t xml:space="preserve">Julio: </t>
    </r>
    <r>
      <rPr>
        <sz val="10"/>
        <color theme="3"/>
        <rFont val="Verdana"/>
        <family val="2"/>
      </rPr>
      <t xml:space="preserve">Los asesores del despacho se encuentran en reuniones con la gerencia del tesauro y el equipo de TI de la Superintendencia para establecer cómo funcionarán las fichas, siendo que el sistema no está adaptado para recibir fichas de la Delegatura de Insolvencia, debido a las particularidades que tienen las providencias de esta delegatura. </t>
    </r>
    <r>
      <rPr>
        <b/>
        <sz val="10"/>
        <color theme="3"/>
        <rFont val="Verdana"/>
        <family val="2"/>
      </rPr>
      <t>Agosto, Septiembre y Octubre</t>
    </r>
    <r>
      <rPr>
        <sz val="10"/>
        <color theme="3"/>
        <rFont val="Verdana"/>
        <family val="2"/>
      </rPr>
      <t>: Los contratistas han realizado fichas sobre las providencias de las Intendencias de Bucaramanga, Medellín, Manizales y Barranquilla. Han sido realizadas aproximadamente 100 fichas, repartidas en las carpetas de evidencias de los tres meses mencionados.</t>
    </r>
    <r>
      <rPr>
        <b/>
        <sz val="10"/>
        <color theme="3"/>
        <rFont val="Verdana"/>
        <family val="2"/>
      </rPr>
      <t xml:space="preserve">Noviembre: </t>
    </r>
    <r>
      <rPr>
        <sz val="10"/>
        <color theme="3"/>
        <rFont val="Verdana"/>
        <family val="2"/>
      </rPr>
      <t>Ha continuado la elaboración de fichas. Luego de un recuento en la reunión de noviembre, se han encontrado que se han realizado 55 fichas de las intendencias regionales, y 245 de la DPI y Coordinaciones de Procesos de Reorganización y Liquidación A.</t>
    </r>
    <r>
      <rPr>
        <b/>
        <sz val="10"/>
        <color theme="3"/>
        <rFont val="Verdana"/>
        <family val="2"/>
      </rPr>
      <t>Diciembre:</t>
    </r>
    <r>
      <rPr>
        <sz val="10"/>
        <color theme="3"/>
        <rFont val="Verdana"/>
        <family val="2"/>
      </rPr>
      <t xml:space="preserve"> Fueron elaboradas fichas de las Intendencias de Barranquilla, Medellín y Manizales por los contratistas del tesauro.
</t>
    </r>
    <r>
      <rPr>
        <b/>
        <sz val="10"/>
        <color theme="3"/>
        <rFont val="Verdana"/>
        <family val="2"/>
      </rPr>
      <t>Evidencias:</t>
    </r>
    <r>
      <rPr>
        <sz val="10"/>
        <color theme="3"/>
        <rFont val="Verdana"/>
        <family val="2"/>
      </rPr>
      <t xml:space="preserve"> en la carpeta de evidencias del mes de julio constan las actas provisionales realizadas por los contratistas.</t>
    </r>
    <r>
      <rPr>
        <b/>
        <sz val="10"/>
        <color theme="3"/>
        <rFont val="Verdana"/>
        <family val="2"/>
      </rPr>
      <t xml:space="preserve">
</t>
    </r>
  </si>
  <si>
    <r>
      <t xml:space="preserve">Mayo: </t>
    </r>
    <r>
      <rPr>
        <sz val="10"/>
        <color theme="3"/>
        <rFont val="Verdana"/>
        <family val="2"/>
      </rPr>
      <t>El 07 de Mayo de 2025 fueron realizadas dos reuniones para la socialización del proyecto del Tesauro. La primera reunión se realizó a las 02:30PM del mencionado día, junto a los directores y coordinadores de los diferentes grupos de la Delegatura de Procedimientos de Insolvencia en Bogotá, comentándoles cómo se desarrolla el proyecto, el avance al momento y la importancia de su colaboración; la reunión duró media hora. De la misma manera, a las 03:30PM fue realizada la reunión con los Intendentes Regionales para la socialización del proyecto, socializándoles la misma información que la reunión anterior; la reunión duró media hora. Esta información consta en el las Actas subidas en la Carpeta de Evidencias en Mayo. De la misma manera, a pesar de que la reunión establa prevista para Abril, fue realizada en Mayo debido al cambio de dirección en el Proyecto Tesauro</t>
    </r>
    <r>
      <rPr>
        <b/>
        <sz val="10"/>
        <color theme="3"/>
        <rFont val="Verdana"/>
        <family val="2"/>
      </rPr>
      <t xml:space="preserve">. 
Junio: </t>
    </r>
    <r>
      <rPr>
        <sz val="10"/>
        <color theme="3"/>
        <rFont val="Verdana"/>
        <family val="2"/>
      </rPr>
      <t>Este mes se centró en la recolección los datos para presentar a los jueces de insolvencia y las intendencias regionales de la Superintendencia de Sociedades, para organizarlos en una presentación con que se realizará de forma similar a las del 07 de mayo de 2025. Se prevé que la reunión se realizará el día 14 de agosto de 2025</t>
    </r>
    <r>
      <rPr>
        <b/>
        <sz val="10"/>
        <color theme="3"/>
        <rFont val="Verdana"/>
        <family val="2"/>
      </rPr>
      <t>.Octubre</t>
    </r>
    <r>
      <rPr>
        <sz val="10"/>
        <color theme="3"/>
        <rFont val="Verdana"/>
        <family val="2"/>
      </rPr>
      <t>: Se prevé realizar la siguiente reunión con los jueces de insolvencia para la útima semana del mes de Noviembre.</t>
    </r>
    <r>
      <rPr>
        <b/>
        <sz val="10"/>
        <color theme="3"/>
        <rFont val="Verdana"/>
        <family val="2"/>
      </rPr>
      <t xml:space="preserve"> Noviembre: </t>
    </r>
    <r>
      <rPr>
        <sz val="10"/>
        <color theme="3"/>
        <rFont val="Verdana"/>
        <family val="2"/>
      </rPr>
      <t xml:space="preserve">Fue socializado el avance del proyecto del Tesauro con la dirección del tesauro, las Contratistas Yolima Prada y María Alarcón. El acta de la reunión se encuentra en la carpeta de "Noviembre", dentro de las evidencias del tesauro. Aún falta la reunión con los jueces, que se hará en diciembre.
</t>
    </r>
    <r>
      <rPr>
        <b/>
        <sz val="10"/>
        <color theme="3"/>
        <rFont val="Verdana"/>
        <family val="2"/>
      </rPr>
      <t xml:space="preserve">Diciembre: </t>
    </r>
    <r>
      <rPr>
        <sz val="10"/>
        <color theme="3"/>
        <rFont val="Verdana"/>
        <family val="2"/>
      </rPr>
      <t xml:space="preserve"> La reunión programada para el mes de diciembre con los jueces de insolvencia no pudo llevarse a cabo debido a la concurrencia de múltiples compromisos propios de la agenda de los jueces durante dicho período, tales como cargas laborales previamente asignadas, licencias, vacaciones y turnos judiciales, lo que dificultó la coincidencia de disponibilidad entre los participantes.
No obstante, con el fin de subsanar esta situación y dar cumplimiento a lo inicialmente previsto, se propone la realización de la reunión durante el mes de enero de 2026, fecha en la cual se contará con una mayor disponibilidad de los funcionarios convocados.
</t>
    </r>
    <r>
      <rPr>
        <b/>
        <sz val="10"/>
        <color theme="3"/>
        <rFont val="Verdana"/>
        <family val="2"/>
      </rPr>
      <t>Evidencias:</t>
    </r>
    <r>
      <rPr>
        <sz val="10"/>
        <color theme="3"/>
        <rFont val="Verdana"/>
        <family val="2"/>
      </rPr>
      <t xml:space="preserve"> Se encontrarán cargadas en la carpeta de evidencias del mes correspondiente las actas de cada reunión.
.</t>
    </r>
  </si>
  <si>
    <t>20
JUNIO: 
Durante el mes de junio, se ejecutaron las siguientes actividades con relación a la presente obligación en específico:
1. REUNIONES: Con el propósito de evitar reprocesos o inconsistencias de las actividades frente a los lineamientos generales para el Tesauro del resto de la entidad, se realizaron varias reuniones con los diferentes actores del proyecto; las cuales que se relacionan a continuación, cuya relatoría y conclusiones se encuentra en las evidencias.
1.1. REUNIÓN MANUAL DE INTERVENCIÓN: Objeto: Analizar la elaboración de un manual del régimen de intervención de la DIAFE, con varios propósitos. el primero académico para explicar funciones y objetivos de la DIAFE. el segundo, como un documento introductorio y de contexto para la construcción de las herramientas futuras como las fichas y el catálogo de  descriptores. Conclusiones: (i) El desarrollo de esta cartilla se alinea con los objetivos del Tesauro, sirviendo como una introducción y contexto para la construcción de herramientas futuras, como las fichas de análisis jurídico y los descriptores y (ii) Se acordó que en la próxima reunión se definirá la estructura del documento y se elaborará un cronograma de trabajo. 
1.2. REUNIÓN DEFINICIÓN ESTRUCTURA INICIAL DEL MANUAL DE INTERVENCIÓN: Objeto: Definir el tipo, alcance y estructura del documento introductorio del Proyecto Tesauro, así como establecer los pasos metodológicos y cronograma inicial para su elaboración. Tal documento constituirá un testigo de los criterios para la selección de las providencias y actos administrativos que se analizarán para realizar el catálogo de descriptores y elaborar el modelo de ficha. Conclusiones: (i) El documento no será una cartilla breve ni una guía operativa, sino un manual de entre 40 y 60 páginas, con valor introductorio y formativo; (ii) Debe articularse estrechamente con los insumos conceptuales del Tesauro y recoger las prácticas actuales de la Delegatura; (iii) La estructura será flexible, permitiendo una tercera parte si en el desarrollo se identifica un tema transversal relevante. 
1.3. REUNIÓN ALINEAR LINEAMIENTOS Y OBJETIVOS DEL TESAURO DE LA DIAFE: Objeto: con el propósito de alinear los objetivos de la DIAFE con los lineamientos del proyecto del Tesauro del resto de la entidad. Conclusiones: (i) Se avanzó en la revisión del protocolo metodológico y se establecieron las bases para su estructura, (ii) se identificaron los avances en las distintas fases del cronograma del Tesauro, (iii) Se definió una metodología preliminar para el diseño y diligenciamiento de fichas, (iv) Se planteó la posibilidad de producir pautas jurisprudenciales en una siguiente fase del proyecto, (iv) Se reafirmó que el protocolo metodológico será un insumo fundamental del proyecto Tesauro, (v) Se acordó integrar de manera articulada los avances sustanciales (elección de temas, documentos conceptuales, criterios jurídicos) con los avances operativos (filtros, fichas, cronograma y estrategias de carga) y (vi) El protocolo se consolidará como una memoria institucional que fortalezca la capacidad metodológica de la Delegatura y garantice la sostenibilidad y replicabilidad del Tesauro en el futuro.
Evidencias. Relatorías de las reuniones.
2. DOCUMENTO ESTRUCTURA DEL MANUAL DE INTERVENCIÓN: se elaboró la estructura o índice del documento Manual del Régimen de Intervención. Evidencia: Documento Estructura del Manual de Intervención/ Relatoría de Reuniones Junio Sharepoint
JULIO:  
Durante el período del presente informe, se ejecutaron las  actividades necesarias para (i) redactar una versión inicial de la ficha de análisis y la matriz, (ii) actualizar el ABC de la captación (incluyendo nuevos esquemas de captación de acuerdo con las investigaciones realizadas por la Supersociedades y Superfinanciera), y (iii) el documento metodológico para determinar las decisiones que se van a determinar como las más relevantes (que se incluirán en las fichas) y de las cuales se determinará el catálogo de descriptores:
20 - TESAURO
A.	REUNIONES: Se efectuaron 4 reuniones con el propósito de monitorear el progreso del desarrollo del Tesauro en la DIAFE; las cuales se relacionan a continuación, cuya relatoría y conclusiones se encuentra en las evidencias. REUNIÓN LINEAMIENTOS DE PRODUCTOS DOCUMENTALES DEL PROYECTO TESAURO: Fecha: 1 de julio de 2025. REUNIÓN AVANCE Y CONSOLIDACIÓN DE COMENTARIOS Y OBSERVACIONES A LA CARTILLA ABC DE CAPTACIÓN NO AUTORIZADA: Fecha: 10 de julio de 2025. REUNIÓN AVANCES DE LA ACTUALIZACIÓN DE LA CARTILLA ABC DE CAPTACIÓN Y DEL DOCUMENTO PROTOCOLO METODOLÓGICO DEL PROYECTO TESAURO: Fecha: 24 de julio de 2025. REUNIÓN AVANCES DE LA ACTUALIZACIÓN DE LA CARTILLA ABC DE CAPTACIÓN Y DEL DOCUMENTO PROTOCOLO METODOLÓGICO DEL PROYECTO TESAURO: Fecha: 31 de julio de 2025. 
B.	DOCUMENTOS: Dentro de las actividades desarrolladas en este período, frente a esta actividad, se entregaron los siguientes documentos en sus versiones de trabajo, como se relacionan a continuación: 1.DOCUMENTO DE ACTUALIZACIÓN CARTILLA ABC DE CAPTACIÓN NO AUTORIZADA: se presentaron 2 borradores del documento con sus respectivos avances de construcción y complementación con los diferentes insumos, 2.DOCUMENTO DE INFOGRAFÍA DE CAPTACIÓN NO AUTORIZADA: se presentaron 2 borradores del documento con sus diagramaciones e ilustraciones, elaboradas por la contratista; 3.	DOCUMENTO METODOLÓGICO DEL TESAURO DE LA DIAFE: se hicieron comentarios, ajustes y se redactaron algunos apartes que debían incorporarse en el documento; 4.	FICHA DE ANÁLISIS ESTADÍSTICO Y JURÍDICO DE LOS PROCESOS DE INVESTIGACIÓN ADMINISTRATIVA POR CAPTACIÓN NO AUTORIZADA DE RECURSOS DEL PÚBLICO: se entregó la versión preliminar de la ficha. 
AGOSTO
REUNIONES: Se efectuaron 2 reuniones con el propósito de monitorear el progreso del desarrollo del Tesauro en la DIAF, las cuales se relacionan a continuación, cuya relatoría y conclusiones se encuentra en las evidencias. REUNIÓN DE REVISIÓN DEL PORTAFOLIO UNIFICADO DE DESCRIPTORES DE LA SUPERSOCIEDADES: Fecha 20 de agosto de 2025. REUNIÓN DE SEGUIMIENTO AVANCE DE ENTREGABLES DE DOCUMENTOS (Cartilla ABC, Infografía sobre Captación no autorizada y documento metodológico del TESAURO): 29 de agosto de 2025.
DOCUMENTOS: Dentro de las actividades desarrolladas en este período, frente a esta actividad, se entregaron los siguientes documentos en sus versiones finales, como se relacionan a continuación: 1. DOCUMENTO DE ACTUALIZACIÓN CARTILLA ABC DE CAPTACIÓN NO AUTORIZADA: se presentó el documento final.  2.DOCUMENTO DE INFOGRAFÍA DE CAPTACIÓN NO AUTORIZADA: se entregó el documento final con sus diagramaciones e ilustraciones, elaboradas por la contratista; 3. DOCUMENTO METODOLÓGICO DEL TESAURO DE LA DIAFE: Se entregó la versión final para ser socializada con las directoras del Proyecto Tesauro; 4. CATÁLOGO DE DESCRIPTORES Y FILTROS ESPECIALIZADOS DE LA DIAFE: se entregó una versión preliminar del catálogo de descriptores para socializar con las directoras del Proyecto Tesauro, con miras a su futura incorporación en el Portafolio Unificado de Descriptores y Filtros Especializados del Tesauro de la Supersociedades. 
SEPTIEMBRE
REUNIONES: Se efectuaron 2 reuniones con el propósito de monitorear el progreso del desarrollo del Tesauro en la DIAFE, las cuales se relacionan a continuación, cuya relatoría y conclusiones se encuentra en las evidencias.
1. REUNIÓN DE REVISIÓN DEL CATÁLOGO DESCRIPTORES Y FILTROS ESPECIALIZADOS DE LA DIAFE Y SU INTEGRACIÓN CON EL PORTAFOLIO UNIFICADO DE LA SUPERINTENDENCIA: Fecha 10 de septiembre de 2025.
2. REUNIÓN DE SEGUIMIENTO AVANCE DE ENTREGABLES DE DOCUMENTOS (Documento metodológico del TESAURO DIAFE, revisión del Catálogo de Descriptores y filtros especializados de la DIAFE, revisión y ajustes a la Matriz de Análisis de decisiones de la DIAFE, elección de decisiones para analizar, revisión y ajustes al modelo de Ficha de Análisis de Tesauro DIAFE y definir metodología de estructuración documental futura): 19 de septiembre de 2025.
B. DOCUMENTOS: Dentro de las actividades desarrolladas en este período, frente a esta actividad, se entregaron los siguientes documentos en sus versiones más recientes, como se relacionan a continuación: 1. DOCUMENTO METODOLÓGICO DEL TESAURO DE LA DIAFE: Se entregó la versión más actualizada y ajustada, después de haberse socializado con las directoras del Proyecto Tesauro; 2. CATÁLOGO DE DESCRIPTORES Y FILTROS ESPECIALIZADOS DE LA DIAFE: se entregó una versión preliminar del catálogo de descriptores para socializar con las directoras del Proyecto Tesauro, con miras a su futura incorporación en el Portafolio Unificado de Descriptores y Filtros Especializados del Tesauro de la Supersociedades. A esa versión, se realizaron ajustes y complementaciones producto de las reuniones de trabajo del equipo. Se entrega la versión más reciente.
OCTUBRE
Durante el período del presente informe, se ejecutaron las siguientes actividades con relación a la presente obligación en específico:
DOCUMENTOS: Durante el período del presente informe, se ejecutaron las siguientes actividades con relación a la presente obligación en específico:
1. MATRIZ DE ANÁLISIS DE DECISIONES: se trabajó en la incorporación de nuevos descriptores y filtros especializados con base en el análisis de las decisiones relevantes que se estudiaron en este período. Se recopilaron preliminarmente en la matriz de análisis de decisiones, toda vez que debe hacerse un estudio de necesidad y utilidad, antes de incorporarlos en el Catálogo de descriptores jerarquizados y filtros especializados de la DIAFE y al Portafolio Unificado del Tesauro de la Superintendencia de Sociedades.  
Cuando se tengan más descriptores y filtros especializados, al finalizar el período de ejecución del mes de noviembre, se hará una revisión en una reunión con el Coordinador y los contratistas del Proyecto Tesauro - DIAFE, en el siguiente período de ejecución, para determinar la necesidad e importancia de la incorporación de los descriptores y filtros especializados preliminarmente clasificados en la matriz de análisis.
NOVIEMBRE
Durante el período del presente informe, se ejecutaron las siguientes actividades con relación a la presente obligación en específico:
A.    REUNIONES: Se efectuó 1 reunión con el propósito de monitorear el progreso del desarrollo del Tesauro en la DIAFE, la cual se relaciona a continuación, cuya relatoría y conclusiones se encuentra en las evidencias.
1. REUNIÓN DE SEGUIMIENTO AVANCE DE ENTREGABLES DE DOCUMENTOS: Fecha 21 de noviembre de 2025. Objeto de la reunión: Revisar el estado de los entregables del mes de noviembre y evaluar la propuesta metodológica para la incorporación de los nuevos descriptores al catálogo.
Específicamente sobre el Portafolio de Descriptores se determinó realizar una revisión comparada del Catálogo existente a agosto de 2025 con una versión que se tiene del mes de octubre, con el fin de contar con una versión final para la reunión a realizarse en el próximo período de ejecución del contrato, con el coordinador del proyecto Tesauro-DIAFE y las directoras del proyecto Tesauro de la Supersociedades, con el propósito de verificar la pertinencia y utilidad de la incorporación al Portafolio Unificado de la entidad, de los descriptores y filtros preliminarmente seleccionados.
B.    DOCUMENTOS: Dentro de las actividades desarrolladas en este período, frente a esta actividad, se entregaron los siguientes documentos en sus versiones más recientes, como se relacionan a continuación: 1. MATRIZ DE ANÁLISIS DE DECISIONES: se trabajó en la incorporación de nuevos descriptores y filtros especializados con base en el análisis de las decisiones relevantes que se estudiaron en este período. Se recopilaron preliminarmente en la matriz de análisis de decisiones, toda vez que debe hacerse un estudio de necesidad y utilidad, antes de incorporarlos en el Catálogo de descriptores jerarquizados y filtros especializados de la DIAFE y al Portafolio Unificado del Tesauro de la Superintendencia de Sociedades.  
Cuando se tengan más descriptores y filtros especializados, en el siguiente período de ejecución, se hará una revisión en una reunión con el Coordinador y los contratistas del Proyecto Tesauro - DIAFE, para determinar la necesidad e importancia de la incorporación de los descriptores y filtros especializados preliminarmente clasificados en la matriz de análisis. 
DICIEMBRE
Durante el período del presente informe, se ejecutaron las siguientes actividades con relación a la presente obligación en específico:
A.    REUNIONES. Se realizaron 2 reuniones:
- 1 reunión con el propósito de monitorear el progreso del proyecto del Tesauro en la DIAFE, en la que se determinaron los entregables al finalizar el periodo.
- 1 reunión con las líderes del proyecto Tesauro para solucionar dudas respecto del Catálogo de Descriptores.
B.    DOCUMENTOS:
Dentro de las actividades desarrolladas en este período, frente a esta actividad, se entregaron los siguientes documentos en sus versiones más recientes, como se relacionan a continuación: 
1. El modelo definitivo de ficha
2. La matriz con la totalidad de los análisis.
3. 10 fichas de los análisis realizados a lo largo del año que constaban en la matriz.
4. Documento definitivo con la selección de los descriptores -del catálogo unificado- aplicables a las decisiones de la Delegatura
5. Matriz de Excel con los nuevos descriptores y sus justificaciones.</t>
  </si>
  <si>
    <t>22 - TESAURO
SEPTIEMBRE
REUNIONES: Se efectuaron 2 reuniones con el propósito de monitorear el progreso del desarrollo del Tesauro en la DIAFE, cuya relatoría y conclusiones se encuentra en las evidencias.
REUNIÓN DE AVANCES EN REVISIÓN Y ESTRUCTURACIÓN DE MODELO DE FICHA Y MATRIZ DE ANÁLISIS DE DECISIONES: Fecha: 10 de septiembre de 2025. 
REUNIÓN DE SEGUIMIENTO AVANCE DE ENTREGABLES DE DOCUMENTOS (Documento metodológico del TESAURO DIAFE, revisión del Catálogo de Descriptores y filtros especializados de la DIAFE, revisión y ajustes a la Matriz de Análisis de decisiones de la DIAFE, elección de decisiones para analizar, revisión y ajustes al modelo de Ficha de Análisis de Tesauro DIAFE y definir metodología de estructuración documental futura): 19 de septiembre de 2025.
B. DOCUMENTOS: Dentro de las actividades desarrolladas en este período, frente a esta actividad, se entregaron los siguientes documentos en sus versiones finales, como se relacionan a continuación: 1. FICHA DE ANÁLISIS ESTADÍSTICO Y JURÍDICO DE LOS PROCESOS DE INVESTIGACIÓN ADMINISTRATIVA POR CAPTACIÓN NO AUTORIZADA DE RECURSOS DEL PÚBLICO: se entregaron dos versiones de documento, una versión preliminar de la ficha que fue socializada con las directoras del Proyecto Tesauro y como producto, la versión de la ficha ajustada a las recomendaciones y sugerencias de las directoras del Proyecto Tesauro.  2. MATRIZ DE ANÁLISIS DE DECISIONES SELECCIONADAS DE LA DIAFE: se entregó una versión de la matriz diligenciada con las primeras 6 decisiones seleccionadas para realizar el análisis del contenido, teniendo en consideración las sugerencias y aportes de las directoras del Proyecto.
OCTUBRE: 
Durante el período del presente informe, se ejecutaron las siguientes actividades con relación a la presente obligación en específico:
DOCUMENTOS: 1. MATRIZ DE ANÁLISIS DE DECISIONES SELECCIONADAS DE LA DIAFE: Se determinó en una reunión con el Coordinador del Proyecto Tesauro – DIAFE que, inicialmente, las decisiones se debían entregar analizadas en la Matriz de Análisis de Decisiones Seleccionadas de la DIAFE, por lo que en este período se entregó la matriz diligenciada con 13 decisiones seleccionadas para realizar el análisis del contenido con los criterios establecidos en la matriz, teniendo en consideración las sugerencias y aportes de las directoras del Proyecto.
En el último período de ejecución del contrato, una vez aprobado el análisis de las decisiones contenidas en la matriz y determinados los descriptores jerarquizados y los filtros especializados que serán incorporados en el Catálogo y en el Portafolio, se diligenciarán las Fichas de Análisis Estadístico y Jurídico.
NOVIEMBRE 
Durante el período del presente informe, se ejecutaron las siguientes actividades con relación a la presente obligación en específico:
A.    REUNIONES: Se efectuó 1 reunión con el propósito de monitorear el progreso del desarrollo del Tesauro en la DIAFE, la cual se relaciona a continuación, cuya relatoría y conclusiones se encuentra en las evidencias.
1.    REUNIÓN DE SEGUIMIENTO AVANCE DE ENTREGABLES DE DOCUMENTOS: Fecha 21 de noviembre de 2025. Objeto de la reunión: Revisar el estado de los entregables y actividades del mes de noviembre y evaluar la propuesta metodológica para organizar la ruta de trabajo para diciembre y los productos previstos antes del cierre del contrato.
Específicamente sobre la actividad de diligenciamiento, se determinó recopilar preliminarmente en la matriz de análisis de decisiones el análisis de las decisiones del período de noviembre de 2025, para una revisión posterior que permita establecer la conformidad del análisis según las pautas entregadas por las directoras del proyecto Tesauro de la entidad.
B.    DOCUMENTOS: Se entregaron los siguientes documentos en sus versiones finales, como se relacionan a continuación: 1. MATRIZ DE ANÁLISIS DE DECISIONES SELECCIONADAS DE LA DIAFE: Se determinó en una reunión con el Coordinador del Proyecto Tesauro – DIAFE que, inicialmente, las decisiones se debían entregar analizadas en la Matriz de Análisis de Decisiones Seleccionadas de la DIAFE, por lo que en este período se entregó la matriz diligenciada con 13 decisiones seleccionadas para realizar el análisis del contenido con los criterios establecidos en la matriz, teniendo en consideración las sugerencias y aportes de las directoras del Proyecto.
En el último período de ejecución del contrato, una vez aprobado el análisis de las decisiones contenidas en la matriz y determinados los descriptores jerarquizados y los filtros especializados que serán incorporados en el Catálogo y en el Portafolio, se diligenciarán las Fichas de Análisis Estadístico y Jurídico.
DICIEMBRE
Durante el período del presente informe, se ejecutaron las siguientes actividades con relación a la presente obligación en específico:
A.    REUNIONES. Se realizaron 2 reuniones:
- 1 reunión con el propósito de monitorear el progreso del proyecto del Tesauro en la DIAFE, en la que se determinaron los entregables al finalizar el periodo.
- 1 reunión con las líderes del proyecto Tesauro para solucionar dudas respecto del Catálogo de Descriptores.
B.    DOCUMENTOS:
Dentro de las actividades desarrolladas en este período, frente a esta actividad, se entregaron los siguientes documentos en sus versiones más recientes, como se relacionan a continuación: 
1. El modelo definitivo de ficha
2. La matriz con la totalidad de los análisis.
3. 10 fichas de los análisis realizados a lo largo del año que constaban en la matriz.
4. Documento definitivo con la selección de los descriptores -del catálogo unificado- aplicables a las decisiones de la Delegatura
5. Matriz de Excel con los nuevos descriptores y sus justificaciones.</t>
  </si>
  <si>
    <r>
      <t>Abril:</t>
    </r>
    <r>
      <rPr>
        <sz val="10"/>
        <color rgb="FF1F497D"/>
        <rFont val="Verdana"/>
        <family val="2"/>
      </rPr>
      <t xml:space="preserve"> Se inicia el proceso de elaboración de las primeras fichas las cuales se entregarán de acuerdo con el cronograma.</t>
    </r>
    <r>
      <rPr>
        <b/>
        <sz val="10"/>
        <color rgb="FF1F497D"/>
        <rFont val="Verdana"/>
        <family val="2"/>
      </rPr>
      <t xml:space="preserve">
Mayo: </t>
    </r>
    <r>
      <rPr>
        <sz val="10"/>
        <color rgb="FF1F497D"/>
        <rFont val="Verdana"/>
        <family val="2"/>
      </rPr>
      <t>De acuerdo con la Actividad No. 2 del cronograma establecido, se remitieron tres fichas para la revisión de la Coordinación del Grupo de Registros Públicos.</t>
    </r>
    <r>
      <rPr>
        <b/>
        <sz val="10"/>
        <color rgb="FF1F497D"/>
        <rFont val="Verdana"/>
        <family val="2"/>
      </rPr>
      <t xml:space="preserve">
Junio: </t>
    </r>
    <r>
      <rPr>
        <sz val="10"/>
        <color rgb="FF1F497D"/>
        <rFont val="Verdana"/>
        <family val="2"/>
      </rPr>
      <t>De acuerdo a las actividades programadas se hace la revisión de las tres (3) fichas técnicas realizadas,  por parte de Coordinación de Registros Públicos.</t>
    </r>
    <r>
      <rPr>
        <b/>
        <sz val="10"/>
        <color rgb="FF1F497D"/>
        <rFont val="Verdana"/>
        <family val="2"/>
      </rPr>
      <t xml:space="preserve">
Julio: </t>
    </r>
    <r>
      <rPr>
        <sz val="10"/>
        <color rgb="FF1F497D"/>
        <rFont val="Verdana"/>
        <family val="2"/>
      </rPr>
      <t xml:space="preserve">De acuerdo a las actividades programadas se hace revisión de las tres (3) fichas tecnicas elaboradas, por parte de Coordinación y por parte de persona encargada de Tesauro.
</t>
    </r>
    <r>
      <rPr>
        <b/>
        <sz val="10"/>
        <color rgb="FF1F497D"/>
        <rFont val="Verdana"/>
        <family val="2"/>
      </rPr>
      <t>Agosto:</t>
    </r>
    <r>
      <rPr>
        <sz val="10"/>
        <color rgb="FF1F497D"/>
        <rFont val="Verdana"/>
        <family val="2"/>
      </rPr>
      <t xml:space="preserve"> De acuerdo a las actividades programadas se hace revisión de las tres (3) fichas tecnicas elaboradas, por parte de Coordinación y por parte de persona encargada de Tesauro.</t>
    </r>
    <r>
      <rPr>
        <b/>
        <sz val="10"/>
        <color rgb="FF1F497D"/>
        <rFont val="Verdana"/>
        <family val="2"/>
      </rPr>
      <t xml:space="preserve">
</t>
    </r>
    <r>
      <rPr>
        <sz val="10"/>
        <color rgb="FF1F497D"/>
        <rFont val="Verdana"/>
        <family val="2"/>
      </rPr>
      <t xml:space="preserve">
</t>
    </r>
    <r>
      <rPr>
        <b/>
        <sz val="10"/>
        <color rgb="FF1F497D"/>
        <rFont val="Verdana"/>
        <family val="2"/>
      </rPr>
      <t>Septiembre:</t>
    </r>
    <r>
      <rPr>
        <sz val="10"/>
        <color rgb="FF1F497D"/>
        <rFont val="Verdana"/>
        <family val="2"/>
      </rPr>
      <t xml:space="preserve"> De acuerdo a las actividades programadas se elaoboran y se hace revisión de las tres (3) fichas tecnicas, por parte de Coordinación y por parte de persona encargada de Tesauro.
</t>
    </r>
    <r>
      <rPr>
        <b/>
        <sz val="10"/>
        <color rgb="FF1F497D"/>
        <rFont val="Verdana"/>
        <family val="2"/>
      </rPr>
      <t>Octubre:</t>
    </r>
    <r>
      <rPr>
        <sz val="10"/>
        <color rgb="FF1F497D"/>
        <rFont val="Verdana"/>
        <family val="2"/>
      </rPr>
      <t xml:space="preserve"> Se crearon nuevos descriptores y se actualizó el índice temático, se reporta 1 ficha, y se cambian dos fichas por (ii) actualización del índice temático y (iii) propuesta de los descriptores para entidades sin ánimo de lucro.
</t>
    </r>
    <r>
      <rPr>
        <b/>
        <sz val="10"/>
        <color rgb="FF1F497D"/>
        <rFont val="Verdana"/>
        <family val="2"/>
      </rPr>
      <t>Noviembre:</t>
    </r>
    <r>
      <rPr>
        <sz val="10"/>
        <color rgb="FF1F497D"/>
        <rFont val="Verdana"/>
        <family val="2"/>
      </rPr>
      <t xml:space="preserve"> De acuerdo a las actividades programadas se elaboran y se hace revisión de las tres (3) fichas tecnicas, por parte de Coordinación y por parte de persona encargada de Tesauro.
</t>
    </r>
    <r>
      <rPr>
        <b/>
        <sz val="10"/>
        <color rgb="FF1F497D"/>
        <rFont val="Verdana"/>
        <family val="2"/>
      </rPr>
      <t xml:space="preserve">Diciembre: </t>
    </r>
    <r>
      <rPr>
        <sz val="10"/>
        <color rgb="FF1F497D"/>
        <rFont val="Verdana"/>
        <family val="2"/>
      </rPr>
      <t>De acuerdo a las actividades programadas se elaboró el consolidado de fichas y el compilado de resoluciones</t>
    </r>
  </si>
  <si>
    <r>
      <rPr>
        <b/>
        <sz val="10"/>
        <color theme="3"/>
        <rFont val="Verdana"/>
        <family val="2"/>
      </rPr>
      <t>Julio</t>
    </r>
    <r>
      <rPr>
        <sz val="10"/>
        <color theme="3"/>
        <rFont val="Verdana"/>
        <family val="2"/>
      </rPr>
      <t xml:space="preserve">: Se trabajaron los descriptores de otros conceptos y se inicio con la elaboraciones de fichas teniendo en cuenta vigencia de los mismo.                                                 </t>
    </r>
    <r>
      <rPr>
        <b/>
        <sz val="10"/>
        <color theme="3"/>
        <rFont val="Verdana"/>
        <family val="2"/>
      </rPr>
      <t>Agosto:</t>
    </r>
    <r>
      <rPr>
        <sz val="10"/>
        <color theme="3"/>
        <rFont val="Verdana"/>
        <family val="2"/>
      </rPr>
      <t xml:space="preserve"> Se ha trabajo con la elaboración de las fichas de los conceptos establecidos en el inventarios.
</t>
    </r>
    <r>
      <rPr>
        <b/>
        <sz val="10"/>
        <color theme="3"/>
        <rFont val="Verdana"/>
        <family val="2"/>
      </rPr>
      <t>Septiembre:</t>
    </r>
    <r>
      <rPr>
        <sz val="10"/>
        <color theme="3"/>
        <rFont val="Verdana"/>
        <family val="2"/>
      </rPr>
      <t xml:space="preserve"> Se continua trabajando en la elaboracion de las fichas tecnicas de los conceptos contables.
</t>
    </r>
    <r>
      <rPr>
        <b/>
        <sz val="10"/>
        <color theme="3"/>
        <rFont val="Verdana"/>
        <family val="2"/>
      </rPr>
      <t>Octubre</t>
    </r>
    <r>
      <rPr>
        <sz val="10"/>
        <color theme="3"/>
        <rFont val="Verdana"/>
        <family val="2"/>
      </rPr>
      <t xml:space="preserve">: Se realizaron las fichas tecnicas de 30 conceptos contables.             </t>
    </r>
    <r>
      <rPr>
        <b/>
        <sz val="10"/>
        <color theme="3"/>
        <rFont val="Verdana"/>
        <family val="2"/>
      </rPr>
      <t>Noviembre</t>
    </r>
    <r>
      <rPr>
        <sz val="10"/>
        <color theme="3"/>
        <rFont val="Verdana"/>
        <family val="2"/>
      </rPr>
      <t xml:space="preserve">: Se realizaron las fichas de conceptos contables del tema de activos, las cuales fueron 9 fichas borrador en word.                                               </t>
    </r>
    <r>
      <rPr>
        <b/>
        <sz val="10"/>
        <color theme="3"/>
        <rFont val="Verdana"/>
        <family val="2"/>
      </rPr>
      <t>Diciembre</t>
    </r>
    <r>
      <rPr>
        <sz val="10"/>
        <color theme="3"/>
        <rFont val="Verdana"/>
        <family val="2"/>
      </rPr>
      <t>: Se realizaron las fichas de conceptos contables del tema de pasivos, las cuales fueron 5 fichas borrador en word.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</si>
</sst>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dd/mm/yyyy;@"/>
    <numFmt numFmtId="165" formatCode="[$$-240A]#,##0"/>
    <numFmt numFmtId="166" formatCode="dd\-mm\-yy"/>
    <numFmt numFmtId="167" formatCode="0.0"/>
    <numFmt numFmtId="168" formatCode="[$-240A]d&quot; de &quot;mmmm&quot; de &quot;yyyy;@"/>
    <numFmt numFmtId="169" formatCode="0.0%"/>
    <numFmt numFmtId="170" formatCode="[$-240A]dddd\ d&quot; de &quot;mmmm&quot; de &quot;yyyy;@"/>
    <numFmt numFmtId="171" formatCode="0.00000%"/>
  </numFmts>
  <fonts count="46"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sz val="9"/>
      <color theme="0"/>
      <name val="Arial"/>
      <family val="2"/>
    </font>
    <font>
      <sz val="9"/>
      <color indexed="81"/>
      <name val="Tahoma"/>
      <family val="2"/>
    </font>
    <font>
      <b/>
      <sz val="9"/>
      <color indexed="81"/>
      <name val="Tahoma"/>
      <family val="2"/>
    </font>
    <font>
      <u/>
      <sz val="10"/>
      <color theme="10"/>
      <name val="Arial"/>
      <family val="2"/>
    </font>
    <font>
      <sz val="10"/>
      <name val="Arial"/>
      <family val="2"/>
    </font>
    <font>
      <sz val="9"/>
      <name val="Verdana"/>
      <family val="2"/>
    </font>
    <font>
      <b/>
      <sz val="9"/>
      <name val="Verdana"/>
      <family val="2"/>
    </font>
    <font>
      <b/>
      <sz val="9"/>
      <color theme="0"/>
      <name val="Verdana"/>
      <family val="2"/>
    </font>
    <font>
      <sz val="9"/>
      <color theme="0"/>
      <name val="Verdana"/>
      <family val="2"/>
    </font>
    <font>
      <sz val="10"/>
      <name val="Verdana"/>
      <family val="2"/>
    </font>
    <font>
      <b/>
      <u/>
      <sz val="10"/>
      <color theme="0"/>
      <name val="Verdana"/>
      <family val="2"/>
    </font>
    <font>
      <b/>
      <sz val="10"/>
      <color theme="0"/>
      <name val="Verdana"/>
      <family val="2"/>
    </font>
    <font>
      <b/>
      <sz val="10"/>
      <name val="Verdana"/>
      <family val="2"/>
    </font>
    <font>
      <b/>
      <sz val="12"/>
      <name val="Verdana"/>
      <family val="2"/>
    </font>
    <font>
      <sz val="11"/>
      <name val="Verdana"/>
      <family val="2"/>
    </font>
    <font>
      <sz val="12"/>
      <name val="Verdana"/>
      <family val="2"/>
    </font>
    <font>
      <b/>
      <sz val="14"/>
      <name val="Verdana"/>
      <family val="2"/>
    </font>
    <font>
      <b/>
      <sz val="11"/>
      <name val="Verdana"/>
      <family val="2"/>
    </font>
    <font>
      <sz val="11"/>
      <name val="Calibri Light"/>
      <family val="2"/>
    </font>
    <font>
      <sz val="12"/>
      <name val="Calibri Light"/>
      <family val="2"/>
    </font>
    <font>
      <sz val="10"/>
      <name val="Calibri Light"/>
      <family val="2"/>
    </font>
    <font>
      <b/>
      <sz val="9"/>
      <color indexed="9"/>
      <name val="Verdana"/>
      <family val="2"/>
    </font>
    <font>
      <b/>
      <sz val="8"/>
      <color theme="0"/>
      <name val="Verdana"/>
      <family val="2"/>
    </font>
    <font>
      <b/>
      <sz val="8"/>
      <color indexed="9"/>
      <name val="Verdana"/>
      <family val="2"/>
    </font>
    <font>
      <sz val="8"/>
      <name val="Verdana"/>
      <family val="2"/>
    </font>
    <font>
      <sz val="11"/>
      <color theme="0"/>
      <name val="Verdana"/>
      <family val="2"/>
    </font>
    <font>
      <sz val="11"/>
      <name val="Arial"/>
      <family val="2"/>
    </font>
    <font>
      <b/>
      <sz val="11"/>
      <color theme="0"/>
      <name val="Verdana"/>
      <family val="2"/>
    </font>
    <font>
      <b/>
      <sz val="11"/>
      <name val="Calibri Light"/>
      <family val="2"/>
    </font>
    <font>
      <sz val="10"/>
      <color theme="0"/>
      <name val="Verdana"/>
      <family val="2"/>
    </font>
    <font>
      <u/>
      <sz val="12"/>
      <color theme="10"/>
      <name val="Verdana"/>
      <family val="2"/>
    </font>
    <font>
      <sz val="16"/>
      <name val="Calibri Light"/>
      <family val="2"/>
    </font>
    <font>
      <sz val="14"/>
      <name val="Verdana"/>
      <family val="2"/>
    </font>
    <font>
      <u/>
      <sz val="12"/>
      <color theme="10"/>
      <name val="Arial"/>
      <family val="2"/>
    </font>
    <font>
      <sz val="10"/>
      <color theme="3"/>
      <name val="Verdana"/>
      <family val="2"/>
    </font>
    <font>
      <b/>
      <sz val="10"/>
      <color theme="3"/>
      <name val="Verdana"/>
      <family val="2"/>
    </font>
    <font>
      <b/>
      <sz val="10"/>
      <color rgb="FF1F497D"/>
      <name val="Verdana"/>
      <family val="2"/>
    </font>
    <font>
      <sz val="10"/>
      <color rgb="FF1F497D"/>
      <name val="Verdana"/>
      <family val="2"/>
    </font>
    <font>
      <sz val="8"/>
      <name val="Arial"/>
      <family val="2"/>
    </font>
  </fonts>
  <fills count="14">
    <fill>
      <patternFill patternType="none"/>
    </fill>
    <fill>
      <patternFill patternType="gray125"/>
    </fill>
    <fill>
      <patternFill patternType="solid">
        <fgColor indexed="43"/>
      </patternFill>
    </fill>
    <fill>
      <patternFill patternType="solid">
        <fgColor theme="0"/>
        <bgColor indexed="64"/>
      </patternFill>
    </fill>
    <fill>
      <patternFill patternType="solid">
        <fgColor theme="6" tint="0.59999389629810485"/>
        <bgColor indexed="64"/>
      </patternFill>
    </fill>
    <fill>
      <patternFill patternType="solid">
        <fgColor rgb="FF962D46"/>
        <bgColor indexed="64"/>
      </patternFill>
    </fill>
    <fill>
      <patternFill patternType="solid">
        <fgColor theme="9" tint="0.79998168889431442"/>
        <bgColor indexed="64"/>
      </patternFill>
    </fill>
    <fill>
      <patternFill patternType="solid">
        <fgColor rgb="FF962D46"/>
        <bgColor indexed="23"/>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9FF33"/>
        <bgColor indexed="64"/>
      </patternFill>
    </fill>
    <fill>
      <patternFill patternType="solid">
        <fgColor theme="8" tint="0.79998168889431442"/>
        <bgColor indexed="64"/>
      </patternFill>
    </fill>
    <fill>
      <patternFill patternType="solid">
        <fgColor theme="9"/>
        <bgColor indexed="64"/>
      </patternFill>
    </fill>
  </fills>
  <borders count="70">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s>
  <cellStyleXfs count="8">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0" fillId="0" borderId="0" applyNumberFormat="0" applyFill="0" applyBorder="0" applyAlignment="0" applyProtection="0"/>
    <xf numFmtId="9" fontId="11" fillId="0" borderId="0" applyFont="0" applyFill="0" applyBorder="0" applyAlignment="0" applyProtection="0"/>
    <xf numFmtId="0" fontId="10" fillId="0" borderId="0" applyNumberFormat="0" applyFill="0" applyBorder="0" applyAlignment="0" applyProtection="0"/>
    <xf numFmtId="9" fontId="2" fillId="0" borderId="0" applyFont="0" applyFill="0" applyBorder="0" applyAlignment="0" applyProtection="0"/>
  </cellStyleXfs>
  <cellXfs count="534">
    <xf numFmtId="0" fontId="0" fillId="0" borderId="0" xfId="0"/>
    <xf numFmtId="0" fontId="4" fillId="0" borderId="0" xfId="0" applyFont="1" applyAlignment="1">
      <alignment horizontal="center" vertical="center" wrapText="1"/>
    </xf>
    <xf numFmtId="0" fontId="4" fillId="0" borderId="0" xfId="0" applyFont="1"/>
    <xf numFmtId="0" fontId="6" fillId="0" borderId="0" xfId="2" applyFont="1" applyAlignment="1">
      <alignment horizontal="center" vertical="center"/>
    </xf>
    <xf numFmtId="0" fontId="7"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7" fillId="0" borderId="0" xfId="0" applyFont="1" applyAlignment="1">
      <alignment horizontal="center" vertical="center"/>
    </xf>
    <xf numFmtId="0" fontId="2" fillId="0" borderId="0" xfId="0" applyFont="1"/>
    <xf numFmtId="0" fontId="2" fillId="4" borderId="2" xfId="0" applyFont="1" applyFill="1" applyBorder="1"/>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vertical="center" wrapText="1"/>
    </xf>
    <xf numFmtId="0" fontId="12" fillId="0" borderId="0" xfId="0" applyFont="1"/>
    <xf numFmtId="0" fontId="12" fillId="0" borderId="35" xfId="0" applyFont="1" applyBorder="1" applyAlignment="1">
      <alignment vertical="center" wrapText="1"/>
    </xf>
    <xf numFmtId="0" fontId="12" fillId="0" borderId="36" xfId="0" applyFont="1" applyBorder="1" applyAlignment="1">
      <alignment vertical="center" wrapText="1"/>
    </xf>
    <xf numFmtId="0" fontId="12" fillId="0" borderId="37" xfId="0" applyFont="1" applyBorder="1" applyAlignment="1">
      <alignment vertical="center" wrapText="1"/>
    </xf>
    <xf numFmtId="0" fontId="13" fillId="0" borderId="0" xfId="2" applyFont="1" applyAlignment="1">
      <alignment horizontal="center" vertical="center"/>
    </xf>
    <xf numFmtId="0" fontId="14" fillId="5" borderId="2" xfId="0" applyFont="1" applyFill="1" applyBorder="1" applyAlignment="1">
      <alignment horizontal="left" vertical="center"/>
    </xf>
    <xf numFmtId="0" fontId="12" fillId="3" borderId="0" xfId="0" applyFont="1" applyFill="1" applyAlignment="1">
      <alignment horizontal="left" vertical="center" wrapText="1"/>
    </xf>
    <xf numFmtId="0" fontId="13" fillId="3" borderId="0" xfId="0" applyFont="1" applyFill="1" applyAlignment="1">
      <alignment horizontal="center" vertical="center" wrapText="1"/>
    </xf>
    <xf numFmtId="0" fontId="14" fillId="5" borderId="2" xfId="0" applyFont="1" applyFill="1" applyBorder="1" applyAlignment="1">
      <alignment horizontal="center" vertical="center"/>
    </xf>
    <xf numFmtId="0" fontId="14" fillId="5" borderId="2"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horizontal="center" vertical="center"/>
    </xf>
    <xf numFmtId="0" fontId="16" fillId="0" borderId="0" xfId="0" applyFont="1"/>
    <xf numFmtId="0" fontId="12" fillId="3" borderId="2" xfId="0" applyFont="1" applyFill="1" applyBorder="1" applyAlignment="1">
      <alignment horizontal="left" vertical="center" wrapText="1"/>
    </xf>
    <xf numFmtId="0" fontId="12" fillId="3" borderId="0" xfId="0" applyFont="1" applyFill="1" applyAlignment="1">
      <alignment horizontal="center" vertical="center" wrapText="1"/>
    </xf>
    <xf numFmtId="0" fontId="12" fillId="6" borderId="10" xfId="0" applyFont="1" applyFill="1" applyBorder="1" applyAlignment="1">
      <alignment horizontal="center" vertical="center" wrapText="1"/>
    </xf>
    <xf numFmtId="0" fontId="12" fillId="6" borderId="11"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12" fillId="6" borderId="13" xfId="0" applyFont="1" applyFill="1" applyBorder="1" applyAlignment="1">
      <alignment horizontal="center" vertical="center" wrapText="1"/>
    </xf>
    <xf numFmtId="0" fontId="17" fillId="5" borderId="6" xfId="4" applyFont="1" applyFill="1" applyBorder="1" applyAlignment="1">
      <alignment horizontal="center" vertical="center"/>
    </xf>
    <xf numFmtId="0" fontId="12" fillId="6" borderId="0" xfId="0" applyFont="1" applyFill="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16" xfId="0" applyFont="1" applyFill="1" applyBorder="1" applyAlignment="1">
      <alignment horizontal="center" vertical="center" wrapText="1"/>
    </xf>
    <xf numFmtId="0" fontId="12" fillId="6" borderId="17" xfId="0" applyFont="1" applyFill="1" applyBorder="1" applyAlignment="1">
      <alignment horizontal="center" vertical="center" wrapText="1"/>
    </xf>
    <xf numFmtId="0" fontId="17" fillId="5" borderId="6" xfId="4" applyFont="1" applyFill="1" applyBorder="1" applyAlignment="1">
      <alignment horizontal="center" vertical="center" wrapText="1"/>
    </xf>
    <xf numFmtId="0" fontId="12" fillId="0" borderId="10" xfId="0" applyFont="1" applyBorder="1" applyAlignment="1">
      <alignment vertical="center" wrapText="1"/>
    </xf>
    <xf numFmtId="0" fontId="12" fillId="0" borderId="13" xfId="0" applyFont="1" applyBorder="1" applyAlignment="1">
      <alignment vertical="center" wrapText="1"/>
    </xf>
    <xf numFmtId="0" fontId="12" fillId="0" borderId="15" xfId="0" applyFont="1" applyBorder="1" applyAlignment="1">
      <alignment vertical="center" wrapText="1"/>
    </xf>
    <xf numFmtId="0" fontId="16" fillId="3" borderId="0" xfId="0" applyFont="1" applyFill="1"/>
    <xf numFmtId="0" fontId="12" fillId="3" borderId="10" xfId="0" applyFont="1" applyFill="1" applyBorder="1" applyAlignment="1">
      <alignment vertical="center" wrapText="1"/>
    </xf>
    <xf numFmtId="0" fontId="12" fillId="3" borderId="13" xfId="0" applyFont="1" applyFill="1" applyBorder="1" applyAlignment="1">
      <alignment vertical="center" wrapText="1"/>
    </xf>
    <xf numFmtId="0" fontId="12" fillId="3" borderId="15" xfId="0" applyFont="1" applyFill="1" applyBorder="1" applyAlignment="1">
      <alignment vertical="center" wrapText="1"/>
    </xf>
    <xf numFmtId="0" fontId="19" fillId="3" borderId="0" xfId="0" applyFont="1" applyFill="1" applyAlignment="1">
      <alignment horizontal="center" vertical="center"/>
    </xf>
    <xf numFmtId="0" fontId="16" fillId="3" borderId="2" xfId="0" applyFont="1" applyFill="1" applyBorder="1"/>
    <xf numFmtId="0" fontId="18" fillId="5" borderId="2" xfId="0" applyFont="1" applyFill="1" applyBorder="1" applyAlignment="1">
      <alignment horizontal="center" vertical="center"/>
    </xf>
    <xf numFmtId="2" fontId="12" fillId="0" borderId="2" xfId="0" applyNumberFormat="1" applyFont="1" applyBorder="1" applyAlignment="1">
      <alignment horizontal="center" vertical="center" wrapText="1"/>
    </xf>
    <xf numFmtId="165" fontId="12" fillId="0" borderId="2" xfId="0" applyNumberFormat="1" applyFont="1" applyBorder="1" applyAlignment="1">
      <alignment horizontal="center" vertical="center" wrapText="1"/>
    </xf>
    <xf numFmtId="0" fontId="14" fillId="5" borderId="2" xfId="0" applyFont="1" applyFill="1" applyBorder="1" applyAlignment="1">
      <alignment horizontal="left" vertical="center" wrapText="1"/>
    </xf>
    <xf numFmtId="0" fontId="12" fillId="3" borderId="0" xfId="0" applyFont="1" applyFill="1" applyAlignment="1">
      <alignment vertical="center" wrapText="1"/>
    </xf>
    <xf numFmtId="0" fontId="14" fillId="5" borderId="0" xfId="0" applyFont="1" applyFill="1" applyAlignment="1">
      <alignment horizontal="center" vertical="center" wrapText="1"/>
    </xf>
    <xf numFmtId="0" fontId="14" fillId="5" borderId="7" xfId="0" applyFont="1" applyFill="1" applyBorder="1" applyAlignment="1">
      <alignment horizontal="center" vertical="center" wrapText="1"/>
    </xf>
    <xf numFmtId="0" fontId="12" fillId="3" borderId="29" xfId="0" applyFont="1" applyFill="1" applyBorder="1" applyAlignment="1">
      <alignment vertical="center" wrapText="1"/>
    </xf>
    <xf numFmtId="0" fontId="12" fillId="3" borderId="36" xfId="0" applyFont="1" applyFill="1" applyBorder="1" applyAlignment="1">
      <alignment vertical="center" wrapText="1"/>
    </xf>
    <xf numFmtId="0" fontId="12" fillId="3" borderId="41" xfId="0" applyFont="1" applyFill="1" applyBorder="1" applyAlignment="1">
      <alignment vertical="center" wrapText="1"/>
    </xf>
    <xf numFmtId="0" fontId="12" fillId="3" borderId="37" xfId="0" applyFont="1" applyFill="1" applyBorder="1" applyAlignment="1">
      <alignment vertical="center" wrapText="1"/>
    </xf>
    <xf numFmtId="0" fontId="12" fillId="3" borderId="35" xfId="0" applyFont="1" applyFill="1" applyBorder="1" applyAlignment="1">
      <alignment vertical="center" wrapText="1"/>
    </xf>
    <xf numFmtId="0" fontId="22" fillId="3" borderId="2" xfId="0" applyFont="1" applyFill="1" applyBorder="1" applyAlignment="1">
      <alignment horizontal="center" vertical="center" wrapText="1"/>
    </xf>
    <xf numFmtId="0" fontId="18" fillId="5" borderId="2"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0" xfId="0" applyFont="1" applyFill="1" applyAlignment="1">
      <alignment horizontal="center" vertical="center" wrapText="1"/>
    </xf>
    <xf numFmtId="0" fontId="26" fillId="3" borderId="2" xfId="0" applyFont="1" applyFill="1" applyBorder="1" applyAlignment="1">
      <alignment horizontal="center" vertical="center" wrapText="1"/>
    </xf>
    <xf numFmtId="0" fontId="27" fillId="3" borderId="2" xfId="0" applyFont="1" applyFill="1" applyBorder="1" applyAlignment="1">
      <alignment horizontal="center" vertical="center" wrapText="1"/>
    </xf>
    <xf numFmtId="165" fontId="25" fillId="0" borderId="2" xfId="0" applyNumberFormat="1" applyFont="1" applyBorder="1" applyAlignment="1">
      <alignment horizontal="center" vertical="center" wrapText="1"/>
    </xf>
    <xf numFmtId="0" fontId="14" fillId="5" borderId="2" xfId="0" applyFont="1" applyFill="1" applyBorder="1" applyAlignment="1">
      <alignment vertical="center"/>
    </xf>
    <xf numFmtId="164" fontId="12" fillId="3" borderId="2" xfId="0" applyNumberFormat="1" applyFont="1" applyFill="1" applyBorder="1" applyAlignment="1">
      <alignment horizontal="center" vertical="center" wrapText="1"/>
    </xf>
    <xf numFmtId="0" fontId="31" fillId="0" borderId="0" xfId="0" applyFont="1" applyAlignment="1">
      <alignment horizontal="center" vertical="center" wrapText="1"/>
    </xf>
    <xf numFmtId="0" fontId="21" fillId="0" borderId="2" xfId="0" applyFont="1" applyBorder="1" applyAlignment="1">
      <alignment horizontal="center" vertical="center" wrapText="1"/>
    </xf>
    <xf numFmtId="0" fontId="21" fillId="0" borderId="2" xfId="0" applyFont="1" applyBorder="1" applyAlignment="1">
      <alignment vertical="center" wrapText="1"/>
    </xf>
    <xf numFmtId="0" fontId="21" fillId="0" borderId="0" xfId="0" applyFont="1" applyAlignment="1">
      <alignment horizontal="center" vertical="center" wrapText="1"/>
    </xf>
    <xf numFmtId="0" fontId="32" fillId="0" borderId="0" xfId="0" applyFont="1" applyAlignment="1">
      <alignment horizontal="center" vertical="center" wrapText="1"/>
    </xf>
    <xf numFmtId="0" fontId="21" fillId="0" borderId="0" xfId="0" applyFont="1"/>
    <xf numFmtId="0" fontId="12" fillId="0" borderId="0" xfId="0" applyFont="1" applyAlignment="1">
      <alignment horizontal="justify" vertical="center" wrapText="1"/>
    </xf>
    <xf numFmtId="0" fontId="33" fillId="3" borderId="2" xfId="0" applyFont="1" applyFill="1" applyBorder="1" applyAlignment="1">
      <alignment horizontal="center" vertical="center" wrapText="1"/>
    </xf>
    <xf numFmtId="9" fontId="33" fillId="3" borderId="2" xfId="0" applyNumberFormat="1" applyFont="1" applyFill="1" applyBorder="1" applyAlignment="1">
      <alignment horizontal="center" vertical="center" wrapText="1"/>
    </xf>
    <xf numFmtId="0" fontId="24" fillId="0" borderId="11" xfId="2" applyFont="1" applyBorder="1" applyAlignment="1">
      <alignment vertical="center"/>
    </xf>
    <xf numFmtId="0" fontId="32" fillId="0" borderId="0" xfId="0" applyFont="1" applyAlignment="1">
      <alignment horizontal="center" vertical="center"/>
    </xf>
    <xf numFmtId="0" fontId="24" fillId="0" borderId="0" xfId="2" applyFont="1" applyAlignment="1">
      <alignment vertical="center"/>
    </xf>
    <xf numFmtId="0" fontId="24" fillId="0" borderId="16" xfId="2" applyFont="1" applyBorder="1" applyAlignment="1">
      <alignment vertical="center"/>
    </xf>
    <xf numFmtId="0" fontId="24" fillId="0" borderId="0" xfId="2"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center" vertical="center"/>
    </xf>
    <xf numFmtId="0" fontId="34" fillId="5" borderId="2" xfId="0" applyFont="1" applyFill="1" applyBorder="1" applyAlignment="1">
      <alignment horizontal="center" vertical="center" wrapText="1"/>
    </xf>
    <xf numFmtId="0" fontId="34" fillId="5" borderId="2" xfId="0" applyFont="1" applyFill="1" applyBorder="1" applyAlignment="1">
      <alignment vertical="center" wrapText="1"/>
    </xf>
    <xf numFmtId="165" fontId="35" fillId="0" borderId="2" xfId="0" applyNumberFormat="1" applyFont="1" applyBorder="1" applyAlignment="1">
      <alignment horizontal="center" vertical="center" wrapText="1"/>
    </xf>
    <xf numFmtId="0" fontId="16" fillId="0" borderId="0" xfId="0" applyFont="1" applyAlignment="1">
      <alignment horizontal="center" vertical="center" wrapText="1"/>
    </xf>
    <xf numFmtId="0" fontId="36" fillId="0" borderId="0" xfId="0" applyFont="1" applyAlignment="1">
      <alignment horizontal="center" vertical="center" wrapText="1"/>
    </xf>
    <xf numFmtId="0" fontId="24" fillId="0" borderId="2" xfId="0" applyFont="1" applyBorder="1" applyAlignment="1">
      <alignment horizontal="center" vertical="center" wrapText="1"/>
    </xf>
    <xf numFmtId="0" fontId="37" fillId="3" borderId="2" xfId="4" applyFont="1" applyFill="1" applyBorder="1" applyAlignment="1">
      <alignment horizontal="center" vertical="center" wrapText="1"/>
    </xf>
    <xf numFmtId="0" fontId="37" fillId="0" borderId="2" xfId="4" applyFont="1" applyBorder="1" applyAlignment="1">
      <alignment horizontal="center" vertical="center" wrapText="1"/>
    </xf>
    <xf numFmtId="0" fontId="22" fillId="0" borderId="0" xfId="0" applyFont="1" applyAlignment="1">
      <alignment horizontal="center" vertical="center" wrapText="1"/>
    </xf>
    <xf numFmtId="0" fontId="22" fillId="0" borderId="0" xfId="0" applyFont="1" applyAlignment="1">
      <alignment wrapText="1"/>
    </xf>
    <xf numFmtId="0" fontId="22" fillId="0" borderId="0" xfId="0" applyFont="1"/>
    <xf numFmtId="0" fontId="21" fillId="0" borderId="0" xfId="0" applyFont="1" applyAlignment="1">
      <alignment vertical="center" wrapText="1"/>
    </xf>
    <xf numFmtId="0" fontId="38" fillId="3" borderId="2" xfId="0" applyFont="1" applyFill="1" applyBorder="1" applyAlignment="1">
      <alignment horizontal="left" vertical="center" wrapText="1"/>
    </xf>
    <xf numFmtId="0" fontId="39" fillId="0" borderId="0" xfId="0" applyFont="1"/>
    <xf numFmtId="0" fontId="38" fillId="3" borderId="0" xfId="0" applyFont="1" applyFill="1" applyAlignment="1">
      <alignment horizontal="justify" vertical="center" wrapText="1"/>
    </xf>
    <xf numFmtId="0" fontId="22" fillId="3" borderId="0" xfId="0" applyFont="1" applyFill="1" applyAlignment="1">
      <alignment horizontal="justify" vertical="center" wrapText="1"/>
    </xf>
    <xf numFmtId="0" fontId="25" fillId="0" borderId="2" xfId="0" applyFont="1" applyBorder="1" applyAlignment="1">
      <alignment horizontal="center" vertical="center" wrapText="1"/>
    </xf>
    <xf numFmtId="0" fontId="21" fillId="0" borderId="2" xfId="0" applyFont="1" applyBorder="1" applyAlignment="1">
      <alignment horizontal="justify" vertical="center" wrapText="1"/>
    </xf>
    <xf numFmtId="0" fontId="12" fillId="0" borderId="2" xfId="0" applyFont="1" applyBorder="1" applyAlignment="1">
      <alignment horizontal="center" vertical="center" wrapText="1"/>
    </xf>
    <xf numFmtId="0" fontId="12" fillId="0" borderId="2" xfId="0" applyFont="1" applyBorder="1" applyAlignment="1">
      <alignment horizontal="justify" vertical="center" wrapText="1"/>
    </xf>
    <xf numFmtId="0" fontId="25" fillId="3" borderId="2" xfId="0" applyFont="1" applyFill="1" applyBorder="1" applyAlignment="1">
      <alignment horizontal="center" vertical="center" wrapText="1"/>
    </xf>
    <xf numFmtId="0" fontId="25" fillId="3" borderId="2" xfId="0" applyFont="1" applyFill="1" applyBorder="1" applyAlignment="1">
      <alignment horizontal="justify" vertical="center" wrapText="1"/>
    </xf>
    <xf numFmtId="0" fontId="26" fillId="0" borderId="2" xfId="0" applyFont="1" applyBorder="1" applyAlignment="1">
      <alignment horizontal="center" vertical="center" wrapText="1"/>
    </xf>
    <xf numFmtId="0" fontId="22" fillId="3" borderId="2" xfId="0" quotePrefix="1" applyFont="1" applyFill="1" applyBorder="1" applyAlignment="1">
      <alignment horizontal="center" vertical="center" wrapText="1"/>
    </xf>
    <xf numFmtId="0" fontId="38" fillId="3" borderId="2" xfId="0" applyFont="1" applyFill="1" applyBorder="1" applyAlignment="1">
      <alignment horizontal="center" vertical="center" wrapText="1"/>
    </xf>
    <xf numFmtId="164" fontId="38" fillId="3" borderId="2" xfId="0" applyNumberFormat="1" applyFont="1" applyFill="1" applyBorder="1" applyAlignment="1">
      <alignment horizontal="center" vertical="center" wrapText="1"/>
    </xf>
    <xf numFmtId="0" fontId="22" fillId="0" borderId="0" xfId="0" applyFont="1" applyAlignment="1">
      <alignment horizontal="justify" vertical="center" wrapText="1"/>
    </xf>
    <xf numFmtId="0" fontId="22" fillId="0" borderId="0" xfId="0" applyFont="1" applyAlignment="1">
      <alignment horizontal="justify" vertical="center"/>
    </xf>
    <xf numFmtId="0" fontId="40" fillId="3" borderId="2" xfId="4" applyFont="1" applyFill="1" applyBorder="1" applyAlignment="1">
      <alignment horizontal="center" vertical="center" wrapText="1"/>
    </xf>
    <xf numFmtId="0" fontId="40" fillId="0" borderId="2" xfId="4" applyFont="1" applyBorder="1" applyAlignment="1">
      <alignment horizontal="center" vertical="center" wrapText="1"/>
    </xf>
    <xf numFmtId="0" fontId="41" fillId="0" borderId="0" xfId="0" applyFont="1" applyAlignment="1" applyProtection="1">
      <alignment horizontal="center" vertical="center" wrapText="1"/>
      <protection locked="0"/>
    </xf>
    <xf numFmtId="0" fontId="28" fillId="7" borderId="7" xfId="0" applyFont="1" applyFill="1" applyBorder="1" applyAlignment="1">
      <alignment horizontal="center" vertical="center" wrapText="1"/>
    </xf>
    <xf numFmtId="9" fontId="28" fillId="7" borderId="7" xfId="0" applyNumberFormat="1" applyFont="1" applyFill="1" applyBorder="1" applyAlignment="1">
      <alignment horizontal="center" vertical="center" wrapText="1"/>
    </xf>
    <xf numFmtId="166" fontId="28" fillId="7" borderId="7" xfId="0" applyNumberFormat="1" applyFont="1" applyFill="1" applyBorder="1" applyAlignment="1">
      <alignment horizontal="center" vertical="center" wrapText="1"/>
    </xf>
    <xf numFmtId="0" fontId="28" fillId="5" borderId="7" xfId="0" applyFont="1" applyFill="1" applyBorder="1" applyAlignment="1">
      <alignment horizontal="center" vertical="center" wrapText="1"/>
    </xf>
    <xf numFmtId="0" fontId="42" fillId="0" borderId="47" xfId="0" applyFont="1" applyBorder="1" applyAlignment="1" applyProtection="1">
      <alignment horizontal="justify" vertical="center" wrapText="1"/>
      <protection locked="0"/>
    </xf>
    <xf numFmtId="0" fontId="42" fillId="0" borderId="45" xfId="0" applyFont="1" applyBorder="1" applyAlignment="1" applyProtection="1">
      <alignment horizontal="justify" vertical="center" wrapText="1"/>
      <protection locked="0"/>
    </xf>
    <xf numFmtId="0" fontId="41" fillId="0" borderId="50" xfId="0" applyFont="1" applyBorder="1" applyAlignment="1" applyProtection="1">
      <alignment horizontal="justify" vertical="center" wrapText="1"/>
      <protection locked="0"/>
    </xf>
    <xf numFmtId="0" fontId="41" fillId="0" borderId="47" xfId="7" applyNumberFormat="1" applyFont="1" applyFill="1" applyBorder="1" applyAlignment="1" applyProtection="1">
      <alignment horizontal="center" vertical="center" wrapText="1"/>
    </xf>
    <xf numFmtId="0" fontId="41" fillId="0" borderId="47" xfId="0" applyFont="1" applyBorder="1" applyAlignment="1" applyProtection="1">
      <alignment horizontal="justify" vertical="center" wrapText="1"/>
      <protection locked="0"/>
    </xf>
    <xf numFmtId="14" fontId="41" fillId="0" borderId="47" xfId="0" applyNumberFormat="1" applyFont="1" applyBorder="1" applyAlignment="1" applyProtection="1">
      <alignment horizontal="center" vertical="center"/>
      <protection locked="0"/>
    </xf>
    <xf numFmtId="0" fontId="41" fillId="0" borderId="50" xfId="7" applyNumberFormat="1" applyFont="1" applyFill="1" applyBorder="1" applyAlignment="1" applyProtection="1">
      <alignment horizontal="center" vertical="center" wrapText="1"/>
    </xf>
    <xf numFmtId="14" fontId="41" fillId="0" borderId="50" xfId="0" applyNumberFormat="1" applyFont="1" applyBorder="1" applyAlignment="1" applyProtection="1">
      <alignment horizontal="center" vertical="center"/>
      <protection locked="0"/>
    </xf>
    <xf numFmtId="168" fontId="41" fillId="0" borderId="47" xfId="0" applyNumberFormat="1" applyFont="1" applyBorder="1" applyAlignment="1" applyProtection="1">
      <alignment horizontal="center" vertical="center" wrapText="1"/>
      <protection locked="0"/>
    </xf>
    <xf numFmtId="0" fontId="41" fillId="0" borderId="45" xfId="7" applyNumberFormat="1" applyFont="1" applyFill="1" applyBorder="1" applyAlignment="1" applyProtection="1">
      <alignment horizontal="center" vertical="center" wrapText="1"/>
    </xf>
    <xf numFmtId="168" fontId="41" fillId="0" borderId="45" xfId="0" applyNumberFormat="1" applyFont="1" applyBorder="1" applyAlignment="1" applyProtection="1">
      <alignment horizontal="center" vertical="center" wrapText="1"/>
      <protection locked="0"/>
    </xf>
    <xf numFmtId="168" fontId="41" fillId="0" borderId="50" xfId="0" applyNumberFormat="1" applyFont="1" applyBorder="1" applyAlignment="1" applyProtection="1">
      <alignment horizontal="center" vertical="center" wrapText="1"/>
      <protection locked="0"/>
    </xf>
    <xf numFmtId="0" fontId="41" fillId="0" borderId="47" xfId="5" applyNumberFormat="1" applyFont="1" applyFill="1" applyBorder="1" applyAlignment="1" applyProtection="1">
      <alignment horizontal="center" vertical="center" wrapText="1"/>
    </xf>
    <xf numFmtId="0" fontId="41" fillId="0" borderId="45" xfId="5" applyNumberFormat="1" applyFont="1" applyFill="1" applyBorder="1" applyAlignment="1" applyProtection="1">
      <alignment horizontal="center" vertical="center" wrapText="1"/>
    </xf>
    <xf numFmtId="0" fontId="41" fillId="0" borderId="50" xfId="5" applyNumberFormat="1" applyFont="1" applyFill="1" applyBorder="1" applyAlignment="1" applyProtection="1">
      <alignment horizontal="center" vertical="center" wrapText="1"/>
    </xf>
    <xf numFmtId="0" fontId="41" fillId="3" borderId="47" xfId="5" applyNumberFormat="1" applyFont="1" applyFill="1" applyBorder="1" applyAlignment="1" applyProtection="1">
      <alignment horizontal="center" vertical="center" wrapText="1"/>
    </xf>
    <xf numFmtId="0" fontId="41" fillId="3" borderId="45" xfId="5" applyNumberFormat="1" applyFont="1" applyFill="1" applyBorder="1" applyAlignment="1" applyProtection="1">
      <alignment horizontal="center" vertical="center" wrapText="1"/>
    </xf>
    <xf numFmtId="0" fontId="41" fillId="3" borderId="50" xfId="5" applyNumberFormat="1" applyFont="1" applyFill="1" applyBorder="1" applyAlignment="1" applyProtection="1">
      <alignment horizontal="center" vertical="center" wrapText="1"/>
    </xf>
    <xf numFmtId="0" fontId="30" fillId="5" borderId="7" xfId="0" applyFont="1" applyFill="1" applyBorder="1" applyAlignment="1">
      <alignment horizontal="center" vertical="center" wrapText="1"/>
    </xf>
    <xf numFmtId="0" fontId="29" fillId="5" borderId="7" xfId="0" applyFont="1" applyFill="1" applyBorder="1" applyAlignment="1" applyProtection="1">
      <alignment horizontal="center" vertical="center" wrapText="1"/>
      <protection locked="0"/>
    </xf>
    <xf numFmtId="10" fontId="41" fillId="8" borderId="47" xfId="7" applyNumberFormat="1" applyFont="1" applyFill="1" applyBorder="1" applyAlignment="1" applyProtection="1">
      <alignment horizontal="center" vertical="center" wrapText="1"/>
    </xf>
    <xf numFmtId="10" fontId="41" fillId="0" borderId="47" xfId="7" applyNumberFormat="1" applyFont="1" applyFill="1" applyBorder="1" applyAlignment="1" applyProtection="1">
      <alignment horizontal="center" vertical="center" wrapText="1"/>
      <protection locked="0"/>
    </xf>
    <xf numFmtId="10" fontId="41" fillId="0" borderId="47" xfId="7" applyNumberFormat="1" applyFont="1" applyFill="1" applyBorder="1" applyAlignment="1" applyProtection="1">
      <alignment horizontal="left" vertical="center" wrapText="1"/>
      <protection locked="0"/>
    </xf>
    <xf numFmtId="10" fontId="41" fillId="3" borderId="48" xfId="7" applyNumberFormat="1" applyFont="1" applyFill="1" applyBorder="1" applyAlignment="1" applyProtection="1">
      <alignment horizontal="center" vertical="center" wrapText="1"/>
    </xf>
    <xf numFmtId="10" fontId="41" fillId="8" borderId="45" xfId="7" applyNumberFormat="1" applyFont="1" applyFill="1" applyBorder="1" applyAlignment="1" applyProtection="1">
      <alignment horizontal="center" vertical="center" wrapText="1"/>
    </xf>
    <xf numFmtId="10" fontId="41" fillId="0" borderId="45" xfId="7" applyNumberFormat="1" applyFont="1" applyFill="1" applyBorder="1" applyAlignment="1" applyProtection="1">
      <alignment horizontal="left" vertical="center" wrapText="1"/>
      <protection locked="0"/>
    </xf>
    <xf numFmtId="10" fontId="41" fillId="0" borderId="45" xfId="7" applyNumberFormat="1" applyFont="1" applyFill="1" applyBorder="1" applyAlignment="1" applyProtection="1">
      <alignment horizontal="center" vertical="center" wrapText="1"/>
      <protection locked="0"/>
    </xf>
    <xf numFmtId="10" fontId="41" fillId="3" borderId="49" xfId="7" applyNumberFormat="1" applyFont="1" applyFill="1" applyBorder="1" applyAlignment="1" applyProtection="1">
      <alignment horizontal="center" vertical="center" wrapText="1"/>
    </xf>
    <xf numFmtId="10" fontId="41" fillId="8" borderId="50" xfId="7" applyNumberFormat="1" applyFont="1" applyFill="1" applyBorder="1" applyAlignment="1" applyProtection="1">
      <alignment horizontal="center" vertical="center" wrapText="1"/>
    </xf>
    <xf numFmtId="10" fontId="41" fillId="0" borderId="50" xfId="7" applyNumberFormat="1" applyFont="1" applyFill="1" applyBorder="1" applyAlignment="1" applyProtection="1">
      <alignment horizontal="left" vertical="center" wrapText="1"/>
      <protection locked="0"/>
    </xf>
    <xf numFmtId="10" fontId="41" fillId="0" borderId="50" xfId="7" applyNumberFormat="1" applyFont="1" applyFill="1" applyBorder="1" applyAlignment="1" applyProtection="1">
      <alignment horizontal="center" vertical="center" wrapText="1"/>
      <protection locked="0"/>
    </xf>
    <xf numFmtId="10" fontId="41" fillId="3" borderId="51" xfId="7" applyNumberFormat="1" applyFont="1" applyFill="1" applyBorder="1" applyAlignment="1" applyProtection="1">
      <alignment horizontal="center" vertical="center" wrapText="1"/>
    </xf>
    <xf numFmtId="10" fontId="41" fillId="8" borderId="47" xfId="5" applyNumberFormat="1" applyFont="1" applyFill="1" applyBorder="1" applyAlignment="1" applyProtection="1">
      <alignment horizontal="center" vertical="center" wrapText="1"/>
    </xf>
    <xf numFmtId="10" fontId="41" fillId="0" borderId="47" xfId="5" applyNumberFormat="1" applyFont="1" applyFill="1" applyBorder="1" applyAlignment="1" applyProtection="1">
      <alignment horizontal="left" vertical="center" wrapText="1"/>
      <protection locked="0"/>
    </xf>
    <xf numFmtId="10" fontId="41" fillId="0" borderId="47" xfId="5" applyNumberFormat="1" applyFont="1" applyFill="1" applyBorder="1" applyAlignment="1" applyProtection="1">
      <alignment horizontal="center" vertical="center" wrapText="1"/>
      <protection locked="0"/>
    </xf>
    <xf numFmtId="10" fontId="41" fillId="8" borderId="45" xfId="5" applyNumberFormat="1" applyFont="1" applyFill="1" applyBorder="1" applyAlignment="1" applyProtection="1">
      <alignment horizontal="center" vertical="center" wrapText="1"/>
    </xf>
    <xf numFmtId="10" fontId="41" fillId="0" borderId="45" xfId="5" applyNumberFormat="1" applyFont="1" applyFill="1" applyBorder="1" applyAlignment="1" applyProtection="1">
      <alignment horizontal="center" vertical="center" wrapText="1"/>
      <protection locked="0"/>
    </xf>
    <xf numFmtId="10" fontId="41" fillId="0" borderId="45" xfId="5" applyNumberFormat="1" applyFont="1" applyFill="1" applyBorder="1" applyAlignment="1" applyProtection="1">
      <alignment horizontal="left" vertical="center" wrapText="1"/>
      <protection locked="0"/>
    </xf>
    <xf numFmtId="10" fontId="41" fillId="8" borderId="50" xfId="5" applyNumberFormat="1" applyFont="1" applyFill="1" applyBorder="1" applyAlignment="1" applyProtection="1">
      <alignment horizontal="center" vertical="center" wrapText="1"/>
    </xf>
    <xf numFmtId="10" fontId="41" fillId="0" borderId="50" xfId="5" applyNumberFormat="1" applyFont="1" applyFill="1" applyBorder="1" applyAlignment="1" applyProtection="1">
      <alignment horizontal="left" vertical="center" wrapText="1"/>
      <protection locked="0"/>
    </xf>
    <xf numFmtId="0" fontId="41" fillId="0" borderId="0" xfId="0" applyFont="1" applyAlignment="1">
      <alignment horizontal="center" vertical="center" wrapText="1"/>
    </xf>
    <xf numFmtId="10" fontId="42" fillId="0" borderId="47" xfId="7" applyNumberFormat="1" applyFont="1" applyBorder="1" applyAlignment="1" applyProtection="1">
      <alignment horizontal="center" vertical="center" wrapText="1"/>
    </xf>
    <xf numFmtId="10" fontId="42" fillId="0" borderId="45" xfId="7" applyNumberFormat="1" applyFont="1" applyBorder="1" applyAlignment="1" applyProtection="1">
      <alignment horizontal="center" vertical="center" wrapText="1"/>
    </xf>
    <xf numFmtId="10" fontId="42" fillId="0" borderId="50" xfId="7" applyNumberFormat="1" applyFont="1" applyBorder="1" applyAlignment="1" applyProtection="1">
      <alignment horizontal="center" vertical="center" wrapText="1"/>
    </xf>
    <xf numFmtId="0" fontId="41" fillId="3" borderId="47" xfId="7" applyNumberFormat="1" applyFont="1" applyFill="1" applyBorder="1" applyAlignment="1" applyProtection="1">
      <alignment horizontal="center" vertical="center" wrapText="1"/>
    </xf>
    <xf numFmtId="10" fontId="41" fillId="8" borderId="52" xfId="7" applyNumberFormat="1" applyFont="1" applyFill="1" applyBorder="1" applyAlignment="1" applyProtection="1">
      <alignment horizontal="center" vertical="center" wrapText="1"/>
    </xf>
    <xf numFmtId="10" fontId="41" fillId="0" borderId="52" xfId="7" applyNumberFormat="1" applyFont="1" applyFill="1" applyBorder="1" applyAlignment="1" applyProtection="1">
      <alignment horizontal="left" vertical="center" wrapText="1"/>
      <protection locked="0"/>
    </xf>
    <xf numFmtId="10" fontId="41" fillId="0" borderId="52" xfId="7" applyNumberFormat="1" applyFont="1" applyFill="1" applyBorder="1" applyAlignment="1" applyProtection="1">
      <alignment horizontal="center" vertical="center" wrapText="1"/>
      <protection locked="0"/>
    </xf>
    <xf numFmtId="0" fontId="41" fillId="3" borderId="0" xfId="0" applyFont="1" applyFill="1" applyAlignment="1" applyProtection="1">
      <alignment horizontal="justify" vertical="center" wrapText="1"/>
      <protection locked="0"/>
    </xf>
    <xf numFmtId="0" fontId="41" fillId="0" borderId="62" xfId="7" applyNumberFormat="1" applyFont="1" applyFill="1" applyBorder="1" applyAlignment="1" applyProtection="1">
      <alignment horizontal="center" vertical="center" wrapText="1"/>
    </xf>
    <xf numFmtId="10" fontId="42" fillId="0" borderId="62" xfId="7" applyNumberFormat="1" applyFont="1" applyFill="1" applyBorder="1" applyAlignment="1" applyProtection="1">
      <alignment horizontal="center" vertical="center" wrapText="1"/>
    </xf>
    <xf numFmtId="10" fontId="41" fillId="8" borderId="63" xfId="7" applyNumberFormat="1" applyFont="1" applyFill="1" applyBorder="1" applyAlignment="1" applyProtection="1">
      <alignment horizontal="center" vertical="center" wrapText="1"/>
    </xf>
    <xf numFmtId="10" fontId="41" fillId="0" borderId="62" xfId="7" applyNumberFormat="1" applyFont="1" applyFill="1" applyBorder="1" applyAlignment="1" applyProtection="1">
      <alignment horizontal="center" vertical="center" wrapText="1"/>
      <protection locked="0"/>
    </xf>
    <xf numFmtId="10" fontId="41" fillId="8" borderId="62" xfId="7" applyNumberFormat="1" applyFont="1" applyFill="1" applyBorder="1" applyAlignment="1" applyProtection="1">
      <alignment horizontal="center" vertical="center" wrapText="1"/>
    </xf>
    <xf numFmtId="10" fontId="41" fillId="3" borderId="65" xfId="7" applyNumberFormat="1" applyFont="1" applyFill="1" applyBorder="1" applyAlignment="1" applyProtection="1">
      <alignment horizontal="center" vertical="center" wrapText="1"/>
    </xf>
    <xf numFmtId="10" fontId="42" fillId="0" borderId="47" xfId="5" applyNumberFormat="1" applyFont="1" applyFill="1" applyBorder="1" applyAlignment="1" applyProtection="1">
      <alignment horizontal="center" vertical="center" wrapText="1"/>
    </xf>
    <xf numFmtId="10" fontId="42" fillId="0" borderId="45" xfId="5" applyNumberFormat="1" applyFont="1" applyFill="1" applyBorder="1" applyAlignment="1" applyProtection="1">
      <alignment horizontal="center" vertical="center" wrapText="1"/>
    </xf>
    <xf numFmtId="10" fontId="42" fillId="0" borderId="50" xfId="5" applyNumberFormat="1" applyFont="1" applyFill="1" applyBorder="1" applyAlignment="1" applyProtection="1">
      <alignment horizontal="center" vertical="center" wrapText="1"/>
    </xf>
    <xf numFmtId="0" fontId="41" fillId="0" borderId="68" xfId="0" applyFont="1" applyBorder="1" applyAlignment="1" applyProtection="1">
      <alignment horizontal="justify" vertical="center" wrapText="1"/>
      <protection locked="0"/>
    </xf>
    <xf numFmtId="10" fontId="41" fillId="8" borderId="68" xfId="7" applyNumberFormat="1" applyFont="1" applyFill="1" applyBorder="1" applyAlignment="1" applyProtection="1">
      <alignment horizontal="center" vertical="center" wrapText="1"/>
    </xf>
    <xf numFmtId="10" fontId="41" fillId="8" borderId="46" xfId="7" applyNumberFormat="1" applyFont="1" applyFill="1" applyBorder="1" applyAlignment="1" applyProtection="1">
      <alignment horizontal="center" vertical="center" wrapText="1"/>
    </xf>
    <xf numFmtId="10" fontId="41" fillId="0" borderId="46" xfId="7" applyNumberFormat="1" applyFont="1" applyFill="1" applyBorder="1" applyAlignment="1" applyProtection="1">
      <alignment horizontal="left" vertical="center" wrapText="1"/>
      <protection locked="0"/>
    </xf>
    <xf numFmtId="10" fontId="41" fillId="0" borderId="46" xfId="7" applyNumberFormat="1" applyFont="1" applyFill="1" applyBorder="1" applyAlignment="1" applyProtection="1">
      <alignment horizontal="center" vertical="center" wrapText="1"/>
      <protection locked="0"/>
    </xf>
    <xf numFmtId="0" fontId="41" fillId="3" borderId="45" xfId="7" applyNumberFormat="1" applyFont="1" applyFill="1" applyBorder="1" applyAlignment="1" applyProtection="1">
      <alignment horizontal="center" vertical="center" wrapText="1"/>
    </xf>
    <xf numFmtId="10" fontId="42" fillId="3" borderId="47" xfId="7" applyNumberFormat="1" applyFont="1" applyFill="1" applyBorder="1" applyAlignment="1" applyProtection="1">
      <alignment horizontal="center" vertical="center" wrapText="1"/>
    </xf>
    <xf numFmtId="10" fontId="42" fillId="3" borderId="45" xfId="7" applyNumberFormat="1" applyFont="1" applyFill="1" applyBorder="1" applyAlignment="1" applyProtection="1">
      <alignment horizontal="center" vertical="center" wrapText="1"/>
    </xf>
    <xf numFmtId="10" fontId="41" fillId="3" borderId="69" xfId="7" applyNumberFormat="1" applyFont="1" applyFill="1" applyBorder="1" applyAlignment="1" applyProtection="1">
      <alignment horizontal="center" vertical="center" wrapText="1"/>
    </xf>
    <xf numFmtId="0" fontId="42" fillId="0" borderId="45" xfId="0" applyFont="1" applyBorder="1" applyAlignment="1" applyProtection="1">
      <alignment horizontal="left" vertical="center" wrapText="1"/>
      <protection locked="0"/>
    </xf>
    <xf numFmtId="0" fontId="42" fillId="0" borderId="50" xfId="0" applyFont="1" applyBorder="1" applyAlignment="1" applyProtection="1">
      <alignment horizontal="left" vertical="center" wrapText="1"/>
      <protection locked="0"/>
    </xf>
    <xf numFmtId="10" fontId="41" fillId="13" borderId="47" xfId="7" applyNumberFormat="1" applyFont="1" applyFill="1" applyBorder="1" applyAlignment="1" applyProtection="1">
      <alignment horizontal="center" vertical="center" wrapText="1"/>
    </xf>
    <xf numFmtId="10" fontId="41" fillId="13" borderId="45" xfId="7" applyNumberFormat="1" applyFont="1" applyFill="1" applyBorder="1" applyAlignment="1" applyProtection="1">
      <alignment horizontal="center" vertical="center" wrapText="1"/>
    </xf>
    <xf numFmtId="10" fontId="41" fillId="13" borderId="50" xfId="7" applyNumberFormat="1" applyFont="1" applyFill="1" applyBorder="1" applyAlignment="1" applyProtection="1">
      <alignment horizontal="center" vertical="center" wrapText="1"/>
    </xf>
    <xf numFmtId="10" fontId="41" fillId="13" borderId="66" xfId="7" applyNumberFormat="1" applyFont="1" applyFill="1" applyBorder="1" applyAlignment="1" applyProtection="1">
      <alignment horizontal="center" vertical="center" wrapText="1"/>
    </xf>
    <xf numFmtId="10" fontId="41" fillId="13" borderId="62" xfId="7" applyNumberFormat="1" applyFont="1" applyFill="1" applyBorder="1" applyAlignment="1" applyProtection="1">
      <alignment horizontal="center" vertical="center" wrapText="1"/>
    </xf>
    <xf numFmtId="10" fontId="42" fillId="0" borderId="47" xfId="7" applyNumberFormat="1" applyFont="1" applyFill="1" applyBorder="1" applyAlignment="1" applyProtection="1">
      <alignment horizontal="center" vertical="center" wrapText="1"/>
    </xf>
    <xf numFmtId="10" fontId="42" fillId="0" borderId="45" xfId="7" applyNumberFormat="1" applyFont="1" applyFill="1" applyBorder="1" applyAlignment="1" applyProtection="1">
      <alignment horizontal="center" vertical="center" wrapText="1"/>
    </xf>
    <xf numFmtId="10" fontId="42" fillId="0" borderId="50" xfId="7" applyNumberFormat="1" applyFont="1" applyFill="1" applyBorder="1" applyAlignment="1" applyProtection="1">
      <alignment horizontal="center" vertical="center" wrapText="1"/>
    </xf>
    <xf numFmtId="170" fontId="41" fillId="0" borderId="47" xfId="0" applyNumberFormat="1" applyFont="1" applyBorder="1" applyAlignment="1" applyProtection="1">
      <alignment horizontal="center" vertical="center"/>
      <protection locked="0"/>
    </xf>
    <xf numFmtId="9" fontId="42" fillId="0" borderId="47" xfId="0" applyNumberFormat="1" applyFont="1" applyBorder="1" applyAlignment="1" applyProtection="1">
      <alignment horizontal="justify" vertical="center" wrapText="1"/>
      <protection locked="0"/>
    </xf>
    <xf numFmtId="0" fontId="42" fillId="12" borderId="47" xfId="0" applyFont="1" applyFill="1" applyBorder="1" applyAlignment="1">
      <alignment horizontal="center" vertical="center" wrapText="1"/>
    </xf>
    <xf numFmtId="0" fontId="41" fillId="0" borderId="47" xfId="0" applyFont="1" applyBorder="1" applyAlignment="1">
      <alignment horizontal="justify" vertical="center" wrapText="1"/>
    </xf>
    <xf numFmtId="0" fontId="41" fillId="0" borderId="47" xfId="0" applyFont="1" applyBorder="1" applyAlignment="1">
      <alignment horizontal="center" vertical="center" wrapText="1"/>
    </xf>
    <xf numFmtId="0" fontId="41" fillId="0" borderId="56" xfId="0" applyFont="1" applyBorder="1" applyAlignment="1">
      <alignment horizontal="center" vertical="center" wrapText="1"/>
    </xf>
    <xf numFmtId="170" fontId="41" fillId="0" borderId="7" xfId="0" applyNumberFormat="1" applyFont="1" applyBorder="1" applyAlignment="1">
      <alignment horizontal="center" vertical="center"/>
    </xf>
    <xf numFmtId="170" fontId="41" fillId="0" borderId="57" xfId="0" applyNumberFormat="1" applyFont="1" applyBorder="1" applyAlignment="1">
      <alignment horizontal="center" vertical="center"/>
    </xf>
    <xf numFmtId="167" fontId="41" fillId="0" borderId="47" xfId="0" applyNumberFormat="1" applyFont="1" applyBorder="1" applyAlignment="1">
      <alignment horizontal="center" vertical="center" wrapText="1"/>
    </xf>
    <xf numFmtId="0" fontId="42" fillId="12" borderId="45" xfId="0" applyFont="1" applyFill="1" applyBorder="1" applyAlignment="1">
      <alignment horizontal="center" vertical="center" wrapText="1"/>
    </xf>
    <xf numFmtId="0" fontId="41" fillId="0" borderId="45" xfId="0" applyFont="1" applyBorder="1" applyAlignment="1">
      <alignment horizontal="justify" vertical="center" wrapText="1"/>
    </xf>
    <xf numFmtId="0" fontId="41" fillId="0" borderId="45" xfId="0" applyFont="1" applyBorder="1" applyAlignment="1">
      <alignment horizontal="center" vertical="center" wrapText="1"/>
    </xf>
    <xf numFmtId="0" fontId="41" fillId="0" borderId="58" xfId="0" applyFont="1" applyBorder="1" applyAlignment="1">
      <alignment horizontal="center" vertical="center" wrapText="1"/>
    </xf>
    <xf numFmtId="170" fontId="41" fillId="0" borderId="45" xfId="0" applyNumberFormat="1" applyFont="1" applyBorder="1" applyAlignment="1">
      <alignment horizontal="center" vertical="center"/>
    </xf>
    <xf numFmtId="170" fontId="41" fillId="0" borderId="59" xfId="0" applyNumberFormat="1" applyFont="1" applyBorder="1" applyAlignment="1">
      <alignment horizontal="center" vertical="center"/>
    </xf>
    <xf numFmtId="167" fontId="41" fillId="0" borderId="45" xfId="0" applyNumberFormat="1" applyFont="1" applyBorder="1" applyAlignment="1">
      <alignment horizontal="center" vertical="center" wrapText="1"/>
    </xf>
    <xf numFmtId="170" fontId="41" fillId="0" borderId="46" xfId="0" applyNumberFormat="1" applyFont="1" applyBorder="1" applyAlignment="1">
      <alignment horizontal="center" vertical="center"/>
    </xf>
    <xf numFmtId="170" fontId="41" fillId="3" borderId="45" xfId="0" applyNumberFormat="1" applyFont="1" applyFill="1" applyBorder="1" applyAlignment="1">
      <alignment horizontal="center" vertical="center"/>
    </xf>
    <xf numFmtId="0" fontId="42" fillId="12" borderId="50" xfId="0" applyFont="1" applyFill="1" applyBorder="1" applyAlignment="1">
      <alignment horizontal="center" vertical="center" wrapText="1"/>
    </xf>
    <xf numFmtId="0" fontId="41" fillId="0" borderId="50" xfId="0" applyFont="1" applyBorder="1" applyAlignment="1">
      <alignment horizontal="justify" vertical="center" wrapText="1"/>
    </xf>
    <xf numFmtId="0" fontId="41" fillId="0" borderId="50" xfId="0" applyFont="1" applyBorder="1" applyAlignment="1">
      <alignment horizontal="center" vertical="center" wrapText="1"/>
    </xf>
    <xf numFmtId="167" fontId="41" fillId="0" borderId="50" xfId="0" applyNumberFormat="1" applyFont="1" applyBorder="1" applyAlignment="1">
      <alignment horizontal="center" vertical="center" wrapText="1"/>
    </xf>
    <xf numFmtId="0" fontId="41" fillId="6" borderId="47" xfId="0" applyFont="1" applyFill="1" applyBorder="1" applyAlignment="1">
      <alignment horizontal="center" vertical="center" wrapText="1"/>
    </xf>
    <xf numFmtId="170" fontId="41" fillId="0" borderId="47" xfId="0" applyNumberFormat="1" applyFont="1" applyBorder="1" applyAlignment="1">
      <alignment horizontal="center" vertical="center"/>
    </xf>
    <xf numFmtId="0" fontId="41" fillId="6" borderId="50" xfId="0" applyFont="1" applyFill="1" applyBorder="1" applyAlignment="1">
      <alignment horizontal="center" vertical="center" wrapText="1"/>
    </xf>
    <xf numFmtId="170" fontId="41" fillId="0" borderId="50" xfId="0" applyNumberFormat="1" applyFont="1" applyBorder="1" applyAlignment="1">
      <alignment horizontal="center" vertical="center"/>
    </xf>
    <xf numFmtId="0" fontId="42" fillId="10" borderId="47" xfId="0" applyFont="1" applyFill="1" applyBorder="1" applyAlignment="1">
      <alignment horizontal="center" vertical="center" wrapText="1"/>
    </xf>
    <xf numFmtId="0" fontId="42" fillId="0" borderId="47" xfId="0" applyFont="1" applyBorder="1" applyAlignment="1">
      <alignment horizontal="center" vertical="center" wrapText="1"/>
    </xf>
    <xf numFmtId="14" fontId="41" fillId="0" borderId="47" xfId="0" applyNumberFormat="1" applyFont="1" applyBorder="1" applyAlignment="1">
      <alignment horizontal="center" vertical="center" wrapText="1"/>
    </xf>
    <xf numFmtId="1" fontId="41" fillId="0" borderId="47" xfId="0" applyNumberFormat="1" applyFont="1" applyBorder="1" applyAlignment="1">
      <alignment horizontal="center" vertical="center"/>
    </xf>
    <xf numFmtId="0" fontId="42" fillId="10" borderId="45" xfId="0" applyFont="1" applyFill="1" applyBorder="1" applyAlignment="1">
      <alignment horizontal="center" vertical="center" wrapText="1"/>
    </xf>
    <xf numFmtId="0" fontId="42" fillId="0" borderId="45" xfId="0" applyFont="1" applyBorder="1" applyAlignment="1">
      <alignment horizontal="center" vertical="center" wrapText="1"/>
    </xf>
    <xf numFmtId="14" fontId="41" fillId="0" borderId="45" xfId="0" applyNumberFormat="1" applyFont="1" applyBorder="1" applyAlignment="1">
      <alignment horizontal="center" vertical="center" wrapText="1"/>
    </xf>
    <xf numFmtId="1" fontId="41" fillId="0" borderId="45" xfId="0" applyNumberFormat="1" applyFont="1" applyBorder="1" applyAlignment="1">
      <alignment horizontal="center" vertical="center"/>
    </xf>
    <xf numFmtId="0" fontId="42" fillId="10" borderId="50" xfId="0" applyFont="1" applyFill="1" applyBorder="1" applyAlignment="1">
      <alignment horizontal="center" vertical="center" wrapText="1"/>
    </xf>
    <xf numFmtId="9" fontId="41" fillId="0" borderId="50" xfId="0" applyNumberFormat="1" applyFont="1" applyBorder="1" applyAlignment="1">
      <alignment horizontal="center" vertical="center" wrapText="1"/>
    </xf>
    <xf numFmtId="14" fontId="41" fillId="0" borderId="50" xfId="0" applyNumberFormat="1" applyFont="1" applyBorder="1" applyAlignment="1">
      <alignment horizontal="center" vertical="center" wrapText="1"/>
    </xf>
    <xf numFmtId="1" fontId="41" fillId="0" borderId="50" xfId="0" applyNumberFormat="1" applyFont="1" applyBorder="1" applyAlignment="1">
      <alignment horizontal="center" vertical="center"/>
    </xf>
    <xf numFmtId="0" fontId="42" fillId="0" borderId="50" xfId="0" applyFont="1" applyBorder="1" applyAlignment="1">
      <alignment horizontal="center" vertical="center" wrapText="1"/>
    </xf>
    <xf numFmtId="0" fontId="41" fillId="3" borderId="47" xfId="0" applyFont="1" applyFill="1" applyBorder="1" applyAlignment="1">
      <alignment horizontal="justify" vertical="center" wrapText="1"/>
    </xf>
    <xf numFmtId="0" fontId="41" fillId="3" borderId="47" xfId="0" applyFont="1" applyFill="1" applyBorder="1" applyAlignment="1">
      <alignment horizontal="center" vertical="center" wrapText="1"/>
    </xf>
    <xf numFmtId="0" fontId="41" fillId="3" borderId="45" xfId="0" applyFont="1" applyFill="1" applyBorder="1" applyAlignment="1">
      <alignment horizontal="center" vertical="center" wrapText="1"/>
    </xf>
    <xf numFmtId="0" fontId="41" fillId="3" borderId="50" xfId="0" applyFont="1" applyFill="1" applyBorder="1" applyAlignment="1">
      <alignment horizontal="center" vertical="center" wrapText="1"/>
    </xf>
    <xf numFmtId="0" fontId="41" fillId="0" borderId="47" xfId="0" applyFont="1" applyBorder="1" applyAlignment="1">
      <alignment horizontal="left" vertical="center" wrapText="1"/>
    </xf>
    <xf numFmtId="0" fontId="41" fillId="0" borderId="45" xfId="0" applyFont="1" applyBorder="1" applyAlignment="1">
      <alignment horizontal="left" vertical="center" wrapText="1"/>
    </xf>
    <xf numFmtId="0" fontId="42" fillId="0" borderId="61" xfId="0" applyFont="1" applyBorder="1" applyAlignment="1">
      <alignment horizontal="center" vertical="center" textRotation="90" wrapText="1"/>
    </xf>
    <xf numFmtId="0" fontId="41" fillId="0" borderId="62" xfId="0" applyFont="1" applyBorder="1" applyAlignment="1">
      <alignment horizontal="center" vertical="center" wrapText="1"/>
    </xf>
    <xf numFmtId="0" fontId="41" fillId="0" borderId="62" xfId="0" applyFont="1" applyBorder="1" applyAlignment="1">
      <alignment horizontal="justify" vertical="center" wrapText="1"/>
    </xf>
    <xf numFmtId="170" fontId="41" fillId="0" borderId="62" xfId="0" applyNumberFormat="1" applyFont="1" applyBorder="1" applyAlignment="1">
      <alignment horizontal="center" vertical="center"/>
    </xf>
    <xf numFmtId="1" fontId="41" fillId="0" borderId="62" xfId="0" applyNumberFormat="1" applyFont="1" applyBorder="1" applyAlignment="1">
      <alignment horizontal="center" vertical="center"/>
    </xf>
    <xf numFmtId="0" fontId="41" fillId="3" borderId="0" xfId="0" applyFont="1" applyFill="1" applyAlignment="1">
      <alignment horizontal="center" vertical="center" wrapText="1"/>
    </xf>
    <xf numFmtId="0" fontId="41" fillId="3" borderId="0" xfId="0" applyFont="1" applyFill="1" applyAlignment="1">
      <alignment vertical="center" wrapText="1"/>
    </xf>
    <xf numFmtId="170" fontId="41" fillId="0" borderId="0" xfId="0" applyNumberFormat="1" applyFont="1" applyAlignment="1">
      <alignment horizontal="center" vertical="center"/>
    </xf>
    <xf numFmtId="167" fontId="41" fillId="3" borderId="0" xfId="0" applyNumberFormat="1" applyFont="1" applyFill="1" applyAlignment="1">
      <alignment horizontal="center" vertical="center" wrapText="1"/>
    </xf>
    <xf numFmtId="10" fontId="41" fillId="6" borderId="47" xfId="0" applyNumberFormat="1" applyFont="1" applyFill="1" applyBorder="1" applyAlignment="1">
      <alignment horizontal="center" vertical="center" wrapText="1"/>
    </xf>
    <xf numFmtId="10" fontId="41" fillId="6" borderId="45" xfId="0" applyNumberFormat="1" applyFont="1" applyFill="1" applyBorder="1" applyAlignment="1">
      <alignment horizontal="center" vertical="center" wrapText="1"/>
    </xf>
    <xf numFmtId="169" fontId="42" fillId="6" borderId="66" xfId="0" applyNumberFormat="1" applyFont="1" applyFill="1" applyBorder="1" applyAlignment="1">
      <alignment horizontal="center" vertical="center" wrapText="1"/>
    </xf>
    <xf numFmtId="169" fontId="42" fillId="6" borderId="45" xfId="0" applyNumberFormat="1" applyFont="1" applyFill="1" applyBorder="1" applyAlignment="1">
      <alignment horizontal="center" vertical="center" wrapText="1"/>
    </xf>
    <xf numFmtId="10" fontId="42" fillId="6" borderId="47" xfId="0" applyNumberFormat="1" applyFont="1" applyFill="1" applyBorder="1" applyAlignment="1">
      <alignment horizontal="center" vertical="center" wrapText="1"/>
    </xf>
    <xf numFmtId="10" fontId="42" fillId="6" borderId="45" xfId="0" applyNumberFormat="1" applyFont="1" applyFill="1" applyBorder="1" applyAlignment="1">
      <alignment horizontal="center" vertical="center" wrapText="1"/>
    </xf>
    <xf numFmtId="169" fontId="42" fillId="6" borderId="47" xfId="0" applyNumberFormat="1" applyFont="1" applyFill="1" applyBorder="1" applyAlignment="1">
      <alignment horizontal="center" vertical="center" wrapText="1"/>
    </xf>
    <xf numFmtId="169" fontId="42" fillId="6" borderId="50" xfId="0" applyNumberFormat="1" applyFont="1" applyFill="1" applyBorder="1" applyAlignment="1">
      <alignment horizontal="center" vertical="center" wrapText="1"/>
    </xf>
    <xf numFmtId="169" fontId="42" fillId="6" borderId="62" xfId="0" applyNumberFormat="1" applyFont="1" applyFill="1" applyBorder="1" applyAlignment="1">
      <alignment horizontal="center" vertical="center" wrapText="1"/>
    </xf>
    <xf numFmtId="10" fontId="42" fillId="9" borderId="44" xfId="0" applyNumberFormat="1" applyFont="1" applyFill="1" applyBorder="1" applyAlignment="1">
      <alignment horizontal="center" vertical="center" wrapText="1"/>
    </xf>
    <xf numFmtId="10" fontId="41" fillId="3" borderId="47" xfId="7" applyNumberFormat="1" applyFont="1" applyFill="1" applyBorder="1" applyAlignment="1" applyProtection="1">
      <alignment horizontal="center" vertical="center" wrapText="1"/>
      <protection locked="0"/>
    </xf>
    <xf numFmtId="10" fontId="41" fillId="3" borderId="45" xfId="7" applyNumberFormat="1" applyFont="1" applyFill="1" applyBorder="1" applyAlignment="1" applyProtection="1">
      <alignment horizontal="center" vertical="center" wrapText="1"/>
      <protection locked="0"/>
    </xf>
    <xf numFmtId="0" fontId="41" fillId="0" borderId="64" xfId="0" applyFont="1" applyBorder="1" applyAlignment="1" applyProtection="1">
      <alignment horizontal="center" vertical="center" wrapText="1"/>
      <protection locked="0"/>
    </xf>
    <xf numFmtId="9" fontId="42" fillId="0" borderId="46" xfId="0" applyNumberFormat="1" applyFont="1" applyBorder="1" applyAlignment="1" applyProtection="1">
      <alignment horizontal="justify" vertical="center" wrapText="1"/>
      <protection locked="0"/>
    </xf>
    <xf numFmtId="0" fontId="42" fillId="0" borderId="50" xfId="0" applyFont="1" applyBorder="1" applyAlignment="1" applyProtection="1">
      <alignment horizontal="justify" vertical="center" wrapText="1"/>
      <protection locked="0"/>
    </xf>
    <xf numFmtId="9" fontId="42" fillId="10" borderId="46" xfId="0" applyNumberFormat="1" applyFont="1" applyFill="1" applyBorder="1" applyAlignment="1" applyProtection="1">
      <alignment horizontal="justify" vertical="center" wrapText="1"/>
      <protection locked="0"/>
    </xf>
    <xf numFmtId="0" fontId="42" fillId="10" borderId="45" xfId="0" applyFont="1" applyFill="1" applyBorder="1" applyAlignment="1" applyProtection="1">
      <alignment horizontal="left" vertical="center" wrapText="1"/>
      <protection locked="0"/>
    </xf>
    <xf numFmtId="14" fontId="42" fillId="0" borderId="45" xfId="0" applyNumberFormat="1" applyFont="1" applyBorder="1" applyAlignment="1" applyProtection="1">
      <alignment horizontal="center" vertical="center" wrapText="1"/>
      <protection locked="0"/>
    </xf>
    <xf numFmtId="14" fontId="42" fillId="0" borderId="47" xfId="0" applyNumberFormat="1" applyFont="1" applyBorder="1" applyAlignment="1" applyProtection="1">
      <alignment horizontal="center" vertical="center" wrapText="1"/>
      <protection locked="0"/>
    </xf>
    <xf numFmtId="0" fontId="42" fillId="0" borderId="62" xfId="0" applyFont="1" applyBorder="1" applyAlignment="1" applyProtection="1">
      <alignment horizontal="justify" vertical="top" wrapText="1"/>
      <protection locked="0"/>
    </xf>
    <xf numFmtId="10" fontId="41" fillId="3" borderId="50" xfId="7" applyNumberFormat="1" applyFont="1" applyFill="1" applyBorder="1" applyAlignment="1" applyProtection="1">
      <alignment horizontal="center" vertical="center" wrapText="1"/>
      <protection locked="0"/>
    </xf>
    <xf numFmtId="10" fontId="41" fillId="3" borderId="62" xfId="7" applyNumberFormat="1" applyFont="1" applyFill="1" applyBorder="1" applyAlignment="1" applyProtection="1">
      <alignment horizontal="center" vertical="center" wrapText="1"/>
      <protection locked="0"/>
    </xf>
    <xf numFmtId="10" fontId="41" fillId="3" borderId="45" xfId="5" applyNumberFormat="1" applyFont="1" applyFill="1" applyBorder="1" applyAlignment="1" applyProtection="1">
      <alignment horizontal="left" vertical="center" wrapText="1"/>
      <protection locked="0"/>
    </xf>
    <xf numFmtId="10" fontId="41" fillId="3" borderId="47" xfId="5" applyNumberFormat="1" applyFont="1" applyFill="1" applyBorder="1" applyAlignment="1" applyProtection="1">
      <alignment horizontal="center" vertical="center" wrapText="1"/>
      <protection locked="0"/>
    </xf>
    <xf numFmtId="10" fontId="41" fillId="3" borderId="45" xfId="7" applyNumberFormat="1" applyFont="1" applyFill="1" applyBorder="1" applyAlignment="1" applyProtection="1">
      <alignment horizontal="left" vertical="center" wrapText="1"/>
      <protection locked="0"/>
    </xf>
    <xf numFmtId="10" fontId="41" fillId="3" borderId="47" xfId="7" applyNumberFormat="1" applyFont="1" applyFill="1" applyBorder="1" applyAlignment="1" applyProtection="1">
      <alignment horizontal="left" vertical="center" wrapText="1"/>
      <protection locked="0"/>
    </xf>
    <xf numFmtId="10" fontId="41" fillId="0" borderId="11" xfId="0" applyNumberFormat="1" applyFont="1" applyBorder="1" applyAlignment="1" applyProtection="1">
      <alignment horizontal="center" vertical="center"/>
      <protection locked="0"/>
    </xf>
    <xf numFmtId="10" fontId="41" fillId="0" borderId="0" xfId="0" applyNumberFormat="1" applyFont="1" applyAlignment="1" applyProtection="1">
      <alignment horizontal="center" vertical="center"/>
      <protection locked="0"/>
    </xf>
    <xf numFmtId="169" fontId="42" fillId="11" borderId="19" xfId="0" applyNumberFormat="1" applyFont="1" applyFill="1" applyBorder="1" applyAlignment="1">
      <alignment horizontal="center" vertical="center" wrapText="1"/>
    </xf>
    <xf numFmtId="10" fontId="41" fillId="12" borderId="45" xfId="7" applyNumberFormat="1" applyFont="1" applyFill="1" applyBorder="1" applyAlignment="1" applyProtection="1">
      <alignment horizontal="left" vertical="center" wrapText="1"/>
      <protection locked="0"/>
    </xf>
    <xf numFmtId="10" fontId="41" fillId="12" borderId="47" xfId="7" applyNumberFormat="1" applyFont="1" applyFill="1" applyBorder="1" applyAlignment="1" applyProtection="1">
      <alignment horizontal="center" vertical="center" wrapText="1"/>
      <protection locked="0"/>
    </xf>
    <xf numFmtId="10" fontId="41" fillId="12" borderId="50" xfId="7" applyNumberFormat="1" applyFont="1" applyFill="1" applyBorder="1" applyAlignment="1" applyProtection="1">
      <alignment horizontal="center" vertical="center" wrapText="1"/>
      <protection locked="0"/>
    </xf>
    <xf numFmtId="10" fontId="41" fillId="12" borderId="45" xfId="7" applyNumberFormat="1" applyFont="1" applyFill="1" applyBorder="1" applyAlignment="1" applyProtection="1">
      <alignment horizontal="center" vertical="center" wrapText="1"/>
      <protection locked="0"/>
    </xf>
    <xf numFmtId="0" fontId="43" fillId="0" borderId="45" xfId="0" applyFont="1" applyBorder="1" applyAlignment="1" applyProtection="1">
      <alignment vertical="center" wrapText="1"/>
      <protection locked="0"/>
    </xf>
    <xf numFmtId="0" fontId="43" fillId="0" borderId="50" xfId="0" applyFont="1" applyBorder="1" applyAlignment="1" applyProtection="1">
      <alignment vertical="center" wrapText="1"/>
      <protection locked="0"/>
    </xf>
    <xf numFmtId="14" fontId="43" fillId="0" borderId="45" xfId="0" applyNumberFormat="1" applyFont="1" applyBorder="1" applyAlignment="1" applyProtection="1">
      <alignment horizontal="center" vertical="center"/>
      <protection locked="0"/>
    </xf>
    <xf numFmtId="0" fontId="42" fillId="0" borderId="45" xfId="0" applyFont="1" applyBorder="1" applyAlignment="1" applyProtection="1">
      <alignment horizontal="center" vertical="center" wrapText="1"/>
      <protection locked="0"/>
    </xf>
    <xf numFmtId="170" fontId="41" fillId="0" borderId="47" xfId="0" applyNumberFormat="1" applyFont="1" applyBorder="1" applyAlignment="1">
      <alignment horizontal="center" vertical="center" wrapText="1"/>
    </xf>
    <xf numFmtId="1" fontId="41" fillId="0" borderId="47" xfId="0" applyNumberFormat="1" applyFont="1" applyBorder="1" applyAlignment="1">
      <alignment horizontal="center" vertical="center" wrapText="1"/>
    </xf>
    <xf numFmtId="170" fontId="41" fillId="0" borderId="45" xfId="0" applyNumberFormat="1" applyFont="1" applyBorder="1" applyAlignment="1">
      <alignment horizontal="center" vertical="center" wrapText="1"/>
    </xf>
    <xf numFmtId="1" fontId="41" fillId="0" borderId="45" xfId="0" applyNumberFormat="1" applyFont="1" applyBorder="1" applyAlignment="1">
      <alignment horizontal="center" vertical="center" wrapText="1"/>
    </xf>
    <xf numFmtId="170" fontId="41" fillId="0" borderId="45" xfId="0" applyNumberFormat="1" applyFont="1" applyBorder="1" applyAlignment="1" applyProtection="1">
      <alignment horizontal="center" vertical="center" wrapText="1"/>
      <protection locked="0"/>
    </xf>
    <xf numFmtId="170" fontId="41" fillId="0" borderId="50" xfId="0" applyNumberFormat="1" applyFont="1" applyBorder="1" applyAlignment="1">
      <alignment horizontal="center" vertical="center" wrapText="1"/>
    </xf>
    <xf numFmtId="1" fontId="41" fillId="0" borderId="50" xfId="0" applyNumberFormat="1" applyFont="1" applyBorder="1" applyAlignment="1">
      <alignment horizontal="center" vertical="center" wrapText="1"/>
    </xf>
    <xf numFmtId="10" fontId="42" fillId="0" borderId="47" xfId="0" applyNumberFormat="1" applyFont="1" applyBorder="1" applyAlignment="1">
      <alignment horizontal="center" vertical="center" wrapText="1"/>
    </xf>
    <xf numFmtId="10" fontId="42" fillId="0" borderId="45" xfId="0" applyNumberFormat="1" applyFont="1" applyBorder="1" applyAlignment="1">
      <alignment horizontal="center" vertical="center" wrapText="1"/>
    </xf>
    <xf numFmtId="10" fontId="42" fillId="0" borderId="50" xfId="0" applyNumberFormat="1" applyFont="1" applyBorder="1" applyAlignment="1">
      <alignment horizontal="center" vertical="center" wrapText="1"/>
    </xf>
    <xf numFmtId="10" fontId="42" fillId="3" borderId="47" xfId="5" applyNumberFormat="1" applyFont="1" applyFill="1" applyBorder="1" applyAlignment="1" applyProtection="1">
      <alignment horizontal="center" vertical="center" wrapText="1"/>
    </xf>
    <xf numFmtId="10" fontId="42" fillId="3" borderId="45" xfId="5" applyNumberFormat="1" applyFont="1" applyFill="1" applyBorder="1" applyAlignment="1" applyProtection="1">
      <alignment horizontal="center" vertical="center" wrapText="1"/>
    </xf>
    <xf numFmtId="10" fontId="42" fillId="3" borderId="50" xfId="5" applyNumberFormat="1" applyFont="1" applyFill="1" applyBorder="1" applyAlignment="1" applyProtection="1">
      <alignment horizontal="center" vertical="center" wrapText="1"/>
    </xf>
    <xf numFmtId="10" fontId="42" fillId="10" borderId="44" xfId="0" applyNumberFormat="1" applyFont="1" applyFill="1" applyBorder="1" applyAlignment="1">
      <alignment horizontal="center" vertical="center" wrapText="1"/>
    </xf>
    <xf numFmtId="0" fontId="13" fillId="0" borderId="0" xfId="0" applyFont="1" applyAlignment="1">
      <alignment horizontal="center" vertical="center" wrapText="1"/>
    </xf>
    <xf numFmtId="10" fontId="42" fillId="0" borderId="0" xfId="0" applyNumberFormat="1" applyFont="1" applyAlignment="1" applyProtection="1">
      <alignment horizontal="center" vertical="center"/>
      <protection locked="0"/>
    </xf>
    <xf numFmtId="10" fontId="41" fillId="3" borderId="50" xfId="7" applyNumberFormat="1" applyFont="1" applyFill="1" applyBorder="1" applyAlignment="1" applyProtection="1">
      <alignment horizontal="left" vertical="center" wrapText="1"/>
      <protection locked="0"/>
    </xf>
    <xf numFmtId="0" fontId="41" fillId="0" borderId="50" xfId="0" applyFont="1" applyBorder="1" applyAlignment="1" applyProtection="1">
      <alignment horizontal="left" vertical="center" wrapText="1"/>
      <protection locked="0"/>
    </xf>
    <xf numFmtId="0" fontId="41" fillId="0" borderId="45" xfId="0" applyFont="1" applyBorder="1" applyAlignment="1" applyProtection="1">
      <alignment horizontal="left" vertical="center" wrapText="1"/>
      <protection locked="0"/>
    </xf>
    <xf numFmtId="0" fontId="41" fillId="0" borderId="47" xfId="0" applyFont="1" applyBorder="1" applyAlignment="1" applyProtection="1">
      <alignment horizontal="left" vertical="center" wrapText="1"/>
      <protection locked="0"/>
    </xf>
    <xf numFmtId="10" fontId="41" fillId="0" borderId="0" xfId="0" applyNumberFormat="1" applyFont="1" applyAlignment="1" applyProtection="1">
      <alignment horizontal="center" vertical="center" wrapText="1"/>
      <protection locked="0"/>
    </xf>
    <xf numFmtId="171" fontId="41" fillId="0" borderId="0" xfId="0" applyNumberFormat="1" applyFont="1" applyAlignment="1" applyProtection="1">
      <alignment horizontal="center" vertical="center" wrapText="1"/>
      <protection locked="0"/>
    </xf>
    <xf numFmtId="169" fontId="41" fillId="3" borderId="51" xfId="7" applyNumberFormat="1" applyFont="1" applyFill="1" applyBorder="1" applyAlignment="1" applyProtection="1">
      <alignment horizontal="center" vertical="center" wrapText="1"/>
    </xf>
    <xf numFmtId="169" fontId="41" fillId="3" borderId="48" xfId="7" applyNumberFormat="1" applyFont="1" applyFill="1" applyBorder="1" applyAlignment="1" applyProtection="1">
      <alignment horizontal="center" vertical="center" wrapText="1"/>
    </xf>
    <xf numFmtId="0" fontId="41" fillId="10" borderId="45" xfId="0" applyFont="1" applyFill="1" applyBorder="1" applyAlignment="1">
      <alignment horizontal="justify" vertical="center" wrapText="1"/>
    </xf>
    <xf numFmtId="0" fontId="41" fillId="10" borderId="45" xfId="0" applyFont="1" applyFill="1" applyBorder="1" applyAlignment="1">
      <alignment horizontal="center" vertical="center" wrapText="1"/>
    </xf>
    <xf numFmtId="0" fontId="41" fillId="10" borderId="45" xfId="5" applyNumberFormat="1" applyFont="1" applyFill="1" applyBorder="1" applyAlignment="1" applyProtection="1">
      <alignment horizontal="center" vertical="center" wrapText="1"/>
    </xf>
    <xf numFmtId="10" fontId="42" fillId="10" borderId="45" xfId="5" applyNumberFormat="1" applyFont="1" applyFill="1" applyBorder="1" applyAlignment="1" applyProtection="1">
      <alignment horizontal="center" vertical="center" wrapText="1"/>
    </xf>
    <xf numFmtId="0" fontId="41" fillId="10" borderId="52" xfId="0" applyFont="1" applyFill="1" applyBorder="1" applyAlignment="1">
      <alignment horizontal="center" vertical="center" wrapText="1"/>
    </xf>
    <xf numFmtId="0" fontId="41" fillId="10" borderId="52" xfId="0" applyFont="1" applyFill="1" applyBorder="1" applyAlignment="1">
      <alignment horizontal="left" vertical="center" wrapText="1"/>
    </xf>
    <xf numFmtId="0" fontId="41" fillId="10" borderId="52" xfId="7" applyNumberFormat="1" applyFont="1" applyFill="1" applyBorder="1" applyAlignment="1" applyProtection="1">
      <alignment horizontal="center" vertical="center" wrapText="1"/>
    </xf>
    <xf numFmtId="10" fontId="42" fillId="10" borderId="52" xfId="7" applyNumberFormat="1" applyFont="1" applyFill="1" applyBorder="1" applyAlignment="1" applyProtection="1">
      <alignment horizontal="center" vertical="center" wrapText="1"/>
    </xf>
    <xf numFmtId="170" fontId="41" fillId="10" borderId="52" xfId="0" applyNumberFormat="1" applyFont="1" applyFill="1" applyBorder="1" applyAlignment="1">
      <alignment horizontal="center" vertical="center"/>
    </xf>
    <xf numFmtId="1" fontId="41" fillId="10" borderId="52" xfId="0" applyNumberFormat="1" applyFont="1" applyFill="1" applyBorder="1" applyAlignment="1">
      <alignment horizontal="center" vertical="center"/>
    </xf>
    <xf numFmtId="0" fontId="41" fillId="10" borderId="50" xfId="0" applyFont="1" applyFill="1" applyBorder="1" applyAlignment="1" applyProtection="1">
      <alignment horizontal="left" vertical="center" wrapText="1"/>
      <protection locked="0"/>
    </xf>
    <xf numFmtId="0" fontId="14" fillId="5" borderId="2" xfId="0" applyFont="1" applyFill="1" applyBorder="1" applyAlignment="1">
      <alignment horizontal="left" vertical="center"/>
    </xf>
    <xf numFmtId="0" fontId="20" fillId="0" borderId="2" xfId="0" applyFont="1" applyBorder="1" applyAlignment="1">
      <alignment horizontal="justify" vertical="center" wrapText="1"/>
    </xf>
    <xf numFmtId="0" fontId="12" fillId="0" borderId="18"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5" xfId="0" applyFont="1" applyBorder="1" applyAlignment="1">
      <alignment horizontal="left" vertical="center" wrapText="1"/>
    </xf>
    <xf numFmtId="0" fontId="12" fillId="0" borderId="13" xfId="0" applyFont="1" applyBorder="1" applyAlignment="1">
      <alignment horizontal="center" vertical="center" wrapText="1"/>
    </xf>
    <xf numFmtId="0" fontId="12" fillId="0" borderId="0" xfId="0" applyFont="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3" fillId="0" borderId="18" xfId="2" applyFont="1" applyBorder="1" applyAlignment="1">
      <alignment horizontal="center" vertical="center"/>
    </xf>
    <xf numFmtId="0" fontId="13" fillId="0" borderId="19" xfId="2" applyFont="1" applyBorder="1" applyAlignment="1">
      <alignment horizontal="center" vertical="center"/>
    </xf>
    <xf numFmtId="0" fontId="13" fillId="0" borderId="26" xfId="2" applyFont="1" applyBorder="1" applyAlignment="1">
      <alignment horizontal="center" vertical="center"/>
    </xf>
    <xf numFmtId="0" fontId="13" fillId="0" borderId="21" xfId="2" applyFont="1" applyBorder="1" applyAlignment="1">
      <alignment horizontal="center" vertical="center"/>
    </xf>
    <xf numFmtId="0" fontId="13" fillId="0" borderId="2" xfId="2" applyFont="1" applyBorder="1" applyAlignment="1">
      <alignment horizontal="center" vertical="center"/>
    </xf>
    <xf numFmtId="0" fontId="13" fillId="0" borderId="5" xfId="2" applyFont="1" applyBorder="1" applyAlignment="1">
      <alignment horizontal="center" vertical="center"/>
    </xf>
    <xf numFmtId="0" fontId="13" fillId="0" borderId="23" xfId="2" applyFont="1" applyBorder="1" applyAlignment="1">
      <alignment horizontal="center" vertical="center"/>
    </xf>
    <xf numFmtId="0" fontId="13" fillId="0" borderId="24" xfId="2" applyFont="1" applyBorder="1" applyAlignment="1">
      <alignment horizontal="center" vertical="center"/>
    </xf>
    <xf numFmtId="0" fontId="13" fillId="0" borderId="27" xfId="2" applyFont="1" applyBorder="1" applyAlignment="1">
      <alignment horizontal="center" vertical="center"/>
    </xf>
    <xf numFmtId="0" fontId="19" fillId="0" borderId="23" xfId="2" applyFont="1" applyBorder="1" applyAlignment="1">
      <alignment horizontal="center" vertical="center"/>
    </xf>
    <xf numFmtId="0" fontId="19" fillId="0" borderId="24" xfId="2" applyFont="1" applyBorder="1" applyAlignment="1">
      <alignment horizontal="center" vertical="center"/>
    </xf>
    <xf numFmtId="0" fontId="19" fillId="0" borderId="27" xfId="2" applyFont="1" applyBorder="1" applyAlignment="1">
      <alignment horizontal="center" vertical="center"/>
    </xf>
    <xf numFmtId="0" fontId="16" fillId="0" borderId="23" xfId="0" applyFont="1" applyBorder="1" applyAlignment="1">
      <alignment horizontal="left" vertical="center" wrapText="1"/>
    </xf>
    <xf numFmtId="0" fontId="16" fillId="0" borderId="27" xfId="0" applyFont="1" applyBorder="1" applyAlignment="1">
      <alignment horizontal="left" vertical="center" wrapText="1"/>
    </xf>
    <xf numFmtId="0" fontId="22" fillId="3" borderId="2" xfId="0" applyFont="1" applyFill="1" applyBorder="1" applyAlignment="1">
      <alignment horizontal="justify" vertical="center" wrapText="1"/>
    </xf>
    <xf numFmtId="0" fontId="14" fillId="5" borderId="9" xfId="0" applyFont="1" applyFill="1" applyBorder="1" applyAlignment="1">
      <alignment horizontal="left" vertical="center" wrapText="1"/>
    </xf>
    <xf numFmtId="0" fontId="14" fillId="5" borderId="0" xfId="0" applyFont="1" applyFill="1" applyAlignment="1">
      <alignment horizontal="left" vertical="center" wrapText="1"/>
    </xf>
    <xf numFmtId="0" fontId="14" fillId="5" borderId="5" xfId="0" applyFont="1" applyFill="1" applyBorder="1" applyAlignment="1">
      <alignment horizontal="left" vertical="center" wrapText="1"/>
    </xf>
    <xf numFmtId="0" fontId="14" fillId="5" borderId="3" xfId="0" applyFont="1" applyFill="1" applyBorder="1" applyAlignment="1">
      <alignment horizontal="left" vertical="center" wrapText="1"/>
    </xf>
    <xf numFmtId="0" fontId="16" fillId="0" borderId="18" xfId="0" applyFont="1" applyBorder="1" applyAlignment="1">
      <alignment horizontal="left" vertical="center" wrapText="1"/>
    </xf>
    <xf numFmtId="0" fontId="16" fillId="0" borderId="19" xfId="0" applyFont="1" applyBorder="1" applyAlignment="1">
      <alignment horizontal="left" vertical="center" wrapText="1"/>
    </xf>
    <xf numFmtId="0" fontId="16" fillId="0" borderId="20" xfId="0" applyFont="1" applyBorder="1" applyAlignment="1">
      <alignment horizontal="left" vertical="center" wrapText="1"/>
    </xf>
    <xf numFmtId="0" fontId="16" fillId="0" borderId="31" xfId="0" applyFont="1" applyBorder="1" applyAlignment="1">
      <alignment horizontal="left" vertical="center" wrapText="1"/>
    </xf>
    <xf numFmtId="0" fontId="16" fillId="0" borderId="32" xfId="0" applyFont="1" applyBorder="1" applyAlignment="1">
      <alignment horizontal="left" vertical="center" wrapText="1"/>
    </xf>
    <xf numFmtId="0" fontId="16" fillId="0" borderId="33" xfId="0" applyFont="1" applyBorder="1" applyAlignment="1">
      <alignment horizontal="left" vertical="center" wrapText="1"/>
    </xf>
    <xf numFmtId="0" fontId="16" fillId="0" borderId="21" xfId="0" applyFont="1" applyBorder="1" applyAlignment="1">
      <alignment horizontal="left" vertical="center" wrapText="1"/>
    </xf>
    <xf numFmtId="0" fontId="16" fillId="0" borderId="2" xfId="0" applyFont="1" applyBorder="1" applyAlignment="1">
      <alignment horizontal="left" vertical="center" wrapText="1"/>
    </xf>
    <xf numFmtId="0" fontId="16" fillId="0" borderId="22" xfId="0" applyFont="1" applyBorder="1" applyAlignment="1">
      <alignment horizontal="left" vertical="center" wrapText="1"/>
    </xf>
    <xf numFmtId="0" fontId="16" fillId="0" borderId="15" xfId="0" applyFont="1" applyBorder="1" applyAlignment="1">
      <alignment horizontal="left" vertical="center" wrapText="1"/>
    </xf>
    <xf numFmtId="0" fontId="16" fillId="0" borderId="16" xfId="0" applyFont="1" applyBorder="1" applyAlignment="1">
      <alignment horizontal="left" vertical="center" wrapText="1"/>
    </xf>
    <xf numFmtId="0" fontId="16" fillId="0" borderId="17" xfId="0" applyFont="1" applyBorder="1" applyAlignment="1">
      <alignment horizontal="left" vertical="center" wrapText="1"/>
    </xf>
    <xf numFmtId="0" fontId="23" fillId="0" borderId="2" xfId="0" applyFont="1" applyBorder="1" applyAlignment="1">
      <alignment horizontal="left" vertical="center"/>
    </xf>
    <xf numFmtId="0" fontId="19" fillId="0" borderId="18" xfId="2" applyFont="1" applyBorder="1" applyAlignment="1">
      <alignment horizontal="center" vertical="center"/>
    </xf>
    <xf numFmtId="0" fontId="19" fillId="0" borderId="19" xfId="2" applyFont="1" applyBorder="1" applyAlignment="1">
      <alignment horizontal="center" vertical="center"/>
    </xf>
    <xf numFmtId="0" fontId="19" fillId="0" borderId="26" xfId="2" applyFont="1" applyBorder="1" applyAlignment="1">
      <alignment horizontal="center" vertical="center"/>
    </xf>
    <xf numFmtId="0" fontId="16" fillId="0" borderId="26" xfId="0" applyFont="1" applyBorder="1" applyAlignment="1">
      <alignment horizontal="left" vertical="center" wrapText="1"/>
    </xf>
    <xf numFmtId="0" fontId="19" fillId="0" borderId="21" xfId="2" applyFont="1" applyBorder="1" applyAlignment="1">
      <alignment horizontal="center" vertical="center"/>
    </xf>
    <xf numFmtId="0" fontId="19" fillId="0" borderId="2" xfId="2" applyFont="1" applyBorder="1" applyAlignment="1">
      <alignment horizontal="center" vertical="center"/>
    </xf>
    <xf numFmtId="0" fontId="19" fillId="0" borderId="5" xfId="2" applyFont="1" applyBorder="1" applyAlignment="1">
      <alignment horizontal="center" vertical="center"/>
    </xf>
    <xf numFmtId="0" fontId="16" fillId="0" borderId="5" xfId="0" applyFont="1" applyBorder="1" applyAlignment="1">
      <alignment horizontal="left" vertical="center" wrapText="1"/>
    </xf>
    <xf numFmtId="0" fontId="39" fillId="3" borderId="2" xfId="0" applyFont="1" applyFill="1" applyBorder="1" applyAlignment="1">
      <alignment horizontal="left" vertical="center" wrapText="1"/>
    </xf>
    <xf numFmtId="0" fontId="39" fillId="3" borderId="5" xfId="0" applyFont="1" applyFill="1" applyBorder="1" applyAlignment="1">
      <alignment horizontal="left" vertical="center" wrapText="1"/>
    </xf>
    <xf numFmtId="0" fontId="39" fillId="3" borderId="4" xfId="0" applyFont="1" applyFill="1" applyBorder="1" applyAlignment="1">
      <alignment horizontal="left" vertical="center" wrapText="1"/>
    </xf>
    <xf numFmtId="0" fontId="39" fillId="3" borderId="3" xfId="0" applyFont="1" applyFill="1" applyBorder="1" applyAlignment="1">
      <alignment horizontal="left" vertical="center" wrapText="1"/>
    </xf>
    <xf numFmtId="0" fontId="12" fillId="3" borderId="18" xfId="0" applyFont="1" applyFill="1" applyBorder="1" applyAlignment="1">
      <alignment horizontal="left" vertical="center" wrapText="1"/>
    </xf>
    <xf numFmtId="0" fontId="12" fillId="3" borderId="19" xfId="0" applyFont="1" applyFill="1" applyBorder="1" applyAlignment="1">
      <alignment horizontal="left" vertical="center" wrapText="1"/>
    </xf>
    <xf numFmtId="0" fontId="12" fillId="3" borderId="20" xfId="0" applyFont="1" applyFill="1" applyBorder="1" applyAlignment="1">
      <alignment horizontal="left" vertical="center" wrapText="1"/>
    </xf>
    <xf numFmtId="0" fontId="12" fillId="3" borderId="21"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2" fillId="3" borderId="22" xfId="0" applyFont="1" applyFill="1" applyBorder="1" applyAlignment="1">
      <alignment horizontal="left" vertical="center" wrapText="1"/>
    </xf>
    <xf numFmtId="0" fontId="12" fillId="3" borderId="23" xfId="0" applyFont="1" applyFill="1" applyBorder="1" applyAlignment="1">
      <alignment horizontal="left" vertical="center" wrapText="1"/>
    </xf>
    <xf numFmtId="0" fontId="12" fillId="3" borderId="24" xfId="0" applyFont="1" applyFill="1" applyBorder="1" applyAlignment="1">
      <alignment horizontal="left" vertical="center" wrapText="1"/>
    </xf>
    <xf numFmtId="0" fontId="12" fillId="3" borderId="25" xfId="0" applyFont="1" applyFill="1" applyBorder="1" applyAlignment="1">
      <alignment horizontal="left" vertical="center" wrapText="1"/>
    </xf>
    <xf numFmtId="0" fontId="20" fillId="0" borderId="2" xfId="0" applyFont="1" applyBorder="1" applyAlignment="1">
      <alignment horizontal="left" vertical="center"/>
    </xf>
    <xf numFmtId="0" fontId="13" fillId="3" borderId="28" xfId="2" applyFont="1" applyFill="1" applyBorder="1" applyAlignment="1">
      <alignment horizontal="center" vertical="center"/>
    </xf>
    <xf numFmtId="0" fontId="13" fillId="3" borderId="30" xfId="2" applyFont="1" applyFill="1" applyBorder="1" applyAlignment="1">
      <alignment horizontal="center" vertical="center"/>
    </xf>
    <xf numFmtId="0" fontId="13" fillId="3" borderId="40" xfId="2" applyFont="1" applyFill="1" applyBorder="1" applyAlignment="1">
      <alignment horizontal="center" vertical="center"/>
    </xf>
    <xf numFmtId="0" fontId="13" fillId="3" borderId="4" xfId="2" applyFont="1" applyFill="1" applyBorder="1" applyAlignment="1">
      <alignment horizontal="center" vertical="center"/>
    </xf>
    <xf numFmtId="0" fontId="13" fillId="3" borderId="42" xfId="2" applyFont="1" applyFill="1" applyBorder="1" applyAlignment="1">
      <alignment horizontal="center" vertical="center"/>
    </xf>
    <xf numFmtId="0" fontId="13" fillId="3" borderId="34" xfId="2" applyFont="1" applyFill="1" applyBorder="1" applyAlignment="1">
      <alignment horizontal="center" vertical="center"/>
    </xf>
    <xf numFmtId="0" fontId="20" fillId="0" borderId="2" xfId="0" applyFont="1" applyBorder="1" applyAlignment="1">
      <alignment horizontal="left" vertical="center" wrapText="1"/>
    </xf>
    <xf numFmtId="0" fontId="14" fillId="5" borderId="2"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33" fillId="3" borderId="2" xfId="0" applyFont="1" applyFill="1" applyBorder="1" applyAlignment="1">
      <alignment horizontal="center" vertical="center" wrapText="1"/>
    </xf>
    <xf numFmtId="0" fontId="14" fillId="5" borderId="2" xfId="0" applyFont="1" applyFill="1" applyBorder="1" applyAlignment="1">
      <alignment horizontal="center" vertical="center"/>
    </xf>
    <xf numFmtId="0" fontId="24" fillId="3" borderId="2" xfId="0" applyFont="1" applyFill="1" applyBorder="1" applyAlignment="1">
      <alignment horizontal="center" vertical="center" wrapText="1"/>
    </xf>
    <xf numFmtId="0" fontId="13" fillId="0" borderId="28" xfId="2" applyFont="1" applyBorder="1" applyAlignment="1">
      <alignment horizontal="center" vertical="center"/>
    </xf>
    <xf numFmtId="0" fontId="13" fillId="0" borderId="30" xfId="2" applyFont="1" applyBorder="1" applyAlignment="1">
      <alignment horizontal="center" vertical="center"/>
    </xf>
    <xf numFmtId="0" fontId="13" fillId="0" borderId="29" xfId="2" applyFont="1" applyBorder="1" applyAlignment="1">
      <alignment horizontal="center" vertical="center"/>
    </xf>
    <xf numFmtId="0" fontId="13" fillId="0" borderId="40" xfId="2" applyFont="1" applyBorder="1" applyAlignment="1">
      <alignment horizontal="center" vertical="center"/>
    </xf>
    <xf numFmtId="0" fontId="13" fillId="0" borderId="4" xfId="2" applyFont="1" applyBorder="1" applyAlignment="1">
      <alignment horizontal="center" vertical="center"/>
    </xf>
    <xf numFmtId="0" fontId="13" fillId="0" borderId="41" xfId="2" applyFont="1" applyBorder="1" applyAlignment="1">
      <alignment horizontal="center" vertical="center"/>
    </xf>
    <xf numFmtId="0" fontId="13" fillId="0" borderId="42" xfId="2" applyFont="1" applyBorder="1" applyAlignment="1">
      <alignment horizontal="center" vertical="center"/>
    </xf>
    <xf numFmtId="0" fontId="13" fillId="0" borderId="34" xfId="2" applyFont="1" applyBorder="1" applyAlignment="1">
      <alignment horizontal="center" vertical="center"/>
    </xf>
    <xf numFmtId="0" fontId="13" fillId="0" borderId="43" xfId="2" applyFont="1" applyBorder="1" applyAlignment="1">
      <alignment horizontal="center" vertical="center"/>
    </xf>
    <xf numFmtId="0" fontId="12" fillId="0" borderId="2" xfId="0" applyFont="1" applyBorder="1" applyAlignment="1">
      <alignment horizontal="justify" vertical="center" wrapText="1"/>
    </xf>
    <xf numFmtId="0" fontId="18" fillId="5" borderId="8" xfId="0" applyFont="1" applyFill="1" applyBorder="1" applyAlignment="1">
      <alignment horizontal="center" vertical="center"/>
    </xf>
    <xf numFmtId="0" fontId="18" fillId="5" borderId="0" xfId="0" applyFont="1" applyFill="1" applyAlignment="1">
      <alignment horizontal="center" vertical="center"/>
    </xf>
    <xf numFmtId="0" fontId="26" fillId="3" borderId="2" xfId="0" applyFont="1" applyFill="1" applyBorder="1" applyAlignment="1">
      <alignment horizontal="left" vertical="center" wrapText="1"/>
    </xf>
    <xf numFmtId="0" fontId="26" fillId="3" borderId="2" xfId="0" applyFont="1" applyFill="1" applyBorder="1" applyAlignment="1">
      <alignment horizontal="left" vertical="center"/>
    </xf>
    <xf numFmtId="0" fontId="18" fillId="5" borderId="5" xfId="0" applyFont="1" applyFill="1" applyBorder="1" applyAlignment="1">
      <alignment horizontal="center" vertical="center"/>
    </xf>
    <xf numFmtId="0" fontId="18" fillId="5" borderId="3" xfId="0" applyFont="1" applyFill="1" applyBorder="1" applyAlignment="1">
      <alignment horizontal="center" vertical="center"/>
    </xf>
    <xf numFmtId="0" fontId="13" fillId="3" borderId="29" xfId="2" applyFont="1" applyFill="1" applyBorder="1" applyAlignment="1">
      <alignment horizontal="center" vertical="center"/>
    </xf>
    <xf numFmtId="0" fontId="13" fillId="3" borderId="41" xfId="2" applyFont="1" applyFill="1" applyBorder="1" applyAlignment="1">
      <alignment horizontal="center" vertical="center"/>
    </xf>
    <xf numFmtId="0" fontId="13" fillId="3" borderId="43" xfId="2" applyFont="1" applyFill="1" applyBorder="1" applyAlignment="1">
      <alignment horizontal="center" vertical="center"/>
    </xf>
    <xf numFmtId="0" fontId="22" fillId="3" borderId="2" xfId="0" applyFont="1" applyFill="1" applyBorder="1" applyAlignment="1">
      <alignment horizontal="center" vertical="center" wrapText="1"/>
    </xf>
    <xf numFmtId="0" fontId="13" fillId="3" borderId="18" xfId="2" applyFont="1" applyFill="1" applyBorder="1" applyAlignment="1">
      <alignment horizontal="center" vertical="center"/>
    </xf>
    <xf numFmtId="0" fontId="13" fillId="3" borderId="19" xfId="2" applyFont="1" applyFill="1" applyBorder="1" applyAlignment="1">
      <alignment horizontal="center" vertical="center"/>
    </xf>
    <xf numFmtId="0" fontId="13" fillId="3" borderId="20" xfId="2" applyFont="1" applyFill="1" applyBorder="1" applyAlignment="1">
      <alignment horizontal="center" vertical="center"/>
    </xf>
    <xf numFmtId="0" fontId="13" fillId="3" borderId="21" xfId="2" applyFont="1" applyFill="1" applyBorder="1" applyAlignment="1">
      <alignment horizontal="center" vertical="center"/>
    </xf>
    <xf numFmtId="0" fontId="13" fillId="3" borderId="2" xfId="2" applyFont="1" applyFill="1" applyBorder="1" applyAlignment="1">
      <alignment horizontal="center" vertical="center"/>
    </xf>
    <xf numFmtId="0" fontId="13" fillId="3" borderId="22" xfId="2" applyFont="1" applyFill="1" applyBorder="1" applyAlignment="1">
      <alignment horizontal="center" vertical="center"/>
    </xf>
    <xf numFmtId="0" fontId="13" fillId="3" borderId="23" xfId="2" applyFont="1" applyFill="1" applyBorder="1" applyAlignment="1">
      <alignment horizontal="center" vertical="center"/>
    </xf>
    <xf numFmtId="0" fontId="13" fillId="3" borderId="24" xfId="2" applyFont="1" applyFill="1" applyBorder="1" applyAlignment="1">
      <alignment horizontal="center" vertical="center"/>
    </xf>
    <xf numFmtId="0" fontId="13" fillId="3" borderId="25" xfId="2" applyFont="1" applyFill="1" applyBorder="1" applyAlignment="1">
      <alignment horizontal="center" vertical="center"/>
    </xf>
    <xf numFmtId="0" fontId="12" fillId="3" borderId="10"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15"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4" fillId="5" borderId="8" xfId="0" applyFont="1" applyFill="1" applyBorder="1" applyAlignment="1">
      <alignment horizontal="center" vertical="center"/>
    </xf>
    <xf numFmtId="0" fontId="14" fillId="5" borderId="0" xfId="0" applyFont="1" applyFill="1" applyAlignment="1">
      <alignment horizontal="center" vertical="center"/>
    </xf>
    <xf numFmtId="0" fontId="22" fillId="0" borderId="2" xfId="0" applyFont="1" applyBorder="1" applyAlignment="1">
      <alignment horizontal="center" vertical="center" wrapText="1"/>
    </xf>
    <xf numFmtId="0" fontId="14" fillId="5" borderId="5" xfId="0" applyFont="1" applyFill="1" applyBorder="1" applyAlignment="1">
      <alignment horizontal="center" vertical="center"/>
    </xf>
    <xf numFmtId="0" fontId="14" fillId="5" borderId="4" xfId="0" applyFont="1" applyFill="1" applyBorder="1" applyAlignment="1">
      <alignment horizontal="center" vertical="center"/>
    </xf>
    <xf numFmtId="0" fontId="14" fillId="5" borderId="3" xfId="0" applyFont="1" applyFill="1" applyBorder="1" applyAlignment="1">
      <alignment horizontal="center" vertical="center"/>
    </xf>
    <xf numFmtId="0" fontId="23" fillId="0" borderId="5" xfId="0" applyFont="1" applyBorder="1" applyAlignment="1">
      <alignment horizontal="left" vertical="center" wrapText="1"/>
    </xf>
    <xf numFmtId="0" fontId="23" fillId="0" borderId="4" xfId="0" applyFont="1" applyBorder="1" applyAlignment="1">
      <alignment horizontal="left" vertical="center" wrapText="1"/>
    </xf>
    <xf numFmtId="0" fontId="23" fillId="0" borderId="3" xfId="0" applyFont="1" applyBorder="1" applyAlignment="1">
      <alignment horizontal="left" vertical="center" wrapText="1"/>
    </xf>
    <xf numFmtId="0" fontId="38" fillId="3" borderId="2" xfId="0" applyFont="1" applyFill="1" applyBorder="1" applyAlignment="1">
      <alignment horizontal="left" vertical="center" wrapText="1"/>
    </xf>
    <xf numFmtId="0" fontId="22" fillId="0" borderId="2" xfId="0" applyFont="1" applyBorder="1" applyAlignment="1">
      <alignment horizontal="justify" vertical="center" wrapText="1"/>
    </xf>
    <xf numFmtId="0" fontId="5" fillId="5" borderId="2" xfId="0" applyFont="1" applyFill="1" applyBorder="1" applyAlignment="1">
      <alignment horizontal="left" vertical="center"/>
    </xf>
    <xf numFmtId="0" fontId="22" fillId="3" borderId="2" xfId="0" applyFont="1" applyFill="1" applyBorder="1" applyAlignment="1">
      <alignment horizontal="justify" vertical="center"/>
    </xf>
    <xf numFmtId="0" fontId="4" fillId="3" borderId="19"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22"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6" fillId="3" borderId="18" xfId="2" applyFont="1" applyFill="1" applyBorder="1" applyAlignment="1">
      <alignment horizontal="center" vertical="center"/>
    </xf>
    <xf numFmtId="0" fontId="6" fillId="3" borderId="19" xfId="2" applyFont="1" applyFill="1" applyBorder="1" applyAlignment="1">
      <alignment horizontal="center" vertical="center"/>
    </xf>
    <xf numFmtId="0" fontId="6" fillId="3" borderId="20" xfId="2" applyFont="1" applyFill="1" applyBorder="1" applyAlignment="1">
      <alignment horizontal="center" vertical="center"/>
    </xf>
    <xf numFmtId="0" fontId="6" fillId="3" borderId="21" xfId="2" applyFont="1" applyFill="1" applyBorder="1" applyAlignment="1">
      <alignment horizontal="center" vertical="center"/>
    </xf>
    <xf numFmtId="0" fontId="6" fillId="3" borderId="2" xfId="2" applyFont="1" applyFill="1" applyBorder="1" applyAlignment="1">
      <alignment horizontal="center" vertical="center"/>
    </xf>
    <xf numFmtId="0" fontId="6" fillId="3" borderId="22" xfId="2" applyFont="1" applyFill="1" applyBorder="1" applyAlignment="1">
      <alignment horizontal="center" vertical="center"/>
    </xf>
    <xf numFmtId="0" fontId="6" fillId="3" borderId="23" xfId="2" applyFont="1" applyFill="1" applyBorder="1" applyAlignment="1">
      <alignment horizontal="center" vertical="center"/>
    </xf>
    <xf numFmtId="0" fontId="6" fillId="3" borderId="24" xfId="2" applyFont="1" applyFill="1" applyBorder="1" applyAlignment="1">
      <alignment horizontal="center" vertical="center"/>
    </xf>
    <xf numFmtId="0" fontId="6" fillId="3" borderId="25" xfId="2" applyFont="1" applyFill="1" applyBorder="1" applyAlignment="1">
      <alignment horizontal="center" vertical="center"/>
    </xf>
    <xf numFmtId="0" fontId="12" fillId="0" borderId="35"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37" xfId="0" applyFont="1" applyBorder="1" applyAlignment="1">
      <alignment horizontal="center" vertical="center" wrapText="1"/>
    </xf>
    <xf numFmtId="0" fontId="19" fillId="3" borderId="2" xfId="0" applyFont="1" applyFill="1" applyBorder="1" applyAlignment="1" applyProtection="1">
      <alignment horizontal="center"/>
      <protection locked="0"/>
    </xf>
    <xf numFmtId="0" fontId="24" fillId="0" borderId="2" xfId="0" applyFont="1" applyBorder="1" applyAlignment="1">
      <alignment horizontal="left" vertical="center"/>
    </xf>
    <xf numFmtId="0" fontId="42" fillId="0" borderId="53" xfId="0" applyFont="1" applyBorder="1" applyAlignment="1">
      <alignment horizontal="center" vertical="center" textRotation="90" wrapText="1"/>
    </xf>
    <xf numFmtId="0" fontId="42" fillId="0" borderId="67" xfId="0" applyFont="1" applyBorder="1" applyAlignment="1">
      <alignment horizontal="center" vertical="center" textRotation="90" wrapText="1"/>
    </xf>
    <xf numFmtId="0" fontId="42" fillId="0" borderId="60" xfId="0" applyFont="1" applyBorder="1" applyAlignment="1">
      <alignment horizontal="center" vertical="center" textRotation="90" wrapText="1"/>
    </xf>
    <xf numFmtId="0" fontId="42" fillId="0" borderId="55" xfId="0" applyFont="1" applyBorder="1" applyAlignment="1">
      <alignment horizontal="center" vertical="center" textRotation="90" wrapText="1"/>
    </xf>
    <xf numFmtId="0" fontId="42" fillId="0" borderId="54" xfId="0" applyFont="1" applyBorder="1" applyAlignment="1">
      <alignment horizontal="center" vertical="center" textRotation="90" wrapText="1"/>
    </xf>
    <xf numFmtId="0" fontId="21" fillId="0" borderId="2" xfId="0" applyFont="1" applyBorder="1" applyAlignment="1">
      <alignment horizontal="justify" vertical="center" wrapText="1"/>
    </xf>
    <xf numFmtId="0" fontId="21" fillId="0" borderId="5" xfId="0" applyFont="1" applyBorder="1" applyAlignment="1">
      <alignment horizontal="justify" vertical="center" wrapText="1"/>
    </xf>
    <xf numFmtId="0" fontId="21" fillId="0" borderId="4" xfId="0" applyFont="1" applyBorder="1" applyAlignment="1">
      <alignment horizontal="justify" vertical="center" wrapText="1"/>
    </xf>
    <xf numFmtId="0" fontId="21" fillId="0" borderId="3" xfId="0" applyFont="1" applyBorder="1" applyAlignment="1">
      <alignment horizontal="justify" vertical="center" wrapText="1"/>
    </xf>
    <xf numFmtId="0" fontId="21" fillId="0" borderId="5"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3" xfId="0" applyFont="1" applyBorder="1" applyAlignment="1">
      <alignment horizontal="center" vertical="center" wrapText="1"/>
    </xf>
    <xf numFmtId="0" fontId="24" fillId="3" borderId="38" xfId="2" applyFont="1" applyFill="1" applyBorder="1" applyAlignment="1">
      <alignment horizontal="center" vertical="center"/>
    </xf>
    <xf numFmtId="0" fontId="24" fillId="3" borderId="19" xfId="2" applyFont="1" applyFill="1" applyBorder="1" applyAlignment="1">
      <alignment horizontal="center" vertical="center"/>
    </xf>
    <xf numFmtId="0" fontId="24" fillId="3" borderId="3" xfId="2" applyFont="1" applyFill="1" applyBorder="1" applyAlignment="1">
      <alignment horizontal="center" vertical="center"/>
    </xf>
    <xf numFmtId="0" fontId="24" fillId="3" borderId="2" xfId="2" applyFont="1" applyFill="1" applyBorder="1" applyAlignment="1">
      <alignment horizontal="center" vertical="center"/>
    </xf>
    <xf numFmtId="0" fontId="24" fillId="3" borderId="39" xfId="2" applyFont="1" applyFill="1" applyBorder="1" applyAlignment="1">
      <alignment horizontal="center" vertical="center"/>
    </xf>
    <xf numFmtId="0" fontId="24" fillId="3" borderId="24" xfId="2" applyFont="1" applyFill="1" applyBorder="1" applyAlignment="1">
      <alignment horizontal="center" vertical="center"/>
    </xf>
    <xf numFmtId="0" fontId="34" fillId="5" borderId="2" xfId="0" applyFont="1" applyFill="1" applyBorder="1" applyAlignment="1">
      <alignment horizontal="center" vertical="center"/>
    </xf>
    <xf numFmtId="0" fontId="21" fillId="3" borderId="18" xfId="0" applyFont="1" applyFill="1" applyBorder="1" applyAlignment="1">
      <alignment horizontal="center" vertical="center" wrapText="1"/>
    </xf>
    <xf numFmtId="0" fontId="21" fillId="3" borderId="20" xfId="0" applyFont="1" applyFill="1" applyBorder="1" applyAlignment="1">
      <alignment horizontal="center" vertical="center" wrapText="1"/>
    </xf>
    <xf numFmtId="0" fontId="21" fillId="3" borderId="21" xfId="0" applyFont="1" applyFill="1" applyBorder="1" applyAlignment="1">
      <alignment horizontal="center" vertical="center" wrapText="1"/>
    </xf>
    <xf numFmtId="0" fontId="21" fillId="3" borderId="22" xfId="0" applyFont="1" applyFill="1" applyBorder="1" applyAlignment="1">
      <alignment horizontal="center" vertical="center" wrapText="1"/>
    </xf>
    <xf numFmtId="0" fontId="21" fillId="3" borderId="23" xfId="0" applyFont="1" applyFill="1" applyBorder="1" applyAlignment="1">
      <alignment horizontal="center" vertical="center" wrapText="1"/>
    </xf>
    <xf numFmtId="0" fontId="21" fillId="3" borderId="25" xfId="0" applyFont="1" applyFill="1" applyBorder="1" applyAlignment="1">
      <alignment horizontal="center" vertical="center" wrapText="1"/>
    </xf>
    <xf numFmtId="0" fontId="21" fillId="3" borderId="18" xfId="0" applyFont="1" applyFill="1" applyBorder="1" applyAlignment="1">
      <alignment horizontal="left" vertical="center" wrapText="1"/>
    </xf>
    <xf numFmtId="0" fontId="21" fillId="3" borderId="19" xfId="0" applyFont="1" applyFill="1" applyBorder="1" applyAlignment="1">
      <alignment horizontal="left" vertical="center" wrapText="1"/>
    </xf>
    <xf numFmtId="0" fontId="21" fillId="3" borderId="20" xfId="0" applyFont="1" applyFill="1" applyBorder="1" applyAlignment="1">
      <alignment horizontal="left" vertical="center" wrapText="1"/>
    </xf>
    <xf numFmtId="0" fontId="21" fillId="3" borderId="21"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22" xfId="0" applyFont="1" applyFill="1" applyBorder="1" applyAlignment="1">
      <alignment horizontal="left" vertical="center" wrapText="1"/>
    </xf>
    <xf numFmtId="0" fontId="21" fillId="3" borderId="23" xfId="0" applyFont="1" applyFill="1" applyBorder="1" applyAlignment="1">
      <alignment horizontal="left" vertical="center" wrapText="1"/>
    </xf>
    <xf numFmtId="0" fontId="21" fillId="3" borderId="24" xfId="0" applyFont="1" applyFill="1" applyBorder="1" applyAlignment="1">
      <alignment horizontal="left" vertical="center" wrapText="1"/>
    </xf>
    <xf numFmtId="0" fontId="21" fillId="3" borderId="25" xfId="0" applyFont="1" applyFill="1" applyBorder="1" applyAlignment="1">
      <alignment horizontal="left" vertical="center" wrapText="1"/>
    </xf>
    <xf numFmtId="0" fontId="21" fillId="0" borderId="2" xfId="0" applyFont="1" applyBorder="1" applyAlignment="1">
      <alignment horizontal="left" vertical="center" wrapText="1"/>
    </xf>
    <xf numFmtId="0" fontId="34" fillId="5" borderId="2" xfId="0" applyFont="1" applyFill="1" applyBorder="1" applyAlignment="1">
      <alignment horizontal="left" vertical="center"/>
    </xf>
    <xf numFmtId="0" fontId="24" fillId="0" borderId="2" xfId="0" applyFont="1" applyBorder="1" applyAlignment="1">
      <alignment horizontal="left" vertical="center" wrapText="1"/>
    </xf>
    <xf numFmtId="0" fontId="34" fillId="5" borderId="2" xfId="0" applyFont="1" applyFill="1" applyBorder="1" applyAlignment="1">
      <alignment horizontal="center" vertical="center" wrapText="1"/>
    </xf>
    <xf numFmtId="0" fontId="22" fillId="0" borderId="5" xfId="0" applyFont="1" applyBorder="1" applyAlignment="1">
      <alignment horizontal="justify" vertical="center" wrapText="1"/>
    </xf>
    <xf numFmtId="0" fontId="22" fillId="0" borderId="4" xfId="0" applyFont="1" applyBorder="1" applyAlignment="1">
      <alignment horizontal="justify" vertical="center" wrapText="1"/>
    </xf>
    <xf numFmtId="0" fontId="22" fillId="0" borderId="3" xfId="0" applyFont="1" applyBorder="1" applyAlignment="1">
      <alignment horizontal="justify" vertical="center" wrapText="1"/>
    </xf>
    <xf numFmtId="0" fontId="22" fillId="0" borderId="5"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 xfId="0" applyFont="1" applyBorder="1" applyAlignment="1">
      <alignment horizontal="center" vertical="center" wrapText="1"/>
    </xf>
    <xf numFmtId="170" fontId="41" fillId="0" borderId="47" xfId="0" applyNumberFormat="1" applyFont="1" applyBorder="1" applyAlignment="1" applyProtection="1">
      <alignment horizontal="center" vertical="center" wrapText="1"/>
      <protection locked="0"/>
    </xf>
    <xf numFmtId="170" fontId="41" fillId="0" borderId="50" xfId="0" applyNumberFormat="1" applyFont="1" applyBorder="1" applyAlignment="1" applyProtection="1">
      <alignment horizontal="center" vertical="center" wrapText="1"/>
      <protection locked="0"/>
    </xf>
    <xf numFmtId="170" fontId="41" fillId="0" borderId="45" xfId="0" applyNumberFormat="1" applyFont="1" applyBorder="1" applyAlignment="1" applyProtection="1">
      <alignment horizontal="center" vertical="center"/>
      <protection locked="0"/>
    </xf>
  </cellXfs>
  <cellStyles count="8">
    <cellStyle name="Hipervínculo" xfId="4" builtinId="8"/>
    <cellStyle name="Hyperlink" xfId="6" xr:uid="{00000000-0005-0000-0000-000001000000}"/>
    <cellStyle name="Neutral" xfId="1" builtinId="28" customBuiltin="1"/>
    <cellStyle name="Normal" xfId="0" builtinId="0"/>
    <cellStyle name="Normal 2" xfId="2" xr:uid="{00000000-0005-0000-0000-000004000000}"/>
    <cellStyle name="Porcentaje" xfId="5" builtinId="5"/>
    <cellStyle name="Porcentaje 2" xfId="7" xr:uid="{00000000-0005-0000-0000-000006000000}"/>
    <cellStyle name="Total" xfId="3" builtinId="25" customBuiltin="1"/>
  </cellStyles>
  <dxfs count="13">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colors>
    <mruColors>
      <color rgb="FF962D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1</xdr:col>
      <xdr:colOff>134471</xdr:colOff>
      <xdr:row>1</xdr:row>
      <xdr:rowOff>78440</xdr:rowOff>
    </xdr:from>
    <xdr:to>
      <xdr:col>2</xdr:col>
      <xdr:colOff>1647265</xdr:colOff>
      <xdr:row>4</xdr:row>
      <xdr:rowOff>139703</xdr:rowOff>
    </xdr:to>
    <xdr:pic>
      <xdr:nvPicPr>
        <xdr:cNvPr id="2" name="Imagen 1">
          <a:extLst>
            <a:ext uri="{FF2B5EF4-FFF2-40B4-BE49-F238E27FC236}">
              <a16:creationId xmlns:a16="http://schemas.microsoft.com/office/drawing/2014/main" id="{7C98898B-4B9A-7F23-24BA-D1D4BD3937D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896471" y="56029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789083" y="5577417"/>
          <a:ext cx="963706" cy="1176619"/>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582083</xdr:colOff>
      <xdr:row>1</xdr:row>
      <xdr:rowOff>42333</xdr:rowOff>
    </xdr:from>
    <xdr:to>
      <xdr:col>2</xdr:col>
      <xdr:colOff>1345328</xdr:colOff>
      <xdr:row>4</xdr:row>
      <xdr:rowOff>91767</xdr:rowOff>
    </xdr:to>
    <xdr:pic>
      <xdr:nvPicPr>
        <xdr:cNvPr id="2" name="Imagen 1">
          <a:extLst>
            <a:ext uri="{FF2B5EF4-FFF2-40B4-BE49-F238E27FC236}">
              <a16:creationId xmlns:a16="http://schemas.microsoft.com/office/drawing/2014/main" id="{49041E17-4E7A-46E5-A334-2C0A373BE3F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740833" y="20108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310242</xdr:colOff>
      <xdr:row>1</xdr:row>
      <xdr:rowOff>185058</xdr:rowOff>
    </xdr:from>
    <xdr:to>
      <xdr:col>15</xdr:col>
      <xdr:colOff>49306</xdr:colOff>
      <xdr:row>6</xdr:row>
      <xdr:rowOff>86687</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17674317" y="346983"/>
          <a:ext cx="958264" cy="1187504"/>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2</xdr:col>
      <xdr:colOff>361950</xdr:colOff>
      <xdr:row>1</xdr:row>
      <xdr:rowOff>47625</xdr:rowOff>
    </xdr:from>
    <xdr:to>
      <xdr:col>2</xdr:col>
      <xdr:colOff>2098862</xdr:colOff>
      <xdr:row>4</xdr:row>
      <xdr:rowOff>94096</xdr:rowOff>
    </xdr:to>
    <xdr:pic>
      <xdr:nvPicPr>
        <xdr:cNvPr id="2" name="Imagen 1">
          <a:extLst>
            <a:ext uri="{FF2B5EF4-FFF2-40B4-BE49-F238E27FC236}">
              <a16:creationId xmlns:a16="http://schemas.microsoft.com/office/drawing/2014/main" id="{9FADC14F-4C37-4148-9BBB-0C73CFAB94D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23875" y="209550"/>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21</xdr:row>
      <xdr:rowOff>2</xdr:rowOff>
    </xdr:from>
    <xdr:to>
      <xdr:col>6</xdr:col>
      <xdr:colOff>402789</xdr:colOff>
      <xdr:row>28</xdr:row>
      <xdr:rowOff>139453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5418666" y="4974169"/>
          <a:ext cx="963706" cy="1176617"/>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179917</xdr:colOff>
      <xdr:row>1</xdr:row>
      <xdr:rowOff>116416</xdr:rowOff>
    </xdr:from>
    <xdr:to>
      <xdr:col>2</xdr:col>
      <xdr:colOff>793750</xdr:colOff>
      <xdr:row>4</xdr:row>
      <xdr:rowOff>80572</xdr:rowOff>
    </xdr:to>
    <xdr:pic>
      <xdr:nvPicPr>
        <xdr:cNvPr id="2" name="Imagen 1">
          <a:extLst>
            <a:ext uri="{FF2B5EF4-FFF2-40B4-BE49-F238E27FC236}">
              <a16:creationId xmlns:a16="http://schemas.microsoft.com/office/drawing/2014/main" id="{DECDAC8E-4F8C-EC5D-5A3C-03A0883FFA2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38667" y="275166"/>
          <a:ext cx="1587500" cy="90607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2024048" y="191881"/>
          <a:ext cx="968307" cy="1169256"/>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105834</xdr:colOff>
      <xdr:row>1</xdr:row>
      <xdr:rowOff>10583</xdr:rowOff>
    </xdr:from>
    <xdr:to>
      <xdr:col>2</xdr:col>
      <xdr:colOff>869078</xdr:colOff>
      <xdr:row>4</xdr:row>
      <xdr:rowOff>60018</xdr:rowOff>
    </xdr:to>
    <xdr:pic>
      <xdr:nvPicPr>
        <xdr:cNvPr id="2" name="Imagen 1">
          <a:extLst>
            <a:ext uri="{FF2B5EF4-FFF2-40B4-BE49-F238E27FC236}">
              <a16:creationId xmlns:a16="http://schemas.microsoft.com/office/drawing/2014/main" id="{0180B343-63A0-4C5B-8A40-2856ED159E0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264584" y="16933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6419850" y="2238375"/>
          <a:ext cx="963706" cy="1176619"/>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317500</xdr:colOff>
      <xdr:row>1</xdr:row>
      <xdr:rowOff>105833</xdr:rowOff>
    </xdr:from>
    <xdr:to>
      <xdr:col>1</xdr:col>
      <xdr:colOff>2054412</xdr:colOff>
      <xdr:row>4</xdr:row>
      <xdr:rowOff>155268</xdr:rowOff>
    </xdr:to>
    <xdr:pic>
      <xdr:nvPicPr>
        <xdr:cNvPr id="2" name="Imagen 1">
          <a:extLst>
            <a:ext uri="{FF2B5EF4-FFF2-40B4-BE49-F238E27FC236}">
              <a16:creationId xmlns:a16="http://schemas.microsoft.com/office/drawing/2014/main" id="{4AA749C3-06F2-4F2D-890B-AD3E915F916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476250" y="26458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2147177" y="1322293"/>
          <a:ext cx="963706" cy="1176619"/>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169333</xdr:colOff>
      <xdr:row>1</xdr:row>
      <xdr:rowOff>84666</xdr:rowOff>
    </xdr:from>
    <xdr:to>
      <xdr:col>2</xdr:col>
      <xdr:colOff>932578</xdr:colOff>
      <xdr:row>4</xdr:row>
      <xdr:rowOff>134101</xdr:rowOff>
    </xdr:to>
    <xdr:pic>
      <xdr:nvPicPr>
        <xdr:cNvPr id="2" name="Imagen 1">
          <a:extLst>
            <a:ext uri="{FF2B5EF4-FFF2-40B4-BE49-F238E27FC236}">
              <a16:creationId xmlns:a16="http://schemas.microsoft.com/office/drawing/2014/main" id="{DF6A5D11-0756-47DC-A29F-1C3F27E4FC3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28083" y="243416"/>
          <a:ext cx="1736912" cy="991351"/>
        </a:xfrm>
        <a:prstGeom prst="rect">
          <a:avLst/>
        </a:prstGeom>
        <a:noFill/>
        <a:ln>
          <a:noFill/>
        </a:ln>
        <a:extLst>
          <a:ext uri="{53640926-AAD7-44D8-BBD7-CCE9431645EC}">
            <a14:shadowObscured xmlns:a14="http://schemas.microsoft.com/office/drawing/2010/main"/>
          </a:ext>
        </a:extLst>
      </xdr:spPr>
    </xdr:pic>
    <xdr:clientData/>
  </xdr:twoCellAnchor>
  <xdr:oneCellAnchor>
    <xdr:from>
      <xdr:col>8</xdr:col>
      <xdr:colOff>61383</xdr:colOff>
      <xdr:row>11</xdr:row>
      <xdr:rowOff>135465</xdr:rowOff>
    </xdr:from>
    <xdr:ext cx="2255105" cy="380361"/>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E782704A-B833-4FB4-B734-2C8FC3631ABE}"/>
                </a:ext>
              </a:extLst>
            </xdr:cNvPr>
            <xdr:cNvSpPr txBox="1"/>
          </xdr:nvSpPr>
          <xdr:spPr>
            <a:xfrm>
              <a:off x="8940800" y="2971798"/>
              <a:ext cx="2255105"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d>
                      <m:dPr>
                        <m:ctrlPr>
                          <a:rPr lang="es-CO" sz="1100" i="1">
                            <a:latin typeface="Cambria Math" panose="02040503050406030204" pitchFamily="18" charset="0"/>
                          </a:rPr>
                        </m:ctrlPr>
                      </m:dPr>
                      <m:e>
                        <m:f>
                          <m:fPr>
                            <m:ctrlPr>
                              <a:rPr lang="es-CO" sz="1100" i="1">
                                <a:latin typeface="Cambria Math" panose="02040503050406030204" pitchFamily="18" charset="0"/>
                              </a:rPr>
                            </m:ctrlPr>
                          </m:fPr>
                          <m:num>
                            <m:r>
                              <a:rPr lang="es-MX" sz="1100" b="0" i="1">
                                <a:latin typeface="Cambria Math" panose="02040503050406030204" pitchFamily="18" charset="0"/>
                              </a:rPr>
                              <m:t>𝐴𝑐𝑡𝑖𝑣𝑖𝑑𝑎𝑑𝑒𝑠</m:t>
                            </m:r>
                            <m:r>
                              <a:rPr lang="es-MX" sz="1100" b="0" i="1">
                                <a:latin typeface="Cambria Math" panose="02040503050406030204" pitchFamily="18" charset="0"/>
                              </a:rPr>
                              <m:t> </m:t>
                            </m:r>
                            <m:r>
                              <a:rPr lang="es-CO" sz="1100" i="1">
                                <a:latin typeface="Cambria Math" panose="02040503050406030204" pitchFamily="18" charset="0"/>
                              </a:rPr>
                              <m:t>𝑒𝑗𝑒𝑐𝑢𝑡𝑎𝑑𝑎𝑠</m:t>
                            </m:r>
                          </m:num>
                          <m:den>
                            <m:r>
                              <a:rPr lang="es-MX" sz="1100" b="0" i="1">
                                <a:latin typeface="Cambria Math" panose="02040503050406030204" pitchFamily="18" charset="0"/>
                              </a:rPr>
                              <m:t>𝐴𝑐𝑡𝑖𝑣𝑖𝑑𝑎𝑑𝑒𝑠</m:t>
                            </m:r>
                            <m:r>
                              <a:rPr lang="es-MX" sz="1100" b="0" i="1">
                                <a:latin typeface="Cambria Math" panose="02040503050406030204" pitchFamily="18" charset="0"/>
                              </a:rPr>
                              <m:t> </m:t>
                            </m:r>
                            <m:r>
                              <a:rPr lang="es-MX" sz="1100" b="0" i="1">
                                <a:latin typeface="Cambria Math" panose="02040503050406030204" pitchFamily="18" charset="0"/>
                              </a:rPr>
                              <m:t>𝑝𝑟𝑜𝑔𝑟𝑎𝑚𝑎𝑑𝑎𝑠</m:t>
                            </m:r>
                          </m:den>
                        </m:f>
                      </m:e>
                    </m:d>
                    <m:r>
                      <a:rPr lang="es-CO" sz="1100" i="1">
                        <a:latin typeface="Cambria Math" panose="02040503050406030204" pitchFamily="18" charset="0"/>
                      </a:rPr>
                      <m:t> ∗100</m:t>
                    </m:r>
                  </m:oMath>
                </m:oMathPara>
              </a14:m>
              <a:endParaRPr lang="es-CO" sz="1100"/>
            </a:p>
          </xdr:txBody>
        </xdr:sp>
      </mc:Choice>
      <mc:Fallback xmlns="">
        <xdr:sp macro="" textlink="">
          <xdr:nvSpPr>
            <xdr:cNvPr id="4" name="CuadroTexto 3">
              <a:extLst>
                <a:ext uri="{FF2B5EF4-FFF2-40B4-BE49-F238E27FC236}">
                  <a16:creationId xmlns:a16="http://schemas.microsoft.com/office/drawing/2014/main" id="{E782704A-B833-4FB4-B734-2C8FC3631ABE}"/>
                </a:ext>
              </a:extLst>
            </xdr:cNvPr>
            <xdr:cNvSpPr txBox="1"/>
          </xdr:nvSpPr>
          <xdr:spPr>
            <a:xfrm>
              <a:off x="8940800" y="2971798"/>
              <a:ext cx="2255105"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i="0">
                  <a:latin typeface="Cambria Math" panose="02040503050406030204" pitchFamily="18" charset="0"/>
                </a:rPr>
                <a:t>((</a:t>
              </a:r>
              <a:r>
                <a:rPr lang="es-MX" sz="1100" b="0" i="0">
                  <a:latin typeface="Cambria Math" panose="02040503050406030204" pitchFamily="18" charset="0"/>
                </a:rPr>
                <a:t>𝐴𝑐𝑡𝑖𝑣𝑖𝑑𝑎𝑑𝑒𝑠 </a:t>
              </a:r>
              <a:r>
                <a:rPr lang="es-CO" sz="1100" i="0">
                  <a:latin typeface="Cambria Math" panose="02040503050406030204" pitchFamily="18" charset="0"/>
                </a:rPr>
                <a:t>𝑒𝑗𝑒𝑐𝑢𝑡𝑎𝑑𝑎𝑠)/(</a:t>
              </a:r>
              <a:r>
                <a:rPr lang="es-MX" sz="1100" b="0" i="0">
                  <a:latin typeface="Cambria Math" panose="02040503050406030204" pitchFamily="18" charset="0"/>
                </a:rPr>
                <a:t>𝐴𝑐𝑡𝑖𝑣𝑖𝑑𝑎𝑑𝑒𝑠 𝑝𝑟𝑜𝑔𝑟𝑎𝑚𝑎𝑑𝑎𝑠</a:t>
              </a:r>
              <a:r>
                <a:rPr lang="es-CO" sz="1100" b="0" i="0">
                  <a:latin typeface="Cambria Math" panose="02040503050406030204" pitchFamily="18" charset="0"/>
                </a:rPr>
                <a:t>)</a:t>
              </a:r>
              <a:r>
                <a:rPr lang="es-MX" sz="1100" b="0" i="0">
                  <a:latin typeface="Cambria Math" panose="02040503050406030204" pitchFamily="18" charset="0"/>
                </a:rPr>
                <a:t>)</a:t>
              </a:r>
              <a:r>
                <a:rPr lang="es-CO" sz="1100" b="0" i="0">
                  <a:latin typeface="Cambria Math" panose="02040503050406030204" pitchFamily="18" charset="0"/>
                </a:rPr>
                <a:t> </a:t>
              </a:r>
              <a:r>
                <a:rPr lang="es-CO" sz="1100" i="0">
                  <a:latin typeface="Cambria Math" panose="02040503050406030204" pitchFamily="18" charset="0"/>
                </a:rPr>
                <a:t> ∗100</a:t>
              </a:r>
              <a:endParaRPr lang="es-CO" sz="1100"/>
            </a:p>
          </xdr:txBody>
        </xdr:sp>
      </mc:Fallback>
    </mc:AlternateContent>
    <xdr:clientData/>
  </xdr:oneCellAnchor>
</xdr:wsDr>
</file>

<file path=xl/drawings/drawing5.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12039600" y="0"/>
          <a:ext cx="963706" cy="1180852"/>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296333</xdr:colOff>
      <xdr:row>1</xdr:row>
      <xdr:rowOff>148166</xdr:rowOff>
    </xdr:from>
    <xdr:to>
      <xdr:col>1</xdr:col>
      <xdr:colOff>2033245</xdr:colOff>
      <xdr:row>4</xdr:row>
      <xdr:rowOff>197601</xdr:rowOff>
    </xdr:to>
    <xdr:pic>
      <xdr:nvPicPr>
        <xdr:cNvPr id="2" name="Imagen 1">
          <a:extLst>
            <a:ext uri="{FF2B5EF4-FFF2-40B4-BE49-F238E27FC236}">
              <a16:creationId xmlns:a16="http://schemas.microsoft.com/office/drawing/2014/main" id="{1D79904E-A27C-4F86-9955-2562C231492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455083" y="306916"/>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11624227" y="92351"/>
          <a:ext cx="964949" cy="1808168"/>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281609</xdr:colOff>
      <xdr:row>1</xdr:row>
      <xdr:rowOff>99391</xdr:rowOff>
    </xdr:from>
    <xdr:to>
      <xdr:col>1</xdr:col>
      <xdr:colOff>1648239</xdr:colOff>
      <xdr:row>4</xdr:row>
      <xdr:rowOff>150533</xdr:rowOff>
    </xdr:to>
    <xdr:pic>
      <xdr:nvPicPr>
        <xdr:cNvPr id="2" name="Imagen 1">
          <a:extLst>
            <a:ext uri="{FF2B5EF4-FFF2-40B4-BE49-F238E27FC236}">
              <a16:creationId xmlns:a16="http://schemas.microsoft.com/office/drawing/2014/main" id="{05EDE733-3D35-427C-B7E5-9543CC67008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612913" y="273326"/>
          <a:ext cx="1366630" cy="78001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9</xdr:col>
      <xdr:colOff>141363</xdr:colOff>
      <xdr:row>1</xdr:row>
      <xdr:rowOff>171601</xdr:rowOff>
    </xdr:from>
    <xdr:to>
      <xdr:col>13</xdr:col>
      <xdr:colOff>78486</xdr:colOff>
      <xdr:row>6</xdr:row>
      <xdr:rowOff>111125</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11364988" y="330351"/>
          <a:ext cx="953123" cy="1225399"/>
        </a:xfrm>
        <a:prstGeom prst="leftArrow">
          <a:avLst>
            <a:gd name="adj1" fmla="val 50000"/>
            <a:gd name="adj2" fmla="val 50000"/>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370417</xdr:colOff>
      <xdr:row>1</xdr:row>
      <xdr:rowOff>63500</xdr:rowOff>
    </xdr:from>
    <xdr:to>
      <xdr:col>2</xdr:col>
      <xdr:colOff>1133662</xdr:colOff>
      <xdr:row>4</xdr:row>
      <xdr:rowOff>112935</xdr:rowOff>
    </xdr:to>
    <xdr:pic>
      <xdr:nvPicPr>
        <xdr:cNvPr id="2" name="Imagen 1">
          <a:extLst>
            <a:ext uri="{FF2B5EF4-FFF2-40B4-BE49-F238E27FC236}">
              <a16:creationId xmlns:a16="http://schemas.microsoft.com/office/drawing/2014/main" id="{1E319238-D621-4EAF-8EE3-88BB21E45A8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29167" y="222250"/>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20</xdr:row>
      <xdr:rowOff>116417</xdr:rowOff>
    </xdr:from>
    <xdr:to>
      <xdr:col>3</xdr:col>
      <xdr:colOff>1524623</xdr:colOff>
      <xdr:row>28</xdr:row>
      <xdr:rowOff>107703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6011334" y="5577417"/>
          <a:ext cx="963706" cy="1176619"/>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370416</xdr:colOff>
      <xdr:row>1</xdr:row>
      <xdr:rowOff>137583</xdr:rowOff>
    </xdr:from>
    <xdr:to>
      <xdr:col>1</xdr:col>
      <xdr:colOff>2107328</xdr:colOff>
      <xdr:row>4</xdr:row>
      <xdr:rowOff>187018</xdr:rowOff>
    </xdr:to>
    <xdr:pic>
      <xdr:nvPicPr>
        <xdr:cNvPr id="2" name="Imagen 1">
          <a:extLst>
            <a:ext uri="{FF2B5EF4-FFF2-40B4-BE49-F238E27FC236}">
              <a16:creationId xmlns:a16="http://schemas.microsoft.com/office/drawing/2014/main" id="{F955B264-2391-4353-A8D5-13F4182AAEB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29166" y="29633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1228917" y="1545167"/>
          <a:ext cx="963707" cy="1261284"/>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158750</xdr:colOff>
      <xdr:row>1</xdr:row>
      <xdr:rowOff>42334</xdr:rowOff>
    </xdr:from>
    <xdr:to>
      <xdr:col>1</xdr:col>
      <xdr:colOff>1895662</xdr:colOff>
      <xdr:row>4</xdr:row>
      <xdr:rowOff>91769</xdr:rowOff>
    </xdr:to>
    <xdr:pic>
      <xdr:nvPicPr>
        <xdr:cNvPr id="2" name="Imagen 1">
          <a:extLst>
            <a:ext uri="{FF2B5EF4-FFF2-40B4-BE49-F238E27FC236}">
              <a16:creationId xmlns:a16="http://schemas.microsoft.com/office/drawing/2014/main" id="{A7DD2CF5-3A79-47B5-90D2-24535DBB277E}"/>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17500" y="201084"/>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hyperlink" Target="mailto:AnaMA@SUPERSOCIEDADES.GOV.CO" TargetMode="External"/><Relationship Id="rId13" Type="http://schemas.openxmlformats.org/officeDocument/2006/relationships/hyperlink" Target="mailto:ntpatarroyo@supersociedades.gov.co" TargetMode="External"/><Relationship Id="rId18" Type="http://schemas.openxmlformats.org/officeDocument/2006/relationships/drawing" Target="../drawings/drawing7.xml"/><Relationship Id="rId3" Type="http://schemas.openxmlformats.org/officeDocument/2006/relationships/hyperlink" Target="mailto:ElsaL@SUPERSOCIEDADES.GOV.CO" TargetMode="External"/><Relationship Id="rId7" Type="http://schemas.openxmlformats.org/officeDocument/2006/relationships/hyperlink" Target="mailto:MauricioE@SUPERSOCIEDADES.GOV.CO" TargetMode="External"/><Relationship Id="rId12" Type="http://schemas.openxmlformats.org/officeDocument/2006/relationships/hyperlink" Target="mailto:ECabrera@SUPERSOCIEDADES.GOV.CO" TargetMode="External"/><Relationship Id="rId17" Type="http://schemas.openxmlformats.org/officeDocument/2006/relationships/printerSettings" Target="../printerSettings/printerSettings7.bin"/><Relationship Id="rId2" Type="http://schemas.openxmlformats.org/officeDocument/2006/relationships/hyperlink" Target="mailto:MariaA@SUPERSOCIEDADES.GOV.CO" TargetMode="External"/><Relationship Id="rId16" Type="http://schemas.openxmlformats.org/officeDocument/2006/relationships/hyperlink" Target="mailto:nimartinez@supersociedades.gov.co" TargetMode="External"/><Relationship Id="rId20" Type="http://schemas.openxmlformats.org/officeDocument/2006/relationships/comments" Target="../comments6.xml"/><Relationship Id="rId1" Type="http://schemas.openxmlformats.org/officeDocument/2006/relationships/hyperlink" Target="mailto:MariaA@SUPERSOCIEDADES.GOV.CO" TargetMode="External"/><Relationship Id="rId6" Type="http://schemas.openxmlformats.org/officeDocument/2006/relationships/hyperlink" Target="mailto:RURamirez@SUPERSOCIEDADES.GOV.CO" TargetMode="External"/><Relationship Id="rId11" Type="http://schemas.openxmlformats.org/officeDocument/2006/relationships/hyperlink" Target="mailto:MJimenez@SUPERSOCIEDADES.GOV.CO" TargetMode="External"/><Relationship Id="rId5" Type="http://schemas.openxmlformats.org/officeDocument/2006/relationships/hyperlink" Target="mailto:SantiagoL@SUPERSOCIEDADES.GOV.CO" TargetMode="External"/><Relationship Id="rId15" Type="http://schemas.openxmlformats.org/officeDocument/2006/relationships/hyperlink" Target="mailto:mdoria@supersociedades.gov.co" TargetMode="External"/><Relationship Id="rId10" Type="http://schemas.openxmlformats.org/officeDocument/2006/relationships/hyperlink" Target="mailto:BEscobar@SUPERSOCIEDADES.GOV.CO" TargetMode="External"/><Relationship Id="rId19" Type="http://schemas.openxmlformats.org/officeDocument/2006/relationships/vmlDrawing" Target="../drawings/vmlDrawing6.vml"/><Relationship Id="rId4" Type="http://schemas.openxmlformats.org/officeDocument/2006/relationships/hyperlink" Target="mailto:ACervantes@SUPERSOCIEDADES.GOV.CO" TargetMode="External"/><Relationship Id="rId9" Type="http://schemas.openxmlformats.org/officeDocument/2006/relationships/hyperlink" Target="mailto:MarisolCC@SUPERSOCIEDADES.GOV.CO" TargetMode="External"/><Relationship Id="rId14" Type="http://schemas.openxmlformats.org/officeDocument/2006/relationships/hyperlink" Target="mailto:amortigo@supersociedades.gov.co" TargetMode="Externa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S25"/>
  <sheetViews>
    <sheetView showGridLines="0" tabSelected="1" zoomScale="85" zoomScaleNormal="85" workbookViewId="0"/>
  </sheetViews>
  <sheetFormatPr baseColWidth="10" defaultColWidth="11.42578125" defaultRowHeight="11.25" x14ac:dyDescent="0.15"/>
  <cols>
    <col min="1" max="1" width="11.42578125" style="16"/>
    <col min="2" max="2" width="3.28515625" style="16" customWidth="1"/>
    <col min="3" max="3" width="26.5703125" style="16" bestFit="1" customWidth="1"/>
    <col min="4" max="4" width="3.7109375" style="16" customWidth="1"/>
    <col min="5" max="5" width="26.7109375" style="16" bestFit="1" customWidth="1"/>
    <col min="6" max="6" width="3.7109375" style="16" customWidth="1"/>
    <col min="7" max="7" width="26.85546875" style="16" bestFit="1" customWidth="1"/>
    <col min="8" max="8" width="3.7109375" style="16" customWidth="1"/>
    <col min="9" max="9" width="28.42578125" style="16" customWidth="1"/>
    <col min="10" max="10" width="3.7109375" style="16" customWidth="1"/>
    <col min="11" max="11" width="27" style="16" customWidth="1"/>
    <col min="12" max="12" width="2.7109375" style="16" customWidth="1"/>
    <col min="13" max="14" width="7.7109375" style="16" customWidth="1"/>
    <col min="15" max="16" width="5.7109375" style="16" hidden="1" customWidth="1"/>
    <col min="17" max="17" width="10.7109375" style="16" customWidth="1"/>
    <col min="18" max="18" width="20.7109375" style="16" customWidth="1"/>
    <col min="19" max="19" width="9.140625" style="18" customWidth="1"/>
    <col min="20" max="240" width="9.140625" style="16" customWidth="1"/>
    <col min="241" max="16384" width="11.42578125" style="16"/>
  </cols>
  <sheetData>
    <row r="1" spans="2:19" ht="37.5" customHeight="1" thickBot="1" x14ac:dyDescent="0.2"/>
    <row r="2" spans="2:19" ht="26.25" customHeight="1" x14ac:dyDescent="0.15">
      <c r="B2" s="343"/>
      <c r="C2" s="344"/>
      <c r="D2" s="345" t="s">
        <v>121</v>
      </c>
      <c r="E2" s="346"/>
      <c r="F2" s="346"/>
      <c r="G2" s="346"/>
      <c r="H2" s="346"/>
      <c r="I2" s="346"/>
      <c r="J2" s="347"/>
      <c r="K2" s="333" t="s">
        <v>122</v>
      </c>
      <c r="L2" s="334"/>
    </row>
    <row r="3" spans="2:19" ht="23.25" customHeight="1" x14ac:dyDescent="0.15">
      <c r="B3" s="339"/>
      <c r="C3" s="340"/>
      <c r="D3" s="348" t="s">
        <v>123</v>
      </c>
      <c r="E3" s="349"/>
      <c r="F3" s="349"/>
      <c r="G3" s="349"/>
      <c r="H3" s="349"/>
      <c r="I3" s="349"/>
      <c r="J3" s="350"/>
      <c r="K3" s="335" t="s">
        <v>128</v>
      </c>
      <c r="L3" s="336"/>
    </row>
    <row r="4" spans="2:19" ht="24" customHeight="1" x14ac:dyDescent="0.15">
      <c r="B4" s="339"/>
      <c r="C4" s="340"/>
      <c r="D4" s="348" t="s">
        <v>124</v>
      </c>
      <c r="E4" s="349"/>
      <c r="F4" s="349"/>
      <c r="G4" s="349"/>
      <c r="H4" s="349"/>
      <c r="I4" s="349"/>
      <c r="J4" s="350"/>
      <c r="K4" s="335" t="s">
        <v>125</v>
      </c>
      <c r="L4" s="336"/>
    </row>
    <row r="5" spans="2:19" ht="22.5" customHeight="1" thickBot="1" x14ac:dyDescent="0.2">
      <c r="B5" s="341"/>
      <c r="C5" s="342"/>
      <c r="D5" s="351" t="s">
        <v>126</v>
      </c>
      <c r="E5" s="352"/>
      <c r="F5" s="352"/>
      <c r="G5" s="352"/>
      <c r="H5" s="352"/>
      <c r="I5" s="352"/>
      <c r="J5" s="353"/>
      <c r="K5" s="337" t="s">
        <v>127</v>
      </c>
      <c r="L5" s="338"/>
    </row>
    <row r="6" spans="2:19" ht="5.25" customHeight="1" x14ac:dyDescent="0.15">
      <c r="C6" s="22"/>
      <c r="D6" s="22"/>
      <c r="E6" s="22"/>
      <c r="F6" s="22"/>
      <c r="G6" s="22"/>
      <c r="H6" s="22"/>
      <c r="I6" s="22"/>
    </row>
    <row r="7" spans="2:19" ht="48" customHeight="1" x14ac:dyDescent="0.2">
      <c r="C7" s="331" t="s">
        <v>0</v>
      </c>
      <c r="D7" s="331"/>
      <c r="E7" s="332" t="s">
        <v>167</v>
      </c>
      <c r="F7" s="332"/>
      <c r="G7" s="332"/>
      <c r="H7" s="332"/>
      <c r="I7" s="332"/>
      <c r="J7" s="332"/>
      <c r="K7" s="332"/>
      <c r="S7" s="16"/>
    </row>
    <row r="8" spans="2:19" ht="6.75" customHeight="1" x14ac:dyDescent="0.2">
      <c r="C8" s="31"/>
      <c r="D8" s="31"/>
      <c r="E8" s="32"/>
      <c r="F8" s="32"/>
      <c r="G8" s="32"/>
      <c r="H8" s="32"/>
      <c r="I8" s="32"/>
      <c r="S8" s="16"/>
    </row>
    <row r="9" spans="2:19" ht="6.75" customHeight="1" thickBot="1" x14ac:dyDescent="0.25">
      <c r="C9" s="31"/>
      <c r="D9" s="31"/>
      <c r="E9" s="32"/>
      <c r="F9" s="32"/>
      <c r="G9" s="32"/>
      <c r="H9" s="32"/>
      <c r="I9" s="32"/>
      <c r="S9" s="16"/>
    </row>
    <row r="10" spans="2:19" ht="12" thickBot="1" x14ac:dyDescent="0.2">
      <c r="B10" s="36"/>
      <c r="C10" s="37"/>
      <c r="D10" s="37"/>
      <c r="E10" s="37"/>
      <c r="F10" s="37"/>
      <c r="G10" s="37"/>
      <c r="H10" s="37"/>
      <c r="I10" s="37"/>
      <c r="J10" s="37"/>
      <c r="K10" s="37"/>
      <c r="L10" s="38"/>
    </row>
    <row r="11" spans="2:19" ht="39.950000000000003" customHeight="1" thickBot="1" x14ac:dyDescent="0.2">
      <c r="B11" s="39"/>
      <c r="C11" s="46" t="s">
        <v>35</v>
      </c>
      <c r="D11" s="41"/>
      <c r="E11" s="40" t="s">
        <v>36</v>
      </c>
      <c r="F11" s="41"/>
      <c r="G11" s="40" t="s">
        <v>49</v>
      </c>
      <c r="H11" s="41"/>
      <c r="I11" s="46" t="s">
        <v>69</v>
      </c>
      <c r="J11" s="41"/>
      <c r="K11" s="46" t="s">
        <v>50</v>
      </c>
      <c r="L11" s="42"/>
    </row>
    <row r="12" spans="2:19" ht="15" customHeight="1" thickBot="1" x14ac:dyDescent="0.2">
      <c r="B12" s="39"/>
      <c r="C12" s="41"/>
      <c r="D12" s="41"/>
      <c r="E12" s="41"/>
      <c r="F12" s="41"/>
      <c r="G12" s="41"/>
      <c r="H12" s="41"/>
      <c r="I12" s="41"/>
      <c r="J12" s="41"/>
      <c r="K12" s="41"/>
      <c r="L12" s="42"/>
    </row>
    <row r="13" spans="2:19" ht="39.950000000000003" customHeight="1" thickBot="1" x14ac:dyDescent="0.2">
      <c r="B13" s="39"/>
      <c r="C13" s="40" t="s">
        <v>37</v>
      </c>
      <c r="D13" s="41"/>
      <c r="E13" s="40" t="s">
        <v>38</v>
      </c>
      <c r="F13" s="41"/>
      <c r="G13" s="40" t="s">
        <v>39</v>
      </c>
      <c r="H13" s="41"/>
      <c r="I13" s="40" t="s">
        <v>51</v>
      </c>
      <c r="J13" s="41"/>
      <c r="K13" s="46" t="s">
        <v>40</v>
      </c>
      <c r="L13" s="42"/>
    </row>
    <row r="14" spans="2:19" ht="15" customHeight="1" thickBot="1" x14ac:dyDescent="0.2">
      <c r="B14" s="39"/>
      <c r="C14" s="41"/>
      <c r="D14" s="41"/>
      <c r="E14" s="41"/>
      <c r="F14" s="41"/>
      <c r="G14" s="41"/>
      <c r="H14" s="41"/>
      <c r="I14" s="41"/>
      <c r="J14" s="41"/>
      <c r="K14" s="41"/>
      <c r="L14" s="42"/>
    </row>
    <row r="15" spans="2:19" ht="37.5" customHeight="1" thickBot="1" x14ac:dyDescent="0.2">
      <c r="B15" s="39"/>
      <c r="C15" s="41"/>
      <c r="D15" s="41"/>
      <c r="E15" s="41"/>
      <c r="F15" s="41"/>
      <c r="G15" s="46" t="s">
        <v>41</v>
      </c>
      <c r="H15" s="41"/>
      <c r="I15" s="41"/>
      <c r="J15" s="41"/>
      <c r="K15" s="41"/>
      <c r="L15" s="42"/>
    </row>
    <row r="16" spans="2:19" ht="12" thickBot="1" x14ac:dyDescent="0.2">
      <c r="B16" s="43"/>
      <c r="C16" s="44"/>
      <c r="D16" s="44"/>
      <c r="E16" s="44"/>
      <c r="F16" s="44"/>
      <c r="G16" s="44"/>
      <c r="H16" s="44"/>
      <c r="I16" s="44"/>
      <c r="J16" s="44"/>
      <c r="K16" s="44"/>
      <c r="L16" s="45"/>
    </row>
    <row r="17" ht="37.5" customHeight="1" x14ac:dyDescent="0.15"/>
    <row r="19" ht="37.5" customHeight="1" x14ac:dyDescent="0.15"/>
    <row r="21" ht="37.5" customHeight="1" x14ac:dyDescent="0.15"/>
    <row r="23" ht="37.5" customHeight="1" x14ac:dyDescent="0.15"/>
    <row r="25" ht="37.5" customHeight="1" x14ac:dyDescent="0.15"/>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H17:H65494 J17:J65494" xr:uid="{00000000-0002-0000-0000-000000000000}">
      <formula1>1</formula1>
      <formula2>5</formula2>
    </dataValidation>
  </dataValidations>
  <hyperlinks>
    <hyperlink ref="C11" location="'Justificación - Objetivo'!A1" display="JUSTIFICACIÓN - OBJETIVO" xr:uid="{00000000-0004-0000-0000-000000000000}"/>
    <hyperlink ref="E11" location="Indicadores!Área_de_impresión" display="INDICADORES" xr:uid="{00000000-0004-0000-0000-000001000000}"/>
    <hyperlink ref="K11" location="'Recursos Financieros'!A1" display="RECURSOS FINANCIEROS" xr:uid="{00000000-0004-0000-0000-000002000000}"/>
    <hyperlink ref="E13" location="Requerimientos!Área_de_impresión" display="REQUERIMIENTOS" xr:uid="{00000000-0004-0000-0000-000003000000}"/>
    <hyperlink ref="G13" location="Alcance!Área_de_impresión" display="ALCANCE" xr:uid="{00000000-0004-0000-0000-000004000000}"/>
    <hyperlink ref="K13" location="'Plan de comunicaciones'!Área_de_impresión" display="PLAN DE COMUNICACIONES" xr:uid="{00000000-0004-0000-0000-000005000000}"/>
    <hyperlink ref="I13" location="'EDT- Actividades'!A1" display="EDT-Actividades" xr:uid="{00000000-0004-0000-0000-000006000000}"/>
    <hyperlink ref="C13" location="Interesados!Área_de_impresión" display="INTERESADOS" xr:uid="{00000000-0004-0000-0000-000007000000}"/>
    <hyperlink ref="G15" location="'Riesgos-Cronograma'!Área_de_impresión" display="RIESGOS - CRONOGRAMA" xr:uid="{00000000-0004-0000-0000-000008000000}"/>
    <hyperlink ref="I11" location="'Comunicaciones internas'!A1" display="COMUNICACIONES INTERNAS" xr:uid="{00000000-0004-0000-0000-000009000000}"/>
    <hyperlink ref="G11" location="'Recursos Humanos'!Área_de_impresión" display="RECURSOS HUMANOS" xr:uid="{00000000-0004-0000-0000-00000A000000}"/>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AE21"/>
  <sheetViews>
    <sheetView showGridLines="0" zoomScale="90" zoomScaleNormal="90" workbookViewId="0"/>
  </sheetViews>
  <sheetFormatPr baseColWidth="10" defaultColWidth="11.42578125"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4" customWidth="1"/>
    <col min="19" max="19" width="1" style="1" customWidth="1"/>
    <col min="20" max="20" width="1.5703125" style="1" customWidth="1"/>
    <col min="21" max="21" width="1.140625" style="4"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ht="26.25" customHeight="1" x14ac:dyDescent="0.2">
      <c r="B2" s="467"/>
      <c r="C2" s="468"/>
      <c r="D2" s="473" t="s">
        <v>121</v>
      </c>
      <c r="E2" s="474"/>
      <c r="F2" s="474"/>
      <c r="G2" s="474"/>
      <c r="H2" s="474"/>
      <c r="I2" s="474"/>
      <c r="J2" s="475"/>
      <c r="K2" s="14"/>
      <c r="L2" s="12"/>
      <c r="M2" s="461" t="str">
        <f>Proyecto!K2</f>
        <v>Codigo: GC-F-015</v>
      </c>
      <c r="N2" s="461"/>
      <c r="O2" s="461"/>
      <c r="P2" s="462"/>
      <c r="S2" s="4"/>
      <c r="T2" s="4"/>
      <c r="U2" s="7"/>
    </row>
    <row r="3" spans="2:31" ht="23.25" customHeight="1" x14ac:dyDescent="0.2">
      <c r="B3" s="469"/>
      <c r="C3" s="470"/>
      <c r="D3" s="476" t="s">
        <v>123</v>
      </c>
      <c r="E3" s="477"/>
      <c r="F3" s="477"/>
      <c r="G3" s="477"/>
      <c r="H3" s="477"/>
      <c r="I3" s="477"/>
      <c r="J3" s="478"/>
      <c r="K3" s="10"/>
      <c r="L3" s="11"/>
      <c r="M3" s="463" t="str">
        <f>Proyecto!K3</f>
        <v>Fecha: 17 de septiembre de 2014</v>
      </c>
      <c r="N3" s="463"/>
      <c r="O3" s="463"/>
      <c r="P3" s="464"/>
      <c r="S3" s="4"/>
      <c r="T3" s="4"/>
      <c r="U3" s="7"/>
    </row>
    <row r="4" spans="2:31" ht="24" customHeight="1" x14ac:dyDescent="0.2">
      <c r="B4" s="469"/>
      <c r="C4" s="470"/>
      <c r="D4" s="476" t="s">
        <v>124</v>
      </c>
      <c r="E4" s="477"/>
      <c r="F4" s="477"/>
      <c r="G4" s="477"/>
      <c r="H4" s="477"/>
      <c r="I4" s="477"/>
      <c r="J4" s="478"/>
      <c r="K4" s="10"/>
      <c r="L4" s="11"/>
      <c r="M4" s="463" t="str">
        <f>Proyecto!K4</f>
        <v>Version 001</v>
      </c>
      <c r="N4" s="463"/>
      <c r="O4" s="463"/>
      <c r="P4" s="464"/>
      <c r="U4" s="7"/>
    </row>
    <row r="5" spans="2:31" ht="22.5" customHeight="1" thickBot="1" x14ac:dyDescent="0.25">
      <c r="B5" s="471"/>
      <c r="C5" s="472"/>
      <c r="D5" s="479" t="s">
        <v>126</v>
      </c>
      <c r="E5" s="480"/>
      <c r="F5" s="480"/>
      <c r="G5" s="480"/>
      <c r="H5" s="480"/>
      <c r="I5" s="480"/>
      <c r="J5" s="481"/>
      <c r="K5" s="15"/>
      <c r="L5" s="13"/>
      <c r="M5" s="465" t="s">
        <v>127</v>
      </c>
      <c r="N5" s="465"/>
      <c r="O5" s="465"/>
      <c r="P5" s="466"/>
    </row>
    <row r="6" spans="2:31" ht="5.25" customHeight="1" x14ac:dyDescent="0.2">
      <c r="B6" s="3"/>
      <c r="C6" s="3"/>
      <c r="D6" s="3"/>
      <c r="E6" s="3"/>
      <c r="F6" s="3"/>
      <c r="G6" s="3"/>
      <c r="H6" s="3"/>
      <c r="I6" s="3"/>
      <c r="J6" s="3"/>
      <c r="K6" s="3"/>
      <c r="L6" s="3"/>
      <c r="M6" s="3"/>
      <c r="N6" s="3"/>
      <c r="O6" s="3"/>
      <c r="P6" s="3"/>
    </row>
    <row r="7" spans="2:31" ht="29.25" customHeight="1" x14ac:dyDescent="0.2">
      <c r="B7" s="459" t="s">
        <v>0</v>
      </c>
      <c r="C7" s="459"/>
      <c r="D7" s="398" t="str">
        <f>Proyecto!$E$7</f>
        <v>Robustecimiento del uso de la inteligencia artificial a través del Tesauro: buscador inteligente de la jurisprudencia y doctrina jurídica de la Supersociedades</v>
      </c>
      <c r="E7" s="398"/>
      <c r="F7" s="398"/>
      <c r="G7" s="398"/>
      <c r="H7" s="398"/>
      <c r="I7" s="398"/>
      <c r="J7" s="398"/>
      <c r="K7" s="398"/>
      <c r="L7" s="398"/>
      <c r="M7" s="398"/>
      <c r="N7" s="398"/>
      <c r="O7" s="398"/>
      <c r="P7" s="398"/>
      <c r="AE7" s="1"/>
    </row>
    <row r="8" spans="2:31" ht="6.75" customHeight="1" x14ac:dyDescent="0.2">
      <c r="B8" s="5"/>
      <c r="C8" s="5"/>
      <c r="D8" s="6"/>
      <c r="E8" s="6"/>
      <c r="F8" s="6"/>
      <c r="G8" s="6"/>
      <c r="H8" s="6"/>
      <c r="I8" s="6"/>
      <c r="J8" s="6"/>
      <c r="K8" s="6"/>
      <c r="L8" s="6"/>
      <c r="M8" s="6"/>
      <c r="N8" s="6"/>
      <c r="O8" s="6"/>
      <c r="P8" s="6"/>
      <c r="AE8" s="1"/>
    </row>
    <row r="10" spans="2:31" ht="101.25" customHeight="1" x14ac:dyDescent="0.2">
      <c r="B10" s="459" t="s">
        <v>29</v>
      </c>
      <c r="C10" s="459"/>
      <c r="D10" s="359" t="s">
        <v>278</v>
      </c>
      <c r="E10" s="460"/>
      <c r="F10" s="460"/>
      <c r="G10" s="460"/>
      <c r="H10" s="460"/>
      <c r="I10" s="460"/>
      <c r="J10" s="460"/>
      <c r="K10" s="460"/>
      <c r="L10" s="460"/>
      <c r="M10" s="460"/>
      <c r="N10" s="460"/>
      <c r="O10" s="460"/>
      <c r="P10" s="460"/>
      <c r="AE10" s="1"/>
    </row>
    <row r="11" spans="2:31" ht="15" x14ac:dyDescent="0.2">
      <c r="D11" s="119"/>
      <c r="E11" s="119"/>
      <c r="F11" s="119"/>
      <c r="G11" s="119"/>
      <c r="H11" s="119"/>
      <c r="I11" s="119"/>
      <c r="J11" s="119"/>
      <c r="K11" s="119"/>
      <c r="L11" s="119"/>
      <c r="M11" s="119"/>
      <c r="N11" s="119"/>
      <c r="O11" s="119"/>
      <c r="P11" s="119"/>
    </row>
    <row r="12" spans="2:31" ht="30" customHeight="1" x14ac:dyDescent="0.2">
      <c r="B12" s="459" t="s">
        <v>30</v>
      </c>
      <c r="C12" s="459"/>
      <c r="D12" s="359" t="s">
        <v>280</v>
      </c>
      <c r="E12" s="359"/>
      <c r="F12" s="359"/>
      <c r="G12" s="359"/>
      <c r="H12" s="359"/>
      <c r="I12" s="359"/>
      <c r="J12" s="359"/>
      <c r="K12" s="359"/>
      <c r="L12" s="359"/>
      <c r="M12" s="359"/>
      <c r="N12" s="359"/>
      <c r="O12" s="359"/>
      <c r="P12" s="359"/>
    </row>
    <row r="13" spans="2:31" ht="6.75" customHeight="1" x14ac:dyDescent="0.2">
      <c r="B13" s="5"/>
      <c r="C13" s="5"/>
      <c r="D13" s="120"/>
      <c r="E13" s="120"/>
      <c r="F13" s="120"/>
      <c r="G13" s="120"/>
      <c r="H13" s="120"/>
      <c r="I13" s="120"/>
      <c r="J13" s="120"/>
      <c r="K13" s="120"/>
      <c r="L13" s="120"/>
      <c r="M13" s="120"/>
      <c r="N13" s="120"/>
      <c r="O13" s="120"/>
      <c r="P13" s="120"/>
      <c r="AE13" s="1"/>
    </row>
    <row r="14" spans="2:31" ht="61.5" customHeight="1" x14ac:dyDescent="0.2">
      <c r="B14" s="459" t="s">
        <v>31</v>
      </c>
      <c r="C14" s="459"/>
      <c r="D14" s="359" t="s">
        <v>279</v>
      </c>
      <c r="E14" s="359"/>
      <c r="F14" s="359"/>
      <c r="G14" s="359"/>
      <c r="H14" s="359"/>
      <c r="I14" s="359"/>
      <c r="J14" s="359"/>
      <c r="K14" s="359"/>
      <c r="L14" s="359"/>
      <c r="M14" s="359"/>
      <c r="N14" s="359"/>
      <c r="O14" s="359"/>
      <c r="P14" s="359"/>
    </row>
    <row r="15" spans="2:31" ht="6.75" customHeight="1" x14ac:dyDescent="0.2">
      <c r="B15" s="5"/>
      <c r="C15" s="5"/>
      <c r="D15" s="120"/>
      <c r="E15" s="120"/>
      <c r="F15" s="120"/>
      <c r="G15" s="120"/>
      <c r="H15" s="120"/>
      <c r="I15" s="120"/>
      <c r="J15" s="120"/>
      <c r="K15" s="120"/>
      <c r="L15" s="120"/>
      <c r="M15" s="120"/>
      <c r="N15" s="120"/>
      <c r="O15" s="120"/>
      <c r="P15" s="120"/>
      <c r="AE15" s="1"/>
    </row>
    <row r="16" spans="2:31" ht="90.75" customHeight="1" x14ac:dyDescent="0.2">
      <c r="B16" s="459" t="s">
        <v>32</v>
      </c>
      <c r="C16" s="459"/>
      <c r="D16" s="359" t="s">
        <v>219</v>
      </c>
      <c r="E16" s="359"/>
      <c r="F16" s="359"/>
      <c r="G16" s="359"/>
      <c r="H16" s="359"/>
      <c r="I16" s="359"/>
      <c r="J16" s="359"/>
      <c r="K16" s="359"/>
      <c r="L16" s="359"/>
      <c r="M16" s="359"/>
      <c r="N16" s="359"/>
      <c r="O16" s="359"/>
      <c r="P16" s="359"/>
    </row>
    <row r="17" spans="2:31" ht="6.75" customHeight="1" x14ac:dyDescent="0.2">
      <c r="B17" s="5"/>
      <c r="C17" s="5"/>
      <c r="D17" s="120"/>
      <c r="E17" s="120"/>
      <c r="F17" s="120"/>
      <c r="G17" s="120"/>
      <c r="H17" s="120"/>
      <c r="I17" s="120"/>
      <c r="J17" s="120"/>
      <c r="K17" s="120"/>
      <c r="L17" s="120"/>
      <c r="M17" s="120"/>
      <c r="N17" s="120"/>
      <c r="O17" s="120"/>
      <c r="P17" s="120"/>
      <c r="AE17" s="1"/>
    </row>
    <row r="18" spans="2:31" ht="102.75" customHeight="1" x14ac:dyDescent="0.2">
      <c r="B18" s="459" t="s">
        <v>33</v>
      </c>
      <c r="C18" s="459"/>
      <c r="D18" s="359" t="s">
        <v>281</v>
      </c>
      <c r="E18" s="359"/>
      <c r="F18" s="359"/>
      <c r="G18" s="359"/>
      <c r="H18" s="359"/>
      <c r="I18" s="359"/>
      <c r="J18" s="359"/>
      <c r="K18" s="359"/>
      <c r="L18" s="359"/>
      <c r="M18" s="359"/>
      <c r="N18" s="359"/>
      <c r="O18" s="359"/>
      <c r="P18" s="359"/>
    </row>
    <row r="19" spans="2:31" ht="6.75" customHeight="1" x14ac:dyDescent="0.2">
      <c r="B19" s="5"/>
      <c r="C19" s="5"/>
      <c r="D19" s="120"/>
      <c r="E19" s="120"/>
      <c r="F19" s="120"/>
      <c r="G19" s="120"/>
      <c r="H19" s="120"/>
      <c r="I19" s="120"/>
      <c r="J19" s="120"/>
      <c r="K19" s="120"/>
      <c r="L19" s="120"/>
      <c r="M19" s="120"/>
      <c r="N19" s="120"/>
      <c r="O19" s="120"/>
      <c r="P19" s="120"/>
      <c r="AE19" s="1"/>
    </row>
    <row r="20" spans="2:31" ht="77.25" customHeight="1" x14ac:dyDescent="0.2">
      <c r="B20" s="459" t="s">
        <v>34</v>
      </c>
      <c r="C20" s="459"/>
      <c r="D20" s="458" t="s">
        <v>220</v>
      </c>
      <c r="E20" s="458"/>
      <c r="F20" s="458"/>
      <c r="G20" s="458"/>
      <c r="H20" s="458"/>
      <c r="I20" s="458"/>
      <c r="J20" s="458"/>
      <c r="K20" s="458"/>
      <c r="L20" s="458"/>
      <c r="M20" s="458"/>
      <c r="N20" s="458"/>
      <c r="O20" s="458"/>
      <c r="P20" s="458"/>
    </row>
    <row r="21" spans="2:31" ht="15" x14ac:dyDescent="0.2">
      <c r="D21" s="101"/>
      <c r="E21" s="101"/>
      <c r="F21" s="101"/>
      <c r="G21" s="101"/>
      <c r="H21" s="101"/>
      <c r="I21" s="101"/>
      <c r="J21" s="101"/>
      <c r="K21" s="101"/>
      <c r="L21" s="101"/>
      <c r="M21" s="101"/>
      <c r="N21" s="101"/>
      <c r="O21" s="101"/>
      <c r="P21" s="101"/>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Q11:U12 O9:U9 G9:M9 W9:AC9 W18:AC18 G20:M65492 W14:AC14 Q14:U14 W20:AC65492 W16:AC16 W11:AC12 O16:U16 O20:U65492 O18:U18 O11:P11 G11:M11 G16:M16 G18:M18" xr:uid="{00000000-0002-0000-0900-000000000000}">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39997558519241921"/>
    <pageSetUpPr fitToPage="1"/>
  </sheetPr>
  <dimension ref="A1:AR50"/>
  <sheetViews>
    <sheetView showGridLines="0" topLeftCell="A7" zoomScale="50" zoomScaleNormal="50" workbookViewId="0">
      <pane xSplit="6" ySplit="3" topLeftCell="H10" activePane="bottomRight" state="frozen"/>
      <selection activeCell="A7" sqref="A7"/>
      <selection pane="topRight" activeCell="F7" sqref="F7"/>
      <selection pane="bottomLeft" activeCell="A10" sqref="A10"/>
      <selection pane="bottomRight" activeCell="AR1" sqref="AR1"/>
    </sheetView>
  </sheetViews>
  <sheetFormatPr baseColWidth="10" defaultColWidth="11.42578125" defaultRowHeight="11.25" x14ac:dyDescent="0.15"/>
  <cols>
    <col min="1" max="1" width="8.42578125" style="16" customWidth="1"/>
    <col min="2" max="2" width="5.7109375" style="16" customWidth="1"/>
    <col min="3" max="3" width="52" style="16" customWidth="1"/>
    <col min="4" max="4" width="33.85546875" style="16" customWidth="1"/>
    <col min="5" max="5" width="18" style="16" customWidth="1"/>
    <col min="6" max="6" width="15.7109375" style="16" customWidth="1"/>
    <col min="7" max="7" width="26.7109375" style="16" customWidth="1"/>
    <col min="8" max="8" width="33.140625" style="16" customWidth="1"/>
    <col min="9" max="9" width="39.140625" style="16" customWidth="1"/>
    <col min="10" max="10" width="16.85546875" style="16" customWidth="1"/>
    <col min="11" max="11" width="81.5703125" style="16" customWidth="1"/>
    <col min="12" max="12" width="26.42578125" style="16" customWidth="1"/>
    <col min="13" max="13" width="20.7109375" style="16" customWidth="1"/>
    <col min="14" max="14" width="9.140625" style="18" hidden="1" customWidth="1"/>
    <col min="15" max="18" width="9.140625" style="16" hidden="1" customWidth="1"/>
    <col min="19" max="19" width="11.28515625" style="16" hidden="1" customWidth="1"/>
    <col min="20" max="37" width="9.140625" style="16" hidden="1" customWidth="1"/>
    <col min="38" max="38" width="10.42578125" style="16" hidden="1" customWidth="1"/>
    <col min="39" max="39" width="10.7109375" style="16" hidden="1" customWidth="1"/>
    <col min="40" max="40" width="15" style="16" hidden="1" customWidth="1"/>
    <col min="41" max="41" width="9.140625" style="16" hidden="1" customWidth="1"/>
    <col min="42" max="234" width="9.140625" style="16" customWidth="1"/>
    <col min="235" max="16384" width="11.42578125" style="16"/>
  </cols>
  <sheetData>
    <row r="1" spans="1:44" ht="12" thickBot="1" x14ac:dyDescent="0.2"/>
    <row r="2" spans="1:44" ht="26.25" customHeight="1" x14ac:dyDescent="0.2">
      <c r="C2" s="482"/>
      <c r="D2" s="400" t="s">
        <v>121</v>
      </c>
      <c r="E2" s="400"/>
      <c r="F2" s="400"/>
      <c r="G2" s="400"/>
      <c r="H2" s="400"/>
      <c r="I2" s="400"/>
      <c r="J2" s="400"/>
      <c r="K2" s="400"/>
      <c r="L2" s="389" t="str">
        <f>Proyecto!K2</f>
        <v>Codigo: GC-F-015</v>
      </c>
      <c r="M2" s="391"/>
      <c r="N2" s="60"/>
      <c r="O2" s="60"/>
    </row>
    <row r="3" spans="1:44" ht="23.25" customHeight="1" x14ac:dyDescent="0.2">
      <c r="C3" s="483"/>
      <c r="D3" s="402" t="s">
        <v>123</v>
      </c>
      <c r="E3" s="402"/>
      <c r="F3" s="402"/>
      <c r="G3" s="402"/>
      <c r="H3" s="402"/>
      <c r="I3" s="402"/>
      <c r="J3" s="402"/>
      <c r="K3" s="402"/>
      <c r="L3" s="392" t="str">
        <f>Proyecto!K3</f>
        <v>Fecha: 17 de septiembre de 2014</v>
      </c>
      <c r="M3" s="394"/>
      <c r="N3" s="60"/>
      <c r="O3" s="60"/>
    </row>
    <row r="4" spans="1:44" ht="24" customHeight="1" x14ac:dyDescent="0.2">
      <c r="C4" s="483"/>
      <c r="D4" s="402" t="s">
        <v>124</v>
      </c>
      <c r="E4" s="402"/>
      <c r="F4" s="402"/>
      <c r="G4" s="402"/>
      <c r="H4" s="402"/>
      <c r="I4" s="402"/>
      <c r="J4" s="402"/>
      <c r="K4" s="402"/>
      <c r="L4" s="392" t="str">
        <f>Proyecto!K4</f>
        <v>Version 001</v>
      </c>
      <c r="M4" s="394"/>
      <c r="N4" s="60"/>
      <c r="O4" s="60"/>
    </row>
    <row r="5" spans="1:44" ht="22.5" customHeight="1" thickBot="1" x14ac:dyDescent="0.25">
      <c r="C5" s="484"/>
      <c r="D5" s="404" t="s">
        <v>126</v>
      </c>
      <c r="E5" s="404"/>
      <c r="F5" s="404"/>
      <c r="G5" s="404"/>
      <c r="H5" s="404"/>
      <c r="I5" s="404"/>
      <c r="J5" s="404"/>
      <c r="K5" s="404"/>
      <c r="L5" s="395" t="s">
        <v>127</v>
      </c>
      <c r="M5" s="397"/>
      <c r="N5" s="60"/>
      <c r="O5" s="60"/>
    </row>
    <row r="6" spans="1:44" ht="5.25" customHeight="1" x14ac:dyDescent="0.15">
      <c r="C6" s="22"/>
      <c r="D6" s="22"/>
      <c r="E6" s="22"/>
      <c r="F6" s="22"/>
    </row>
    <row r="7" spans="1:44" ht="29.25" customHeight="1" x14ac:dyDescent="0.2">
      <c r="C7" s="331" t="s">
        <v>0</v>
      </c>
      <c r="D7" s="331"/>
      <c r="E7" s="486" t="str">
        <f>Proyecto!$E$7</f>
        <v>Robustecimiento del uso de la inteligencia artificial a través del Tesauro: buscador inteligente de la jurisprudencia y doctrina jurídica de la Supersociedades</v>
      </c>
      <c r="F7" s="486"/>
      <c r="G7" s="486"/>
      <c r="H7" s="486"/>
      <c r="I7" s="486"/>
      <c r="J7" s="486"/>
      <c r="K7" s="486"/>
      <c r="L7" s="486"/>
      <c r="M7" s="486"/>
      <c r="N7" s="16"/>
    </row>
    <row r="8" spans="1:44" ht="12.75" x14ac:dyDescent="0.2">
      <c r="N8" s="485" t="s">
        <v>141</v>
      </c>
      <c r="O8" s="485"/>
      <c r="P8" s="485" t="s">
        <v>142</v>
      </c>
      <c r="Q8" s="485"/>
      <c r="R8" s="485" t="s">
        <v>143</v>
      </c>
      <c r="S8" s="485"/>
      <c r="T8" s="485" t="s">
        <v>144</v>
      </c>
      <c r="U8" s="485"/>
      <c r="V8" s="485" t="s">
        <v>145</v>
      </c>
      <c r="W8" s="485"/>
      <c r="X8" s="485" t="s">
        <v>146</v>
      </c>
      <c r="Y8" s="485"/>
      <c r="Z8" s="485" t="s">
        <v>147</v>
      </c>
      <c r="AA8" s="485"/>
      <c r="AB8" s="485" t="s">
        <v>148</v>
      </c>
      <c r="AC8" s="485"/>
      <c r="AD8" s="485" t="s">
        <v>149</v>
      </c>
      <c r="AE8" s="485"/>
      <c r="AF8" s="485" t="s">
        <v>150</v>
      </c>
      <c r="AG8" s="485"/>
      <c r="AH8" s="485" t="s">
        <v>151</v>
      </c>
      <c r="AI8" s="485"/>
      <c r="AJ8" s="485" t="s">
        <v>152</v>
      </c>
      <c r="AK8" s="485"/>
      <c r="AL8" s="485" t="s">
        <v>300</v>
      </c>
      <c r="AM8" s="485"/>
    </row>
    <row r="9" spans="1:44" ht="51.75" customHeight="1" thickBot="1" x14ac:dyDescent="0.25">
      <c r="C9" s="124" t="s">
        <v>76</v>
      </c>
      <c r="D9" s="124" t="s">
        <v>77</v>
      </c>
      <c r="E9" s="124" t="s">
        <v>78</v>
      </c>
      <c r="F9" s="125" t="s">
        <v>79</v>
      </c>
      <c r="G9" s="124" t="s">
        <v>80</v>
      </c>
      <c r="H9" s="126" t="s">
        <v>89</v>
      </c>
      <c r="I9" s="126" t="s">
        <v>90</v>
      </c>
      <c r="J9" s="126" t="s">
        <v>91</v>
      </c>
      <c r="K9" s="125" t="s">
        <v>81</v>
      </c>
      <c r="L9" s="127" t="s">
        <v>82</v>
      </c>
      <c r="M9" s="127" t="s">
        <v>83</v>
      </c>
      <c r="N9" s="146" t="s">
        <v>153</v>
      </c>
      <c r="O9" s="147" t="s">
        <v>154</v>
      </c>
      <c r="P9" s="147" t="s">
        <v>153</v>
      </c>
      <c r="Q9" s="147" t="s">
        <v>154</v>
      </c>
      <c r="R9" s="147" t="s">
        <v>153</v>
      </c>
      <c r="S9" s="147" t="s">
        <v>154</v>
      </c>
      <c r="T9" s="147" t="s">
        <v>153</v>
      </c>
      <c r="U9" s="147" t="s">
        <v>154</v>
      </c>
      <c r="V9" s="147" t="s">
        <v>153</v>
      </c>
      <c r="W9" s="147" t="s">
        <v>154</v>
      </c>
      <c r="X9" s="147" t="s">
        <v>153</v>
      </c>
      <c r="Y9" s="147" t="s">
        <v>154</v>
      </c>
      <c r="Z9" s="147" t="s">
        <v>153</v>
      </c>
      <c r="AA9" s="147" t="s">
        <v>154</v>
      </c>
      <c r="AB9" s="147" t="s">
        <v>153</v>
      </c>
      <c r="AC9" s="147" t="s">
        <v>154</v>
      </c>
      <c r="AD9" s="147" t="s">
        <v>153</v>
      </c>
      <c r="AE9" s="147" t="s">
        <v>154</v>
      </c>
      <c r="AF9" s="147" t="s">
        <v>153</v>
      </c>
      <c r="AG9" s="147" t="s">
        <v>154</v>
      </c>
      <c r="AH9" s="147" t="s">
        <v>153</v>
      </c>
      <c r="AI9" s="147" t="s">
        <v>154</v>
      </c>
      <c r="AJ9" s="147" t="s">
        <v>153</v>
      </c>
      <c r="AK9" s="147" t="s">
        <v>154</v>
      </c>
      <c r="AL9" s="147" t="s">
        <v>153</v>
      </c>
      <c r="AM9" s="147" t="s">
        <v>154</v>
      </c>
      <c r="AN9" s="77"/>
      <c r="AO9" s="77"/>
      <c r="AP9" s="77"/>
      <c r="AQ9" s="77"/>
      <c r="AR9" s="77"/>
    </row>
    <row r="10" spans="1:44" s="123" customFormat="1" ht="409.6" thickBot="1" x14ac:dyDescent="0.25">
      <c r="A10" s="487" t="s">
        <v>330</v>
      </c>
      <c r="B10" s="207">
        <v>1</v>
      </c>
      <c r="C10" s="208" t="s">
        <v>237</v>
      </c>
      <c r="D10" s="209" t="s">
        <v>238</v>
      </c>
      <c r="E10" s="209" t="s">
        <v>239</v>
      </c>
      <c r="F10" s="169">
        <v>2.5000000000000001E-2</v>
      </c>
      <c r="G10" s="210" t="s">
        <v>240</v>
      </c>
      <c r="H10" s="211">
        <v>45691</v>
      </c>
      <c r="I10" s="212">
        <v>46010</v>
      </c>
      <c r="J10" s="213">
        <f>+(I10-H10)/4</f>
        <v>79.75</v>
      </c>
      <c r="K10" s="128" t="s">
        <v>363</v>
      </c>
      <c r="L10" s="133">
        <v>46002</v>
      </c>
      <c r="M10" s="259">
        <f t="shared" ref="M10:M18" si="0">+O10+Q10+S10+U10+W10+Y10+AA10+AC10+AE10+AG10+AI10+AK10</f>
        <v>2.5027272727272731E-2</v>
      </c>
      <c r="N10" s="148"/>
      <c r="O10" s="149"/>
      <c r="P10" s="148">
        <f t="shared" ref="P10:W10" si="1">+$F$10/11</f>
        <v>2.2727272727272731E-3</v>
      </c>
      <c r="Q10" s="269">
        <f t="shared" si="1"/>
        <v>2.2727272727272731E-3</v>
      </c>
      <c r="R10" s="148">
        <f t="shared" si="1"/>
        <v>2.2727272727272731E-3</v>
      </c>
      <c r="S10" s="269">
        <f t="shared" si="1"/>
        <v>2.2727272727272731E-3</v>
      </c>
      <c r="T10" s="148">
        <f t="shared" si="1"/>
        <v>2.2727272727272731E-3</v>
      </c>
      <c r="U10" s="269">
        <f t="shared" si="1"/>
        <v>2.2727272727272731E-3</v>
      </c>
      <c r="V10" s="148">
        <f t="shared" si="1"/>
        <v>2.2727272727272731E-3</v>
      </c>
      <c r="W10" s="269">
        <f t="shared" si="1"/>
        <v>2.2727272727272731E-3</v>
      </c>
      <c r="X10" s="148">
        <f t="shared" ref="X10:AI10" si="2">+$F$10/11</f>
        <v>2.2727272727272731E-3</v>
      </c>
      <c r="Y10" s="269">
        <f t="shared" si="2"/>
        <v>2.2727272727272731E-3</v>
      </c>
      <c r="Z10" s="148">
        <f t="shared" si="2"/>
        <v>2.2727272727272731E-3</v>
      </c>
      <c r="AA10" s="269">
        <f t="shared" si="2"/>
        <v>2.2727272727272731E-3</v>
      </c>
      <c r="AB10" s="148">
        <f t="shared" si="2"/>
        <v>2.2727272727272731E-3</v>
      </c>
      <c r="AC10" s="269">
        <f t="shared" si="2"/>
        <v>2.2727272727272731E-3</v>
      </c>
      <c r="AD10" s="148">
        <f t="shared" si="2"/>
        <v>2.2727272727272731E-3</v>
      </c>
      <c r="AE10" s="269">
        <f t="shared" si="2"/>
        <v>2.2727272727272731E-3</v>
      </c>
      <c r="AF10" s="148">
        <f>+$F$10/11</f>
        <v>2.2727272727272731E-3</v>
      </c>
      <c r="AG10" s="269">
        <f t="shared" si="2"/>
        <v>2.2727272727272731E-3</v>
      </c>
      <c r="AH10" s="148">
        <f>+$F$10/11</f>
        <v>2.2727272727272731E-3</v>
      </c>
      <c r="AI10" s="269">
        <f t="shared" si="2"/>
        <v>2.2727272727272731E-3</v>
      </c>
      <c r="AJ10" s="148">
        <f>+$F$10/11</f>
        <v>2.2727272727272731E-3</v>
      </c>
      <c r="AK10" s="150">
        <v>2.3E-3</v>
      </c>
      <c r="AL10" s="197">
        <f>+N10+P10+R10+T10+V10+X10+Z10+AB10+AD10+AF10+AH10+AJ10</f>
        <v>2.5000000000000005E-2</v>
      </c>
      <c r="AM10" s="151">
        <f>+O10+Q10+S10+U10+W10+Y10+AA10+AC10+AE10+AG10+AI10+AK10</f>
        <v>2.5027272727272731E-2</v>
      </c>
      <c r="AN10" s="316">
        <f>+AL10-AM10</f>
        <v>-2.7272727272726477E-5</v>
      </c>
    </row>
    <row r="11" spans="1:44" s="123" customFormat="1" ht="224.25" customHeight="1" thickBot="1" x14ac:dyDescent="0.25">
      <c r="A11" s="490"/>
      <c r="B11" s="214">
        <v>2</v>
      </c>
      <c r="C11" s="215" t="s">
        <v>241</v>
      </c>
      <c r="D11" s="216" t="s">
        <v>242</v>
      </c>
      <c r="E11" s="216" t="s">
        <v>243</v>
      </c>
      <c r="F11" s="170">
        <v>5.0000000000000001E-3</v>
      </c>
      <c r="G11" s="217" t="s">
        <v>240</v>
      </c>
      <c r="H11" s="218">
        <v>45691</v>
      </c>
      <c r="I11" s="219">
        <v>46010</v>
      </c>
      <c r="J11" s="220">
        <f>+(I11-H11)/4</f>
        <v>79.75</v>
      </c>
      <c r="K11" s="129" t="s">
        <v>364</v>
      </c>
      <c r="L11" s="133">
        <v>46002</v>
      </c>
      <c r="M11" s="260">
        <f t="shared" si="0"/>
        <v>5.0000000000000001E-3</v>
      </c>
      <c r="N11" s="152"/>
      <c r="O11" s="153"/>
      <c r="P11" s="152">
        <f t="shared" ref="P11:AK12" si="3">+$F$11/11</f>
        <v>4.5454545454545455E-4</v>
      </c>
      <c r="Q11" s="270">
        <f t="shared" si="3"/>
        <v>4.5454545454545455E-4</v>
      </c>
      <c r="R11" s="152">
        <f t="shared" si="3"/>
        <v>4.5454545454545455E-4</v>
      </c>
      <c r="S11" s="270">
        <f t="shared" si="3"/>
        <v>4.5454545454545455E-4</v>
      </c>
      <c r="T11" s="152">
        <f t="shared" si="3"/>
        <v>4.5454545454545455E-4</v>
      </c>
      <c r="U11" s="270">
        <f t="shared" si="3"/>
        <v>4.5454545454545455E-4</v>
      </c>
      <c r="V11" s="152">
        <f t="shared" si="3"/>
        <v>4.5454545454545455E-4</v>
      </c>
      <c r="W11" s="270">
        <f t="shared" si="3"/>
        <v>4.5454545454545455E-4</v>
      </c>
      <c r="X11" s="152">
        <f>+$F$11/11</f>
        <v>4.5454545454545455E-4</v>
      </c>
      <c r="Y11" s="270">
        <f t="shared" si="3"/>
        <v>4.5454545454545455E-4</v>
      </c>
      <c r="Z11" s="152">
        <f>+$F$11/11</f>
        <v>4.5454545454545455E-4</v>
      </c>
      <c r="AA11" s="270">
        <f t="shared" si="3"/>
        <v>4.5454545454545455E-4</v>
      </c>
      <c r="AB11" s="152">
        <f>+$F$11/11</f>
        <v>4.5454545454545455E-4</v>
      </c>
      <c r="AC11" s="270">
        <f t="shared" si="3"/>
        <v>4.5454545454545455E-4</v>
      </c>
      <c r="AD11" s="152">
        <f>+$F$11/11</f>
        <v>4.5454545454545455E-4</v>
      </c>
      <c r="AE11" s="270">
        <f t="shared" si="3"/>
        <v>4.5454545454545455E-4</v>
      </c>
      <c r="AF11" s="152">
        <f>+$F$11/11</f>
        <v>4.5454545454545455E-4</v>
      </c>
      <c r="AG11" s="270">
        <f t="shared" si="3"/>
        <v>4.5454545454545455E-4</v>
      </c>
      <c r="AH11" s="152">
        <f>+$F$11/11</f>
        <v>4.5454545454545455E-4</v>
      </c>
      <c r="AI11" s="270">
        <f t="shared" si="3"/>
        <v>4.5454545454545455E-4</v>
      </c>
      <c r="AJ11" s="152">
        <f>+$F$11/11</f>
        <v>4.5454545454545455E-4</v>
      </c>
      <c r="AK11" s="270">
        <f>+$F$11/11</f>
        <v>4.5454545454545455E-4</v>
      </c>
      <c r="AL11" s="198">
        <f t="shared" ref="AL11:AL43" si="4">+N11+P11+R11+T11+V11+X11+Z11+AB11+AD11+AF11+AH11+AJ11</f>
        <v>5.0000000000000001E-3</v>
      </c>
      <c r="AM11" s="155">
        <f t="shared" ref="AM11:AM43" si="5">+O11+Q11+S11+U11+W11+Y11+AA11+AC11+AE11+AG11+AI11+AK11</f>
        <v>5.0000000000000001E-3</v>
      </c>
    </row>
    <row r="12" spans="1:44" s="123" customFormat="1" ht="116.25" customHeight="1" thickBot="1" x14ac:dyDescent="0.25">
      <c r="A12" s="490"/>
      <c r="B12" s="214">
        <v>3</v>
      </c>
      <c r="C12" s="215" t="s">
        <v>244</v>
      </c>
      <c r="D12" s="216" t="s">
        <v>245</v>
      </c>
      <c r="E12" s="216" t="s">
        <v>246</v>
      </c>
      <c r="F12" s="170">
        <v>5.0000000000000001E-3</v>
      </c>
      <c r="G12" s="217" t="s">
        <v>247</v>
      </c>
      <c r="H12" s="218">
        <v>45691</v>
      </c>
      <c r="I12" s="219">
        <v>46010</v>
      </c>
      <c r="J12" s="220">
        <f t="shared" ref="J12:J16" si="6">+(I12-H12)/4</f>
        <v>79.75</v>
      </c>
      <c r="K12" s="129" t="s">
        <v>365</v>
      </c>
      <c r="L12" s="133">
        <v>46002</v>
      </c>
      <c r="M12" s="260">
        <f t="shared" si="0"/>
        <v>5.0000000000000001E-3</v>
      </c>
      <c r="N12" s="152"/>
      <c r="O12" s="153"/>
      <c r="P12" s="152">
        <f>+$F$12/11</f>
        <v>4.5454545454545455E-4</v>
      </c>
      <c r="Q12" s="270">
        <f>+$F$11/11</f>
        <v>4.5454545454545455E-4</v>
      </c>
      <c r="R12" s="152">
        <f>+$F$12/11</f>
        <v>4.5454545454545455E-4</v>
      </c>
      <c r="S12" s="270">
        <f>+$F$11/11</f>
        <v>4.5454545454545455E-4</v>
      </c>
      <c r="T12" s="152">
        <f>+$F$12/11</f>
        <v>4.5454545454545455E-4</v>
      </c>
      <c r="U12" s="270">
        <f>+$F$11/11</f>
        <v>4.5454545454545455E-4</v>
      </c>
      <c r="V12" s="152">
        <f>+$F$12/11</f>
        <v>4.5454545454545455E-4</v>
      </c>
      <c r="W12" s="270">
        <f>+$F$11/11</f>
        <v>4.5454545454545455E-4</v>
      </c>
      <c r="X12" s="152">
        <f>+$F$12/11</f>
        <v>4.5454545454545455E-4</v>
      </c>
      <c r="Y12" s="270">
        <f t="shared" si="3"/>
        <v>4.5454545454545455E-4</v>
      </c>
      <c r="Z12" s="152">
        <f>+$F$12/11</f>
        <v>4.5454545454545455E-4</v>
      </c>
      <c r="AA12" s="270">
        <f t="shared" si="3"/>
        <v>4.5454545454545455E-4</v>
      </c>
      <c r="AB12" s="152">
        <f>+$F$12/11</f>
        <v>4.5454545454545455E-4</v>
      </c>
      <c r="AC12" s="270">
        <f t="shared" si="3"/>
        <v>4.5454545454545455E-4</v>
      </c>
      <c r="AD12" s="152">
        <f>+$F$12/11</f>
        <v>4.5454545454545455E-4</v>
      </c>
      <c r="AE12" s="270">
        <f t="shared" si="3"/>
        <v>4.5454545454545455E-4</v>
      </c>
      <c r="AF12" s="152">
        <f>+$F$12/11</f>
        <v>4.5454545454545455E-4</v>
      </c>
      <c r="AG12" s="270">
        <f t="shared" si="3"/>
        <v>4.5454545454545455E-4</v>
      </c>
      <c r="AH12" s="152">
        <f>+$F$12/11</f>
        <v>4.5454545454545455E-4</v>
      </c>
      <c r="AI12" s="270">
        <f t="shared" si="3"/>
        <v>4.5454545454545455E-4</v>
      </c>
      <c r="AJ12" s="152">
        <f>+$F$12/11</f>
        <v>4.5454545454545455E-4</v>
      </c>
      <c r="AK12" s="270">
        <f t="shared" si="3"/>
        <v>4.5454545454545455E-4</v>
      </c>
      <c r="AL12" s="198">
        <f t="shared" si="4"/>
        <v>5.0000000000000001E-3</v>
      </c>
      <c r="AM12" s="155">
        <f t="shared" si="5"/>
        <v>5.0000000000000001E-3</v>
      </c>
    </row>
    <row r="13" spans="1:44" s="123" customFormat="1" ht="225" customHeight="1" thickBot="1" x14ac:dyDescent="0.25">
      <c r="A13" s="490"/>
      <c r="B13" s="214">
        <v>4</v>
      </c>
      <c r="C13" s="215" t="s">
        <v>248</v>
      </c>
      <c r="D13" s="216" t="s">
        <v>249</v>
      </c>
      <c r="E13" s="216" t="s">
        <v>250</v>
      </c>
      <c r="F13" s="170">
        <v>0.01</v>
      </c>
      <c r="G13" s="217" t="s">
        <v>240</v>
      </c>
      <c r="H13" s="218">
        <v>45691</v>
      </c>
      <c r="I13" s="219">
        <v>46010</v>
      </c>
      <c r="J13" s="220">
        <f t="shared" si="6"/>
        <v>79.75</v>
      </c>
      <c r="K13" s="129" t="s">
        <v>367</v>
      </c>
      <c r="L13" s="133">
        <v>46002</v>
      </c>
      <c r="M13" s="260">
        <f t="shared" si="0"/>
        <v>0.01</v>
      </c>
      <c r="N13" s="152"/>
      <c r="O13" s="154"/>
      <c r="P13" s="152">
        <f t="shared" ref="P13:AK13" si="7">+$F$13/11</f>
        <v>9.0909090909090909E-4</v>
      </c>
      <c r="Q13" s="270">
        <f t="shared" si="7"/>
        <v>9.0909090909090909E-4</v>
      </c>
      <c r="R13" s="152">
        <f t="shared" si="7"/>
        <v>9.0909090909090909E-4</v>
      </c>
      <c r="S13" s="270">
        <f t="shared" si="7"/>
        <v>9.0909090909090909E-4</v>
      </c>
      <c r="T13" s="152">
        <f t="shared" si="7"/>
        <v>9.0909090909090909E-4</v>
      </c>
      <c r="U13" s="270">
        <f t="shared" si="7"/>
        <v>9.0909090909090909E-4</v>
      </c>
      <c r="V13" s="152">
        <f t="shared" si="7"/>
        <v>9.0909090909090909E-4</v>
      </c>
      <c r="W13" s="270">
        <f t="shared" si="7"/>
        <v>9.0909090909090909E-4</v>
      </c>
      <c r="X13" s="152">
        <f>+$F$13/11</f>
        <v>9.0909090909090909E-4</v>
      </c>
      <c r="Y13" s="270">
        <f t="shared" si="7"/>
        <v>9.0909090909090909E-4</v>
      </c>
      <c r="Z13" s="152">
        <f>+$F$13/11</f>
        <v>9.0909090909090909E-4</v>
      </c>
      <c r="AA13" s="270">
        <f t="shared" si="7"/>
        <v>9.0909090909090909E-4</v>
      </c>
      <c r="AB13" s="152">
        <f>+$F$13/11</f>
        <v>9.0909090909090909E-4</v>
      </c>
      <c r="AC13" s="270">
        <f t="shared" si="7"/>
        <v>9.0909090909090909E-4</v>
      </c>
      <c r="AD13" s="152">
        <f>+$F$13/11</f>
        <v>9.0909090909090909E-4</v>
      </c>
      <c r="AE13" s="270">
        <f t="shared" si="7"/>
        <v>9.0909090909090909E-4</v>
      </c>
      <c r="AF13" s="152">
        <f>+$F$13/11</f>
        <v>9.0909090909090909E-4</v>
      </c>
      <c r="AG13" s="270">
        <f t="shared" si="7"/>
        <v>9.0909090909090909E-4</v>
      </c>
      <c r="AH13" s="152">
        <f>+$F$13/11</f>
        <v>9.0909090909090909E-4</v>
      </c>
      <c r="AI13" s="270">
        <f t="shared" si="7"/>
        <v>9.0909090909090909E-4</v>
      </c>
      <c r="AJ13" s="152">
        <f>+$F$13/11</f>
        <v>9.0909090909090909E-4</v>
      </c>
      <c r="AK13" s="270">
        <f t="shared" si="7"/>
        <v>9.0909090909090909E-4</v>
      </c>
      <c r="AL13" s="198">
        <f t="shared" si="4"/>
        <v>0.01</v>
      </c>
      <c r="AM13" s="155">
        <f t="shared" si="5"/>
        <v>0.01</v>
      </c>
    </row>
    <row r="14" spans="1:44" s="123" customFormat="1" ht="48.75" customHeight="1" thickBot="1" x14ac:dyDescent="0.25">
      <c r="A14" s="490"/>
      <c r="B14" s="214">
        <v>5</v>
      </c>
      <c r="C14" s="215" t="s">
        <v>305</v>
      </c>
      <c r="D14" s="215" t="s">
        <v>251</v>
      </c>
      <c r="E14" s="216" t="s">
        <v>252</v>
      </c>
      <c r="F14" s="170">
        <v>5.0000000000000001E-3</v>
      </c>
      <c r="G14" s="217" t="s">
        <v>240</v>
      </c>
      <c r="H14" s="218">
        <v>45691</v>
      </c>
      <c r="I14" s="219">
        <v>46010</v>
      </c>
      <c r="J14" s="220">
        <f t="shared" si="6"/>
        <v>79.75</v>
      </c>
      <c r="K14" s="129" t="s">
        <v>366</v>
      </c>
      <c r="L14" s="133">
        <v>46002</v>
      </c>
      <c r="M14" s="260">
        <f t="shared" si="0"/>
        <v>5.0000000000000001E-3</v>
      </c>
      <c r="N14" s="152"/>
      <c r="O14" s="153"/>
      <c r="P14" s="152">
        <f>+$F$14/11</f>
        <v>4.5454545454545455E-4</v>
      </c>
      <c r="Q14" s="270">
        <f>+$F$11/11</f>
        <v>4.5454545454545455E-4</v>
      </c>
      <c r="R14" s="152">
        <f t="shared" ref="R14:AK14" si="8">+$F$14/11</f>
        <v>4.5454545454545455E-4</v>
      </c>
      <c r="S14" s="270">
        <f t="shared" si="8"/>
        <v>4.5454545454545455E-4</v>
      </c>
      <c r="T14" s="152">
        <f t="shared" si="8"/>
        <v>4.5454545454545455E-4</v>
      </c>
      <c r="U14" s="270">
        <f t="shared" si="8"/>
        <v>4.5454545454545455E-4</v>
      </c>
      <c r="V14" s="152">
        <f t="shared" si="8"/>
        <v>4.5454545454545455E-4</v>
      </c>
      <c r="W14" s="270">
        <f t="shared" si="8"/>
        <v>4.5454545454545455E-4</v>
      </c>
      <c r="X14" s="152">
        <f t="shared" si="8"/>
        <v>4.5454545454545455E-4</v>
      </c>
      <c r="Y14" s="270">
        <f t="shared" si="8"/>
        <v>4.5454545454545455E-4</v>
      </c>
      <c r="Z14" s="152">
        <f>+$F$14/11</f>
        <v>4.5454545454545455E-4</v>
      </c>
      <c r="AA14" s="270">
        <f t="shared" si="8"/>
        <v>4.5454545454545455E-4</v>
      </c>
      <c r="AB14" s="152">
        <f>+$F$14/11</f>
        <v>4.5454545454545455E-4</v>
      </c>
      <c r="AC14" s="270">
        <f t="shared" si="8"/>
        <v>4.5454545454545455E-4</v>
      </c>
      <c r="AD14" s="152">
        <f>+$F$14/11</f>
        <v>4.5454545454545455E-4</v>
      </c>
      <c r="AE14" s="270">
        <f t="shared" si="8"/>
        <v>4.5454545454545455E-4</v>
      </c>
      <c r="AF14" s="152">
        <f>+$F$14/11</f>
        <v>4.5454545454545455E-4</v>
      </c>
      <c r="AG14" s="270">
        <f t="shared" si="8"/>
        <v>4.5454545454545455E-4</v>
      </c>
      <c r="AH14" s="152">
        <f>+$F$14/11</f>
        <v>4.5454545454545455E-4</v>
      </c>
      <c r="AI14" s="270">
        <f t="shared" si="8"/>
        <v>4.5454545454545455E-4</v>
      </c>
      <c r="AJ14" s="152">
        <f>+$F$14/11</f>
        <v>4.5454545454545455E-4</v>
      </c>
      <c r="AK14" s="270">
        <f t="shared" si="8"/>
        <v>4.5454545454545455E-4</v>
      </c>
      <c r="AL14" s="198">
        <f t="shared" si="4"/>
        <v>5.0000000000000001E-3</v>
      </c>
      <c r="AM14" s="155">
        <f t="shared" si="5"/>
        <v>5.0000000000000001E-3</v>
      </c>
    </row>
    <row r="15" spans="1:44" s="123" customFormat="1" ht="409.6" thickBot="1" x14ac:dyDescent="0.25">
      <c r="A15" s="490"/>
      <c r="B15" s="214">
        <v>6</v>
      </c>
      <c r="C15" s="215" t="s">
        <v>253</v>
      </c>
      <c r="D15" s="216" t="s">
        <v>254</v>
      </c>
      <c r="E15" s="216" t="s">
        <v>255</v>
      </c>
      <c r="F15" s="170">
        <v>1.4999999999999999E-2</v>
      </c>
      <c r="G15" s="216" t="s">
        <v>247</v>
      </c>
      <c r="H15" s="221">
        <v>45870</v>
      </c>
      <c r="I15" s="218">
        <v>46010</v>
      </c>
      <c r="J15" s="220">
        <f t="shared" si="6"/>
        <v>35</v>
      </c>
      <c r="K15" s="129" t="s">
        <v>368</v>
      </c>
      <c r="L15" s="133">
        <v>46002</v>
      </c>
      <c r="M15" s="260">
        <f t="shared" si="0"/>
        <v>1.4999999999999999E-2</v>
      </c>
      <c r="N15" s="152"/>
      <c r="O15" s="153"/>
      <c r="P15" s="152"/>
      <c r="Q15" s="270"/>
      <c r="R15" s="152"/>
      <c r="S15" s="270"/>
      <c r="T15" s="152"/>
      <c r="U15" s="270"/>
      <c r="V15" s="152"/>
      <c r="W15" s="154"/>
      <c r="X15" s="152"/>
      <c r="Y15" s="154"/>
      <c r="Z15" s="152"/>
      <c r="AA15" s="154"/>
      <c r="AB15" s="152">
        <f>+$F$15/2</f>
        <v>7.4999999999999997E-3</v>
      </c>
      <c r="AC15" s="154">
        <f>+$F$15/2</f>
        <v>7.4999999999999997E-3</v>
      </c>
      <c r="AD15" s="152"/>
      <c r="AE15" s="154"/>
      <c r="AF15" s="152"/>
      <c r="AG15" s="154"/>
      <c r="AH15" s="152"/>
      <c r="AI15" s="154"/>
      <c r="AJ15" s="152">
        <f>+$F$15/2</f>
        <v>7.4999999999999997E-3</v>
      </c>
      <c r="AK15" s="154">
        <f>+$F$15/2</f>
        <v>7.4999999999999997E-3</v>
      </c>
      <c r="AL15" s="198">
        <f t="shared" si="4"/>
        <v>1.4999999999999999E-2</v>
      </c>
      <c r="AM15" s="155">
        <f t="shared" si="5"/>
        <v>1.4999999999999999E-2</v>
      </c>
    </row>
    <row r="16" spans="1:44" s="123" customFormat="1" ht="227.25" customHeight="1" thickBot="1" x14ac:dyDescent="0.25">
      <c r="A16" s="490"/>
      <c r="B16" s="214">
        <v>7</v>
      </c>
      <c r="C16" s="215" t="s">
        <v>303</v>
      </c>
      <c r="D16" s="216" t="s">
        <v>306</v>
      </c>
      <c r="E16" s="216" t="s">
        <v>332</v>
      </c>
      <c r="F16" s="170">
        <v>0.03</v>
      </c>
      <c r="G16" s="216" t="s">
        <v>256</v>
      </c>
      <c r="H16" s="222">
        <v>45705</v>
      </c>
      <c r="I16" s="218">
        <v>46003</v>
      </c>
      <c r="J16" s="220">
        <f t="shared" si="6"/>
        <v>74.5</v>
      </c>
      <c r="K16" s="129" t="s">
        <v>369</v>
      </c>
      <c r="L16" s="133">
        <v>46002</v>
      </c>
      <c r="M16" s="260">
        <f t="shared" si="0"/>
        <v>0.03</v>
      </c>
      <c r="N16" s="152"/>
      <c r="O16" s="153"/>
      <c r="P16" s="152">
        <f>+$F$16/11</f>
        <v>2.7272727272727271E-3</v>
      </c>
      <c r="Q16" s="270">
        <f>+$F$16/11</f>
        <v>2.7272727272727271E-3</v>
      </c>
      <c r="R16" s="152">
        <f>+$F$16/11</f>
        <v>2.7272727272727271E-3</v>
      </c>
      <c r="S16" s="270">
        <f>+$F$16/11</f>
        <v>2.7272727272727271E-3</v>
      </c>
      <c r="T16" s="152">
        <f>+$F$16/11</f>
        <v>2.7272727272727271E-3</v>
      </c>
      <c r="U16" s="270">
        <f t="shared" ref="U16:AK17" si="9">+$F$16/11</f>
        <v>2.7272727272727271E-3</v>
      </c>
      <c r="V16" s="152">
        <f>+$F$16/11</f>
        <v>2.7272727272727271E-3</v>
      </c>
      <c r="W16" s="270">
        <f t="shared" si="9"/>
        <v>2.7272727272727271E-3</v>
      </c>
      <c r="X16" s="152">
        <f>+$F$16/11</f>
        <v>2.7272727272727271E-3</v>
      </c>
      <c r="Y16" s="270">
        <f t="shared" si="9"/>
        <v>2.7272727272727271E-3</v>
      </c>
      <c r="Z16" s="152">
        <f>+$F$16/11</f>
        <v>2.7272727272727271E-3</v>
      </c>
      <c r="AA16" s="270">
        <f t="shared" si="9"/>
        <v>2.7272727272727271E-3</v>
      </c>
      <c r="AB16" s="152">
        <f>+$F$16/11</f>
        <v>2.7272727272727271E-3</v>
      </c>
      <c r="AC16" s="270">
        <f t="shared" si="9"/>
        <v>2.7272727272727271E-3</v>
      </c>
      <c r="AD16" s="152">
        <f>+$F$16/11</f>
        <v>2.7272727272727271E-3</v>
      </c>
      <c r="AE16" s="270">
        <f t="shared" si="9"/>
        <v>2.7272727272727271E-3</v>
      </c>
      <c r="AF16" s="152">
        <f>+$F$16/11</f>
        <v>2.7272727272727271E-3</v>
      </c>
      <c r="AG16" s="270">
        <f t="shared" si="9"/>
        <v>2.7272727272727271E-3</v>
      </c>
      <c r="AH16" s="152">
        <f>+$F$16/11</f>
        <v>2.7272727272727271E-3</v>
      </c>
      <c r="AI16" s="270">
        <f t="shared" si="9"/>
        <v>2.7272727272727271E-3</v>
      </c>
      <c r="AJ16" s="152">
        <f>+$F$16/11</f>
        <v>2.7272727272727271E-3</v>
      </c>
      <c r="AK16" s="270">
        <f t="shared" si="9"/>
        <v>2.7272727272727271E-3</v>
      </c>
      <c r="AL16" s="198">
        <f t="shared" si="4"/>
        <v>0.03</v>
      </c>
      <c r="AM16" s="155">
        <f t="shared" si="5"/>
        <v>0.03</v>
      </c>
    </row>
    <row r="17" spans="1:39" s="123" customFormat="1" ht="168.75" customHeight="1" thickBot="1" x14ac:dyDescent="0.25">
      <c r="A17" s="490"/>
      <c r="B17" s="214">
        <v>8</v>
      </c>
      <c r="C17" s="215" t="s">
        <v>257</v>
      </c>
      <c r="D17" s="216" t="s">
        <v>307</v>
      </c>
      <c r="E17" s="216" t="s">
        <v>258</v>
      </c>
      <c r="F17" s="170">
        <v>0.03</v>
      </c>
      <c r="G17" s="216" t="s">
        <v>256</v>
      </c>
      <c r="H17" s="222">
        <v>45705</v>
      </c>
      <c r="I17" s="218">
        <v>46003</v>
      </c>
      <c r="J17" s="220">
        <f>+(I17-H17)/4</f>
        <v>74.5</v>
      </c>
      <c r="K17" s="129" t="s">
        <v>370</v>
      </c>
      <c r="L17" s="133">
        <v>46002</v>
      </c>
      <c r="M17" s="260">
        <f t="shared" si="0"/>
        <v>0.03</v>
      </c>
      <c r="N17" s="152"/>
      <c r="O17" s="153"/>
      <c r="P17" s="152">
        <f>+$F$17/11</f>
        <v>2.7272727272727271E-3</v>
      </c>
      <c r="Q17" s="270">
        <f>+$F$17/11</f>
        <v>2.7272727272727271E-3</v>
      </c>
      <c r="R17" s="152">
        <f>+$F$17/11</f>
        <v>2.7272727272727271E-3</v>
      </c>
      <c r="S17" s="270">
        <f>+$F$17/11</f>
        <v>2.7272727272727271E-3</v>
      </c>
      <c r="T17" s="152">
        <f>+$F$17/11</f>
        <v>2.7272727272727271E-3</v>
      </c>
      <c r="U17" s="270">
        <f t="shared" si="9"/>
        <v>2.7272727272727271E-3</v>
      </c>
      <c r="V17" s="152">
        <f>+$F$17/11</f>
        <v>2.7272727272727271E-3</v>
      </c>
      <c r="W17" s="270">
        <f t="shared" si="9"/>
        <v>2.7272727272727271E-3</v>
      </c>
      <c r="X17" s="152">
        <f>+$F$17/11</f>
        <v>2.7272727272727271E-3</v>
      </c>
      <c r="Y17" s="270">
        <f t="shared" si="9"/>
        <v>2.7272727272727271E-3</v>
      </c>
      <c r="Z17" s="152">
        <f t="shared" ref="Z17:AI17" si="10">+$F$17/11</f>
        <v>2.7272727272727271E-3</v>
      </c>
      <c r="AA17" s="270">
        <f t="shared" si="10"/>
        <v>2.7272727272727271E-3</v>
      </c>
      <c r="AB17" s="152">
        <f t="shared" si="10"/>
        <v>2.7272727272727271E-3</v>
      </c>
      <c r="AC17" s="270">
        <f t="shared" si="10"/>
        <v>2.7272727272727271E-3</v>
      </c>
      <c r="AD17" s="152">
        <f t="shared" si="10"/>
        <v>2.7272727272727271E-3</v>
      </c>
      <c r="AE17" s="270">
        <f t="shared" si="10"/>
        <v>2.7272727272727271E-3</v>
      </c>
      <c r="AF17" s="152">
        <f t="shared" si="10"/>
        <v>2.7272727272727271E-3</v>
      </c>
      <c r="AG17" s="270">
        <f t="shared" si="10"/>
        <v>2.7272727272727271E-3</v>
      </c>
      <c r="AH17" s="152">
        <f>+$F$17/11</f>
        <v>2.7272727272727271E-3</v>
      </c>
      <c r="AI17" s="270">
        <f t="shared" si="10"/>
        <v>2.7272727272727271E-3</v>
      </c>
      <c r="AJ17" s="152">
        <f>+$F$17/11</f>
        <v>2.7272727272727271E-3</v>
      </c>
      <c r="AK17" s="270">
        <f t="shared" si="9"/>
        <v>2.7272727272727271E-3</v>
      </c>
      <c r="AL17" s="198">
        <f t="shared" si="4"/>
        <v>0.03</v>
      </c>
      <c r="AM17" s="155">
        <f t="shared" si="5"/>
        <v>0.03</v>
      </c>
    </row>
    <row r="18" spans="1:39" s="123" customFormat="1" ht="103.5" customHeight="1" thickBot="1" x14ac:dyDescent="0.25">
      <c r="A18" s="491"/>
      <c r="B18" s="223">
        <v>9</v>
      </c>
      <c r="C18" s="224" t="s">
        <v>302</v>
      </c>
      <c r="D18" s="225" t="s">
        <v>259</v>
      </c>
      <c r="E18" s="225" t="s">
        <v>304</v>
      </c>
      <c r="F18" s="171">
        <v>0.02</v>
      </c>
      <c r="G18" s="225" t="s">
        <v>256</v>
      </c>
      <c r="H18" s="218">
        <v>45838</v>
      </c>
      <c r="I18" s="218">
        <v>46003</v>
      </c>
      <c r="J18" s="226">
        <f>+(I18-H18)/4</f>
        <v>41.25</v>
      </c>
      <c r="K18" s="129" t="s">
        <v>371</v>
      </c>
      <c r="L18" s="133">
        <v>46002</v>
      </c>
      <c r="M18" s="260">
        <f t="shared" si="0"/>
        <v>0.02</v>
      </c>
      <c r="N18" s="156"/>
      <c r="O18" s="157"/>
      <c r="P18" s="156"/>
      <c r="Q18" s="279"/>
      <c r="R18" s="156"/>
      <c r="S18" s="279"/>
      <c r="T18" s="156"/>
      <c r="U18" s="279"/>
      <c r="V18" s="156"/>
      <c r="W18" s="157"/>
      <c r="X18" s="156">
        <f>+$F$18/2</f>
        <v>0.01</v>
      </c>
      <c r="Y18" s="270">
        <f>+$F$18/2</f>
        <v>0.01</v>
      </c>
      <c r="Z18" s="156"/>
      <c r="AA18" s="157"/>
      <c r="AB18" s="156"/>
      <c r="AC18" s="158"/>
      <c r="AD18" s="156"/>
      <c r="AE18" s="158"/>
      <c r="AF18" s="156"/>
      <c r="AG18" s="157"/>
      <c r="AH18" s="156">
        <f>+$F$18/2</f>
        <v>0.01</v>
      </c>
      <c r="AI18" s="270">
        <f>+$F$18/2</f>
        <v>0.01</v>
      </c>
      <c r="AJ18" s="156"/>
      <c r="AK18" s="157"/>
      <c r="AL18" s="199">
        <f t="shared" si="4"/>
        <v>0.02</v>
      </c>
      <c r="AM18" s="159">
        <f t="shared" si="5"/>
        <v>0.02</v>
      </c>
    </row>
    <row r="19" spans="1:39" s="123" customFormat="1" ht="192.75" customHeight="1" x14ac:dyDescent="0.2">
      <c r="A19" s="487" t="s">
        <v>331</v>
      </c>
      <c r="B19" s="227">
        <v>10</v>
      </c>
      <c r="C19" s="208" t="s">
        <v>232</v>
      </c>
      <c r="D19" s="209" t="s">
        <v>233</v>
      </c>
      <c r="E19" s="131">
        <v>1700</v>
      </c>
      <c r="F19" s="169">
        <v>7.4999999999999997E-2</v>
      </c>
      <c r="G19" s="209" t="s">
        <v>234</v>
      </c>
      <c r="H19" s="228">
        <v>45719</v>
      </c>
      <c r="I19" s="228">
        <v>46010</v>
      </c>
      <c r="J19" s="213">
        <f>+(I19-H19)/4</f>
        <v>72.75</v>
      </c>
      <c r="K19" s="132" t="s">
        <v>361</v>
      </c>
      <c r="L19" s="133">
        <v>45996</v>
      </c>
      <c r="M19" s="259">
        <f t="shared" ref="M19:M27" si="11">+O19+Q19+S19+U19+W19+Y19+AA19+AC19+AE19+AG19+AI19+AK19</f>
        <v>7.5000000000000011E-2</v>
      </c>
      <c r="N19" s="148"/>
      <c r="O19" s="149"/>
      <c r="P19" s="148"/>
      <c r="Q19" s="289">
        <v>7.4999999999999997E-3</v>
      </c>
      <c r="R19" s="148">
        <v>7.4999999999999997E-3</v>
      </c>
      <c r="S19" s="269">
        <v>7.4999999999999997E-3</v>
      </c>
      <c r="T19" s="148">
        <v>7.4999999999999997E-3</v>
      </c>
      <c r="U19" s="269">
        <v>7.4999999999999997E-3</v>
      </c>
      <c r="V19" s="148">
        <v>7.4999999999999997E-3</v>
      </c>
      <c r="W19" s="269">
        <v>7.4999999999999997E-3</v>
      </c>
      <c r="X19" s="148">
        <v>7.4999999999999997E-3</v>
      </c>
      <c r="Y19" s="149">
        <v>7.4999999999999997E-3</v>
      </c>
      <c r="Z19" s="148">
        <v>7.4999999999999997E-3</v>
      </c>
      <c r="AA19" s="149">
        <v>7.4999999999999997E-3</v>
      </c>
      <c r="AB19" s="148">
        <v>7.4999999999999997E-3</v>
      </c>
      <c r="AC19" s="149">
        <v>7.4999999999999997E-3</v>
      </c>
      <c r="AD19" s="148">
        <v>7.4999999999999997E-3</v>
      </c>
      <c r="AE19" s="149">
        <v>7.4999999999999997E-3</v>
      </c>
      <c r="AF19" s="148">
        <v>7.4999999999999997E-3</v>
      </c>
      <c r="AG19" s="150">
        <v>7.4999999999999997E-3</v>
      </c>
      <c r="AH19" s="148">
        <v>7.4999999999999997E-3</v>
      </c>
      <c r="AI19" s="150">
        <v>7.4999999999999997E-3</v>
      </c>
      <c r="AJ19" s="148">
        <v>7.4999999999999997E-3</v>
      </c>
      <c r="AK19" s="150"/>
      <c r="AL19" s="197">
        <f t="shared" si="4"/>
        <v>7.5000000000000011E-2</v>
      </c>
      <c r="AM19" s="151">
        <f t="shared" si="5"/>
        <v>7.5000000000000011E-2</v>
      </c>
    </row>
    <row r="20" spans="1:39" s="123" customFormat="1" ht="153.75" customHeight="1" thickBot="1" x14ac:dyDescent="0.25">
      <c r="A20" s="491"/>
      <c r="B20" s="229">
        <v>11</v>
      </c>
      <c r="C20" s="224" t="s">
        <v>235</v>
      </c>
      <c r="D20" s="225" t="s">
        <v>236</v>
      </c>
      <c r="E20" s="134">
        <v>54</v>
      </c>
      <c r="F20" s="171">
        <v>7.4999999999999997E-2</v>
      </c>
      <c r="G20" s="225" t="s">
        <v>234</v>
      </c>
      <c r="H20" s="230">
        <v>45719</v>
      </c>
      <c r="I20" s="230">
        <v>46010</v>
      </c>
      <c r="J20" s="226">
        <f>+(I20-H20)/4</f>
        <v>72.75</v>
      </c>
      <c r="K20" s="130" t="s">
        <v>362</v>
      </c>
      <c r="L20" s="135">
        <v>45996</v>
      </c>
      <c r="M20" s="260">
        <f t="shared" si="11"/>
        <v>7.5000000000000011E-2</v>
      </c>
      <c r="N20" s="156"/>
      <c r="O20" s="158"/>
      <c r="P20" s="156"/>
      <c r="Q20" s="158">
        <v>7.4999999999999997E-3</v>
      </c>
      <c r="R20" s="156">
        <v>7.4999999999999997E-3</v>
      </c>
      <c r="S20" s="279">
        <v>7.4999999999999997E-3</v>
      </c>
      <c r="T20" s="156">
        <v>7.4999999999999997E-3</v>
      </c>
      <c r="U20" s="279">
        <v>7.4999999999999997E-3</v>
      </c>
      <c r="V20" s="156">
        <v>7.4999999999999997E-3</v>
      </c>
      <c r="W20" s="279">
        <v>7.4999999999999997E-3</v>
      </c>
      <c r="X20" s="156">
        <v>7.4999999999999997E-3</v>
      </c>
      <c r="Y20" s="158">
        <v>7.4999999999999997E-3</v>
      </c>
      <c r="Z20" s="156">
        <v>7.4999999999999997E-3</v>
      </c>
      <c r="AA20" s="158">
        <v>7.4999999999999997E-3</v>
      </c>
      <c r="AB20" s="156">
        <v>7.4999999999999997E-3</v>
      </c>
      <c r="AC20" s="158">
        <v>7.4999999999999997E-3</v>
      </c>
      <c r="AD20" s="156">
        <v>7.4999999999999997E-3</v>
      </c>
      <c r="AE20" s="158">
        <v>7.4999999999999997E-3</v>
      </c>
      <c r="AF20" s="156">
        <v>7.4999999999999997E-3</v>
      </c>
      <c r="AG20" s="157">
        <v>7.4999999999999997E-3</v>
      </c>
      <c r="AH20" s="156">
        <v>7.4999999999999997E-3</v>
      </c>
      <c r="AI20" s="157">
        <v>7.4999999999999997E-3</v>
      </c>
      <c r="AJ20" s="156">
        <v>7.4999999999999997E-3</v>
      </c>
      <c r="AK20" s="157"/>
      <c r="AL20" s="199">
        <f t="shared" si="4"/>
        <v>7.5000000000000011E-2</v>
      </c>
      <c r="AM20" s="159">
        <f t="shared" si="5"/>
        <v>7.5000000000000011E-2</v>
      </c>
    </row>
    <row r="21" spans="1:39" s="123" customFormat="1" ht="149.25" customHeight="1" x14ac:dyDescent="0.2">
      <c r="A21" s="487" t="s">
        <v>329</v>
      </c>
      <c r="B21" s="231">
        <v>12</v>
      </c>
      <c r="C21" s="208" t="s">
        <v>308</v>
      </c>
      <c r="D21" s="209" t="s">
        <v>260</v>
      </c>
      <c r="E21" s="232">
        <v>1</v>
      </c>
      <c r="F21" s="303">
        <v>1.4999999999999999E-2</v>
      </c>
      <c r="G21" s="233" t="s">
        <v>261</v>
      </c>
      <c r="H21" s="228">
        <v>45684</v>
      </c>
      <c r="I21" s="228">
        <v>45715</v>
      </c>
      <c r="J21" s="234">
        <f t="shared" ref="J21:J43" si="12">+(I21-H21)/4</f>
        <v>7.75</v>
      </c>
      <c r="K21" s="206" t="s">
        <v>343</v>
      </c>
      <c r="L21" s="277">
        <v>45713</v>
      </c>
      <c r="M21" s="259">
        <f t="shared" si="11"/>
        <v>1.4999999999999999E-2</v>
      </c>
      <c r="N21" s="160"/>
      <c r="O21" s="161"/>
      <c r="P21" s="148">
        <v>1.4999999999999999E-2</v>
      </c>
      <c r="Q21" s="149">
        <v>1.4999999999999999E-2</v>
      </c>
      <c r="R21" s="148"/>
      <c r="S21" s="269"/>
      <c r="T21" s="148"/>
      <c r="U21" s="269"/>
      <c r="V21" s="148"/>
      <c r="W21" s="149"/>
      <c r="X21" s="148"/>
      <c r="Y21" s="149"/>
      <c r="Z21" s="148"/>
      <c r="AA21" s="149"/>
      <c r="AB21" s="148"/>
      <c r="AC21" s="149"/>
      <c r="AD21" s="148"/>
      <c r="AE21" s="149"/>
      <c r="AF21" s="148"/>
      <c r="AG21" s="150"/>
      <c r="AH21" s="148"/>
      <c r="AI21" s="150"/>
      <c r="AJ21" s="148"/>
      <c r="AK21" s="161"/>
      <c r="AL21" s="197">
        <f t="shared" si="4"/>
        <v>1.4999999999999999E-2</v>
      </c>
      <c r="AM21" s="151">
        <f t="shared" si="5"/>
        <v>1.4999999999999999E-2</v>
      </c>
    </row>
    <row r="22" spans="1:39" s="123" customFormat="1" ht="103.5" customHeight="1" x14ac:dyDescent="0.2">
      <c r="A22" s="490"/>
      <c r="B22" s="235">
        <v>13</v>
      </c>
      <c r="C22" s="215" t="s">
        <v>309</v>
      </c>
      <c r="D22" s="216" t="s">
        <v>262</v>
      </c>
      <c r="E22" s="236">
        <v>1</v>
      </c>
      <c r="F22" s="304">
        <v>0.02</v>
      </c>
      <c r="G22" s="237" t="s">
        <v>261</v>
      </c>
      <c r="H22" s="218">
        <v>45719</v>
      </c>
      <c r="I22" s="218">
        <v>45750</v>
      </c>
      <c r="J22" s="238">
        <f t="shared" si="12"/>
        <v>7.75</v>
      </c>
      <c r="K22" s="272" t="s">
        <v>344</v>
      </c>
      <c r="L22" s="276">
        <v>45747</v>
      </c>
      <c r="M22" s="260">
        <f t="shared" si="11"/>
        <v>0.02</v>
      </c>
      <c r="N22" s="163"/>
      <c r="O22" s="164"/>
      <c r="P22" s="152"/>
      <c r="Q22" s="154"/>
      <c r="R22" s="152"/>
      <c r="S22" s="288">
        <v>0.02</v>
      </c>
      <c r="T22" s="152">
        <v>0.02</v>
      </c>
      <c r="U22" s="291"/>
      <c r="V22" s="152"/>
      <c r="W22" s="153"/>
      <c r="X22" s="152"/>
      <c r="Y22" s="153"/>
      <c r="Z22" s="152"/>
      <c r="AA22" s="154"/>
      <c r="AB22" s="152"/>
      <c r="AC22" s="153"/>
      <c r="AD22" s="152"/>
      <c r="AE22" s="153"/>
      <c r="AF22" s="152"/>
      <c r="AG22" s="153"/>
      <c r="AH22" s="152"/>
      <c r="AI22" s="153"/>
      <c r="AJ22" s="152"/>
      <c r="AK22" s="165"/>
      <c r="AL22" s="198">
        <f t="shared" si="4"/>
        <v>0.02</v>
      </c>
      <c r="AM22" s="155">
        <f t="shared" si="5"/>
        <v>0.02</v>
      </c>
    </row>
    <row r="23" spans="1:39" s="123" customFormat="1" ht="62.25" customHeight="1" x14ac:dyDescent="0.2">
      <c r="A23" s="490"/>
      <c r="B23" s="235">
        <v>14</v>
      </c>
      <c r="C23" s="215" t="s">
        <v>310</v>
      </c>
      <c r="D23" s="216" t="s">
        <v>263</v>
      </c>
      <c r="E23" s="216">
        <v>1</v>
      </c>
      <c r="F23" s="304">
        <v>1.4999999999999999E-2</v>
      </c>
      <c r="G23" s="237" t="s">
        <v>264</v>
      </c>
      <c r="H23" s="218">
        <v>45754</v>
      </c>
      <c r="I23" s="218">
        <v>45768</v>
      </c>
      <c r="J23" s="238">
        <f t="shared" si="12"/>
        <v>3.5</v>
      </c>
      <c r="K23" s="292" t="s">
        <v>348</v>
      </c>
      <c r="L23" s="294">
        <v>45772</v>
      </c>
      <c r="M23" s="260">
        <f t="shared" si="11"/>
        <v>1.4999999999999999E-2</v>
      </c>
      <c r="N23" s="163"/>
      <c r="O23" s="165"/>
      <c r="P23" s="152"/>
      <c r="Q23" s="154"/>
      <c r="R23" s="152"/>
      <c r="S23" s="270"/>
      <c r="T23" s="152">
        <v>1.4999999999999999E-2</v>
      </c>
      <c r="U23" s="291">
        <v>1.4999999999999999E-2</v>
      </c>
      <c r="V23" s="152"/>
      <c r="W23" s="153"/>
      <c r="X23" s="152"/>
      <c r="Y23" s="153"/>
      <c r="Z23" s="152"/>
      <c r="AA23" s="154"/>
      <c r="AB23" s="152"/>
      <c r="AC23" s="154"/>
      <c r="AD23" s="152"/>
      <c r="AE23" s="154"/>
      <c r="AF23" s="152"/>
      <c r="AG23" s="154"/>
      <c r="AH23" s="152"/>
      <c r="AI23" s="154"/>
      <c r="AJ23" s="152"/>
      <c r="AK23" s="164"/>
      <c r="AL23" s="198">
        <f t="shared" si="4"/>
        <v>1.4999999999999999E-2</v>
      </c>
      <c r="AM23" s="155">
        <f t="shared" si="5"/>
        <v>1.4999999999999999E-2</v>
      </c>
    </row>
    <row r="24" spans="1:39" s="123" customFormat="1" ht="409.6" customHeight="1" thickBot="1" x14ac:dyDescent="0.25">
      <c r="A24" s="491"/>
      <c r="B24" s="239">
        <v>15</v>
      </c>
      <c r="C24" s="224" t="s">
        <v>311</v>
      </c>
      <c r="D24" s="225" t="s">
        <v>312</v>
      </c>
      <c r="E24" s="240">
        <v>1</v>
      </c>
      <c r="F24" s="305">
        <v>0.05</v>
      </c>
      <c r="G24" s="241" t="s">
        <v>264</v>
      </c>
      <c r="H24" s="230">
        <v>45770</v>
      </c>
      <c r="I24" s="230">
        <v>46010</v>
      </c>
      <c r="J24" s="242">
        <f t="shared" si="12"/>
        <v>60</v>
      </c>
      <c r="K24" s="293" t="s">
        <v>381</v>
      </c>
      <c r="L24" s="294">
        <v>46008</v>
      </c>
      <c r="M24" s="260">
        <f t="shared" si="11"/>
        <v>0.05</v>
      </c>
      <c r="N24" s="166"/>
      <c r="O24" s="167"/>
      <c r="P24" s="156"/>
      <c r="Q24" s="158"/>
      <c r="R24" s="156"/>
      <c r="S24" s="279"/>
      <c r="T24" s="156">
        <f>(5/9)/100</f>
        <v>5.5555555555555558E-3</v>
      </c>
      <c r="U24" s="290">
        <f>+(0.555555555555556)/100</f>
        <v>5.5555555555555558E-3</v>
      </c>
      <c r="V24" s="156">
        <f>(5/9)/100</f>
        <v>5.5555555555555558E-3</v>
      </c>
      <c r="W24" s="279">
        <f>+(0.555555555555556)/100</f>
        <v>5.5555555555555558E-3</v>
      </c>
      <c r="X24" s="156">
        <f>(5/9)/100</f>
        <v>5.5555555555555558E-3</v>
      </c>
      <c r="Y24" s="279">
        <f>+(0.555555555555556)/100</f>
        <v>5.5555555555555558E-3</v>
      </c>
      <c r="Z24" s="156">
        <f>(5/9)/100</f>
        <v>5.5555555555555558E-3</v>
      </c>
      <c r="AA24" s="279">
        <f>+(0.555555555555556)/100</f>
        <v>5.5555555555555558E-3</v>
      </c>
      <c r="AB24" s="156">
        <f>(5/9)/100</f>
        <v>5.5555555555555558E-3</v>
      </c>
      <c r="AC24" s="279">
        <f>+(0.555555555555556)/100</f>
        <v>5.5555555555555558E-3</v>
      </c>
      <c r="AD24" s="156">
        <f>(5/9)/100</f>
        <v>5.5555555555555558E-3</v>
      </c>
      <c r="AE24" s="279">
        <f>+(0.555555555555556)/100</f>
        <v>5.5555555555555558E-3</v>
      </c>
      <c r="AF24" s="156">
        <f>(5/9)/100</f>
        <v>5.5555555555555558E-3</v>
      </c>
      <c r="AG24" s="279">
        <f>+(0.555555555555556)/100</f>
        <v>5.5555555555555558E-3</v>
      </c>
      <c r="AH24" s="156">
        <f>(5/9)/100</f>
        <v>5.5555555555555558E-3</v>
      </c>
      <c r="AI24" s="279">
        <f>+(0.555555555555556)/100</f>
        <v>5.5555555555555558E-3</v>
      </c>
      <c r="AJ24" s="156">
        <f>(5/9)/100</f>
        <v>5.5555555555555558E-3</v>
      </c>
      <c r="AK24" s="279">
        <f>+(0.555555555555556)/100</f>
        <v>5.5555555555555558E-3</v>
      </c>
      <c r="AL24" s="199">
        <f t="shared" si="4"/>
        <v>0.05</v>
      </c>
      <c r="AM24" s="318">
        <f t="shared" si="5"/>
        <v>0.05</v>
      </c>
    </row>
    <row r="25" spans="1:39" s="123" customFormat="1" ht="381" customHeight="1" x14ac:dyDescent="0.2">
      <c r="A25" s="487" t="s">
        <v>328</v>
      </c>
      <c r="B25" s="232">
        <v>16</v>
      </c>
      <c r="C25" s="208" t="s">
        <v>313</v>
      </c>
      <c r="D25" s="209" t="s">
        <v>265</v>
      </c>
      <c r="E25" s="131">
        <v>1</v>
      </c>
      <c r="F25" s="202">
        <v>5.0000000000000001E-3</v>
      </c>
      <c r="G25" s="209" t="s">
        <v>266</v>
      </c>
      <c r="H25" s="228">
        <v>45698</v>
      </c>
      <c r="I25" s="228">
        <v>45777</v>
      </c>
      <c r="J25" s="234">
        <f t="shared" si="12"/>
        <v>19.75</v>
      </c>
      <c r="K25" s="274" t="s">
        <v>347</v>
      </c>
      <c r="L25" s="276">
        <v>45777</v>
      </c>
      <c r="M25" s="259">
        <f t="shared" si="11"/>
        <v>5.0000000000000001E-3</v>
      </c>
      <c r="N25" s="148"/>
      <c r="O25" s="149"/>
      <c r="P25" s="148"/>
      <c r="Q25" s="269"/>
      <c r="R25" s="148">
        <v>2.5000000000000001E-3</v>
      </c>
      <c r="S25" s="284">
        <v>2.5000000000000001E-3</v>
      </c>
      <c r="T25" s="148">
        <v>2.5000000000000001E-3</v>
      </c>
      <c r="U25" s="269">
        <v>2.5000000000000001E-3</v>
      </c>
      <c r="V25" s="148"/>
      <c r="W25" s="150"/>
      <c r="X25" s="148"/>
      <c r="Y25" s="150"/>
      <c r="Z25" s="148"/>
      <c r="AA25" s="150"/>
      <c r="AB25" s="148"/>
      <c r="AC25" s="150"/>
      <c r="AD25" s="148"/>
      <c r="AE25" s="150"/>
      <c r="AF25" s="148"/>
      <c r="AG25" s="150"/>
      <c r="AH25" s="148"/>
      <c r="AI25" s="150"/>
      <c r="AJ25" s="148"/>
      <c r="AK25" s="150"/>
      <c r="AL25" s="197">
        <f t="shared" si="4"/>
        <v>5.0000000000000001E-3</v>
      </c>
      <c r="AM25" s="151">
        <f t="shared" si="5"/>
        <v>5.0000000000000001E-3</v>
      </c>
    </row>
    <row r="26" spans="1:39" s="123" customFormat="1" ht="316.5" customHeight="1" x14ac:dyDescent="0.2">
      <c r="A26" s="490"/>
      <c r="B26" s="236">
        <v>17</v>
      </c>
      <c r="C26" s="215" t="s">
        <v>340</v>
      </c>
      <c r="D26" s="216" t="s">
        <v>267</v>
      </c>
      <c r="E26" s="137">
        <v>1</v>
      </c>
      <c r="F26" s="203">
        <v>3.2000000000000001E-2</v>
      </c>
      <c r="G26" s="216" t="s">
        <v>268</v>
      </c>
      <c r="H26" s="218">
        <v>45698</v>
      </c>
      <c r="I26" s="218">
        <v>45807</v>
      </c>
      <c r="J26" s="238">
        <f t="shared" si="12"/>
        <v>27.25</v>
      </c>
      <c r="K26" s="275" t="s">
        <v>350</v>
      </c>
      <c r="L26" s="276">
        <v>45807</v>
      </c>
      <c r="M26" s="260">
        <f t="shared" si="11"/>
        <v>3.2000000000000001E-2</v>
      </c>
      <c r="N26" s="152"/>
      <c r="O26" s="153"/>
      <c r="P26" s="152">
        <v>4.0000000000000001E-3</v>
      </c>
      <c r="Q26" s="270">
        <v>4.0000000000000001E-3</v>
      </c>
      <c r="R26" s="152">
        <v>8.0000000000000002E-3</v>
      </c>
      <c r="S26" s="270">
        <v>8.0000000000000002E-3</v>
      </c>
      <c r="T26" s="152">
        <v>0.01</v>
      </c>
      <c r="U26" s="270">
        <v>0.01</v>
      </c>
      <c r="V26" s="152">
        <v>0.01</v>
      </c>
      <c r="W26" s="154">
        <v>0.01</v>
      </c>
      <c r="X26" s="152"/>
      <c r="Y26" s="154"/>
      <c r="Z26" s="152"/>
      <c r="AA26" s="154"/>
      <c r="AB26" s="152"/>
      <c r="AC26" s="154"/>
      <c r="AD26" s="152"/>
      <c r="AE26" s="154"/>
      <c r="AF26" s="152"/>
      <c r="AG26" s="153"/>
      <c r="AH26" s="152"/>
      <c r="AI26" s="153"/>
      <c r="AJ26" s="152"/>
      <c r="AK26" s="153"/>
      <c r="AL26" s="198">
        <f t="shared" si="4"/>
        <v>3.2000000000000001E-2</v>
      </c>
      <c r="AM26" s="155">
        <f t="shared" si="5"/>
        <v>3.2000000000000001E-2</v>
      </c>
    </row>
    <row r="27" spans="1:39" s="123" customFormat="1" ht="220.5" customHeight="1" x14ac:dyDescent="0.2">
      <c r="A27" s="490"/>
      <c r="B27" s="236">
        <v>18</v>
      </c>
      <c r="C27" s="215" t="s">
        <v>341</v>
      </c>
      <c r="D27" s="216" t="s">
        <v>269</v>
      </c>
      <c r="E27" s="137">
        <v>1</v>
      </c>
      <c r="F27" s="203">
        <v>3.2000000000000001E-2</v>
      </c>
      <c r="G27" s="216" t="s">
        <v>270</v>
      </c>
      <c r="H27" s="218">
        <v>45698</v>
      </c>
      <c r="I27" s="218">
        <v>45807</v>
      </c>
      <c r="J27" s="238">
        <f t="shared" si="12"/>
        <v>27.25</v>
      </c>
      <c r="K27" s="275" t="s">
        <v>351</v>
      </c>
      <c r="L27" s="276">
        <v>45807</v>
      </c>
      <c r="M27" s="260">
        <f t="shared" si="11"/>
        <v>3.2000000000000001E-2</v>
      </c>
      <c r="N27" s="152"/>
      <c r="O27" s="153"/>
      <c r="P27" s="152">
        <v>4.0000000000000001E-3</v>
      </c>
      <c r="Q27" s="270">
        <v>4.0000000000000001E-3</v>
      </c>
      <c r="R27" s="152">
        <v>8.0000000000000002E-3</v>
      </c>
      <c r="S27" s="270">
        <v>8.0000000000000002E-3</v>
      </c>
      <c r="T27" s="152">
        <v>0.01</v>
      </c>
      <c r="U27" s="270">
        <v>0.01</v>
      </c>
      <c r="V27" s="152">
        <v>0.01</v>
      </c>
      <c r="W27" s="154">
        <v>0.01</v>
      </c>
      <c r="X27" s="152"/>
      <c r="Y27" s="154"/>
      <c r="Z27" s="152"/>
      <c r="AA27" s="154"/>
      <c r="AB27" s="152"/>
      <c r="AC27" s="154"/>
      <c r="AD27" s="152"/>
      <c r="AE27" s="154"/>
      <c r="AF27" s="152"/>
      <c r="AG27" s="153"/>
      <c r="AH27" s="152"/>
      <c r="AI27" s="153"/>
      <c r="AJ27" s="152"/>
      <c r="AK27" s="153"/>
      <c r="AL27" s="198">
        <f t="shared" si="4"/>
        <v>3.2000000000000001E-2</v>
      </c>
      <c r="AM27" s="155">
        <f t="shared" si="5"/>
        <v>3.2000000000000001E-2</v>
      </c>
    </row>
    <row r="28" spans="1:39" s="123" customFormat="1" ht="409.6" customHeight="1" x14ac:dyDescent="0.2">
      <c r="A28" s="490"/>
      <c r="B28" s="236">
        <v>19</v>
      </c>
      <c r="C28" s="215" t="s">
        <v>342</v>
      </c>
      <c r="D28" s="216" t="s">
        <v>271</v>
      </c>
      <c r="E28" s="137">
        <v>1</v>
      </c>
      <c r="F28" s="203">
        <v>3.1E-2</v>
      </c>
      <c r="G28" s="216" t="s">
        <v>266</v>
      </c>
      <c r="H28" s="218">
        <v>45698</v>
      </c>
      <c r="I28" s="218">
        <v>45807</v>
      </c>
      <c r="J28" s="238">
        <f t="shared" si="12"/>
        <v>27.25</v>
      </c>
      <c r="K28" s="275" t="s">
        <v>349</v>
      </c>
      <c r="L28" s="276">
        <v>45807</v>
      </c>
      <c r="M28" s="260">
        <f t="shared" ref="M28:M30" si="13">+O28+Q28+S28+U28+W28+Y28+AA28+AC28+AE28+AG28+AI28+AK28</f>
        <v>3.1E-2</v>
      </c>
      <c r="N28" s="152"/>
      <c r="O28" s="154"/>
      <c r="P28" s="152">
        <v>3.0000000000000001E-3</v>
      </c>
      <c r="Q28" s="270">
        <v>3.0000000000000001E-3</v>
      </c>
      <c r="R28" s="152">
        <v>8.0000000000000002E-3</v>
      </c>
      <c r="S28" s="283">
        <v>8.0000000000000002E-3</v>
      </c>
      <c r="T28" s="152">
        <v>0.01</v>
      </c>
      <c r="U28" s="270">
        <v>0.01</v>
      </c>
      <c r="V28" s="152">
        <v>0.01</v>
      </c>
      <c r="W28" s="153">
        <v>0.01</v>
      </c>
      <c r="X28" s="152"/>
      <c r="Y28" s="153"/>
      <c r="Z28" s="152"/>
      <c r="AA28" s="154"/>
      <c r="AB28" s="152"/>
      <c r="AC28" s="153"/>
      <c r="AD28" s="152"/>
      <c r="AE28" s="153"/>
      <c r="AF28" s="152"/>
      <c r="AG28" s="153"/>
      <c r="AH28" s="152"/>
      <c r="AI28" s="153"/>
      <c r="AJ28" s="152"/>
      <c r="AK28" s="153"/>
      <c r="AL28" s="198">
        <f t="shared" si="4"/>
        <v>3.1E-2</v>
      </c>
      <c r="AM28" s="155">
        <f t="shared" si="5"/>
        <v>3.1E-2</v>
      </c>
    </row>
    <row r="29" spans="1:39" s="123" customFormat="1" ht="409.5" customHeight="1" x14ac:dyDescent="0.2">
      <c r="A29" s="490"/>
      <c r="B29" s="236">
        <v>20</v>
      </c>
      <c r="C29" s="215" t="s">
        <v>296</v>
      </c>
      <c r="D29" s="216" t="s">
        <v>272</v>
      </c>
      <c r="E29" s="216">
        <v>3</v>
      </c>
      <c r="F29" s="203">
        <v>1.9999999999999997E-2</v>
      </c>
      <c r="G29" s="216" t="s">
        <v>297</v>
      </c>
      <c r="H29" s="218">
        <v>45811</v>
      </c>
      <c r="I29" s="218">
        <v>46010</v>
      </c>
      <c r="J29" s="238">
        <f t="shared" si="12"/>
        <v>49.75</v>
      </c>
      <c r="K29" s="314" t="s">
        <v>379</v>
      </c>
      <c r="L29" s="138">
        <v>46010</v>
      </c>
      <c r="M29" s="260">
        <f t="shared" si="13"/>
        <v>1.9999999999999997E-2</v>
      </c>
      <c r="N29" s="152"/>
      <c r="O29" s="153"/>
      <c r="P29" s="152"/>
      <c r="Q29" s="154"/>
      <c r="R29" s="152"/>
      <c r="S29" s="270"/>
      <c r="T29" s="152"/>
      <c r="U29" s="270"/>
      <c r="V29" s="152"/>
      <c r="W29" s="153"/>
      <c r="X29" s="152">
        <v>3.0000000000000001E-3</v>
      </c>
      <c r="Y29" s="153">
        <v>3.0000000000000001E-3</v>
      </c>
      <c r="Z29" s="152">
        <v>3.0000000000000001E-3</v>
      </c>
      <c r="AA29" s="153">
        <v>3.0000000000000001E-3</v>
      </c>
      <c r="AB29" s="152">
        <v>3.0000000000000001E-3</v>
      </c>
      <c r="AC29" s="154">
        <v>3.0000000000000001E-3</v>
      </c>
      <c r="AD29" s="152">
        <v>3.0000000000000001E-3</v>
      </c>
      <c r="AE29" s="154">
        <v>3.0000000000000001E-3</v>
      </c>
      <c r="AF29" s="152">
        <v>3.0000000000000001E-3</v>
      </c>
      <c r="AG29" s="154">
        <v>3.0000000000000001E-3</v>
      </c>
      <c r="AH29" s="152">
        <v>2.5000000000000001E-3</v>
      </c>
      <c r="AI29" s="154">
        <v>2.5000000000000001E-3</v>
      </c>
      <c r="AJ29" s="152">
        <v>2.5000000000000001E-3</v>
      </c>
      <c r="AK29" s="154">
        <v>2.5000000000000001E-3</v>
      </c>
      <c r="AL29" s="198">
        <f t="shared" si="4"/>
        <v>1.9999999999999997E-2</v>
      </c>
      <c r="AM29" s="155">
        <f t="shared" si="5"/>
        <v>1.9999999999999997E-2</v>
      </c>
    </row>
    <row r="30" spans="1:39" s="123" customFormat="1" ht="176.25" customHeight="1" x14ac:dyDescent="0.2">
      <c r="A30" s="490"/>
      <c r="B30" s="236">
        <v>21</v>
      </c>
      <c r="C30" s="215" t="s">
        <v>333</v>
      </c>
      <c r="D30" s="216" t="s">
        <v>273</v>
      </c>
      <c r="E30" s="137">
        <v>1</v>
      </c>
      <c r="F30" s="203">
        <v>0.03</v>
      </c>
      <c r="G30" s="216" t="s">
        <v>297</v>
      </c>
      <c r="H30" s="218">
        <v>45811</v>
      </c>
      <c r="I30" s="218">
        <v>45898</v>
      </c>
      <c r="J30" s="238">
        <f t="shared" si="12"/>
        <v>21.75</v>
      </c>
      <c r="K30" s="195" t="s">
        <v>358</v>
      </c>
      <c r="L30" s="138">
        <v>45898</v>
      </c>
      <c r="M30" s="260">
        <f t="shared" si="13"/>
        <v>0.03</v>
      </c>
      <c r="N30" s="152"/>
      <c r="O30" s="153"/>
      <c r="P30" s="152"/>
      <c r="Q30" s="154"/>
      <c r="R30" s="152"/>
      <c r="S30" s="270"/>
      <c r="T30" s="152"/>
      <c r="U30" s="270"/>
      <c r="V30" s="152"/>
      <c r="W30" s="154"/>
      <c r="X30" s="152">
        <v>0.01</v>
      </c>
      <c r="Y30" s="154">
        <v>0.01</v>
      </c>
      <c r="Z30" s="152">
        <v>0.01</v>
      </c>
      <c r="AA30" s="154">
        <v>0.01</v>
      </c>
      <c r="AB30" s="152">
        <v>0.01</v>
      </c>
      <c r="AC30" s="154">
        <v>0.01</v>
      </c>
      <c r="AD30" s="152"/>
      <c r="AE30" s="154"/>
      <c r="AF30" s="152"/>
      <c r="AG30" s="154"/>
      <c r="AH30" s="152"/>
      <c r="AI30" s="153"/>
      <c r="AJ30" s="152"/>
      <c r="AK30" s="153"/>
      <c r="AL30" s="198">
        <f t="shared" si="4"/>
        <v>0.03</v>
      </c>
      <c r="AM30" s="155">
        <f t="shared" si="5"/>
        <v>0.03</v>
      </c>
    </row>
    <row r="31" spans="1:39" s="123" customFormat="1" ht="134.25" customHeight="1" thickBot="1" x14ac:dyDescent="0.25">
      <c r="A31" s="491"/>
      <c r="B31" s="243">
        <v>22</v>
      </c>
      <c r="C31" s="224" t="s">
        <v>336</v>
      </c>
      <c r="D31" s="225" t="s">
        <v>274</v>
      </c>
      <c r="E31" s="134">
        <v>1</v>
      </c>
      <c r="F31" s="204">
        <v>0.04</v>
      </c>
      <c r="G31" s="225" t="s">
        <v>298</v>
      </c>
      <c r="H31" s="230">
        <v>45901</v>
      </c>
      <c r="I31" s="230">
        <v>46010</v>
      </c>
      <c r="J31" s="242">
        <f t="shared" si="12"/>
        <v>27.25</v>
      </c>
      <c r="K31" s="313" t="s">
        <v>380</v>
      </c>
      <c r="L31" s="139">
        <v>46010</v>
      </c>
      <c r="M31" s="260">
        <f>+O31+Q31+S31+U31+W31+Y31+AA31+AC31+AE31+AG31+AI31+AK31</f>
        <v>0.04</v>
      </c>
      <c r="N31" s="156"/>
      <c r="O31" s="157"/>
      <c r="P31" s="156"/>
      <c r="Q31" s="158"/>
      <c r="R31" s="156"/>
      <c r="S31" s="279"/>
      <c r="T31" s="156"/>
      <c r="U31" s="279"/>
      <c r="V31" s="156"/>
      <c r="W31" s="157"/>
      <c r="X31" s="156"/>
      <c r="Y31" s="157"/>
      <c r="Z31" s="156"/>
      <c r="AA31" s="157"/>
      <c r="AB31" s="156"/>
      <c r="AC31" s="158"/>
      <c r="AD31" s="156">
        <v>0.01</v>
      </c>
      <c r="AE31" s="158">
        <v>0.01</v>
      </c>
      <c r="AF31" s="156">
        <v>0.01</v>
      </c>
      <c r="AG31" s="158">
        <v>0.01</v>
      </c>
      <c r="AH31" s="156">
        <v>0.01</v>
      </c>
      <c r="AI31" s="158">
        <v>0.01</v>
      </c>
      <c r="AJ31" s="156">
        <v>0.01</v>
      </c>
      <c r="AK31" s="158">
        <v>0.01</v>
      </c>
      <c r="AL31" s="199">
        <f t="shared" si="4"/>
        <v>0.04</v>
      </c>
      <c r="AM31" s="159">
        <f t="shared" si="5"/>
        <v>0.04</v>
      </c>
    </row>
    <row r="32" spans="1:39" s="123" customFormat="1" ht="248.25" customHeight="1" x14ac:dyDescent="0.2">
      <c r="A32" s="487" t="s">
        <v>326</v>
      </c>
      <c r="B32" s="232">
        <v>23</v>
      </c>
      <c r="C32" s="208" t="s">
        <v>314</v>
      </c>
      <c r="D32" s="209" t="s">
        <v>227</v>
      </c>
      <c r="E32" s="140">
        <v>2</v>
      </c>
      <c r="F32" s="183">
        <v>7.5999999999999998E-2</v>
      </c>
      <c r="G32" s="209" t="s">
        <v>228</v>
      </c>
      <c r="H32" s="296">
        <v>45708</v>
      </c>
      <c r="I32" s="296">
        <v>46003</v>
      </c>
      <c r="J32" s="297">
        <f t="shared" si="12"/>
        <v>73.75</v>
      </c>
      <c r="K32" s="315" t="s">
        <v>375</v>
      </c>
      <c r="L32" s="531">
        <v>46003</v>
      </c>
      <c r="M32" s="261">
        <f>+O32+Q32+S32+U32+W32+Y32+AA32+AC32+AE32+AG32+AI32+AK32</f>
        <v>7.5899999999999995E-2</v>
      </c>
      <c r="N32" s="148"/>
      <c r="O32" s="149"/>
      <c r="P32" s="148">
        <v>2.8999999999999998E-3</v>
      </c>
      <c r="Q32" s="149">
        <v>2.8999999999999998E-3</v>
      </c>
      <c r="R32" s="148">
        <v>9.4999999999999998E-3</v>
      </c>
      <c r="S32" s="284">
        <v>9.4999999999999998E-3</v>
      </c>
      <c r="T32" s="148">
        <v>9.4999999999999998E-3</v>
      </c>
      <c r="U32" s="149">
        <v>9.4999999999999998E-3</v>
      </c>
      <c r="V32" s="148">
        <v>9.4999999999999998E-3</v>
      </c>
      <c r="W32" s="150">
        <v>9.4999999999999998E-3</v>
      </c>
      <c r="X32" s="148">
        <v>9.4999999999999998E-3</v>
      </c>
      <c r="Y32" s="150">
        <v>9.4999999999999998E-3</v>
      </c>
      <c r="Z32" s="148">
        <v>6.1000000000000004E-3</v>
      </c>
      <c r="AA32" s="150">
        <v>0</v>
      </c>
      <c r="AB32" s="148">
        <v>6.11E-3</v>
      </c>
      <c r="AC32" s="150">
        <v>6.1000000000000004E-3</v>
      </c>
      <c r="AD32" s="148">
        <v>6.11E-3</v>
      </c>
      <c r="AE32" s="150">
        <v>6.1000000000000004E-3</v>
      </c>
      <c r="AF32" s="148">
        <v>6.11E-3</v>
      </c>
      <c r="AG32" s="150">
        <v>1.21E-2</v>
      </c>
      <c r="AH32" s="148">
        <v>6.11E-3</v>
      </c>
      <c r="AI32" s="150">
        <v>6.1000000000000004E-3</v>
      </c>
      <c r="AJ32" s="148">
        <v>4.5999999999999999E-3</v>
      </c>
      <c r="AK32" s="150">
        <v>4.5999999999999999E-3</v>
      </c>
      <c r="AL32" s="197">
        <f t="shared" si="4"/>
        <v>7.6039999999999996E-2</v>
      </c>
      <c r="AM32" s="319">
        <f t="shared" si="5"/>
        <v>7.5899999999999995E-2</v>
      </c>
    </row>
    <row r="33" spans="1:40" s="123" customFormat="1" ht="232.5" customHeight="1" x14ac:dyDescent="0.2">
      <c r="A33" s="490"/>
      <c r="B33" s="236">
        <v>24</v>
      </c>
      <c r="C33" s="320" t="s">
        <v>315</v>
      </c>
      <c r="D33" s="321" t="s">
        <v>316</v>
      </c>
      <c r="E33" s="322">
        <v>4</v>
      </c>
      <c r="F33" s="323">
        <v>9.4999999999999998E-3</v>
      </c>
      <c r="G33" s="216" t="s">
        <v>228</v>
      </c>
      <c r="H33" s="298">
        <v>45775</v>
      </c>
      <c r="I33" s="298">
        <v>46003</v>
      </c>
      <c r="J33" s="299">
        <f t="shared" si="12"/>
        <v>57</v>
      </c>
      <c r="K33" s="195" t="s">
        <v>378</v>
      </c>
      <c r="L33" s="300">
        <v>46003</v>
      </c>
      <c r="M33" s="262">
        <f>+O33+Q33+S33+U33+W33+Y33+AA33+AC33+AE33+AG33+AI33+AK33</f>
        <v>7.1999999999999998E-3</v>
      </c>
      <c r="N33" s="152"/>
      <c r="O33" s="153"/>
      <c r="P33" s="152"/>
      <c r="Q33" s="154"/>
      <c r="R33" s="152"/>
      <c r="S33" s="270"/>
      <c r="T33" s="152">
        <v>2.3700000000000001E-3</v>
      </c>
      <c r="U33" s="154">
        <v>0</v>
      </c>
      <c r="V33" s="152"/>
      <c r="W33" s="154">
        <v>2.3999999999999998E-3</v>
      </c>
      <c r="X33" s="152"/>
      <c r="Y33" s="154"/>
      <c r="Z33" s="152">
        <v>2.3700000000000001E-3</v>
      </c>
      <c r="AA33" s="154">
        <v>0</v>
      </c>
      <c r="AB33" s="152"/>
      <c r="AC33" s="154">
        <v>2.3999999999999998E-3</v>
      </c>
      <c r="AD33" s="152">
        <v>2.3700000000000001E-3</v>
      </c>
      <c r="AE33" s="154">
        <v>0</v>
      </c>
      <c r="AF33" s="152"/>
      <c r="AG33" s="153"/>
      <c r="AH33" s="152"/>
      <c r="AI33" s="153">
        <v>2.3999999999999998E-3</v>
      </c>
      <c r="AJ33" s="152">
        <v>2.3700000000000001E-3</v>
      </c>
      <c r="AK33" s="153"/>
      <c r="AL33" s="198">
        <f t="shared" si="4"/>
        <v>9.4800000000000006E-3</v>
      </c>
      <c r="AM33" s="155">
        <f t="shared" si="5"/>
        <v>7.1999999999999998E-3</v>
      </c>
      <c r="AN33" s="316">
        <f>+AL33-AM33</f>
        <v>2.2800000000000008E-3</v>
      </c>
    </row>
    <row r="34" spans="1:40" s="123" customFormat="1" ht="183.75" customHeight="1" x14ac:dyDescent="0.2">
      <c r="A34" s="490"/>
      <c r="B34" s="236">
        <v>25</v>
      </c>
      <c r="C34" s="215" t="s">
        <v>337</v>
      </c>
      <c r="D34" s="216" t="s">
        <v>229</v>
      </c>
      <c r="E34" s="141">
        <v>2</v>
      </c>
      <c r="F34" s="184">
        <v>9.4999999999999998E-3</v>
      </c>
      <c r="G34" s="216" t="s">
        <v>228</v>
      </c>
      <c r="H34" s="298">
        <v>45782</v>
      </c>
      <c r="I34" s="298">
        <v>46003</v>
      </c>
      <c r="J34" s="299">
        <f t="shared" si="12"/>
        <v>55.25</v>
      </c>
      <c r="K34" s="195" t="s">
        <v>360</v>
      </c>
      <c r="L34" s="300">
        <v>46003</v>
      </c>
      <c r="M34" s="262">
        <f t="shared" ref="M34:M36" si="14">+O34+Q34+S34+U34+W34+Y34+AA34+AC34+AE34+AG34+AI34+AK34</f>
        <v>9.4500000000000001E-3</v>
      </c>
      <c r="N34" s="152"/>
      <c r="O34" s="153"/>
      <c r="P34" s="152"/>
      <c r="Q34" s="154">
        <v>1.1999999999999999E-3</v>
      </c>
      <c r="R34" s="152"/>
      <c r="S34" s="270">
        <v>1.1999999999999999E-3</v>
      </c>
      <c r="T34" s="152"/>
      <c r="U34" s="154">
        <v>1.1999999999999999E-3</v>
      </c>
      <c r="V34" s="152">
        <v>1.1800000000000001E-3</v>
      </c>
      <c r="W34" s="154">
        <v>1.1999999999999999E-3</v>
      </c>
      <c r="X34" s="152">
        <v>1.1800000000000001E-3</v>
      </c>
      <c r="Y34" s="154">
        <v>1.1999999999999999E-3</v>
      </c>
      <c r="Z34" s="152">
        <v>1.1800000000000001E-3</v>
      </c>
      <c r="AA34" s="154">
        <v>0</v>
      </c>
      <c r="AB34" s="152">
        <v>1.1800000000000001E-3</v>
      </c>
      <c r="AC34" s="154">
        <v>1.1999999999999999E-3</v>
      </c>
      <c r="AD34" s="152">
        <v>1.1800000000000001E-3</v>
      </c>
      <c r="AE34" s="154">
        <v>1.1999999999999999E-3</v>
      </c>
      <c r="AF34" s="152">
        <v>1.1800000000000001E-3</v>
      </c>
      <c r="AG34" s="153"/>
      <c r="AH34" s="152">
        <v>1.1900000000000001E-3</v>
      </c>
      <c r="AI34" s="153">
        <v>1.0499999999999999E-3</v>
      </c>
      <c r="AJ34" s="152">
        <v>1.1800000000000001E-3</v>
      </c>
      <c r="AK34" s="153"/>
      <c r="AL34" s="198">
        <f t="shared" si="4"/>
        <v>9.4500000000000018E-3</v>
      </c>
      <c r="AM34" s="155">
        <f t="shared" si="5"/>
        <v>9.4500000000000001E-3</v>
      </c>
      <c r="AN34" s="317"/>
    </row>
    <row r="35" spans="1:40" s="123" customFormat="1" ht="181.9" customHeight="1" x14ac:dyDescent="0.2">
      <c r="A35" s="490"/>
      <c r="B35" s="236">
        <v>26</v>
      </c>
      <c r="C35" s="215" t="s">
        <v>338</v>
      </c>
      <c r="D35" s="216" t="s">
        <v>230</v>
      </c>
      <c r="E35" s="141">
        <v>1</v>
      </c>
      <c r="F35" s="184">
        <v>1.9E-2</v>
      </c>
      <c r="G35" s="216" t="s">
        <v>228</v>
      </c>
      <c r="H35" s="298">
        <v>45782</v>
      </c>
      <c r="I35" s="298">
        <v>45828</v>
      </c>
      <c r="J35" s="299">
        <f t="shared" si="12"/>
        <v>11.5</v>
      </c>
      <c r="K35" s="295" t="s">
        <v>376</v>
      </c>
      <c r="L35" s="300">
        <v>45828</v>
      </c>
      <c r="M35" s="262">
        <f t="shared" si="14"/>
        <v>1.9E-2</v>
      </c>
      <c r="N35" s="152"/>
      <c r="O35" s="154"/>
      <c r="P35" s="152"/>
      <c r="Q35" s="154"/>
      <c r="R35" s="152"/>
      <c r="S35" s="153"/>
      <c r="T35" s="152"/>
      <c r="U35" s="154"/>
      <c r="V35" s="152">
        <v>9.4999999999999998E-3</v>
      </c>
      <c r="W35" s="153">
        <v>9.4999999999999998E-3</v>
      </c>
      <c r="X35" s="152">
        <v>9.4999999999999998E-3</v>
      </c>
      <c r="Y35" s="153">
        <v>9.4999999999999998E-3</v>
      </c>
      <c r="Z35" s="152"/>
      <c r="AA35" s="154"/>
      <c r="AB35" s="152"/>
      <c r="AC35" s="153"/>
      <c r="AD35" s="152"/>
      <c r="AE35" s="153"/>
      <c r="AF35" s="152"/>
      <c r="AG35" s="153"/>
      <c r="AH35" s="152"/>
      <c r="AI35" s="153"/>
      <c r="AJ35" s="152"/>
      <c r="AK35" s="153"/>
      <c r="AL35" s="198">
        <f t="shared" si="4"/>
        <v>1.9E-2</v>
      </c>
      <c r="AM35" s="155">
        <f t="shared" si="5"/>
        <v>1.9E-2</v>
      </c>
    </row>
    <row r="36" spans="1:40" s="123" customFormat="1" ht="178.15" customHeight="1" thickBot="1" x14ac:dyDescent="0.25">
      <c r="A36" s="491"/>
      <c r="B36" s="243">
        <v>27</v>
      </c>
      <c r="C36" s="224" t="s">
        <v>339</v>
      </c>
      <c r="D36" s="225" t="s">
        <v>231</v>
      </c>
      <c r="E36" s="142">
        <v>15</v>
      </c>
      <c r="F36" s="185">
        <v>7.5999999999999998E-2</v>
      </c>
      <c r="G36" s="225" t="s">
        <v>228</v>
      </c>
      <c r="H36" s="301">
        <v>45832</v>
      </c>
      <c r="I36" s="301">
        <v>46003</v>
      </c>
      <c r="J36" s="302">
        <f t="shared" si="12"/>
        <v>42.75</v>
      </c>
      <c r="K36" s="196" t="s">
        <v>377</v>
      </c>
      <c r="L36" s="532">
        <v>46003</v>
      </c>
      <c r="M36" s="262">
        <f t="shared" si="14"/>
        <v>7.5999999999999998E-2</v>
      </c>
      <c r="N36" s="156"/>
      <c r="O36" s="157"/>
      <c r="P36" s="156"/>
      <c r="Q36" s="158">
        <v>1.1999999999999999E-3</v>
      </c>
      <c r="R36" s="156"/>
      <c r="S36" s="158">
        <v>1.1999999999999999E-3</v>
      </c>
      <c r="T36" s="156"/>
      <c r="U36" s="158">
        <v>1.1999999999999999E-3</v>
      </c>
      <c r="V36" s="156"/>
      <c r="W36" s="157"/>
      <c r="X36" s="156">
        <v>6.1000000000000004E-3</v>
      </c>
      <c r="Y36" s="312">
        <v>6.1000000000000004E-3</v>
      </c>
      <c r="Z36" s="156">
        <v>1.21E-2</v>
      </c>
      <c r="AA36" s="158">
        <v>1.21E-2</v>
      </c>
      <c r="AB36" s="156">
        <v>1.21E-2</v>
      </c>
      <c r="AC36" s="158">
        <v>1.21E-2</v>
      </c>
      <c r="AD36" s="156">
        <v>1.2200000000000001E-2</v>
      </c>
      <c r="AE36" s="158">
        <v>1.2200000000000001E-2</v>
      </c>
      <c r="AF36" s="156">
        <v>1.2200000000000001E-2</v>
      </c>
      <c r="AG36" s="158">
        <f>1.22%-0.12%-0.12%-0.12%</f>
        <v>8.6E-3</v>
      </c>
      <c r="AH36" s="156">
        <v>1.2200000000000001E-2</v>
      </c>
      <c r="AI36" s="158">
        <v>1.2200000000000001E-2</v>
      </c>
      <c r="AJ36" s="156">
        <v>9.1000000000000004E-3</v>
      </c>
      <c r="AK36" s="158">
        <v>9.1000000000000004E-3</v>
      </c>
      <c r="AL36" s="198">
        <f t="shared" si="4"/>
        <v>7.5999999999999998E-2</v>
      </c>
      <c r="AM36" s="159">
        <f t="shared" si="5"/>
        <v>7.5999999999999998E-2</v>
      </c>
    </row>
    <row r="37" spans="1:40" s="123" customFormat="1" ht="51.75" customHeight="1" x14ac:dyDescent="0.2">
      <c r="A37" s="487" t="s">
        <v>327</v>
      </c>
      <c r="B37" s="209">
        <v>28</v>
      </c>
      <c r="C37" s="244" t="s">
        <v>317</v>
      </c>
      <c r="D37" s="245" t="s">
        <v>282</v>
      </c>
      <c r="E37" s="143">
        <v>4</v>
      </c>
      <c r="F37" s="306">
        <v>0.02</v>
      </c>
      <c r="G37" s="245" t="s">
        <v>301</v>
      </c>
      <c r="H37" s="228">
        <v>45684</v>
      </c>
      <c r="I37" s="228">
        <v>45744</v>
      </c>
      <c r="J37" s="234">
        <f t="shared" si="12"/>
        <v>15</v>
      </c>
      <c r="K37" s="128" t="s">
        <v>346</v>
      </c>
      <c r="L37" s="136">
        <v>45736</v>
      </c>
      <c r="M37" s="263">
        <f t="shared" ref="M37:M43" si="15">+O37+Q37+S37+U37+W37+Y37+AA37+AC37+AE37+AG37+AI37+AK37</f>
        <v>0.02</v>
      </c>
      <c r="N37" s="160">
        <v>0</v>
      </c>
      <c r="O37" s="161"/>
      <c r="P37" s="160">
        <v>0</v>
      </c>
      <c r="Q37" s="162"/>
      <c r="R37" s="160">
        <v>0.02</v>
      </c>
      <c r="S37" s="282">
        <v>0.02</v>
      </c>
      <c r="T37" s="160"/>
      <c r="U37" s="162"/>
      <c r="V37" s="160"/>
      <c r="W37" s="161"/>
      <c r="X37" s="160"/>
      <c r="Y37" s="161"/>
      <c r="Z37" s="160"/>
      <c r="AA37" s="162"/>
      <c r="AB37" s="160"/>
      <c r="AC37" s="162"/>
      <c r="AD37" s="160"/>
      <c r="AE37" s="162"/>
      <c r="AF37" s="160"/>
      <c r="AG37" s="162"/>
      <c r="AH37" s="160"/>
      <c r="AI37" s="162"/>
      <c r="AJ37" s="160"/>
      <c r="AK37" s="162"/>
      <c r="AL37" s="197">
        <f t="shared" si="4"/>
        <v>0.02</v>
      </c>
      <c r="AM37" s="151">
        <f t="shared" si="5"/>
        <v>0.02</v>
      </c>
    </row>
    <row r="38" spans="1:40" s="123" customFormat="1" ht="100.5" customHeight="1" x14ac:dyDescent="0.2">
      <c r="A38" s="490"/>
      <c r="B38" s="216">
        <v>29</v>
      </c>
      <c r="C38" s="215" t="s">
        <v>318</v>
      </c>
      <c r="D38" s="216" t="s">
        <v>283</v>
      </c>
      <c r="E38" s="144">
        <v>11</v>
      </c>
      <c r="F38" s="307">
        <v>0.04</v>
      </c>
      <c r="G38" s="246" t="s">
        <v>301</v>
      </c>
      <c r="H38" s="218">
        <v>45684</v>
      </c>
      <c r="I38" s="218">
        <v>46003</v>
      </c>
      <c r="J38" s="238">
        <f t="shared" si="12"/>
        <v>79.75</v>
      </c>
      <c r="K38" s="129" t="s">
        <v>373</v>
      </c>
      <c r="L38" s="138" t="s">
        <v>372</v>
      </c>
      <c r="M38" s="264">
        <f t="shared" si="15"/>
        <v>0.04</v>
      </c>
      <c r="N38" s="163">
        <f t="shared" ref="N38:AK38" si="16">+$F$38/12</f>
        <v>3.3333333333333335E-3</v>
      </c>
      <c r="O38" s="281">
        <f t="shared" si="16"/>
        <v>3.3333333333333335E-3</v>
      </c>
      <c r="P38" s="163">
        <f t="shared" si="16"/>
        <v>3.3333333333333335E-3</v>
      </c>
      <c r="Q38" s="281">
        <f t="shared" si="16"/>
        <v>3.3333333333333335E-3</v>
      </c>
      <c r="R38" s="163">
        <f t="shared" si="16"/>
        <v>3.3333333333333335E-3</v>
      </c>
      <c r="S38" s="281">
        <f t="shared" si="16"/>
        <v>3.3333333333333335E-3</v>
      </c>
      <c r="T38" s="163">
        <f t="shared" si="16"/>
        <v>3.3333333333333335E-3</v>
      </c>
      <c r="U38" s="281">
        <f t="shared" si="16"/>
        <v>3.3333333333333335E-3</v>
      </c>
      <c r="V38" s="163">
        <f t="shared" si="16"/>
        <v>3.3333333333333335E-3</v>
      </c>
      <c r="W38" s="281">
        <f t="shared" si="16"/>
        <v>3.3333333333333335E-3</v>
      </c>
      <c r="X38" s="163">
        <f t="shared" si="16"/>
        <v>3.3333333333333335E-3</v>
      </c>
      <c r="Y38" s="281">
        <f t="shared" si="16"/>
        <v>3.3333333333333335E-3</v>
      </c>
      <c r="Z38" s="163">
        <f t="shared" si="16"/>
        <v>3.3333333333333335E-3</v>
      </c>
      <c r="AA38" s="281">
        <f t="shared" si="16"/>
        <v>3.3333333333333335E-3</v>
      </c>
      <c r="AB38" s="163">
        <f t="shared" si="16"/>
        <v>3.3333333333333335E-3</v>
      </c>
      <c r="AC38" s="281">
        <f t="shared" si="16"/>
        <v>3.3333333333333335E-3</v>
      </c>
      <c r="AD38" s="163">
        <f t="shared" si="16"/>
        <v>3.3333333333333335E-3</v>
      </c>
      <c r="AE38" s="281">
        <f t="shared" si="16"/>
        <v>3.3333333333333335E-3</v>
      </c>
      <c r="AF38" s="163">
        <f t="shared" si="16"/>
        <v>3.3333333333333335E-3</v>
      </c>
      <c r="AG38" s="281">
        <f t="shared" si="16"/>
        <v>3.3333333333333335E-3</v>
      </c>
      <c r="AH38" s="163">
        <f t="shared" si="16"/>
        <v>3.3333333333333335E-3</v>
      </c>
      <c r="AI38" s="281">
        <f t="shared" si="16"/>
        <v>3.3333333333333335E-3</v>
      </c>
      <c r="AJ38" s="163">
        <f t="shared" si="16"/>
        <v>3.3333333333333335E-3</v>
      </c>
      <c r="AK38" s="281">
        <f t="shared" si="16"/>
        <v>3.3333333333333335E-3</v>
      </c>
      <c r="AL38" s="198">
        <f t="shared" si="4"/>
        <v>0.04</v>
      </c>
      <c r="AM38" s="155">
        <f t="shared" si="5"/>
        <v>0.04</v>
      </c>
    </row>
    <row r="39" spans="1:40" s="123" customFormat="1" ht="158.25" customHeight="1" thickBot="1" x14ac:dyDescent="0.25">
      <c r="A39" s="491"/>
      <c r="B39" s="225">
        <v>30</v>
      </c>
      <c r="C39" s="224" t="s">
        <v>319</v>
      </c>
      <c r="D39" s="225" t="s">
        <v>284</v>
      </c>
      <c r="E39" s="145">
        <v>2</v>
      </c>
      <c r="F39" s="308">
        <v>0.04</v>
      </c>
      <c r="G39" s="247" t="s">
        <v>301</v>
      </c>
      <c r="H39" s="230">
        <v>45684</v>
      </c>
      <c r="I39" s="230">
        <v>46003</v>
      </c>
      <c r="J39" s="242">
        <f t="shared" si="12"/>
        <v>79.75</v>
      </c>
      <c r="K39" s="273" t="s">
        <v>374</v>
      </c>
      <c r="L39" s="138" t="s">
        <v>372</v>
      </c>
      <c r="M39" s="264">
        <f t="shared" si="15"/>
        <v>0.04</v>
      </c>
      <c r="N39" s="163">
        <f t="shared" ref="N39:AK39" si="17">+$F$39/12</f>
        <v>3.3333333333333335E-3</v>
      </c>
      <c r="O39" s="281">
        <f t="shared" si="17"/>
        <v>3.3333333333333335E-3</v>
      </c>
      <c r="P39" s="163">
        <f t="shared" si="17"/>
        <v>3.3333333333333335E-3</v>
      </c>
      <c r="Q39" s="281">
        <f t="shared" si="17"/>
        <v>3.3333333333333335E-3</v>
      </c>
      <c r="R39" s="163">
        <f t="shared" si="17"/>
        <v>3.3333333333333335E-3</v>
      </c>
      <c r="S39" s="281">
        <f t="shared" si="17"/>
        <v>3.3333333333333335E-3</v>
      </c>
      <c r="T39" s="163">
        <f t="shared" si="17"/>
        <v>3.3333333333333335E-3</v>
      </c>
      <c r="U39" s="281">
        <f t="shared" si="17"/>
        <v>3.3333333333333335E-3</v>
      </c>
      <c r="V39" s="163">
        <f t="shared" si="17"/>
        <v>3.3333333333333335E-3</v>
      </c>
      <c r="W39" s="281">
        <f t="shared" si="17"/>
        <v>3.3333333333333335E-3</v>
      </c>
      <c r="X39" s="163">
        <f t="shared" si="17"/>
        <v>3.3333333333333335E-3</v>
      </c>
      <c r="Y39" s="281">
        <f t="shared" si="17"/>
        <v>3.3333333333333335E-3</v>
      </c>
      <c r="Z39" s="163">
        <f t="shared" si="17"/>
        <v>3.3333333333333335E-3</v>
      </c>
      <c r="AA39" s="281">
        <f t="shared" si="17"/>
        <v>3.3333333333333335E-3</v>
      </c>
      <c r="AB39" s="163">
        <f t="shared" si="17"/>
        <v>3.3333333333333335E-3</v>
      </c>
      <c r="AC39" s="281">
        <f t="shared" si="17"/>
        <v>3.3333333333333335E-3</v>
      </c>
      <c r="AD39" s="163">
        <f t="shared" si="17"/>
        <v>3.3333333333333335E-3</v>
      </c>
      <c r="AE39" s="281">
        <f t="shared" si="17"/>
        <v>3.3333333333333335E-3</v>
      </c>
      <c r="AF39" s="163">
        <f t="shared" si="17"/>
        <v>3.3333333333333335E-3</v>
      </c>
      <c r="AG39" s="281">
        <f t="shared" si="17"/>
        <v>3.3333333333333335E-3</v>
      </c>
      <c r="AH39" s="163">
        <f t="shared" si="17"/>
        <v>3.3333333333333335E-3</v>
      </c>
      <c r="AI39" s="281">
        <f t="shared" si="17"/>
        <v>3.3333333333333335E-3</v>
      </c>
      <c r="AJ39" s="163">
        <f t="shared" si="17"/>
        <v>3.3333333333333335E-3</v>
      </c>
      <c r="AK39" s="281">
        <f t="shared" si="17"/>
        <v>3.3333333333333335E-3</v>
      </c>
      <c r="AL39" s="199">
        <f t="shared" si="4"/>
        <v>0.04</v>
      </c>
      <c r="AM39" s="159">
        <f t="shared" si="5"/>
        <v>0.04</v>
      </c>
    </row>
    <row r="40" spans="1:40" s="123" customFormat="1" ht="91.5" customHeight="1" x14ac:dyDescent="0.2">
      <c r="A40" s="487" t="s">
        <v>325</v>
      </c>
      <c r="B40" s="209">
        <v>31</v>
      </c>
      <c r="C40" s="248" t="s">
        <v>320</v>
      </c>
      <c r="D40" s="209" t="s">
        <v>321</v>
      </c>
      <c r="E40" s="172">
        <v>1</v>
      </c>
      <c r="F40" s="192">
        <v>0.01</v>
      </c>
      <c r="G40" s="245" t="s">
        <v>322</v>
      </c>
      <c r="H40" s="228">
        <v>45691</v>
      </c>
      <c r="I40" s="228">
        <v>45747</v>
      </c>
      <c r="J40" s="234">
        <f t="shared" si="12"/>
        <v>14</v>
      </c>
      <c r="K40" s="132" t="s">
        <v>345</v>
      </c>
      <c r="L40" s="205">
        <v>45747</v>
      </c>
      <c r="M40" s="265">
        <f t="shared" si="15"/>
        <v>0.01</v>
      </c>
      <c r="N40" s="148"/>
      <c r="O40" s="150"/>
      <c r="P40" s="148">
        <v>5.0000000000000001E-3</v>
      </c>
      <c r="Q40" s="149">
        <v>5.0000000000000001E-3</v>
      </c>
      <c r="R40" s="148">
        <v>5.0000000000000001E-3</v>
      </c>
      <c r="S40" s="149">
        <v>5.0000000000000001E-3</v>
      </c>
      <c r="T40" s="148"/>
      <c r="U40" s="149"/>
      <c r="V40" s="148"/>
      <c r="W40" s="149"/>
      <c r="X40" s="148"/>
      <c r="Y40" s="149"/>
      <c r="Z40" s="148"/>
      <c r="AA40" s="149"/>
      <c r="AB40" s="148"/>
      <c r="AC40" s="149"/>
      <c r="AD40" s="148"/>
      <c r="AE40" s="149"/>
      <c r="AF40" s="148"/>
      <c r="AG40" s="149"/>
      <c r="AH40" s="148"/>
      <c r="AI40" s="150"/>
      <c r="AJ40" s="148"/>
      <c r="AK40" s="150"/>
      <c r="AL40" s="200">
        <f>+N40+P40+R40+T40+V40+X40+Z40+AB40+AD40+AF40+AH40+AJ40</f>
        <v>0.01</v>
      </c>
      <c r="AM40" s="194">
        <f t="shared" si="5"/>
        <v>0.01</v>
      </c>
    </row>
    <row r="41" spans="1:40" s="123" customFormat="1" ht="112.5" customHeight="1" x14ac:dyDescent="0.2">
      <c r="A41" s="488"/>
      <c r="B41" s="216">
        <v>32</v>
      </c>
      <c r="C41" s="249" t="s">
        <v>334</v>
      </c>
      <c r="D41" s="216" t="s">
        <v>335</v>
      </c>
      <c r="E41" s="191">
        <v>1</v>
      </c>
      <c r="F41" s="193">
        <v>0.03</v>
      </c>
      <c r="G41" s="246" t="s">
        <v>322</v>
      </c>
      <c r="H41" s="218">
        <v>45748</v>
      </c>
      <c r="I41" s="218">
        <v>45838</v>
      </c>
      <c r="J41" s="238">
        <f t="shared" si="12"/>
        <v>22.5</v>
      </c>
      <c r="K41" s="186" t="s">
        <v>352</v>
      </c>
      <c r="L41" s="533">
        <v>45838</v>
      </c>
      <c r="M41" s="264">
        <f>+O41+Q41+S41+U41+W41+Y41+AA41+AC41+AE41+AG41+AI41+AK41</f>
        <v>0.03</v>
      </c>
      <c r="N41" s="188"/>
      <c r="O41" s="189"/>
      <c r="P41" s="188"/>
      <c r="Q41" s="190"/>
      <c r="R41" s="188"/>
      <c r="S41" s="190"/>
      <c r="T41" s="187">
        <v>0.01</v>
      </c>
      <c r="U41" s="190">
        <v>0.01</v>
      </c>
      <c r="V41" s="187">
        <v>0.01</v>
      </c>
      <c r="W41" s="190">
        <v>0.01</v>
      </c>
      <c r="X41" s="187">
        <v>0.01</v>
      </c>
      <c r="Y41" s="190">
        <v>0.01</v>
      </c>
      <c r="Z41" s="187"/>
      <c r="AA41" s="190"/>
      <c r="AB41" s="187"/>
      <c r="AC41" s="190"/>
      <c r="AD41" s="187"/>
      <c r="AE41" s="190"/>
      <c r="AF41" s="187"/>
      <c r="AG41" s="190"/>
      <c r="AH41" s="187"/>
      <c r="AI41" s="189"/>
      <c r="AJ41" s="187"/>
      <c r="AK41" s="189"/>
      <c r="AL41" s="198">
        <f t="shared" ref="AL41" si="18">+N41+P41+R41+T41+V41+X41+Z41+AB41+AD41+AF41+AH41+AJ41</f>
        <v>0.03</v>
      </c>
      <c r="AM41" s="155">
        <f t="shared" si="5"/>
        <v>0.03</v>
      </c>
    </row>
    <row r="42" spans="1:40" s="123" customFormat="1" ht="152.25" customHeight="1" thickBot="1" x14ac:dyDescent="0.25">
      <c r="A42" s="489"/>
      <c r="B42" s="324">
        <v>32</v>
      </c>
      <c r="C42" s="325" t="s">
        <v>324</v>
      </c>
      <c r="D42" s="324" t="s">
        <v>323</v>
      </c>
      <c r="E42" s="326">
        <v>36</v>
      </c>
      <c r="F42" s="327">
        <v>0.06</v>
      </c>
      <c r="G42" s="324" t="s">
        <v>322</v>
      </c>
      <c r="H42" s="328">
        <v>45839</v>
      </c>
      <c r="I42" s="328">
        <v>46006</v>
      </c>
      <c r="J42" s="329">
        <f t="shared" si="12"/>
        <v>41.75</v>
      </c>
      <c r="K42" s="330" t="s">
        <v>382</v>
      </c>
      <c r="L42" s="139">
        <v>46006</v>
      </c>
      <c r="M42" s="266">
        <f t="shared" si="15"/>
        <v>6.0000000000000005E-2</v>
      </c>
      <c r="N42" s="173"/>
      <c r="O42" s="174"/>
      <c r="P42" s="173"/>
      <c r="Q42" s="175"/>
      <c r="R42" s="173"/>
      <c r="S42" s="175"/>
      <c r="T42" s="156"/>
      <c r="U42" s="175"/>
      <c r="V42" s="156"/>
      <c r="W42" s="175"/>
      <c r="X42" s="156"/>
      <c r="Y42" s="175"/>
      <c r="Z42" s="156">
        <v>0.01</v>
      </c>
      <c r="AA42" s="175">
        <v>0.01</v>
      </c>
      <c r="AB42" s="156">
        <v>0.01</v>
      </c>
      <c r="AC42" s="175">
        <v>0.01</v>
      </c>
      <c r="AD42" s="156">
        <v>0.01</v>
      </c>
      <c r="AE42" s="175">
        <v>0.01</v>
      </c>
      <c r="AF42" s="156">
        <v>0.01</v>
      </c>
      <c r="AG42" s="175">
        <v>0.01</v>
      </c>
      <c r="AH42" s="156">
        <v>0.01</v>
      </c>
      <c r="AI42" s="174">
        <v>0.01</v>
      </c>
      <c r="AJ42" s="156">
        <v>0.01</v>
      </c>
      <c r="AK42" s="174">
        <v>0.01</v>
      </c>
      <c r="AL42" s="199">
        <f>+N42+P42+R42+T42+V42+X42+Z42+AB42+AD42+AF42+AH42+AJ42</f>
        <v>6.0000000000000005E-2</v>
      </c>
      <c r="AM42" s="159">
        <f t="shared" si="5"/>
        <v>6.0000000000000005E-2</v>
      </c>
    </row>
    <row r="43" spans="1:40" s="168" customFormat="1" ht="54" customHeight="1" thickBot="1" x14ac:dyDescent="0.25">
      <c r="A43" s="250" t="s">
        <v>299</v>
      </c>
      <c r="B43" s="251">
        <v>33</v>
      </c>
      <c r="C43" s="252" t="s">
        <v>285</v>
      </c>
      <c r="D43" s="251" t="s">
        <v>286</v>
      </c>
      <c r="E43" s="177">
        <v>4</v>
      </c>
      <c r="F43" s="178">
        <v>2.5000000000000001E-2</v>
      </c>
      <c r="G43" s="251" t="s">
        <v>287</v>
      </c>
      <c r="H43" s="253">
        <v>45352</v>
      </c>
      <c r="I43" s="253">
        <v>45641</v>
      </c>
      <c r="J43" s="254">
        <f t="shared" si="12"/>
        <v>72.25</v>
      </c>
      <c r="K43" s="278" t="s">
        <v>359</v>
      </c>
      <c r="L43" s="133">
        <v>45838</v>
      </c>
      <c r="M43" s="267">
        <f t="shared" si="15"/>
        <v>0.01</v>
      </c>
      <c r="N43" s="179"/>
      <c r="O43" s="180"/>
      <c r="P43" s="181"/>
      <c r="Q43" s="180"/>
      <c r="R43" s="181">
        <v>5.0000000000000001E-3</v>
      </c>
      <c r="S43" s="280">
        <v>5.0000000000000001E-3</v>
      </c>
      <c r="T43" s="181"/>
      <c r="U43" s="180"/>
      <c r="V43" s="181"/>
      <c r="W43" s="180"/>
      <c r="X43" s="181">
        <v>5.0000000000000001E-3</v>
      </c>
      <c r="Y43" s="180">
        <v>5.0000000000000001E-3</v>
      </c>
      <c r="Z43" s="181"/>
      <c r="AA43" s="180"/>
      <c r="AB43" s="181"/>
      <c r="AC43" s="180"/>
      <c r="AD43" s="181">
        <v>7.4999999999999997E-3</v>
      </c>
      <c r="AE43" s="180"/>
      <c r="AF43" s="181"/>
      <c r="AG43" s="180"/>
      <c r="AH43" s="181"/>
      <c r="AI43" s="180"/>
      <c r="AJ43" s="181">
        <v>7.4999999999999997E-3</v>
      </c>
      <c r="AK43" s="271"/>
      <c r="AL43" s="201">
        <f t="shared" si="4"/>
        <v>2.5000000000000001E-2</v>
      </c>
      <c r="AM43" s="182">
        <f t="shared" si="5"/>
        <v>0.01</v>
      </c>
    </row>
    <row r="44" spans="1:40" s="123" customFormat="1" ht="28.5" customHeight="1" x14ac:dyDescent="0.2">
      <c r="A44" s="168"/>
      <c r="B44" s="168"/>
      <c r="C44" s="255"/>
      <c r="D44" s="256"/>
      <c r="E44" s="255"/>
      <c r="F44" s="309">
        <f>+SUM(F10:F43)</f>
        <v>1</v>
      </c>
      <c r="G44" s="255"/>
      <c r="H44" s="257"/>
      <c r="I44" s="257"/>
      <c r="J44" s="258"/>
      <c r="K44" s="176"/>
      <c r="L44" s="285"/>
      <c r="M44" s="287">
        <f>SUM(M10:M43)</f>
        <v>0.98257727272727302</v>
      </c>
      <c r="N44" s="268">
        <f t="shared" ref="N44:AM44" si="19">+SUM(N10:N43)</f>
        <v>6.6666666666666671E-3</v>
      </c>
      <c r="O44" s="268">
        <f t="shared" si="19"/>
        <v>6.6666666666666671E-3</v>
      </c>
      <c r="P44" s="268">
        <f t="shared" si="19"/>
        <v>5.0566666666666669E-2</v>
      </c>
      <c r="Q44" s="268">
        <f t="shared" si="19"/>
        <v>6.7966666666666675E-2</v>
      </c>
      <c r="R44" s="268">
        <f>+SUM(R10:R43)</f>
        <v>9.7666666666666666E-2</v>
      </c>
      <c r="S44" s="268">
        <f t="shared" si="19"/>
        <v>0.12006666666666668</v>
      </c>
      <c r="T44" s="268">
        <f t="shared" si="19"/>
        <v>0.12659222222222219</v>
      </c>
      <c r="U44" s="268">
        <f t="shared" si="19"/>
        <v>0.10662222222222222</v>
      </c>
      <c r="V44" s="268">
        <f t="shared" si="19"/>
        <v>9.7402222222222209E-2</v>
      </c>
      <c r="W44" s="268">
        <f t="shared" si="19"/>
        <v>9.9822222222222215E-2</v>
      </c>
      <c r="X44" s="268">
        <f t="shared" si="19"/>
        <v>0.1015022222222222</v>
      </c>
      <c r="Y44" s="268">
        <f t="shared" si="19"/>
        <v>0.10152222222222221</v>
      </c>
      <c r="Z44" s="268">
        <f t="shared" si="19"/>
        <v>8.197222222222221E-2</v>
      </c>
      <c r="AA44" s="268">
        <f t="shared" si="19"/>
        <v>7.2322222222222232E-2</v>
      </c>
      <c r="AB44" s="268">
        <f t="shared" si="19"/>
        <v>8.7112222222222216E-2</v>
      </c>
      <c r="AC44" s="268">
        <f t="shared" si="19"/>
        <v>8.9522222222222211E-2</v>
      </c>
      <c r="AD44" s="268">
        <f t="shared" si="19"/>
        <v>8.9582222222222202E-2</v>
      </c>
      <c r="AE44" s="268">
        <f t="shared" si="19"/>
        <v>7.9722222222222208E-2</v>
      </c>
      <c r="AF44" s="268">
        <f t="shared" si="19"/>
        <v>7.9712222222222212E-2</v>
      </c>
      <c r="AG44" s="268">
        <f t="shared" si="19"/>
        <v>8.0922222222222215E-2</v>
      </c>
      <c r="AH44" s="268">
        <f t="shared" si="19"/>
        <v>8.9222222222222217E-2</v>
      </c>
      <c r="AI44" s="268">
        <f t="shared" si="19"/>
        <v>9.1472222222222219E-2</v>
      </c>
      <c r="AJ44" s="268">
        <f t="shared" si="19"/>
        <v>9.1972222222222205E-2</v>
      </c>
      <c r="AK44" s="268">
        <f t="shared" si="19"/>
        <v>6.5949494949494952E-2</v>
      </c>
      <c r="AL44" s="268">
        <f t="shared" si="19"/>
        <v>0.99997000000000036</v>
      </c>
      <c r="AM44" s="268">
        <f t="shared" si="19"/>
        <v>0.98257727272727302</v>
      </c>
    </row>
    <row r="45" spans="1:40" ht="28.5" hidden="1" customHeight="1" x14ac:dyDescent="0.2">
      <c r="L45" s="16" t="s">
        <v>353</v>
      </c>
      <c r="M45" s="286">
        <f>+N44+P44+R44</f>
        <v>0.15490000000000001</v>
      </c>
      <c r="N45" s="286">
        <f>+O44+Q44+S44</f>
        <v>0.19470000000000004</v>
      </c>
    </row>
    <row r="46" spans="1:40" ht="12.75" hidden="1" x14ac:dyDescent="0.2">
      <c r="L46" s="16" t="s">
        <v>354</v>
      </c>
      <c r="M46" s="286">
        <f>T44+V44+X44</f>
        <v>0.3254966666666666</v>
      </c>
      <c r="N46" s="286">
        <f>U44+W44+Y44</f>
        <v>0.30796666666666661</v>
      </c>
    </row>
    <row r="47" spans="1:40" ht="12.75" hidden="1" x14ac:dyDescent="0.2">
      <c r="L47" s="16" t="s">
        <v>355</v>
      </c>
      <c r="M47" s="286">
        <f>+Z44+AB44+AD44</f>
        <v>0.2586666666666666</v>
      </c>
      <c r="N47" s="286">
        <f>+AA44+AC44+AE44</f>
        <v>0.24156666666666665</v>
      </c>
    </row>
    <row r="48" spans="1:40" ht="12.75" hidden="1" x14ac:dyDescent="0.2">
      <c r="L48" s="16" t="s">
        <v>356</v>
      </c>
      <c r="M48" s="286">
        <f>AF44+AH44+AJ44</f>
        <v>0.26090666666666662</v>
      </c>
      <c r="N48" s="286">
        <f>AG44+AI44+AK44</f>
        <v>0.23834393939393939</v>
      </c>
    </row>
    <row r="49" spans="12:14" ht="12.75" hidden="1" x14ac:dyDescent="0.2">
      <c r="L49" s="310" t="s">
        <v>357</v>
      </c>
      <c r="M49" s="311">
        <f>+SUM(M45:M48)</f>
        <v>0.9999699999999998</v>
      </c>
      <c r="N49" s="311">
        <f>+SUM(N45:N48)</f>
        <v>0.98257727272727269</v>
      </c>
    </row>
    <row r="50" spans="12:14" hidden="1" x14ac:dyDescent="0.15"/>
  </sheetData>
  <sheetProtection algorithmName="SHA-512" hashValue="1PqtEIPT23uORX75BtdzBSWcV+5sicPqUnKgdjxpcpkZmuDd4NGcMydBmlFwe77rRDHlFwiqeAtqj7HqvqibZw==" saltValue="AMHLZ7v3hdLtWsZ0HF7t8A==" spinCount="100000" sheet="1" objects="1" scenarios="1" formatCells="0" formatColumns="0" formatRows="0"/>
  <mergeCells count="31">
    <mergeCell ref="AJ8:AK8"/>
    <mergeCell ref="AH8:AI8"/>
    <mergeCell ref="A40:A42"/>
    <mergeCell ref="AL8:AM8"/>
    <mergeCell ref="A25:A31"/>
    <mergeCell ref="A32:A36"/>
    <mergeCell ref="A37:A39"/>
    <mergeCell ref="A10:A18"/>
    <mergeCell ref="A19:A20"/>
    <mergeCell ref="A21:A24"/>
    <mergeCell ref="X8:Y8"/>
    <mergeCell ref="Z8:AA8"/>
    <mergeCell ref="AB8:AC8"/>
    <mergeCell ref="AD8:AE8"/>
    <mergeCell ref="AF8:AG8"/>
    <mergeCell ref="N8:O8"/>
    <mergeCell ref="R8:S8"/>
    <mergeCell ref="T8:U8"/>
    <mergeCell ref="V8:W8"/>
    <mergeCell ref="C7:D7"/>
    <mergeCell ref="E7:M7"/>
    <mergeCell ref="C2:C5"/>
    <mergeCell ref="D3:K3"/>
    <mergeCell ref="D4:K4"/>
    <mergeCell ref="D5:K5"/>
    <mergeCell ref="P8:Q8"/>
    <mergeCell ref="L2:M2"/>
    <mergeCell ref="L3:M3"/>
    <mergeCell ref="L4:M4"/>
    <mergeCell ref="L5:M5"/>
    <mergeCell ref="D2:K2"/>
  </mergeCells>
  <phoneticPr fontId="45" type="noConversion"/>
  <dataValidations count="1">
    <dataValidation type="whole" allowBlank="1" showInputMessage="1" showErrorMessage="1" sqref="G8:L8 G44:K65475 L50:L65475" xr:uid="{00000000-0002-0000-0A00-000000000000}">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AE19"/>
  <sheetViews>
    <sheetView showGridLines="0" zoomScale="90" zoomScaleNormal="90" workbookViewId="0">
      <selection activeCell="M14" sqref="M14:P14"/>
    </sheetView>
  </sheetViews>
  <sheetFormatPr baseColWidth="10" defaultColWidth="11.42578125" defaultRowHeight="14.25" x14ac:dyDescent="0.2"/>
  <cols>
    <col min="1" max="1" width="2.42578125" style="80" customWidth="1"/>
    <col min="2" max="2" width="14.5703125" style="80" customWidth="1"/>
    <col min="3" max="3" width="14.140625" style="80" customWidth="1"/>
    <col min="4" max="4" width="18.28515625" style="80" customWidth="1"/>
    <col min="5" max="5" width="17.140625" style="80" customWidth="1"/>
    <col min="6" max="6" width="23.140625" style="80" customWidth="1"/>
    <col min="7" max="8" width="20.28515625" style="80" customWidth="1"/>
    <col min="9" max="10" width="5.7109375" style="80" customWidth="1"/>
    <col min="11" max="11" width="5.7109375" style="80" hidden="1" customWidth="1"/>
    <col min="12" max="12" width="8.7109375" style="80" hidden="1" customWidth="1"/>
    <col min="13" max="13" width="14.5703125" style="80" customWidth="1"/>
    <col min="14" max="14" width="17.7109375" style="80" bestFit="1" customWidth="1"/>
    <col min="15" max="15" width="2.5703125" style="80" customWidth="1"/>
    <col min="16" max="16" width="2.42578125" style="80" customWidth="1"/>
    <col min="17" max="17" width="7.7109375" style="80" customWidth="1"/>
    <col min="18" max="18" width="0.7109375" style="81" customWidth="1"/>
    <col min="19" max="19" width="1" style="80" customWidth="1"/>
    <col min="20" max="20" width="1.5703125" style="80" customWidth="1"/>
    <col min="21" max="21" width="1.140625" style="81" customWidth="1"/>
    <col min="22" max="22" width="20.7109375" style="80" customWidth="1"/>
    <col min="23" max="26" width="7.7109375" style="80" customWidth="1"/>
    <col min="27" max="28" width="5.7109375" style="80" hidden="1" customWidth="1"/>
    <col min="29" max="29" width="10.7109375" style="80" customWidth="1"/>
    <col min="30" max="30" width="20.7109375" style="80" customWidth="1"/>
    <col min="31" max="31" width="9.140625" style="82" customWidth="1"/>
    <col min="32" max="252" width="9.140625" style="80" customWidth="1"/>
    <col min="253" max="16384" width="11.42578125" style="80"/>
  </cols>
  <sheetData>
    <row r="1" spans="2:31" ht="15" thickBot="1" x14ac:dyDescent="0.25"/>
    <row r="2" spans="2:31" ht="26.25" customHeight="1" x14ac:dyDescent="0.2">
      <c r="B2" s="506"/>
      <c r="C2" s="507"/>
      <c r="D2" s="499" t="s">
        <v>121</v>
      </c>
      <c r="E2" s="500"/>
      <c r="F2" s="500"/>
      <c r="G2" s="500"/>
      <c r="H2" s="500"/>
      <c r="I2" s="500"/>
      <c r="J2" s="500"/>
      <c r="K2" s="86"/>
      <c r="L2" s="86"/>
      <c r="M2" s="512" t="str">
        <f>Proyecto!K2</f>
        <v>Codigo: GC-F-015</v>
      </c>
      <c r="N2" s="513"/>
      <c r="O2" s="513"/>
      <c r="P2" s="514"/>
      <c r="S2" s="81"/>
      <c r="T2" s="81" t="s">
        <v>133</v>
      </c>
      <c r="U2" s="87"/>
    </row>
    <row r="3" spans="2:31" ht="23.25" customHeight="1" x14ac:dyDescent="0.2">
      <c r="B3" s="508"/>
      <c r="C3" s="509"/>
      <c r="D3" s="501" t="s">
        <v>123</v>
      </c>
      <c r="E3" s="502"/>
      <c r="F3" s="502"/>
      <c r="G3" s="502"/>
      <c r="H3" s="502"/>
      <c r="I3" s="502"/>
      <c r="J3" s="502"/>
      <c r="K3" s="88"/>
      <c r="L3" s="88"/>
      <c r="M3" s="515" t="str">
        <f>Proyecto!K3</f>
        <v>Fecha: 17 de septiembre de 2014</v>
      </c>
      <c r="N3" s="516"/>
      <c r="O3" s="516"/>
      <c r="P3" s="517"/>
      <c r="S3" s="81"/>
      <c r="T3" s="81" t="s">
        <v>134</v>
      </c>
      <c r="U3" s="87"/>
    </row>
    <row r="4" spans="2:31" ht="24" customHeight="1" x14ac:dyDescent="0.2">
      <c r="B4" s="508"/>
      <c r="C4" s="509"/>
      <c r="D4" s="501" t="s">
        <v>124</v>
      </c>
      <c r="E4" s="502"/>
      <c r="F4" s="502"/>
      <c r="G4" s="502"/>
      <c r="H4" s="502"/>
      <c r="I4" s="502"/>
      <c r="J4" s="502"/>
      <c r="K4" s="88"/>
      <c r="L4" s="88"/>
      <c r="M4" s="515" t="str">
        <f>Proyecto!K4</f>
        <v>Version 001</v>
      </c>
      <c r="N4" s="516"/>
      <c r="O4" s="516"/>
      <c r="P4" s="517"/>
      <c r="T4" s="81" t="s">
        <v>135</v>
      </c>
      <c r="U4" s="87"/>
    </row>
    <row r="5" spans="2:31" ht="22.5" customHeight="1" thickBot="1" x14ac:dyDescent="0.25">
      <c r="B5" s="510"/>
      <c r="C5" s="511"/>
      <c r="D5" s="503" t="s">
        <v>126</v>
      </c>
      <c r="E5" s="504"/>
      <c r="F5" s="504"/>
      <c r="G5" s="504"/>
      <c r="H5" s="504"/>
      <c r="I5" s="504"/>
      <c r="J5" s="504"/>
      <c r="K5" s="89"/>
      <c r="L5" s="89"/>
      <c r="M5" s="518" t="s">
        <v>127</v>
      </c>
      <c r="N5" s="519"/>
      <c r="O5" s="519"/>
      <c r="P5" s="520"/>
      <c r="T5" s="81" t="s">
        <v>136</v>
      </c>
    </row>
    <row r="6" spans="2:31" ht="5.25" customHeight="1" x14ac:dyDescent="0.2">
      <c r="B6" s="90"/>
      <c r="C6" s="90"/>
      <c r="D6" s="90"/>
      <c r="E6" s="90"/>
      <c r="F6" s="90"/>
      <c r="G6" s="90"/>
      <c r="H6" s="90"/>
      <c r="I6" s="90"/>
      <c r="J6" s="90"/>
      <c r="K6" s="90"/>
      <c r="L6" s="90"/>
      <c r="M6" s="90"/>
      <c r="N6" s="90"/>
      <c r="O6" s="90"/>
      <c r="P6" s="90"/>
      <c r="T6" s="81"/>
    </row>
    <row r="7" spans="2:31" ht="34.5" customHeight="1" x14ac:dyDescent="0.2">
      <c r="B7" s="522" t="s">
        <v>0</v>
      </c>
      <c r="C7" s="522"/>
      <c r="D7" s="523" t="str">
        <f>Proyecto!$E$7</f>
        <v>Robustecimiento del uso de la inteligencia artificial a través del Tesauro: buscador inteligente de la jurisprudencia y doctrina jurídica de la Supersociedades</v>
      </c>
      <c r="E7" s="523"/>
      <c r="F7" s="523"/>
      <c r="G7" s="523"/>
      <c r="H7" s="523"/>
      <c r="I7" s="523"/>
      <c r="J7" s="523"/>
      <c r="K7" s="523"/>
      <c r="L7" s="523"/>
      <c r="M7" s="523"/>
      <c r="N7" s="523"/>
      <c r="O7" s="523"/>
      <c r="P7" s="523"/>
      <c r="AE7" s="80"/>
    </row>
    <row r="8" spans="2:31" ht="6.75" customHeight="1" x14ac:dyDescent="0.2">
      <c r="B8" s="91"/>
      <c r="C8" s="91"/>
      <c r="D8" s="92"/>
      <c r="E8" s="92"/>
      <c r="F8" s="92"/>
      <c r="G8" s="92"/>
      <c r="H8" s="92"/>
      <c r="I8" s="92"/>
      <c r="J8" s="92"/>
      <c r="K8" s="92"/>
      <c r="L8" s="92"/>
      <c r="M8" s="92"/>
      <c r="N8" s="92"/>
      <c r="O8" s="92"/>
      <c r="P8" s="92"/>
      <c r="AE8" s="80"/>
    </row>
    <row r="10" spans="2:31" ht="21.95" customHeight="1" x14ac:dyDescent="0.2">
      <c r="B10" s="505" t="s">
        <v>22</v>
      </c>
      <c r="C10" s="505"/>
      <c r="D10" s="505"/>
      <c r="E10" s="505"/>
      <c r="F10" s="505"/>
      <c r="G10" s="505"/>
      <c r="H10" s="505"/>
      <c r="I10" s="505"/>
      <c r="J10" s="505"/>
      <c r="K10" s="505"/>
      <c r="L10" s="505"/>
      <c r="M10" s="505"/>
      <c r="N10" s="505"/>
      <c r="O10" s="505"/>
      <c r="P10" s="505"/>
    </row>
    <row r="11" spans="2:31" ht="21.95" customHeight="1" x14ac:dyDescent="0.2">
      <c r="B11" s="524" t="s">
        <v>129</v>
      </c>
      <c r="C11" s="524"/>
      <c r="D11" s="524"/>
      <c r="E11" s="524"/>
      <c r="F11" s="93" t="s">
        <v>130</v>
      </c>
      <c r="G11" s="524" t="s">
        <v>131</v>
      </c>
      <c r="H11" s="524"/>
      <c r="I11" s="524"/>
      <c r="J11" s="524"/>
      <c r="K11" s="94"/>
      <c r="L11" s="94"/>
      <c r="M11" s="524" t="s">
        <v>132</v>
      </c>
      <c r="N11" s="524"/>
      <c r="O11" s="524"/>
      <c r="P11" s="524"/>
    </row>
    <row r="12" spans="2:31" ht="77.25" customHeight="1" x14ac:dyDescent="0.2">
      <c r="B12" s="492" t="s">
        <v>221</v>
      </c>
      <c r="C12" s="492"/>
      <c r="D12" s="492"/>
      <c r="E12" s="492"/>
      <c r="F12" s="78" t="s">
        <v>134</v>
      </c>
      <c r="G12" s="493" t="s">
        <v>222</v>
      </c>
      <c r="H12" s="494"/>
      <c r="I12" s="494"/>
      <c r="J12" s="495"/>
      <c r="K12" s="79"/>
      <c r="L12" s="79"/>
      <c r="M12" s="496" t="s">
        <v>223</v>
      </c>
      <c r="N12" s="497"/>
      <c r="O12" s="497"/>
      <c r="P12" s="498"/>
    </row>
    <row r="13" spans="2:31" ht="77.25" customHeight="1" x14ac:dyDescent="0.2">
      <c r="B13" s="492" t="s">
        <v>294</v>
      </c>
      <c r="C13" s="492"/>
      <c r="D13" s="492"/>
      <c r="E13" s="492"/>
      <c r="F13" s="78" t="s">
        <v>134</v>
      </c>
      <c r="G13" s="493" t="s">
        <v>224</v>
      </c>
      <c r="H13" s="494"/>
      <c r="I13" s="494"/>
      <c r="J13" s="495"/>
      <c r="K13" s="110"/>
      <c r="L13" s="110"/>
      <c r="M13" s="496" t="s">
        <v>295</v>
      </c>
      <c r="N13" s="497"/>
      <c r="O13" s="497"/>
      <c r="P13" s="498"/>
    </row>
    <row r="14" spans="2:31" ht="77.25" customHeight="1" x14ac:dyDescent="0.2">
      <c r="B14" s="492" t="s">
        <v>225</v>
      </c>
      <c r="C14" s="492"/>
      <c r="D14" s="492"/>
      <c r="E14" s="492"/>
      <c r="F14" s="78" t="s">
        <v>135</v>
      </c>
      <c r="G14" s="493" t="s">
        <v>226</v>
      </c>
      <c r="H14" s="494"/>
      <c r="I14" s="494"/>
      <c r="J14" s="495"/>
      <c r="K14" s="79"/>
      <c r="L14" s="79"/>
      <c r="M14" s="496" t="s">
        <v>223</v>
      </c>
      <c r="N14" s="497"/>
      <c r="O14" s="497"/>
      <c r="P14" s="498"/>
    </row>
    <row r="15" spans="2:31" ht="30" customHeight="1" x14ac:dyDescent="0.2">
      <c r="B15" s="492"/>
      <c r="C15" s="492"/>
      <c r="D15" s="492"/>
      <c r="E15" s="492"/>
      <c r="F15" s="98"/>
      <c r="G15" s="493"/>
      <c r="H15" s="494"/>
      <c r="I15" s="494"/>
      <c r="J15" s="495"/>
      <c r="K15" s="104"/>
      <c r="L15" s="104"/>
      <c r="M15" s="496"/>
      <c r="N15" s="497"/>
      <c r="O15" s="497"/>
      <c r="P15" s="498"/>
    </row>
    <row r="16" spans="2:31" ht="24" customHeight="1" x14ac:dyDescent="0.2">
      <c r="B16" s="458"/>
      <c r="C16" s="458"/>
      <c r="D16" s="458"/>
      <c r="E16" s="458"/>
      <c r="F16" s="98"/>
      <c r="G16" s="525"/>
      <c r="H16" s="526"/>
      <c r="I16" s="526"/>
      <c r="J16" s="527"/>
      <c r="K16" s="16"/>
      <c r="L16" s="16"/>
      <c r="M16" s="528"/>
      <c r="N16" s="529"/>
      <c r="O16" s="529"/>
      <c r="P16" s="530"/>
    </row>
    <row r="18" spans="2:16" ht="21.95" customHeight="1" x14ac:dyDescent="0.2">
      <c r="B18" s="505" t="s">
        <v>23</v>
      </c>
      <c r="C18" s="505"/>
      <c r="D18" s="505"/>
      <c r="E18" s="505"/>
      <c r="F18" s="505"/>
      <c r="G18" s="505"/>
      <c r="H18" s="505"/>
      <c r="I18" s="505"/>
      <c r="J18" s="505"/>
      <c r="K18" s="505"/>
      <c r="L18" s="505"/>
      <c r="M18" s="505"/>
      <c r="N18" s="505"/>
      <c r="O18" s="505"/>
      <c r="P18" s="505"/>
    </row>
    <row r="19" spans="2:16" ht="21.95" customHeight="1" x14ac:dyDescent="0.2">
      <c r="B19" s="521" t="s">
        <v>24</v>
      </c>
      <c r="C19" s="521"/>
      <c r="D19" s="521"/>
      <c r="E19" s="521"/>
      <c r="F19" s="521"/>
      <c r="G19" s="521"/>
      <c r="H19" s="521"/>
      <c r="I19" s="521"/>
      <c r="J19" s="521"/>
      <c r="K19" s="521"/>
      <c r="L19" s="521"/>
      <c r="M19" s="521"/>
      <c r="N19" s="521"/>
      <c r="O19" s="521"/>
      <c r="P19" s="521"/>
    </row>
  </sheetData>
  <mergeCells count="32">
    <mergeCell ref="B18:P18"/>
    <mergeCell ref="B19:P19"/>
    <mergeCell ref="B7:C7"/>
    <mergeCell ref="D7:P7"/>
    <mergeCell ref="B11:E11"/>
    <mergeCell ref="G11:J11"/>
    <mergeCell ref="M11:P11"/>
    <mergeCell ref="B12:E12"/>
    <mergeCell ref="G12:J12"/>
    <mergeCell ref="M12:P12"/>
    <mergeCell ref="B16:E16"/>
    <mergeCell ref="G16:J16"/>
    <mergeCell ref="M16:P16"/>
    <mergeCell ref="B15:E15"/>
    <mergeCell ref="G15:J15"/>
    <mergeCell ref="M15:P15"/>
    <mergeCell ref="D2:J2"/>
    <mergeCell ref="D3:J3"/>
    <mergeCell ref="D4:J4"/>
    <mergeCell ref="D5:J5"/>
    <mergeCell ref="B10:P10"/>
    <mergeCell ref="B2:C5"/>
    <mergeCell ref="M2:P2"/>
    <mergeCell ref="M3:P3"/>
    <mergeCell ref="M4:P4"/>
    <mergeCell ref="M5:P5"/>
    <mergeCell ref="B13:E13"/>
    <mergeCell ref="G13:J13"/>
    <mergeCell ref="M13:P13"/>
    <mergeCell ref="B14:E14"/>
    <mergeCell ref="G14:J14"/>
    <mergeCell ref="M14:P14"/>
  </mergeCells>
  <conditionalFormatting sqref="F12:F16">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20:P65506 O9:P9 O17:P17 G17:M17 G20:M65506 G9:M9 Q9:U65506 W9:AC65506 K16:L16" xr:uid="{00000000-0002-0000-0B00-000000000000}">
      <formula1>1</formula1>
      <formula2>5</formula2>
    </dataValidation>
    <dataValidation type="list" allowBlank="1" showInputMessage="1" showErrorMessage="1" sqref="F12:F16" xr:uid="{00000000-0002-0000-0B00-000001000000}">
      <formula1>$T$2:$T$5</formula1>
    </dataValidation>
  </dataValidations>
  <pageMargins left="0.39370078740157483" right="0.39370078740157483" top="0.74803149606299213" bottom="0.74803149606299213" header="0.31496062992125984" footer="0.31496062992125984"/>
  <pageSetup scale="75"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4:Q23"/>
  <sheetViews>
    <sheetView topLeftCell="B1"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9" t="s">
        <v>104</v>
      </c>
      <c r="C4" s="9" t="s">
        <v>57</v>
      </c>
      <c r="E4" s="9" t="s">
        <v>58</v>
      </c>
      <c r="G4" s="9" t="s">
        <v>59</v>
      </c>
      <c r="I4" s="9" t="s">
        <v>63</v>
      </c>
      <c r="K4" s="9" t="s">
        <v>64</v>
      </c>
      <c r="M4" s="9"/>
      <c r="O4" s="9" t="s">
        <v>96</v>
      </c>
      <c r="Q4" s="9" t="s">
        <v>107</v>
      </c>
    </row>
    <row r="5" spans="1:17" x14ac:dyDescent="0.2">
      <c r="A5" t="s">
        <v>105</v>
      </c>
      <c r="C5" s="8" t="s">
        <v>52</v>
      </c>
      <c r="E5" s="8" t="s">
        <v>53</v>
      </c>
      <c r="G5" s="8" t="s">
        <v>60</v>
      </c>
      <c r="I5" s="8" t="s">
        <v>93</v>
      </c>
      <c r="K5" s="8" t="s">
        <v>65</v>
      </c>
      <c r="M5" t="s">
        <v>84</v>
      </c>
      <c r="O5" s="8" t="s">
        <v>97</v>
      </c>
      <c r="Q5" t="s">
        <v>110</v>
      </c>
    </row>
    <row r="6" spans="1:17" x14ac:dyDescent="0.2">
      <c r="A6" t="s">
        <v>106</v>
      </c>
      <c r="C6" s="8" t="s">
        <v>55</v>
      </c>
      <c r="E6" s="8" t="s">
        <v>56</v>
      </c>
      <c r="G6" s="8" t="s">
        <v>61</v>
      </c>
      <c r="I6" s="8" t="s">
        <v>94</v>
      </c>
      <c r="K6" s="8" t="s">
        <v>66</v>
      </c>
      <c r="M6" t="s">
        <v>92</v>
      </c>
      <c r="O6" s="8" t="s">
        <v>98</v>
      </c>
      <c r="Q6" t="s">
        <v>111</v>
      </c>
    </row>
    <row r="7" spans="1:17" x14ac:dyDescent="0.2">
      <c r="C7" s="8" t="s">
        <v>54</v>
      </c>
      <c r="G7" s="8" t="s">
        <v>62</v>
      </c>
      <c r="K7" s="8" t="s">
        <v>67</v>
      </c>
      <c r="O7" s="8" t="s">
        <v>99</v>
      </c>
      <c r="Q7" t="s">
        <v>112</v>
      </c>
    </row>
    <row r="8" spans="1:17" x14ac:dyDescent="0.2">
      <c r="O8" s="8" t="s">
        <v>100</v>
      </c>
      <c r="Q8" t="s">
        <v>113</v>
      </c>
    </row>
    <row r="9" spans="1:17" x14ac:dyDescent="0.2">
      <c r="O9" s="8" t="s">
        <v>101</v>
      </c>
      <c r="Q9" t="s">
        <v>114</v>
      </c>
    </row>
    <row r="10" spans="1:17" x14ac:dyDescent="0.2">
      <c r="O10" s="8" t="s">
        <v>102</v>
      </c>
      <c r="Q10" t="s">
        <v>115</v>
      </c>
    </row>
    <row r="11" spans="1:17" x14ac:dyDescent="0.2">
      <c r="O11" s="8" t="s">
        <v>75</v>
      </c>
      <c r="Q11" t="s">
        <v>116</v>
      </c>
    </row>
    <row r="12" spans="1:17" x14ac:dyDescent="0.2">
      <c r="Q12" t="s">
        <v>117</v>
      </c>
    </row>
    <row r="14" spans="1:17" x14ac:dyDescent="0.2">
      <c r="Q14" s="9" t="s">
        <v>118</v>
      </c>
    </row>
    <row r="15" spans="1:17" x14ac:dyDescent="0.2">
      <c r="Q15" t="s">
        <v>110</v>
      </c>
    </row>
    <row r="16" spans="1:17" x14ac:dyDescent="0.2">
      <c r="Q16" t="s">
        <v>111</v>
      </c>
    </row>
    <row r="17" spans="17:17" x14ac:dyDescent="0.2">
      <c r="Q17" t="s">
        <v>112</v>
      </c>
    </row>
    <row r="18" spans="17:17" x14ac:dyDescent="0.2">
      <c r="Q18" t="s">
        <v>113</v>
      </c>
    </row>
    <row r="19" spans="17:17" x14ac:dyDescent="0.2">
      <c r="Q19" t="s">
        <v>114</v>
      </c>
    </row>
    <row r="20" spans="17:17" x14ac:dyDescent="0.2">
      <c r="Q20" t="s">
        <v>115</v>
      </c>
    </row>
    <row r="21" spans="17:17" x14ac:dyDescent="0.2">
      <c r="Q21" t="s">
        <v>116</v>
      </c>
    </row>
    <row r="22" spans="17:17" x14ac:dyDescent="0.2">
      <c r="Q22" t="s">
        <v>117</v>
      </c>
    </row>
    <row r="23" spans="17:17" x14ac:dyDescent="0.2">
      <c r="Q23" s="8" t="s">
        <v>119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E21"/>
  <sheetViews>
    <sheetView showGridLines="0" zoomScale="80" zoomScaleNormal="80" workbookViewId="0">
      <selection activeCell="D7" sqref="D7:P7"/>
    </sheetView>
  </sheetViews>
  <sheetFormatPr baseColWidth="10" defaultColWidth="11.42578125" defaultRowHeight="11.25" x14ac:dyDescent="0.15"/>
  <cols>
    <col min="1" max="1" width="2.28515625" style="16" customWidth="1"/>
    <col min="2" max="2" width="14.5703125" style="16" customWidth="1"/>
    <col min="3" max="3" width="14.140625" style="16" customWidth="1"/>
    <col min="4" max="4" width="14.42578125" style="16" customWidth="1"/>
    <col min="5" max="5" width="17.140625" style="16" customWidth="1"/>
    <col min="6" max="6" width="23.140625" style="16" customWidth="1"/>
    <col min="7" max="8" width="20.28515625" style="16" customWidth="1"/>
    <col min="9" max="10" width="5.7109375" style="16" customWidth="1"/>
    <col min="11" max="11" width="5.7109375" style="16" hidden="1" customWidth="1"/>
    <col min="12" max="12" width="8.7109375" style="16" hidden="1" customWidth="1"/>
    <col min="13" max="13" width="14.5703125" style="16" customWidth="1"/>
    <col min="14" max="14" width="17.7109375" style="16" bestFit="1" customWidth="1"/>
    <col min="15" max="15" width="2.5703125" style="16" customWidth="1"/>
    <col min="16" max="16" width="2.42578125" style="16" customWidth="1"/>
    <col min="17" max="17" width="7.7109375" style="16" customWidth="1"/>
    <col min="18" max="18" width="0.7109375" style="29" customWidth="1"/>
    <col min="19" max="19" width="1" style="16" customWidth="1"/>
    <col min="20" max="20" width="1.5703125" style="16" customWidth="1"/>
    <col min="21" max="21" width="1.140625" style="29" customWidth="1"/>
    <col min="22" max="22" width="20.7109375" style="16" customWidth="1"/>
    <col min="23" max="26" width="7.7109375" style="16" customWidth="1"/>
    <col min="27" max="28" width="5.7109375" style="16" hidden="1" customWidth="1"/>
    <col min="29" max="29" width="10.7109375" style="16" customWidth="1"/>
    <col min="30" max="30" width="20.7109375" style="16" customWidth="1"/>
    <col min="31" max="31" width="9.140625" style="18" customWidth="1"/>
    <col min="32" max="252" width="9.140625" style="16" customWidth="1"/>
    <col min="253" max="16384" width="11.42578125" style="16"/>
  </cols>
  <sheetData>
    <row r="1" spans="2:31" ht="12" thickBot="1" x14ac:dyDescent="0.2"/>
    <row r="2" spans="2:31" ht="26.25" customHeight="1" x14ac:dyDescent="0.15">
      <c r="B2" s="343"/>
      <c r="C2" s="344"/>
      <c r="D2" s="377" t="s">
        <v>121</v>
      </c>
      <c r="E2" s="378"/>
      <c r="F2" s="378"/>
      <c r="G2" s="378"/>
      <c r="H2" s="378"/>
      <c r="I2" s="378"/>
      <c r="J2" s="379"/>
      <c r="K2" s="364" t="s">
        <v>122</v>
      </c>
      <c r="L2" s="380"/>
      <c r="M2" s="364" t="str">
        <f>Proyecto!K2</f>
        <v>Codigo: GC-F-015</v>
      </c>
      <c r="N2" s="365"/>
      <c r="O2" s="365"/>
      <c r="P2" s="366"/>
      <c r="S2" s="29"/>
      <c r="T2" s="29"/>
      <c r="U2" s="30"/>
    </row>
    <row r="3" spans="2:31" ht="23.25" customHeight="1" x14ac:dyDescent="0.15">
      <c r="B3" s="339"/>
      <c r="C3" s="340"/>
      <c r="D3" s="381" t="s">
        <v>123</v>
      </c>
      <c r="E3" s="382"/>
      <c r="F3" s="382"/>
      <c r="G3" s="382"/>
      <c r="H3" s="382"/>
      <c r="I3" s="382"/>
      <c r="J3" s="383"/>
      <c r="K3" s="370" t="s">
        <v>128</v>
      </c>
      <c r="L3" s="384"/>
      <c r="M3" s="367" t="str">
        <f>Proyecto!K3</f>
        <v>Fecha: 17 de septiembre de 2014</v>
      </c>
      <c r="N3" s="368"/>
      <c r="O3" s="368"/>
      <c r="P3" s="369"/>
      <c r="S3" s="29"/>
      <c r="T3" s="29"/>
      <c r="U3" s="30"/>
    </row>
    <row r="4" spans="2:31" ht="24" customHeight="1" x14ac:dyDescent="0.15">
      <c r="B4" s="339"/>
      <c r="C4" s="340"/>
      <c r="D4" s="381" t="s">
        <v>124</v>
      </c>
      <c r="E4" s="382"/>
      <c r="F4" s="382"/>
      <c r="G4" s="382"/>
      <c r="H4" s="382"/>
      <c r="I4" s="382"/>
      <c r="J4" s="383"/>
      <c r="K4" s="370" t="s">
        <v>125</v>
      </c>
      <c r="L4" s="384"/>
      <c r="M4" s="370" t="str">
        <f>Proyecto!K4</f>
        <v>Version 001</v>
      </c>
      <c r="N4" s="371"/>
      <c r="O4" s="371"/>
      <c r="P4" s="372"/>
      <c r="U4" s="30"/>
    </row>
    <row r="5" spans="2:31" ht="22.5" customHeight="1" thickBot="1" x14ac:dyDescent="0.2">
      <c r="B5" s="341"/>
      <c r="C5" s="342"/>
      <c r="D5" s="354" t="s">
        <v>126</v>
      </c>
      <c r="E5" s="355"/>
      <c r="F5" s="355"/>
      <c r="G5" s="355"/>
      <c r="H5" s="355"/>
      <c r="I5" s="355"/>
      <c r="J5" s="356"/>
      <c r="K5" s="357" t="s">
        <v>127</v>
      </c>
      <c r="L5" s="358"/>
      <c r="M5" s="373" t="s">
        <v>127</v>
      </c>
      <c r="N5" s="374"/>
      <c r="O5" s="374"/>
      <c r="P5" s="375"/>
    </row>
    <row r="6" spans="2:31" ht="5.25" customHeight="1" x14ac:dyDescent="0.15">
      <c r="B6" s="22"/>
      <c r="C6" s="22"/>
      <c r="D6" s="22"/>
      <c r="E6" s="22"/>
      <c r="F6" s="22"/>
      <c r="G6" s="22"/>
      <c r="H6" s="22"/>
      <c r="I6" s="22"/>
      <c r="J6" s="22"/>
      <c r="K6" s="22"/>
      <c r="L6" s="22"/>
      <c r="M6" s="22"/>
      <c r="N6" s="22"/>
      <c r="O6" s="22"/>
      <c r="P6" s="22"/>
    </row>
    <row r="7" spans="2:31" ht="29.25" customHeight="1" x14ac:dyDescent="0.2">
      <c r="B7" s="331" t="s">
        <v>0</v>
      </c>
      <c r="C7" s="331"/>
      <c r="D7" s="376" t="str">
        <f>Proyecto!$E$7</f>
        <v>Robustecimiento del uso de la inteligencia artificial a través del Tesauro: buscador inteligente de la jurisprudencia y doctrina jurídica de la Supersociedades</v>
      </c>
      <c r="E7" s="376"/>
      <c r="F7" s="376"/>
      <c r="G7" s="376"/>
      <c r="H7" s="376"/>
      <c r="I7" s="376"/>
      <c r="J7" s="376"/>
      <c r="K7" s="376"/>
      <c r="L7" s="376"/>
      <c r="M7" s="376"/>
      <c r="N7" s="376"/>
      <c r="O7" s="376"/>
      <c r="P7" s="376"/>
      <c r="AE7" s="16"/>
    </row>
    <row r="8" spans="2:31" ht="6.75" customHeight="1" x14ac:dyDescent="0.2">
      <c r="B8" s="31"/>
      <c r="C8" s="31"/>
      <c r="D8" s="32"/>
      <c r="E8" s="32"/>
      <c r="F8" s="32"/>
      <c r="G8" s="32"/>
      <c r="H8" s="32"/>
      <c r="I8" s="32"/>
      <c r="J8" s="32"/>
      <c r="K8" s="32"/>
      <c r="L8" s="32"/>
      <c r="M8" s="32"/>
      <c r="N8" s="32"/>
      <c r="O8" s="32"/>
      <c r="P8" s="32"/>
      <c r="AE8" s="16"/>
    </row>
    <row r="9" spans="2:31" ht="36" customHeight="1" x14ac:dyDescent="0.2">
      <c r="B9" s="362" t="s">
        <v>25</v>
      </c>
      <c r="C9" s="363"/>
      <c r="D9" s="386" t="s">
        <v>168</v>
      </c>
      <c r="E9" s="387"/>
      <c r="F9" s="387"/>
      <c r="G9" s="387"/>
      <c r="H9" s="387"/>
      <c r="I9" s="387"/>
      <c r="J9" s="387"/>
      <c r="K9" s="387"/>
      <c r="L9" s="387"/>
      <c r="M9" s="387"/>
      <c r="N9" s="387"/>
      <c r="O9" s="387"/>
      <c r="P9" s="388"/>
      <c r="AE9" s="16"/>
    </row>
    <row r="10" spans="2:31" s="33" customFormat="1" ht="7.5" customHeight="1" x14ac:dyDescent="0.25">
      <c r="D10" s="106"/>
      <c r="E10" s="106"/>
      <c r="F10" s="106"/>
      <c r="G10" s="106"/>
      <c r="H10" s="106"/>
      <c r="I10" s="106"/>
      <c r="J10" s="106"/>
      <c r="K10" s="106"/>
      <c r="L10" s="106"/>
      <c r="M10" s="106"/>
      <c r="N10" s="106"/>
      <c r="O10" s="106"/>
      <c r="P10" s="106"/>
    </row>
    <row r="11" spans="2:31" ht="39.75" customHeight="1" x14ac:dyDescent="0.2">
      <c r="B11" s="362" t="s">
        <v>26</v>
      </c>
      <c r="C11" s="363"/>
      <c r="D11" s="385" t="s">
        <v>169</v>
      </c>
      <c r="E11" s="385"/>
      <c r="F11" s="385"/>
      <c r="G11" s="385"/>
      <c r="H11" s="385"/>
      <c r="I11" s="385"/>
      <c r="J11" s="385"/>
      <c r="K11" s="385"/>
      <c r="L11" s="385"/>
      <c r="M11" s="385"/>
      <c r="N11" s="385"/>
      <c r="O11" s="385"/>
      <c r="P11" s="385"/>
      <c r="AE11" s="16"/>
    </row>
    <row r="12" spans="2:31" ht="5.25" customHeight="1" x14ac:dyDescent="0.2">
      <c r="B12" s="24"/>
      <c r="C12" s="24"/>
      <c r="D12" s="35"/>
      <c r="E12" s="35"/>
      <c r="F12" s="35"/>
      <c r="G12" s="35"/>
      <c r="H12" s="35"/>
      <c r="I12" s="35"/>
      <c r="J12" s="35"/>
      <c r="K12" s="35"/>
      <c r="L12" s="35"/>
      <c r="M12" s="35"/>
      <c r="N12" s="35"/>
      <c r="O12" s="35"/>
      <c r="P12" s="35"/>
      <c r="AE12" s="16"/>
    </row>
    <row r="13" spans="2:31" ht="26.25" customHeight="1" x14ac:dyDescent="0.2">
      <c r="B13" s="360" t="s">
        <v>103</v>
      </c>
      <c r="C13" s="360"/>
      <c r="D13" s="69" t="s">
        <v>1</v>
      </c>
      <c r="E13" s="359" t="s">
        <v>275</v>
      </c>
      <c r="F13" s="359"/>
      <c r="G13" s="359"/>
      <c r="H13" s="359"/>
      <c r="I13" s="359"/>
      <c r="J13" s="359"/>
      <c r="K13" s="359"/>
      <c r="L13" s="359"/>
      <c r="M13" s="359"/>
      <c r="N13" s="359"/>
      <c r="O13" s="359"/>
      <c r="P13" s="359"/>
      <c r="AE13" s="16"/>
    </row>
    <row r="14" spans="2:31" ht="75" customHeight="1" x14ac:dyDescent="0.2">
      <c r="B14" s="361"/>
      <c r="C14" s="361"/>
      <c r="D14" s="70" t="s">
        <v>105</v>
      </c>
      <c r="E14" s="359"/>
      <c r="F14" s="359"/>
      <c r="G14" s="359"/>
      <c r="H14" s="359"/>
      <c r="I14" s="359"/>
      <c r="J14" s="359"/>
      <c r="K14" s="359"/>
      <c r="L14" s="359"/>
      <c r="M14" s="359"/>
      <c r="N14" s="359"/>
      <c r="O14" s="359"/>
      <c r="P14" s="359"/>
      <c r="AE14" s="16"/>
    </row>
    <row r="15" spans="2:31" ht="5.25" customHeight="1" x14ac:dyDescent="0.2">
      <c r="B15" s="24"/>
      <c r="C15" s="24"/>
      <c r="D15" s="71"/>
      <c r="E15" s="108"/>
      <c r="F15" s="108"/>
      <c r="G15" s="108"/>
      <c r="H15" s="108"/>
      <c r="I15" s="108"/>
      <c r="J15" s="108"/>
      <c r="K15" s="108"/>
      <c r="L15" s="108"/>
      <c r="M15" s="108"/>
      <c r="N15" s="108"/>
      <c r="O15" s="108"/>
      <c r="P15" s="108"/>
      <c r="AE15" s="16"/>
    </row>
    <row r="16" spans="2:31" ht="22.5" customHeight="1" x14ac:dyDescent="0.2">
      <c r="B16" s="360" t="s">
        <v>103</v>
      </c>
      <c r="C16" s="360"/>
      <c r="D16" s="69" t="s">
        <v>1</v>
      </c>
      <c r="E16" s="359" t="s">
        <v>170</v>
      </c>
      <c r="F16" s="359"/>
      <c r="G16" s="359"/>
      <c r="H16" s="359"/>
      <c r="I16" s="359"/>
      <c r="J16" s="359"/>
      <c r="K16" s="359"/>
      <c r="L16" s="359"/>
      <c r="M16" s="359"/>
      <c r="N16" s="359"/>
      <c r="O16" s="359"/>
      <c r="P16" s="359"/>
      <c r="AE16" s="16"/>
    </row>
    <row r="17" spans="2:31" ht="39.75" customHeight="1" x14ac:dyDescent="0.2">
      <c r="B17" s="361"/>
      <c r="C17" s="361"/>
      <c r="D17" s="70" t="s">
        <v>106</v>
      </c>
      <c r="E17" s="359"/>
      <c r="F17" s="359"/>
      <c r="G17" s="359"/>
      <c r="H17" s="359"/>
      <c r="I17" s="359"/>
      <c r="J17" s="359"/>
      <c r="K17" s="359"/>
      <c r="L17" s="359"/>
      <c r="M17" s="359"/>
      <c r="N17" s="359"/>
      <c r="O17" s="359"/>
      <c r="P17" s="359"/>
      <c r="AE17" s="16"/>
    </row>
    <row r="18" spans="2:31" ht="5.25" customHeight="1" x14ac:dyDescent="0.2">
      <c r="B18" s="24"/>
      <c r="C18" s="24"/>
      <c r="D18" s="71"/>
      <c r="E18" s="107"/>
      <c r="F18" s="107"/>
      <c r="G18" s="107"/>
      <c r="H18" s="107"/>
      <c r="I18" s="107"/>
      <c r="J18" s="107"/>
      <c r="K18" s="107"/>
      <c r="L18" s="107"/>
      <c r="M18" s="107"/>
      <c r="N18" s="107"/>
      <c r="O18" s="107"/>
      <c r="P18" s="107"/>
      <c r="AE18" s="16"/>
    </row>
    <row r="19" spans="2:31" ht="22.5" customHeight="1" x14ac:dyDescent="0.2">
      <c r="B19" s="360" t="s">
        <v>103</v>
      </c>
      <c r="C19" s="360"/>
      <c r="D19" s="69" t="s">
        <v>1</v>
      </c>
      <c r="E19" s="359" t="s">
        <v>276</v>
      </c>
      <c r="F19" s="359"/>
      <c r="G19" s="359"/>
      <c r="H19" s="359"/>
      <c r="I19" s="359"/>
      <c r="J19" s="359"/>
      <c r="K19" s="359"/>
      <c r="L19" s="359"/>
      <c r="M19" s="359"/>
      <c r="N19" s="359"/>
      <c r="O19" s="359"/>
      <c r="P19" s="359"/>
      <c r="AE19" s="16"/>
    </row>
    <row r="20" spans="2:31" ht="21" customHeight="1" x14ac:dyDescent="0.2">
      <c r="B20" s="361"/>
      <c r="C20" s="361"/>
      <c r="D20" s="70" t="s">
        <v>106</v>
      </c>
      <c r="E20" s="359"/>
      <c r="F20" s="359"/>
      <c r="G20" s="359"/>
      <c r="H20" s="359"/>
      <c r="I20" s="359"/>
      <c r="J20" s="359"/>
      <c r="K20" s="359"/>
      <c r="L20" s="359"/>
      <c r="M20" s="359"/>
      <c r="N20" s="359"/>
      <c r="O20" s="359"/>
      <c r="P20" s="359"/>
      <c r="AE20" s="16"/>
    </row>
    <row r="21" spans="2:31" ht="5.25" customHeight="1" x14ac:dyDescent="0.2">
      <c r="B21" s="24"/>
      <c r="C21" s="24"/>
      <c r="D21" s="71"/>
      <c r="E21" s="83"/>
      <c r="F21" s="83"/>
      <c r="G21" s="83"/>
      <c r="H21" s="83"/>
      <c r="I21" s="83"/>
      <c r="J21" s="83"/>
      <c r="K21" s="83"/>
      <c r="L21" s="83"/>
      <c r="M21" s="83"/>
      <c r="N21" s="83"/>
      <c r="O21" s="83"/>
      <c r="P21" s="83"/>
      <c r="AE21" s="16"/>
    </row>
  </sheetData>
  <mergeCells count="28">
    <mergeCell ref="B19:C20"/>
    <mergeCell ref="E19:P20"/>
    <mergeCell ref="B13:C14"/>
    <mergeCell ref="M2:P2"/>
    <mergeCell ref="M3:P3"/>
    <mergeCell ref="M4:P4"/>
    <mergeCell ref="M5:P5"/>
    <mergeCell ref="D7:P7"/>
    <mergeCell ref="D2:J2"/>
    <mergeCell ref="K2:L2"/>
    <mergeCell ref="D3:J3"/>
    <mergeCell ref="K3:L3"/>
    <mergeCell ref="D4:J4"/>
    <mergeCell ref="K4:L4"/>
    <mergeCell ref="D11:P11"/>
    <mergeCell ref="D9:P9"/>
    <mergeCell ref="E13:P14"/>
    <mergeCell ref="B16:C17"/>
    <mergeCell ref="E16:P17"/>
    <mergeCell ref="B7:C7"/>
    <mergeCell ref="B11:C11"/>
    <mergeCell ref="B9:C9"/>
    <mergeCell ref="B2:C2"/>
    <mergeCell ref="B3:C3"/>
    <mergeCell ref="B4:C4"/>
    <mergeCell ref="D5:J5"/>
    <mergeCell ref="K5:L5"/>
    <mergeCell ref="B5:C5"/>
  </mergeCells>
  <dataValidations count="1">
    <dataValidation type="whole" allowBlank="1" showInputMessage="1" showErrorMessage="1" sqref="G21:M65471 O21:P65471 Q22:U65473 W22:AC65473" xr:uid="{00000000-0002-0000-0100-000000000000}">
      <formula1>1</formula1>
      <formula2>5</formula2>
    </dataValidation>
  </dataValidations>
  <pageMargins left="0.39370078740157483" right="0.39370078740157483" top="0.74803149606299213" bottom="0.74803149606299213" header="0.31496062992125984" footer="0.31496062992125984"/>
  <pageSetup scale="77"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'No tocar'!$A$5:$A$6</xm:f>
          </x14:formula1>
          <xm:sqref>D14 D17 D20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20"/>
  <sheetViews>
    <sheetView showGridLines="0" zoomScale="90" zoomScaleNormal="90" workbookViewId="0">
      <selection activeCell="C17" sqref="C17"/>
    </sheetView>
  </sheetViews>
  <sheetFormatPr baseColWidth="10" defaultColWidth="11.42578125" defaultRowHeight="11.25" x14ac:dyDescent="0.15"/>
  <cols>
    <col min="1" max="1" width="2.42578125" style="16" customWidth="1"/>
    <col min="2" max="2" width="37.140625" style="16" customWidth="1"/>
    <col min="3" max="3" width="39.42578125" style="16" customWidth="1"/>
    <col min="4" max="4" width="8.85546875" style="16" customWidth="1"/>
    <col min="5" max="5" width="5.7109375" style="16" customWidth="1"/>
    <col min="6" max="6" width="39.7109375" style="16" customWidth="1"/>
    <col min="7" max="7" width="7.7109375" style="16" customWidth="1"/>
    <col min="8" max="8" width="0.7109375" style="29" customWidth="1"/>
    <col min="9" max="9" width="1" style="16" customWidth="1"/>
    <col min="10" max="10" width="1.5703125" style="16" customWidth="1"/>
    <col min="11" max="11" width="1.140625" style="29" customWidth="1"/>
    <col min="12" max="12" width="16.7109375" style="16" customWidth="1"/>
    <col min="13" max="16" width="7.7109375" style="16" customWidth="1"/>
    <col min="17" max="18" width="5.7109375" style="16" hidden="1" customWidth="1"/>
    <col min="19" max="19" width="10.7109375" style="16" customWidth="1"/>
    <col min="20" max="20" width="20.7109375" style="16" customWidth="1"/>
    <col min="21" max="21" width="9.140625" style="18" customWidth="1"/>
    <col min="22" max="242" width="9.140625" style="16" customWidth="1"/>
    <col min="243" max="16384" width="11.42578125" style="16"/>
  </cols>
  <sheetData>
    <row r="1" spans="1:21" ht="12" thickBot="1" x14ac:dyDescent="0.2"/>
    <row r="2" spans="1:21" ht="26.25" customHeight="1" x14ac:dyDescent="0.15">
      <c r="B2" s="51"/>
      <c r="C2" s="399" t="s">
        <v>121</v>
      </c>
      <c r="D2" s="400"/>
      <c r="E2" s="400"/>
      <c r="F2" s="400"/>
      <c r="G2" s="389" t="str">
        <f>Proyecto!K2</f>
        <v>Codigo: GC-F-015</v>
      </c>
      <c r="H2" s="390"/>
      <c r="I2" s="390"/>
      <c r="J2" s="390"/>
      <c r="K2" s="390"/>
      <c r="L2" s="391"/>
    </row>
    <row r="3" spans="1:21" ht="23.25" customHeight="1" x14ac:dyDescent="0.15">
      <c r="B3" s="52"/>
      <c r="C3" s="401" t="s">
        <v>123</v>
      </c>
      <c r="D3" s="402"/>
      <c r="E3" s="402"/>
      <c r="F3" s="402"/>
      <c r="G3" s="392" t="str">
        <f>Proyecto!K3</f>
        <v>Fecha: 17 de septiembre de 2014</v>
      </c>
      <c r="H3" s="393"/>
      <c r="I3" s="393"/>
      <c r="J3" s="393"/>
      <c r="K3" s="393"/>
      <c r="L3" s="394"/>
    </row>
    <row r="4" spans="1:21" ht="24" customHeight="1" x14ac:dyDescent="0.15">
      <c r="B4" s="52"/>
      <c r="C4" s="401" t="s">
        <v>124</v>
      </c>
      <c r="D4" s="402"/>
      <c r="E4" s="402"/>
      <c r="F4" s="402"/>
      <c r="G4" s="392" t="str">
        <f>Proyecto!K4</f>
        <v>Version 001</v>
      </c>
      <c r="H4" s="393"/>
      <c r="I4" s="393"/>
      <c r="J4" s="393"/>
      <c r="K4" s="393"/>
      <c r="L4" s="394"/>
    </row>
    <row r="5" spans="1:21" ht="22.5" customHeight="1" thickBot="1" x14ac:dyDescent="0.2">
      <c r="B5" s="53"/>
      <c r="C5" s="403" t="s">
        <v>126</v>
      </c>
      <c r="D5" s="404"/>
      <c r="E5" s="404"/>
      <c r="F5" s="404"/>
      <c r="G5" s="395" t="s">
        <v>127</v>
      </c>
      <c r="H5" s="396"/>
      <c r="I5" s="396"/>
      <c r="J5" s="396"/>
      <c r="K5" s="396"/>
      <c r="L5" s="397"/>
    </row>
    <row r="6" spans="1:21" ht="5.25" customHeight="1" x14ac:dyDescent="0.15">
      <c r="A6" s="29" t="str">
        <f>Proyecto!$E$7</f>
        <v>Robustecimiento del uso de la inteligencia artificial a través del Tesauro: buscador inteligente de la jurisprudencia y doctrina jurídica de la Supersociedades</v>
      </c>
      <c r="B6" s="22"/>
      <c r="C6" s="22"/>
      <c r="D6" s="22"/>
      <c r="E6" s="22"/>
      <c r="F6" s="22"/>
    </row>
    <row r="7" spans="1:21" ht="29.25" customHeight="1" x14ac:dyDescent="0.2">
      <c r="B7" s="23" t="s">
        <v>0</v>
      </c>
      <c r="C7" s="398" t="str">
        <f>Proyecto!$E$7</f>
        <v>Robustecimiento del uso de la inteligencia artificial a través del Tesauro: buscador inteligente de la jurisprudencia y doctrina jurídica de la Supersociedades</v>
      </c>
      <c r="D7" s="398"/>
      <c r="E7" s="398"/>
      <c r="F7" s="398"/>
      <c r="U7" s="16"/>
    </row>
    <row r="10" spans="1:21" ht="24" customHeight="1" x14ac:dyDescent="0.15">
      <c r="B10" s="59" t="s">
        <v>85</v>
      </c>
      <c r="C10" s="57" t="s">
        <v>92</v>
      </c>
    </row>
    <row r="11" spans="1:21" ht="6" customHeight="1" x14ac:dyDescent="0.15"/>
    <row r="12" spans="1:21" ht="18" customHeight="1" x14ac:dyDescent="0.15">
      <c r="B12" s="23" t="s">
        <v>47</v>
      </c>
      <c r="C12" s="74"/>
    </row>
    <row r="13" spans="1:21" ht="6" customHeight="1" x14ac:dyDescent="0.15"/>
    <row r="14" spans="1:21" ht="18" customHeight="1" x14ac:dyDescent="0.15">
      <c r="B14" s="23" t="s">
        <v>48</v>
      </c>
      <c r="C14" s="57"/>
    </row>
    <row r="15" spans="1:21" ht="6" customHeight="1" x14ac:dyDescent="0.15"/>
    <row r="16" spans="1:21" ht="18" customHeight="1" x14ac:dyDescent="0.15">
      <c r="B16" s="23" t="s">
        <v>44</v>
      </c>
      <c r="C16" s="95" t="s">
        <v>288</v>
      </c>
    </row>
    <row r="17" spans="2:3" ht="6" customHeight="1" x14ac:dyDescent="0.15"/>
    <row r="18" spans="2:3" ht="18" customHeight="1" x14ac:dyDescent="0.15">
      <c r="B18" s="23" t="s">
        <v>45</v>
      </c>
      <c r="C18" s="58">
        <v>0</v>
      </c>
    </row>
    <row r="19" spans="2:3" ht="6" customHeight="1" x14ac:dyDescent="0.15"/>
    <row r="20" spans="2:3" ht="18" customHeight="1" x14ac:dyDescent="0.15">
      <c r="B20" s="23" t="s">
        <v>46</v>
      </c>
      <c r="C20" s="58">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xr:uid="{00000000-0002-0000-0200-000000000000}">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'No tocar'!$M$5:$M$6</xm:f>
          </x14:formula1>
          <xm:sqref>C10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B1:X13"/>
  <sheetViews>
    <sheetView showGridLines="0" zoomScale="90" zoomScaleNormal="90" workbookViewId="0">
      <selection activeCell="D7" sqref="D7:I7"/>
    </sheetView>
  </sheetViews>
  <sheetFormatPr baseColWidth="10" defaultColWidth="11.42578125" defaultRowHeight="11.25" x14ac:dyDescent="0.15"/>
  <cols>
    <col min="1" max="1" width="2.42578125" style="16" customWidth="1"/>
    <col min="2" max="2" width="14.5703125" style="16" customWidth="1"/>
    <col min="3" max="3" width="14.140625" style="16" customWidth="1"/>
    <col min="4" max="4" width="18.28515625" style="16" customWidth="1"/>
    <col min="5" max="5" width="17.140625" style="16" customWidth="1"/>
    <col min="6" max="7" width="23.140625" style="16" customWidth="1"/>
    <col min="8" max="8" width="20.28515625" style="16" customWidth="1"/>
    <col min="9" max="9" width="37.7109375" style="16" customWidth="1"/>
    <col min="10" max="10" width="7.7109375" style="16" customWidth="1"/>
    <col min="11" max="11" width="0.7109375" style="16" customWidth="1"/>
    <col min="12" max="12" width="1" style="16" customWidth="1"/>
    <col min="13" max="13" width="1.5703125" style="16" customWidth="1"/>
    <col min="14" max="14" width="1.7109375" style="17" customWidth="1"/>
    <col min="15" max="15" width="20.7109375" style="16" customWidth="1"/>
    <col min="16" max="19" width="7.7109375" style="16" customWidth="1"/>
    <col min="20" max="21" width="5.7109375" style="16" hidden="1" customWidth="1"/>
    <col min="22" max="22" width="10.7109375" style="16" customWidth="1"/>
    <col min="23" max="23" width="20.7109375" style="16" customWidth="1"/>
    <col min="24" max="24" width="9.140625" style="18" customWidth="1"/>
    <col min="25" max="245" width="9.140625" style="16" customWidth="1"/>
    <col min="246" max="16384" width="11.42578125" style="16"/>
  </cols>
  <sheetData>
    <row r="1" spans="2:24" ht="12" thickBot="1" x14ac:dyDescent="0.2"/>
    <row r="2" spans="2:24" ht="26.25" customHeight="1" x14ac:dyDescent="0.15">
      <c r="B2" s="343"/>
      <c r="C2" s="344"/>
      <c r="D2" s="413" t="s">
        <v>121</v>
      </c>
      <c r="E2" s="414"/>
      <c r="F2" s="414"/>
      <c r="G2" s="414"/>
      <c r="H2" s="415"/>
      <c r="I2" s="19" t="str">
        <f>Proyecto!K2</f>
        <v>Codigo: GC-F-015</v>
      </c>
      <c r="J2" s="17"/>
      <c r="K2" s="17"/>
      <c r="L2" s="17"/>
      <c r="N2" s="16"/>
      <c r="T2" s="18"/>
      <c r="X2" s="16"/>
    </row>
    <row r="3" spans="2:24" ht="23.25" customHeight="1" x14ac:dyDescent="0.15">
      <c r="B3" s="339"/>
      <c r="C3" s="340"/>
      <c r="D3" s="416" t="s">
        <v>123</v>
      </c>
      <c r="E3" s="417"/>
      <c r="F3" s="417"/>
      <c r="G3" s="417"/>
      <c r="H3" s="418"/>
      <c r="I3" s="20" t="str">
        <f>Proyecto!K3</f>
        <v>Fecha: 17 de septiembre de 2014</v>
      </c>
      <c r="J3" s="17"/>
      <c r="K3" s="17"/>
      <c r="L3" s="17"/>
      <c r="N3" s="16"/>
      <c r="T3" s="18"/>
      <c r="X3" s="16"/>
    </row>
    <row r="4" spans="2:24" ht="24" customHeight="1" x14ac:dyDescent="0.15">
      <c r="B4" s="339"/>
      <c r="C4" s="340"/>
      <c r="D4" s="416" t="s">
        <v>124</v>
      </c>
      <c r="E4" s="417"/>
      <c r="F4" s="417"/>
      <c r="G4" s="417"/>
      <c r="H4" s="418"/>
      <c r="I4" s="20" t="str">
        <f>Proyecto!K4</f>
        <v>Version 001</v>
      </c>
      <c r="J4" s="17"/>
      <c r="K4" s="17"/>
      <c r="L4" s="17"/>
      <c r="N4" s="16"/>
      <c r="T4" s="18"/>
      <c r="X4" s="16"/>
    </row>
    <row r="5" spans="2:24" ht="22.5" customHeight="1" thickBot="1" x14ac:dyDescent="0.2">
      <c r="B5" s="341"/>
      <c r="C5" s="342"/>
      <c r="D5" s="419" t="s">
        <v>126</v>
      </c>
      <c r="E5" s="420"/>
      <c r="F5" s="420"/>
      <c r="G5" s="420"/>
      <c r="H5" s="421"/>
      <c r="I5" s="21" t="s">
        <v>127</v>
      </c>
      <c r="J5" s="17"/>
      <c r="K5" s="17"/>
      <c r="L5" s="17"/>
      <c r="N5" s="16"/>
      <c r="T5" s="18"/>
      <c r="X5" s="16"/>
    </row>
    <row r="6" spans="2:24" ht="5.25" customHeight="1" x14ac:dyDescent="0.15">
      <c r="B6" s="22"/>
      <c r="C6" s="22"/>
      <c r="D6" s="22"/>
      <c r="E6" s="22"/>
      <c r="F6" s="22"/>
      <c r="G6" s="22"/>
      <c r="H6" s="22"/>
      <c r="I6" s="22"/>
    </row>
    <row r="7" spans="2:24" ht="29.25" customHeight="1" x14ac:dyDescent="0.2">
      <c r="B7" s="331" t="s">
        <v>0</v>
      </c>
      <c r="C7" s="331"/>
      <c r="D7" s="405" t="str">
        <f>Proyecto!$E$7</f>
        <v>Robustecimiento del uso de la inteligencia artificial a través del Tesauro: buscador inteligente de la jurisprudencia y doctrina jurídica de la Supersociedades</v>
      </c>
      <c r="E7" s="405"/>
      <c r="F7" s="405"/>
      <c r="G7" s="405"/>
      <c r="H7" s="405"/>
      <c r="I7" s="405"/>
      <c r="X7" s="16"/>
    </row>
    <row r="8" spans="2:24" ht="10.5" customHeight="1" x14ac:dyDescent="0.2">
      <c r="B8" s="24"/>
      <c r="C8" s="24"/>
      <c r="D8" s="25"/>
      <c r="E8" s="25"/>
      <c r="F8" s="25"/>
      <c r="G8" s="25"/>
      <c r="H8" s="25"/>
      <c r="I8" s="25"/>
      <c r="X8" s="16"/>
    </row>
    <row r="9" spans="2:24" ht="18.75" customHeight="1" x14ac:dyDescent="0.2">
      <c r="B9" s="411" t="s">
        <v>109</v>
      </c>
      <c r="C9" s="411"/>
      <c r="D9" s="411"/>
      <c r="E9" s="411"/>
      <c r="F9" s="411"/>
      <c r="G9" s="411"/>
      <c r="H9" s="411"/>
      <c r="I9" s="411"/>
      <c r="X9" s="16"/>
    </row>
    <row r="10" spans="2:24" ht="28.5" customHeight="1" x14ac:dyDescent="0.2">
      <c r="B10" s="406" t="s">
        <v>27</v>
      </c>
      <c r="C10" s="406"/>
      <c r="D10" s="412" t="s">
        <v>156</v>
      </c>
      <c r="E10" s="412"/>
      <c r="F10" s="412"/>
      <c r="G10" s="412"/>
      <c r="H10" s="412"/>
      <c r="I10" s="412"/>
      <c r="X10" s="16"/>
    </row>
    <row r="11" spans="2:24" ht="22.5" customHeight="1" x14ac:dyDescent="0.2">
      <c r="B11" s="406" t="s">
        <v>1</v>
      </c>
      <c r="C11" s="406"/>
      <c r="D11" s="406" t="s">
        <v>2</v>
      </c>
      <c r="E11" s="406"/>
      <c r="F11" s="27" t="s">
        <v>3</v>
      </c>
      <c r="G11" s="27" t="s">
        <v>107</v>
      </c>
      <c r="H11" s="27" t="s">
        <v>4</v>
      </c>
      <c r="I11" s="27" t="s">
        <v>108</v>
      </c>
      <c r="X11" s="16"/>
    </row>
    <row r="12" spans="2:24" ht="51" customHeight="1" x14ac:dyDescent="0.2">
      <c r="B12" s="410" t="s">
        <v>52</v>
      </c>
      <c r="C12" s="410"/>
      <c r="D12" s="410" t="s">
        <v>155</v>
      </c>
      <c r="E12" s="410"/>
      <c r="F12" s="85">
        <v>1</v>
      </c>
      <c r="G12" s="84" t="s">
        <v>113</v>
      </c>
      <c r="H12" s="84" t="s">
        <v>53</v>
      </c>
      <c r="I12" s="28"/>
      <c r="X12" s="16"/>
    </row>
    <row r="13" spans="2:24" ht="24.75" customHeight="1" x14ac:dyDescent="0.2">
      <c r="B13" s="406" t="s">
        <v>5</v>
      </c>
      <c r="C13" s="406"/>
      <c r="D13" s="407" t="s">
        <v>137</v>
      </c>
      <c r="E13" s="408"/>
      <c r="F13" s="408"/>
      <c r="G13" s="408"/>
      <c r="H13" s="408"/>
      <c r="I13" s="409"/>
      <c r="X13" s="16"/>
    </row>
  </sheetData>
  <mergeCells count="19">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P14:V65345 J14:N65345 H14:H65345" xr:uid="{00000000-0002-0000-0300-000000000000}">
      <formula1>1</formula1>
      <formula2>5</formula2>
    </dataValidation>
  </dataValidations>
  <pageMargins left="0.39370078740157483" right="0.39370078740157483" top="0.74803149606299213" bottom="0.74803149606299213" header="0.31496062992125984" footer="0.31496062992125984"/>
  <pageSetup scale="78"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V20"/>
  <sheetViews>
    <sheetView showGridLines="0" topLeftCell="A5" zoomScale="90" zoomScaleNormal="90" workbookViewId="0">
      <selection activeCell="C7" sqref="C7:G7"/>
    </sheetView>
  </sheetViews>
  <sheetFormatPr baseColWidth="10" defaultColWidth="11.42578125" defaultRowHeight="11.25" x14ac:dyDescent="0.15"/>
  <cols>
    <col min="1" max="1" width="2.42578125" style="16" customWidth="1"/>
    <col min="2" max="2" width="34.28515625" style="16" customWidth="1"/>
    <col min="3" max="4" width="39.42578125" style="16" customWidth="1"/>
    <col min="5" max="5" width="8.85546875" style="16" customWidth="1"/>
    <col min="6" max="6" width="5.7109375" style="16" customWidth="1"/>
    <col min="7" max="7" width="49.85546875" style="16" customWidth="1"/>
    <col min="8" max="8" width="7.7109375" style="16" customWidth="1"/>
    <col min="9" max="9" width="0.7109375" style="29" customWidth="1"/>
    <col min="10" max="10" width="1" style="16" customWidth="1"/>
    <col min="11" max="11" width="1.5703125" style="16" customWidth="1"/>
    <col min="12" max="12" width="1.140625" style="29" customWidth="1"/>
    <col min="13" max="13" width="20.7109375" style="16" customWidth="1"/>
    <col min="14" max="17" width="7.7109375" style="16" customWidth="1"/>
    <col min="18" max="19" width="5.7109375" style="16" hidden="1" customWidth="1"/>
    <col min="20" max="20" width="10.7109375" style="16" customWidth="1"/>
    <col min="21" max="21" width="20.7109375" style="16" customWidth="1"/>
    <col min="22" max="22" width="9.140625" style="18" customWidth="1"/>
    <col min="23" max="243" width="9.140625" style="16" customWidth="1"/>
    <col min="244" max="16384" width="11.42578125" style="16"/>
  </cols>
  <sheetData>
    <row r="1" spans="2:22" ht="12" thickBot="1" x14ac:dyDescent="0.2"/>
    <row r="2" spans="2:22" ht="26.25" customHeight="1" x14ac:dyDescent="0.15">
      <c r="B2" s="47"/>
      <c r="C2" s="413" t="s">
        <v>121</v>
      </c>
      <c r="D2" s="414"/>
      <c r="E2" s="414"/>
      <c r="F2" s="415"/>
      <c r="G2" s="19" t="str">
        <f>Proyecto!K2</f>
        <v>Codigo: GC-F-015</v>
      </c>
      <c r="H2" s="29"/>
      <c r="J2" s="30"/>
      <c r="L2" s="16"/>
      <c r="T2" s="18"/>
      <c r="V2" s="16"/>
    </row>
    <row r="3" spans="2:22" ht="23.25" customHeight="1" x14ac:dyDescent="0.15">
      <c r="B3" s="48"/>
      <c r="C3" s="416" t="s">
        <v>123</v>
      </c>
      <c r="D3" s="417"/>
      <c r="E3" s="417"/>
      <c r="F3" s="418"/>
      <c r="G3" s="20" t="str">
        <f>Proyecto!K3</f>
        <v>Fecha: 17 de septiembre de 2014</v>
      </c>
      <c r="H3" s="29"/>
      <c r="J3" s="30"/>
      <c r="L3" s="16"/>
      <c r="T3" s="18"/>
      <c r="V3" s="16"/>
    </row>
    <row r="4" spans="2:22" ht="24" customHeight="1" x14ac:dyDescent="0.15">
      <c r="B4" s="48"/>
      <c r="C4" s="416" t="s">
        <v>124</v>
      </c>
      <c r="D4" s="417"/>
      <c r="E4" s="417"/>
      <c r="F4" s="418"/>
      <c r="G4" s="20" t="str">
        <f>Proyecto!K4</f>
        <v>Version 001</v>
      </c>
      <c r="I4" s="16"/>
      <c r="J4" s="30"/>
      <c r="L4" s="16"/>
      <c r="T4" s="18"/>
      <c r="V4" s="16"/>
    </row>
    <row r="5" spans="2:22" ht="22.5" customHeight="1" thickBot="1" x14ac:dyDescent="0.2">
      <c r="B5" s="49"/>
      <c r="C5" s="419" t="s">
        <v>126</v>
      </c>
      <c r="D5" s="420"/>
      <c r="E5" s="420"/>
      <c r="F5" s="421"/>
      <c r="G5" s="21" t="s">
        <v>127</v>
      </c>
      <c r="I5" s="16"/>
      <c r="J5" s="29"/>
      <c r="L5" s="16"/>
      <c r="T5" s="18"/>
      <c r="V5" s="16"/>
    </row>
    <row r="6" spans="2:22" ht="5.25" customHeight="1" x14ac:dyDescent="0.15">
      <c r="B6" s="22"/>
      <c r="C6" s="22"/>
      <c r="D6" s="22"/>
      <c r="E6" s="22"/>
      <c r="F6" s="22"/>
      <c r="G6" s="22"/>
    </row>
    <row r="7" spans="2:22" ht="36" customHeight="1" x14ac:dyDescent="0.2">
      <c r="B7" s="23" t="s">
        <v>0</v>
      </c>
      <c r="C7" s="405" t="str">
        <f>Proyecto!$E$7</f>
        <v>Robustecimiento del uso de la inteligencia artificial a través del Tesauro: buscador inteligente de la jurisprudencia y doctrina jurídica de la Supersociedades</v>
      </c>
      <c r="D7" s="405"/>
      <c r="E7" s="405"/>
      <c r="F7" s="405"/>
      <c r="G7" s="405"/>
      <c r="V7" s="16"/>
    </row>
    <row r="9" spans="2:22" ht="18" customHeight="1" x14ac:dyDescent="0.15">
      <c r="B9" s="411" t="s">
        <v>43</v>
      </c>
      <c r="C9" s="411"/>
      <c r="D9" s="411"/>
      <c r="E9" s="411"/>
      <c r="F9" s="411"/>
      <c r="G9" s="411"/>
    </row>
    <row r="10" spans="2:22" s="33" customFormat="1" ht="15" customHeight="1" x14ac:dyDescent="0.2"/>
    <row r="11" spans="2:22" ht="20.25" customHeight="1" x14ac:dyDescent="0.15">
      <c r="B11" s="27" t="s">
        <v>72</v>
      </c>
      <c r="C11" s="27" t="s">
        <v>6</v>
      </c>
      <c r="D11" s="27" t="s">
        <v>14</v>
      </c>
      <c r="E11" s="27" t="s">
        <v>42</v>
      </c>
      <c r="F11" s="411" t="s">
        <v>15</v>
      </c>
      <c r="G11" s="411"/>
    </row>
    <row r="12" spans="2:22" s="96" customFormat="1" ht="89.25" customHeight="1" x14ac:dyDescent="0.2">
      <c r="B12" s="111" t="s">
        <v>60</v>
      </c>
      <c r="C12" s="111" t="s">
        <v>171</v>
      </c>
      <c r="D12" s="112" t="s">
        <v>176</v>
      </c>
      <c r="E12" s="111" t="s">
        <v>93</v>
      </c>
      <c r="F12" s="422" t="s">
        <v>177</v>
      </c>
      <c r="G12" s="422"/>
      <c r="I12" s="97"/>
      <c r="L12" s="97"/>
      <c r="V12" s="33"/>
    </row>
    <row r="13" spans="2:22" s="96" customFormat="1" ht="191.25" customHeight="1" x14ac:dyDescent="0.2">
      <c r="B13" s="111" t="s">
        <v>61</v>
      </c>
      <c r="C13" s="111" t="s">
        <v>172</v>
      </c>
      <c r="D13" s="112" t="s">
        <v>178</v>
      </c>
      <c r="E13" s="111" t="s">
        <v>93</v>
      </c>
      <c r="F13" s="422" t="s">
        <v>179</v>
      </c>
      <c r="G13" s="422"/>
      <c r="I13" s="97"/>
      <c r="L13" s="97"/>
      <c r="V13" s="33"/>
    </row>
    <row r="14" spans="2:22" s="96" customFormat="1" ht="89.25" customHeight="1" x14ac:dyDescent="0.2">
      <c r="B14" s="111" t="s">
        <v>62</v>
      </c>
      <c r="C14" s="111" t="s">
        <v>173</v>
      </c>
      <c r="D14" s="112" t="s">
        <v>138</v>
      </c>
      <c r="E14" s="111" t="s">
        <v>93</v>
      </c>
      <c r="F14" s="422" t="s">
        <v>180</v>
      </c>
      <c r="G14" s="422"/>
      <c r="I14" s="97"/>
      <c r="L14" s="97"/>
      <c r="V14" s="33"/>
    </row>
    <row r="15" spans="2:22" s="96" customFormat="1" ht="85.5" customHeight="1" x14ac:dyDescent="0.2">
      <c r="B15" s="111" t="s">
        <v>62</v>
      </c>
      <c r="C15" s="111" t="s">
        <v>174</v>
      </c>
      <c r="D15" s="112" t="s">
        <v>138</v>
      </c>
      <c r="E15" s="111" t="s">
        <v>93</v>
      </c>
      <c r="F15" s="422" t="s">
        <v>181</v>
      </c>
      <c r="G15" s="422"/>
      <c r="I15" s="97"/>
      <c r="L15" s="97"/>
      <c r="V15" s="33"/>
    </row>
    <row r="16" spans="2:22" ht="67.5" x14ac:dyDescent="0.15">
      <c r="B16" s="111" t="s">
        <v>62</v>
      </c>
      <c r="C16" s="111" t="s">
        <v>277</v>
      </c>
      <c r="D16" s="112" t="s">
        <v>138</v>
      </c>
      <c r="E16" s="111" t="s">
        <v>93</v>
      </c>
      <c r="F16" s="422" t="s">
        <v>182</v>
      </c>
      <c r="G16" s="422"/>
    </row>
    <row r="17" spans="2:7" ht="67.5" x14ac:dyDescent="0.15">
      <c r="B17" s="111" t="s">
        <v>62</v>
      </c>
      <c r="C17" s="111" t="s">
        <v>188</v>
      </c>
      <c r="D17" s="112" t="s">
        <v>138</v>
      </c>
      <c r="E17" s="111" t="s">
        <v>93</v>
      </c>
      <c r="F17" s="422" t="s">
        <v>183</v>
      </c>
      <c r="G17" s="422"/>
    </row>
    <row r="18" spans="2:7" ht="67.5" x14ac:dyDescent="0.15">
      <c r="B18" s="111" t="s">
        <v>62</v>
      </c>
      <c r="C18" s="111" t="s">
        <v>187</v>
      </c>
      <c r="D18" s="112" t="s">
        <v>138</v>
      </c>
      <c r="E18" s="111" t="s">
        <v>93</v>
      </c>
      <c r="F18" s="422" t="s">
        <v>184</v>
      </c>
      <c r="G18" s="422"/>
    </row>
    <row r="19" spans="2:7" ht="67.5" x14ac:dyDescent="0.15">
      <c r="B19" s="111" t="s">
        <v>62</v>
      </c>
      <c r="C19" s="111" t="s">
        <v>175</v>
      </c>
      <c r="D19" s="112" t="s">
        <v>138</v>
      </c>
      <c r="E19" s="111" t="s">
        <v>93</v>
      </c>
      <c r="F19" s="422" t="s">
        <v>185</v>
      </c>
      <c r="G19" s="422"/>
    </row>
    <row r="20" spans="2:7" ht="67.5" x14ac:dyDescent="0.15">
      <c r="B20" s="111" t="s">
        <v>157</v>
      </c>
      <c r="C20" s="111" t="s">
        <v>189</v>
      </c>
      <c r="D20" s="112" t="s">
        <v>138</v>
      </c>
      <c r="E20" s="111" t="s">
        <v>93</v>
      </c>
      <c r="F20" s="422" t="s">
        <v>186</v>
      </c>
      <c r="G20" s="422"/>
    </row>
  </sheetData>
  <mergeCells count="16">
    <mergeCell ref="F16:G16"/>
    <mergeCell ref="F17:G17"/>
    <mergeCell ref="F18:G18"/>
    <mergeCell ref="F19:G19"/>
    <mergeCell ref="F20:G20"/>
    <mergeCell ref="F12:G12"/>
    <mergeCell ref="F13:G13"/>
    <mergeCell ref="F14:G14"/>
    <mergeCell ref="F15:G15"/>
    <mergeCell ref="C2:F2"/>
    <mergeCell ref="C3:F3"/>
    <mergeCell ref="C4:F4"/>
    <mergeCell ref="C5:F5"/>
    <mergeCell ref="F11:G11"/>
    <mergeCell ref="C7:G7"/>
    <mergeCell ref="B9:G9"/>
  </mergeCells>
  <conditionalFormatting sqref="C15">
    <cfRule type="cellIs" dxfId="12" priority="1" stopIfTrue="1" operator="equal">
      <formula>"Alto"</formula>
    </cfRule>
    <cfRule type="cellIs" dxfId="11" priority="2" stopIfTrue="1" operator="equal">
      <formula>"Medio"</formula>
    </cfRule>
    <cfRule type="cellIs" dxfId="10" priority="3" stopIfTrue="1" operator="equal">
      <formula>"Bajo"</formula>
    </cfRule>
  </conditionalFormatting>
  <dataValidations count="1">
    <dataValidation type="whole" allowBlank="1" showInputMessage="1" showErrorMessage="1" sqref="E8:G8 N8:T65479 H8:L65479 E21:G65479" xr:uid="{00000000-0002-0000-0400-000000000000}">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'No tocar'!$G$5:$G$7</xm:f>
          </x14:formula1>
          <xm:sqref>B12:B19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sheetPr>
  <dimension ref="B1:H22"/>
  <sheetViews>
    <sheetView zoomScaleNormal="100" workbookViewId="0">
      <selection activeCell="F13" sqref="F13"/>
    </sheetView>
  </sheetViews>
  <sheetFormatPr baseColWidth="10" defaultColWidth="11.42578125" defaultRowHeight="12.75" x14ac:dyDescent="0.2"/>
  <cols>
    <col min="1" max="1" width="5" style="50" customWidth="1"/>
    <col min="2" max="2" width="30.28515625" style="50" customWidth="1"/>
    <col min="3" max="3" width="25" style="50" customWidth="1"/>
    <col min="4" max="4" width="11.42578125" style="50"/>
    <col min="5" max="5" width="33" style="50" customWidth="1"/>
    <col min="6" max="6" width="20.7109375" style="50" customWidth="1"/>
    <col min="7" max="7" width="25.5703125" style="50" customWidth="1"/>
    <col min="8" max="8" width="15" style="50" customWidth="1"/>
    <col min="9" max="16384" width="11.42578125" style="50"/>
  </cols>
  <sheetData>
    <row r="1" spans="2:8" ht="13.5" thickBot="1" x14ac:dyDescent="0.25"/>
    <row r="2" spans="2:8" ht="18" customHeight="1" x14ac:dyDescent="0.2">
      <c r="B2" s="51"/>
      <c r="C2" s="399" t="s">
        <v>121</v>
      </c>
      <c r="D2" s="400"/>
      <c r="E2" s="400"/>
      <c r="F2" s="429"/>
      <c r="G2" s="389" t="str">
        <f>Proyecto!K2</f>
        <v>Codigo: GC-F-015</v>
      </c>
      <c r="H2" s="391"/>
    </row>
    <row r="3" spans="2:8" ht="19.5" customHeight="1" x14ac:dyDescent="0.2">
      <c r="B3" s="52"/>
      <c r="C3" s="401" t="s">
        <v>123</v>
      </c>
      <c r="D3" s="402"/>
      <c r="E3" s="402"/>
      <c r="F3" s="430"/>
      <c r="G3" s="392" t="str">
        <f>Proyecto!K3</f>
        <v>Fecha: 17 de septiembre de 2014</v>
      </c>
      <c r="H3" s="394"/>
    </row>
    <row r="4" spans="2:8" ht="19.5" customHeight="1" x14ac:dyDescent="0.2">
      <c r="B4" s="52"/>
      <c r="C4" s="401" t="s">
        <v>124</v>
      </c>
      <c r="D4" s="402"/>
      <c r="E4" s="402"/>
      <c r="F4" s="430"/>
      <c r="G4" s="392" t="str">
        <f>Proyecto!K4</f>
        <v>Version 001</v>
      </c>
      <c r="H4" s="394"/>
    </row>
    <row r="5" spans="2:8" ht="21.75" customHeight="1" thickBot="1" x14ac:dyDescent="0.25">
      <c r="B5" s="53"/>
      <c r="C5" s="403" t="s">
        <v>126</v>
      </c>
      <c r="D5" s="404"/>
      <c r="E5" s="404"/>
      <c r="F5" s="431"/>
      <c r="G5" s="395" t="s">
        <v>127</v>
      </c>
      <c r="H5" s="397"/>
    </row>
    <row r="6" spans="2:8" ht="21" customHeight="1" x14ac:dyDescent="0.2"/>
    <row r="7" spans="2:8" ht="22.5" customHeight="1" x14ac:dyDescent="0.2">
      <c r="B7" s="423" t="s">
        <v>74</v>
      </c>
      <c r="C7" s="424"/>
      <c r="D7" s="424"/>
      <c r="E7" s="424"/>
      <c r="F7" s="424"/>
      <c r="G7" s="424"/>
      <c r="H7" s="424"/>
    </row>
    <row r="8" spans="2:8" ht="103.5" customHeight="1" x14ac:dyDescent="0.2">
      <c r="B8" s="425" t="s">
        <v>139</v>
      </c>
      <c r="C8" s="426"/>
      <c r="D8" s="426"/>
      <c r="E8" s="426"/>
      <c r="F8" s="426"/>
      <c r="G8" s="426"/>
      <c r="H8" s="426"/>
    </row>
    <row r="11" spans="2:8" ht="22.5" customHeight="1" x14ac:dyDescent="0.2">
      <c r="B11" s="427" t="s">
        <v>71</v>
      </c>
      <c r="C11" s="428"/>
      <c r="E11" s="423" t="s">
        <v>73</v>
      </c>
      <c r="F11" s="424"/>
      <c r="G11" s="424"/>
      <c r="H11" s="424"/>
    </row>
    <row r="13" spans="2:8" ht="20.25" customHeight="1" x14ac:dyDescent="0.2">
      <c r="B13" s="56" t="s">
        <v>6</v>
      </c>
      <c r="C13" s="56" t="s">
        <v>72</v>
      </c>
      <c r="D13" s="54"/>
      <c r="E13" s="56" t="s">
        <v>6</v>
      </c>
      <c r="F13" s="56" t="s">
        <v>72</v>
      </c>
      <c r="G13" s="56" t="s">
        <v>70</v>
      </c>
      <c r="H13" s="56" t="s">
        <v>88</v>
      </c>
    </row>
    <row r="14" spans="2:8" ht="54" customHeight="1" x14ac:dyDescent="0.2">
      <c r="B14" s="73" t="str">
        <f>+'Recursos Humanos'!C12</f>
        <v>Despacho del Superintendente</v>
      </c>
      <c r="C14" s="72" t="str">
        <f>+'Recursos Humanos'!B12</f>
        <v>Patrocinador</v>
      </c>
      <c r="E14" s="55"/>
      <c r="F14" s="55"/>
      <c r="G14" s="55"/>
      <c r="H14" s="55"/>
    </row>
    <row r="15" spans="2:8" ht="64.5" customHeight="1" x14ac:dyDescent="0.2">
      <c r="B15" s="73" t="str">
        <f>+'Recursos Humanos'!C13</f>
        <v>María Consuelo Alarcón Pardo
Gerente Proyecto</v>
      </c>
      <c r="C15" s="72" t="str">
        <f>+'Recursos Humanos'!B13</f>
        <v>Gerente</v>
      </c>
      <c r="E15" s="55"/>
      <c r="F15" s="55"/>
      <c r="G15" s="55"/>
      <c r="H15" s="55"/>
    </row>
    <row r="16" spans="2:8" ht="54.75" customHeight="1" x14ac:dyDescent="0.2">
      <c r="B16" s="73" t="str">
        <f>+'Recursos Humanos'!C14</f>
        <v>Ana Maria Patricia Marmolejo Angel
Oficina Asesora Jurídica</v>
      </c>
      <c r="C16" s="72" t="str">
        <f>+'Recursos Humanos'!B14</f>
        <v>Lider funcional</v>
      </c>
      <c r="E16" s="55"/>
      <c r="F16" s="55"/>
      <c r="G16" s="55"/>
      <c r="H16" s="55"/>
    </row>
    <row r="17" spans="2:8" ht="64.5" customHeight="1" x14ac:dyDescent="0.2">
      <c r="B17" s="73" t="str">
        <f>+'Recursos Humanos'!C15</f>
        <v>María Consuelo Alarcón Pardo
Delegatura de Procedimientos Mercantiles</v>
      </c>
      <c r="C17" s="72" t="str">
        <f>+'Recursos Humanos'!B15</f>
        <v>Lider funcional</v>
      </c>
      <c r="E17" s="55"/>
      <c r="F17" s="55"/>
      <c r="G17" s="55"/>
      <c r="H17" s="55"/>
    </row>
    <row r="18" spans="2:8" ht="54" customHeight="1" x14ac:dyDescent="0.2">
      <c r="B18" s="73" t="str">
        <f>+'Recursos Humanos'!C16</f>
        <v>Natalia Tovar
Delegatura de Procedimientos de Insolvencia</v>
      </c>
      <c r="C18" s="72" t="str">
        <f>+'Recursos Humanos'!B16</f>
        <v>Lider funcional</v>
      </c>
      <c r="E18" s="55"/>
      <c r="F18" s="55"/>
      <c r="G18" s="55"/>
      <c r="H18" s="55"/>
    </row>
    <row r="19" spans="2:8" ht="38.25" x14ac:dyDescent="0.2">
      <c r="B19" s="73" t="str">
        <f>+'Recursos Humanos'!C17</f>
        <v>Angela P. Mortigo
Delegatura de Intervención y Asuntos Financieros Especiales</v>
      </c>
      <c r="C19" s="72" t="str">
        <f>+'Recursos Humanos'!B17</f>
        <v>Lider funcional</v>
      </c>
    </row>
    <row r="20" spans="2:8" ht="25.5" x14ac:dyDescent="0.2">
      <c r="B20" s="73" t="str">
        <f>+'Recursos Humanos'!C18</f>
        <v>Marcela E. Doria
Dirección de Cámaras de Comercio</v>
      </c>
      <c r="C20" s="72" t="str">
        <f>+'Recursos Humanos'!B18</f>
        <v>Lider funcional</v>
      </c>
    </row>
    <row r="21" spans="2:8" ht="38.25" x14ac:dyDescent="0.2">
      <c r="B21" s="73" t="str">
        <f>+'Recursos Humanos'!C19</f>
        <v>Mauricio Español Leon
Delegatura de Asuntos Económicos y Societarios</v>
      </c>
      <c r="C21" s="72" t="str">
        <f>+'Recursos Humanos'!B19</f>
        <v>Lider funcional</v>
      </c>
    </row>
    <row r="22" spans="2:8" ht="25.5" x14ac:dyDescent="0.2">
      <c r="B22" s="73" t="str">
        <f>+'Recursos Humanos'!C20</f>
        <v xml:space="preserve">
Dirección TIC</v>
      </c>
      <c r="C22" s="72" t="str">
        <f>+'Recursos Humanos'!B20</f>
        <v>Líder Técnico</v>
      </c>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pageSetUpPr fitToPage="1"/>
  </sheetPr>
  <dimension ref="B1:P28"/>
  <sheetViews>
    <sheetView showGridLines="0" zoomScale="60" zoomScaleNormal="60" workbookViewId="0">
      <selection activeCell="D7" sqref="D7:H7"/>
    </sheetView>
  </sheetViews>
  <sheetFormatPr baseColWidth="10" defaultColWidth="11.42578125" defaultRowHeight="11.25" x14ac:dyDescent="0.15"/>
  <cols>
    <col min="1" max="1" width="2.42578125" style="16" customWidth="1"/>
    <col min="2" max="2" width="14.5703125" style="16" customWidth="1"/>
    <col min="3" max="3" width="24.140625" style="16" customWidth="1"/>
    <col min="4" max="4" width="47.28515625" style="16" customWidth="1"/>
    <col min="5" max="5" width="34" style="16" customWidth="1"/>
    <col min="6" max="6" width="55.140625" style="16" customWidth="1"/>
    <col min="7" max="7" width="22.7109375" style="16" customWidth="1"/>
    <col min="8" max="8" width="31.140625" style="16" customWidth="1"/>
    <col min="9" max="11" width="7.7109375" style="16" customWidth="1"/>
    <col min="12" max="13" width="5.7109375" style="16" hidden="1" customWidth="1"/>
    <col min="14" max="14" width="10.7109375" style="16" customWidth="1"/>
    <col min="15" max="15" width="20.7109375" style="16" customWidth="1"/>
    <col min="16" max="16" width="9.140625" style="18" customWidth="1"/>
    <col min="17" max="237" width="9.140625" style="16" customWidth="1"/>
    <col min="238" max="16384" width="11.42578125" style="16"/>
  </cols>
  <sheetData>
    <row r="1" spans="2:16" ht="12" thickBot="1" x14ac:dyDescent="0.2"/>
    <row r="2" spans="2:16" ht="26.25" customHeight="1" x14ac:dyDescent="0.15">
      <c r="B2" s="442"/>
      <c r="C2" s="443"/>
      <c r="D2" s="433" t="s">
        <v>121</v>
      </c>
      <c r="E2" s="434"/>
      <c r="F2" s="434"/>
      <c r="G2" s="435"/>
      <c r="H2" s="63" t="str">
        <f>Proyecto!K2</f>
        <v>Codigo: GC-F-015</v>
      </c>
    </row>
    <row r="3" spans="2:16" ht="23.25" customHeight="1" x14ac:dyDescent="0.15">
      <c r="B3" s="444"/>
      <c r="C3" s="445"/>
      <c r="D3" s="436" t="s">
        <v>123</v>
      </c>
      <c r="E3" s="437"/>
      <c r="F3" s="437"/>
      <c r="G3" s="438"/>
      <c r="H3" s="64" t="str">
        <f>Proyecto!K3</f>
        <v>Fecha: 17 de septiembre de 2014</v>
      </c>
    </row>
    <row r="4" spans="2:16" ht="24" customHeight="1" x14ac:dyDescent="0.15">
      <c r="B4" s="444"/>
      <c r="C4" s="445"/>
      <c r="D4" s="436" t="s">
        <v>124</v>
      </c>
      <c r="E4" s="437"/>
      <c r="F4" s="437"/>
      <c r="G4" s="438"/>
      <c r="H4" s="65" t="str">
        <f>Proyecto!K4</f>
        <v>Version 001</v>
      </c>
    </row>
    <row r="5" spans="2:16" ht="22.5" customHeight="1" thickBot="1" x14ac:dyDescent="0.2">
      <c r="B5" s="446"/>
      <c r="C5" s="447"/>
      <c r="D5" s="439" t="s">
        <v>126</v>
      </c>
      <c r="E5" s="440"/>
      <c r="F5" s="440"/>
      <c r="G5" s="441"/>
      <c r="H5" s="66" t="s">
        <v>127</v>
      </c>
    </row>
    <row r="6" spans="2:16" ht="5.25" customHeight="1" x14ac:dyDescent="0.15">
      <c r="B6" s="22"/>
      <c r="C6" s="22"/>
      <c r="D6" s="22"/>
      <c r="E6" s="22"/>
      <c r="F6" s="22"/>
      <c r="G6" s="22"/>
      <c r="H6" s="22"/>
    </row>
    <row r="7" spans="2:16" ht="51.75" customHeight="1" x14ac:dyDescent="0.2">
      <c r="B7" s="331" t="s">
        <v>0</v>
      </c>
      <c r="C7" s="331"/>
      <c r="D7" s="405" t="str">
        <f>Proyecto!$E$7</f>
        <v>Robustecimiento del uso de la inteligencia artificial a través del Tesauro: buscador inteligente de la jurisprudencia y doctrina jurídica de la Supersociedades</v>
      </c>
      <c r="E7" s="405"/>
      <c r="F7" s="405"/>
      <c r="G7" s="405"/>
      <c r="H7" s="405"/>
      <c r="P7" s="16"/>
    </row>
    <row r="8" spans="2:16" s="33" customFormat="1" ht="19.5" customHeight="1" x14ac:dyDescent="0.2"/>
    <row r="9" spans="2:16" ht="30" customHeight="1" x14ac:dyDescent="0.15">
      <c r="B9" s="448" t="s">
        <v>37</v>
      </c>
      <c r="C9" s="449"/>
      <c r="D9" s="449"/>
      <c r="E9" s="449"/>
      <c r="F9" s="449"/>
      <c r="G9" s="449"/>
      <c r="H9" s="449"/>
    </row>
    <row r="10" spans="2:16" ht="9.75" customHeight="1" x14ac:dyDescent="0.2">
      <c r="B10" s="445"/>
      <c r="C10" s="445"/>
      <c r="D10" s="445"/>
      <c r="E10" s="445"/>
      <c r="F10" s="445"/>
      <c r="G10" s="445"/>
      <c r="H10" s="445"/>
      <c r="P10" s="16"/>
    </row>
    <row r="11" spans="2:16" ht="25.5" customHeight="1" x14ac:dyDescent="0.2">
      <c r="B11" s="406" t="s">
        <v>6</v>
      </c>
      <c r="C11" s="406"/>
      <c r="D11" s="27" t="s">
        <v>7</v>
      </c>
      <c r="E11" s="26" t="s">
        <v>68</v>
      </c>
      <c r="F11" s="27" t="s">
        <v>11</v>
      </c>
      <c r="G11" s="27" t="s">
        <v>95</v>
      </c>
      <c r="H11" s="27" t="s">
        <v>8</v>
      </c>
      <c r="P11" s="16"/>
    </row>
    <row r="12" spans="2:16" s="101" customFormat="1" ht="39.950000000000003" customHeight="1" x14ac:dyDescent="0.2">
      <c r="B12" s="432" t="str">
        <f>+'Recursos Humanos'!C12</f>
        <v>Despacho del Superintendente</v>
      </c>
      <c r="C12" s="432"/>
      <c r="D12" s="116" t="str">
        <f>+'Comunicaciones internas'!C14</f>
        <v>Patrocinador</v>
      </c>
      <c r="E12" s="99">
        <v>6012201000</v>
      </c>
      <c r="F12" s="99" t="s">
        <v>199</v>
      </c>
      <c r="G12" s="68" t="s">
        <v>93</v>
      </c>
      <c r="H12" s="68" t="s">
        <v>65</v>
      </c>
    </row>
    <row r="13" spans="2:16" s="101" customFormat="1" ht="73.5" customHeight="1" x14ac:dyDescent="0.2">
      <c r="B13" s="432" t="s">
        <v>172</v>
      </c>
      <c r="C13" s="432"/>
      <c r="D13" s="68" t="s">
        <v>172</v>
      </c>
      <c r="E13" s="99">
        <v>6012201000</v>
      </c>
      <c r="F13" s="99" t="s">
        <v>200</v>
      </c>
      <c r="G13" s="68" t="s">
        <v>93</v>
      </c>
      <c r="H13" s="68" t="s">
        <v>65</v>
      </c>
    </row>
    <row r="14" spans="2:16" s="101" customFormat="1" ht="69.75" customHeight="1" x14ac:dyDescent="0.2">
      <c r="B14" s="432" t="s">
        <v>165</v>
      </c>
      <c r="C14" s="432"/>
      <c r="D14" s="68" t="s">
        <v>201</v>
      </c>
      <c r="E14" s="99">
        <v>6012201000</v>
      </c>
      <c r="F14" s="99" t="s">
        <v>166</v>
      </c>
      <c r="G14" s="68" t="s">
        <v>93</v>
      </c>
      <c r="H14" s="68" t="s">
        <v>65</v>
      </c>
    </row>
    <row r="15" spans="2:16" s="101" customFormat="1" ht="56.25" customHeight="1" x14ac:dyDescent="0.2">
      <c r="B15" s="432" t="s">
        <v>173</v>
      </c>
      <c r="C15" s="432"/>
      <c r="D15" s="68" t="s">
        <v>216</v>
      </c>
      <c r="E15" s="99">
        <v>6012201000</v>
      </c>
      <c r="F15" s="99" t="s">
        <v>202</v>
      </c>
      <c r="G15" s="68" t="s">
        <v>93</v>
      </c>
      <c r="H15" s="68" t="s">
        <v>65</v>
      </c>
      <c r="O15" s="102"/>
    </row>
    <row r="16" spans="2:16" s="101" customFormat="1" ht="54.75" customHeight="1" x14ac:dyDescent="0.2">
      <c r="B16" s="432" t="s">
        <v>164</v>
      </c>
      <c r="C16" s="432"/>
      <c r="D16" s="68" t="s">
        <v>203</v>
      </c>
      <c r="E16" s="99">
        <v>6012201000</v>
      </c>
      <c r="F16" s="99" t="s">
        <v>209</v>
      </c>
      <c r="G16" s="68" t="s">
        <v>93</v>
      </c>
      <c r="H16" s="68" t="s">
        <v>65</v>
      </c>
    </row>
    <row r="17" spans="2:16" s="101" customFormat="1" ht="52.5" customHeight="1" x14ac:dyDescent="0.2">
      <c r="B17" s="432" t="s">
        <v>174</v>
      </c>
      <c r="C17" s="432"/>
      <c r="D17" s="68" t="s">
        <v>216</v>
      </c>
      <c r="E17" s="99">
        <v>6012201000</v>
      </c>
      <c r="F17" s="100" t="s">
        <v>200</v>
      </c>
      <c r="G17" s="68" t="s">
        <v>93</v>
      </c>
      <c r="H17" s="68" t="s">
        <v>65</v>
      </c>
      <c r="O17" s="102"/>
    </row>
    <row r="18" spans="2:16" s="101" customFormat="1" ht="39.950000000000003" customHeight="1" x14ac:dyDescent="0.2">
      <c r="B18" s="432" t="s">
        <v>162</v>
      </c>
      <c r="C18" s="432"/>
      <c r="D18" s="68" t="s">
        <v>204</v>
      </c>
      <c r="E18" s="99">
        <v>6012201000</v>
      </c>
      <c r="F18" s="99" t="s">
        <v>163</v>
      </c>
      <c r="G18" s="68" t="s">
        <v>93</v>
      </c>
      <c r="H18" s="68" t="s">
        <v>65</v>
      </c>
    </row>
    <row r="19" spans="2:16" s="101" customFormat="1" ht="64.5" customHeight="1" x14ac:dyDescent="0.2">
      <c r="B19" s="450" t="s">
        <v>277</v>
      </c>
      <c r="C19" s="450"/>
      <c r="D19" s="68" t="s">
        <v>216</v>
      </c>
      <c r="E19" s="99">
        <v>6012201000</v>
      </c>
      <c r="F19" s="121" t="s">
        <v>289</v>
      </c>
      <c r="G19" s="68" t="s">
        <v>93</v>
      </c>
      <c r="H19" s="68" t="s">
        <v>65</v>
      </c>
      <c r="O19" s="103"/>
    </row>
    <row r="20" spans="2:16" s="101" customFormat="1" ht="73.5" customHeight="1" x14ac:dyDescent="0.2">
      <c r="B20" s="432" t="s">
        <v>205</v>
      </c>
      <c r="C20" s="432"/>
      <c r="D20" s="68" t="s">
        <v>206</v>
      </c>
      <c r="E20" s="99">
        <v>6012201000</v>
      </c>
      <c r="F20" s="99" t="s">
        <v>207</v>
      </c>
      <c r="G20" s="68" t="s">
        <v>93</v>
      </c>
      <c r="H20" s="68" t="s">
        <v>65</v>
      </c>
    </row>
    <row r="21" spans="2:16" s="101" customFormat="1" ht="73.5" customHeight="1" x14ac:dyDescent="0.2">
      <c r="B21" s="432" t="s">
        <v>217</v>
      </c>
      <c r="C21" s="432"/>
      <c r="D21" s="68" t="s">
        <v>216</v>
      </c>
      <c r="E21" s="99">
        <v>6012201000</v>
      </c>
      <c r="F21" s="121" t="s">
        <v>290</v>
      </c>
      <c r="G21" s="68" t="s">
        <v>93</v>
      </c>
      <c r="H21" s="68" t="s">
        <v>65</v>
      </c>
      <c r="P21" s="103"/>
    </row>
    <row r="22" spans="2:16" s="101" customFormat="1" ht="69" customHeight="1" x14ac:dyDescent="0.2">
      <c r="B22" s="432" t="s">
        <v>159</v>
      </c>
      <c r="C22" s="432"/>
      <c r="D22" s="68" t="s">
        <v>208</v>
      </c>
      <c r="E22" s="99">
        <v>6012201000</v>
      </c>
      <c r="F22" s="99" t="s">
        <v>160</v>
      </c>
      <c r="G22" s="68" t="s">
        <v>93</v>
      </c>
      <c r="H22" s="68" t="s">
        <v>65</v>
      </c>
      <c r="P22" s="103"/>
    </row>
    <row r="23" spans="2:16" s="101" customFormat="1" ht="60.75" customHeight="1" x14ac:dyDescent="0.2">
      <c r="B23" s="432" t="str">
        <f>+'Recursos Humanos'!C18</f>
        <v>Marcela E. Doria
Dirección de Cámaras de Comercio</v>
      </c>
      <c r="C23" s="432"/>
      <c r="D23" s="68" t="s">
        <v>216</v>
      </c>
      <c r="E23" s="99">
        <v>6012201000</v>
      </c>
      <c r="F23" s="122" t="s">
        <v>291</v>
      </c>
      <c r="G23" s="68" t="s">
        <v>93</v>
      </c>
      <c r="H23" s="68" t="s">
        <v>65</v>
      </c>
      <c r="P23" s="103"/>
    </row>
    <row r="24" spans="2:16" s="101" customFormat="1" ht="47.25" customHeight="1" x14ac:dyDescent="0.2">
      <c r="B24" s="432" t="s">
        <v>293</v>
      </c>
      <c r="C24" s="432"/>
      <c r="D24" s="68" t="s">
        <v>161</v>
      </c>
      <c r="E24" s="99">
        <v>6012201000</v>
      </c>
      <c r="F24" s="121" t="s">
        <v>292</v>
      </c>
      <c r="G24" s="68" t="s">
        <v>93</v>
      </c>
      <c r="H24" s="68" t="s">
        <v>65</v>
      </c>
      <c r="P24" s="103"/>
    </row>
    <row r="25" spans="2:16" s="101" customFormat="1" ht="58.5" customHeight="1" x14ac:dyDescent="0.2">
      <c r="B25" s="432" t="s">
        <v>175</v>
      </c>
      <c r="C25" s="432"/>
      <c r="D25" s="68" t="s">
        <v>216</v>
      </c>
      <c r="E25" s="99">
        <v>6012201000</v>
      </c>
      <c r="F25" s="99" t="s">
        <v>210</v>
      </c>
      <c r="G25" s="68" t="s">
        <v>93</v>
      </c>
      <c r="H25" s="68" t="s">
        <v>65</v>
      </c>
      <c r="P25" s="103"/>
    </row>
    <row r="26" spans="2:16" s="101" customFormat="1" ht="54.75" customHeight="1" x14ac:dyDescent="0.2">
      <c r="B26" s="432" t="s">
        <v>189</v>
      </c>
      <c r="C26" s="432"/>
      <c r="D26" s="68" t="s">
        <v>157</v>
      </c>
      <c r="E26" s="99">
        <v>6012201000</v>
      </c>
      <c r="F26" s="99"/>
      <c r="G26" s="68" t="s">
        <v>93</v>
      </c>
      <c r="H26" s="68" t="s">
        <v>65</v>
      </c>
      <c r="P26" s="103"/>
    </row>
    <row r="27" spans="2:16" s="101" customFormat="1" ht="52.5" customHeight="1" x14ac:dyDescent="0.2">
      <c r="B27" s="432" t="s">
        <v>211</v>
      </c>
      <c r="C27" s="432"/>
      <c r="D27" s="68" t="s">
        <v>212</v>
      </c>
      <c r="E27" s="99">
        <v>6012201000</v>
      </c>
      <c r="F27" s="99" t="s">
        <v>213</v>
      </c>
      <c r="G27" s="68" t="s">
        <v>93</v>
      </c>
      <c r="H27" s="68" t="s">
        <v>65</v>
      </c>
      <c r="P27" s="103"/>
    </row>
    <row r="28" spans="2:16" s="101" customFormat="1" ht="54" customHeight="1" x14ac:dyDescent="0.2">
      <c r="B28" s="432" t="s">
        <v>158</v>
      </c>
      <c r="C28" s="432"/>
      <c r="D28" s="68" t="s">
        <v>214</v>
      </c>
      <c r="E28" s="99">
        <v>6012201000</v>
      </c>
      <c r="F28" s="99" t="s">
        <v>215</v>
      </c>
      <c r="G28" s="68" t="s">
        <v>93</v>
      </c>
      <c r="H28" s="68" t="s">
        <v>65</v>
      </c>
      <c r="P28" s="103"/>
    </row>
  </sheetData>
  <mergeCells count="27">
    <mergeCell ref="B26:C26"/>
    <mergeCell ref="B27:C27"/>
    <mergeCell ref="B28:C28"/>
    <mergeCell ref="B7:C7"/>
    <mergeCell ref="D7:H7"/>
    <mergeCell ref="B9:H9"/>
    <mergeCell ref="B20:C20"/>
    <mergeCell ref="B14:C14"/>
    <mergeCell ref="B19:C19"/>
    <mergeCell ref="B17:C17"/>
    <mergeCell ref="B18:C18"/>
    <mergeCell ref="B11:C11"/>
    <mergeCell ref="B12:C12"/>
    <mergeCell ref="B10:H10"/>
    <mergeCell ref="B13:C13"/>
    <mergeCell ref="B16:C16"/>
    <mergeCell ref="B15:C15"/>
    <mergeCell ref="D2:G2"/>
    <mergeCell ref="D3:G3"/>
    <mergeCell ref="D4:G4"/>
    <mergeCell ref="D5:G5"/>
    <mergeCell ref="B2:C5"/>
    <mergeCell ref="B21:C21"/>
    <mergeCell ref="B22:C22"/>
    <mergeCell ref="B23:C23"/>
    <mergeCell ref="B24:C24"/>
    <mergeCell ref="B25:C25"/>
  </mergeCells>
  <conditionalFormatting sqref="D11:D28">
    <cfRule type="cellIs" dxfId="9" priority="1" stopIfTrue="1" operator="equal">
      <formula>"Alto"</formula>
    </cfRule>
    <cfRule type="cellIs" dxfId="8" priority="2" stopIfTrue="1" operator="equal">
      <formula>"Medio"</formula>
    </cfRule>
    <cfRule type="cellIs" dxfId="7" priority="3" stopIfTrue="1" operator="equal">
      <formula>"Bajo"</formula>
    </cfRule>
  </conditionalFormatting>
  <dataValidations count="1">
    <dataValidation type="whole" allowBlank="1" showInputMessage="1" showErrorMessage="1" sqref="I9:N9 I21:N65480 F29:H65480" xr:uid="{00000000-0002-0000-0600-000000000000}">
      <formula1>1</formula1>
      <formula2>5</formula2>
    </dataValidation>
  </dataValidations>
  <hyperlinks>
    <hyperlink ref="F13" r:id="rId1" xr:uid="{00000000-0004-0000-0600-000000000000}"/>
    <hyperlink ref="F17" r:id="rId2" xr:uid="{00000000-0004-0000-0600-000001000000}"/>
    <hyperlink ref="F22" r:id="rId3" xr:uid="{00000000-0004-0000-0600-000002000000}"/>
    <hyperlink ref="F14" r:id="rId4" xr:uid="{00000000-0004-0000-0600-000003000000}"/>
    <hyperlink ref="F18" r:id="rId5" xr:uid="{00000000-0004-0000-0600-000004000000}"/>
    <hyperlink ref="F20" r:id="rId6" xr:uid="{00000000-0004-0000-0600-000005000000}"/>
    <hyperlink ref="F25" r:id="rId7" xr:uid="{00000000-0004-0000-0600-000006000000}"/>
    <hyperlink ref="F15" r:id="rId8" xr:uid="{00000000-0004-0000-0600-000007000000}"/>
    <hyperlink ref="F27" r:id="rId9" xr:uid="{00000000-0004-0000-0600-000008000000}"/>
    <hyperlink ref="F12" r:id="rId10" xr:uid="{00000000-0004-0000-0600-000009000000}"/>
    <hyperlink ref="F28" r:id="rId11" xr:uid="{00000000-0004-0000-0600-00000A000000}"/>
    <hyperlink ref="F16" r:id="rId12" xr:uid="{00000000-0004-0000-0600-00000B000000}"/>
    <hyperlink ref="F19" r:id="rId13" xr:uid="{00000000-0004-0000-0600-00000C000000}"/>
    <hyperlink ref="F21" r:id="rId14" xr:uid="{00000000-0004-0000-0600-00000D000000}"/>
    <hyperlink ref="F23" r:id="rId15" xr:uid="{00000000-0004-0000-0600-00000E000000}"/>
    <hyperlink ref="F24" r:id="rId16" xr:uid="{00000000-0004-0000-0600-00000F000000}"/>
  </hyperlinks>
  <pageMargins left="0.39370078740157483" right="0.39370078740157483" top="0.74803149606299213" bottom="0.74803149606299213" header="0.31496062992125984" footer="0.31496062992125984"/>
  <pageSetup scale="58" fitToHeight="0" orientation="landscape" r:id="rId17"/>
  <drawing r:id="rId18"/>
  <legacyDrawing r:id="rId19"/>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27"/>
  <sheetViews>
    <sheetView showGridLines="0" zoomScale="90" zoomScaleNormal="90" workbookViewId="0">
      <selection activeCell="C7" sqref="C7:G7"/>
    </sheetView>
  </sheetViews>
  <sheetFormatPr baseColWidth="10" defaultColWidth="11.42578125" defaultRowHeight="11.25" x14ac:dyDescent="0.15"/>
  <cols>
    <col min="1" max="1" width="2.42578125" style="16" customWidth="1"/>
    <col min="2" max="2" width="39.140625" style="16" customWidth="1"/>
    <col min="3" max="3" width="25.85546875" style="16" customWidth="1"/>
    <col min="4" max="4" width="44" style="16" customWidth="1"/>
    <col min="5" max="5" width="18" style="16" customWidth="1"/>
    <col min="6" max="6" width="38.7109375" style="16" customWidth="1"/>
    <col min="7" max="7" width="32.7109375" style="16" customWidth="1"/>
    <col min="8" max="11" width="7.7109375" style="16" customWidth="1"/>
    <col min="12" max="13" width="5.7109375" style="16" hidden="1" customWidth="1"/>
    <col min="14" max="14" width="10.7109375" style="16" customWidth="1"/>
    <col min="15" max="15" width="20.7109375" style="16" customWidth="1"/>
    <col min="16" max="16" width="9.140625" style="18" customWidth="1"/>
    <col min="17" max="237" width="9.140625" style="16" customWidth="1"/>
    <col min="238" max="16384" width="11.42578125" style="16"/>
  </cols>
  <sheetData>
    <row r="1" spans="2:16" ht="12" thickBot="1" x14ac:dyDescent="0.2"/>
    <row r="2" spans="2:16" ht="26.25" customHeight="1" x14ac:dyDescent="0.15">
      <c r="B2" s="51"/>
      <c r="C2" s="399" t="s">
        <v>121</v>
      </c>
      <c r="D2" s="400"/>
      <c r="E2" s="400"/>
      <c r="F2" s="400"/>
      <c r="G2" s="67" t="str">
        <f>Proyecto!K2</f>
        <v>Codigo: GC-F-015</v>
      </c>
      <c r="H2" s="60"/>
    </row>
    <row r="3" spans="2:16" ht="23.25" customHeight="1" x14ac:dyDescent="0.15">
      <c r="B3" s="52"/>
      <c r="C3" s="401" t="s">
        <v>123</v>
      </c>
      <c r="D3" s="402"/>
      <c r="E3" s="402"/>
      <c r="F3" s="402"/>
      <c r="G3" s="64" t="str">
        <f>Proyecto!K3</f>
        <v>Fecha: 17 de septiembre de 2014</v>
      </c>
      <c r="H3" s="60"/>
    </row>
    <row r="4" spans="2:16" ht="24" customHeight="1" x14ac:dyDescent="0.15">
      <c r="B4" s="52"/>
      <c r="C4" s="401" t="s">
        <v>124</v>
      </c>
      <c r="D4" s="402"/>
      <c r="E4" s="402"/>
      <c r="F4" s="402"/>
      <c r="G4" s="64" t="str">
        <f>Proyecto!K4</f>
        <v>Version 001</v>
      </c>
      <c r="H4" s="60"/>
    </row>
    <row r="5" spans="2:16" ht="22.5" customHeight="1" thickBot="1" x14ac:dyDescent="0.2">
      <c r="B5" s="53"/>
      <c r="C5" s="403" t="s">
        <v>126</v>
      </c>
      <c r="D5" s="404"/>
      <c r="E5" s="404"/>
      <c r="F5" s="404"/>
      <c r="G5" s="66" t="s">
        <v>127</v>
      </c>
      <c r="H5" s="60"/>
    </row>
    <row r="6" spans="2:16" ht="5.25" customHeight="1" x14ac:dyDescent="0.15">
      <c r="B6" s="22"/>
      <c r="C6" s="22"/>
      <c r="D6" s="22"/>
      <c r="E6" s="22"/>
      <c r="F6" s="22"/>
    </row>
    <row r="7" spans="2:16" ht="50.25" customHeight="1" x14ac:dyDescent="0.2">
      <c r="B7" s="23" t="s">
        <v>0</v>
      </c>
      <c r="C7" s="454" t="str">
        <f>Proyecto!$E$7</f>
        <v>Robustecimiento del uso de la inteligencia artificial a través del Tesauro: buscador inteligente de la jurisprudencia y doctrina jurídica de la Supersociedades</v>
      </c>
      <c r="D7" s="455"/>
      <c r="E7" s="455"/>
      <c r="F7" s="455"/>
      <c r="G7" s="456"/>
      <c r="P7" s="16"/>
    </row>
    <row r="8" spans="2:16" ht="6.75" customHeight="1" x14ac:dyDescent="0.2">
      <c r="B8" s="31"/>
      <c r="C8" s="32"/>
      <c r="D8" s="32"/>
      <c r="E8" s="32"/>
      <c r="F8" s="32"/>
      <c r="P8" s="16"/>
    </row>
    <row r="9" spans="2:16" x14ac:dyDescent="0.15">
      <c r="B9" s="340"/>
      <c r="C9" s="340"/>
    </row>
    <row r="10" spans="2:16" ht="20.25" customHeight="1" x14ac:dyDescent="0.15">
      <c r="B10" s="451" t="s">
        <v>16</v>
      </c>
      <c r="C10" s="452"/>
      <c r="D10" s="452"/>
      <c r="E10" s="452"/>
      <c r="F10" s="452"/>
      <c r="G10" s="453"/>
    </row>
    <row r="11" spans="2:16" s="33" customFormat="1" ht="15" customHeight="1" x14ac:dyDescent="0.2"/>
    <row r="12" spans="2:16" ht="24.75" customHeight="1" x14ac:dyDescent="0.15">
      <c r="B12" s="61" t="s">
        <v>86</v>
      </c>
      <c r="C12" s="62" t="s">
        <v>17</v>
      </c>
      <c r="D12" s="62" t="s">
        <v>18</v>
      </c>
      <c r="E12" s="62" t="s">
        <v>19</v>
      </c>
      <c r="F12" s="62" t="s">
        <v>20</v>
      </c>
      <c r="G12" s="62" t="s">
        <v>21</v>
      </c>
    </row>
    <row r="13" spans="2:16" ht="57" customHeight="1" x14ac:dyDescent="0.15">
      <c r="B13" s="109" t="str">
        <f>+'Recursos Humanos'!C12</f>
        <v>Despacho del Superintendente</v>
      </c>
      <c r="C13" s="113" t="s">
        <v>100</v>
      </c>
      <c r="D13" s="114" t="s">
        <v>190</v>
      </c>
      <c r="E13" s="109" t="s">
        <v>115</v>
      </c>
      <c r="F13" s="109" t="str">
        <f>+'Recursos Humanos'!C13</f>
        <v>María Consuelo Alarcón Pardo
Gerente Proyecto</v>
      </c>
      <c r="G13" s="113" t="s">
        <v>191</v>
      </c>
    </row>
    <row r="14" spans="2:16" ht="54.75" customHeight="1" x14ac:dyDescent="0.15">
      <c r="B14" s="109" t="str">
        <f>+'Recursos Humanos'!$C$13</f>
        <v>María Consuelo Alarcón Pardo
Gerente Proyecto</v>
      </c>
      <c r="C14" s="113" t="s">
        <v>97</v>
      </c>
      <c r="D14" s="114" t="s">
        <v>192</v>
      </c>
      <c r="E14" s="113" t="s">
        <v>119</v>
      </c>
      <c r="F14" s="109" t="str">
        <f>+'Recursos Humanos'!C14</f>
        <v>Ana Maria Patricia Marmolejo Angel
Oficina Asesora Jurídica</v>
      </c>
      <c r="G14" s="113" t="s">
        <v>193</v>
      </c>
    </row>
    <row r="15" spans="2:16" ht="84.75" customHeight="1" x14ac:dyDescent="0.15">
      <c r="B15" s="109" t="str">
        <f>+'Recursos Humanos'!$C$13</f>
        <v>María Consuelo Alarcón Pardo
Gerente Proyecto</v>
      </c>
      <c r="C15" s="113" t="s">
        <v>97</v>
      </c>
      <c r="D15" s="114" t="s">
        <v>192</v>
      </c>
      <c r="E15" s="113" t="s">
        <v>119</v>
      </c>
      <c r="F15" s="109" t="str">
        <f>+'Recursos Humanos'!C15</f>
        <v>María Consuelo Alarcón Pardo
Delegatura de Procedimientos Mercantiles</v>
      </c>
      <c r="G15" s="113" t="s">
        <v>194</v>
      </c>
    </row>
    <row r="16" spans="2:16" ht="52.5" customHeight="1" x14ac:dyDescent="0.15">
      <c r="B16" s="109" t="str">
        <f>+'Recursos Humanos'!$C$13</f>
        <v>María Consuelo Alarcón Pardo
Gerente Proyecto</v>
      </c>
      <c r="C16" s="113" t="s">
        <v>97</v>
      </c>
      <c r="D16" s="114" t="s">
        <v>192</v>
      </c>
      <c r="E16" s="113" t="s">
        <v>119</v>
      </c>
      <c r="F16" s="109" t="str">
        <f>+'Recursos Humanos'!C16</f>
        <v>Natalia Tovar
Delegatura de Procedimientos de Insolvencia</v>
      </c>
      <c r="G16" s="113" t="s">
        <v>195</v>
      </c>
    </row>
    <row r="17" spans="1:7" ht="41.25" customHeight="1" x14ac:dyDescent="0.15">
      <c r="B17" s="109" t="str">
        <f>+'Recursos Humanos'!$C$13</f>
        <v>María Consuelo Alarcón Pardo
Gerente Proyecto</v>
      </c>
      <c r="C17" s="113" t="s">
        <v>97</v>
      </c>
      <c r="D17" s="114" t="s">
        <v>192</v>
      </c>
      <c r="E17" s="113" t="s">
        <v>119</v>
      </c>
      <c r="F17" s="109" t="str">
        <f>+'Recursos Humanos'!C17</f>
        <v>Angela P. Mortigo
Delegatura de Intervención y Asuntos Financieros Especiales</v>
      </c>
      <c r="G17" s="113" t="s">
        <v>195</v>
      </c>
    </row>
    <row r="18" spans="1:7" ht="53.25" customHeight="1" x14ac:dyDescent="0.15">
      <c r="B18" s="109" t="str">
        <f>+'Recursos Humanos'!$C$13</f>
        <v>María Consuelo Alarcón Pardo
Gerente Proyecto</v>
      </c>
      <c r="C18" s="113" t="s">
        <v>97</v>
      </c>
      <c r="D18" s="114" t="s">
        <v>192</v>
      </c>
      <c r="E18" s="113" t="s">
        <v>119</v>
      </c>
      <c r="F18" s="109" t="str">
        <f>+'Recursos Humanos'!C18</f>
        <v>Marcela E. Doria
Dirección de Cámaras de Comercio</v>
      </c>
      <c r="G18" s="113" t="s">
        <v>195</v>
      </c>
    </row>
    <row r="19" spans="1:7" ht="54.75" customHeight="1" x14ac:dyDescent="0.15">
      <c r="A19" s="16" t="s">
        <v>140</v>
      </c>
      <c r="B19" s="109" t="str">
        <f>+'Recursos Humanos'!$C$13</f>
        <v>María Consuelo Alarcón Pardo
Gerente Proyecto</v>
      </c>
      <c r="C19" s="113" t="s">
        <v>97</v>
      </c>
      <c r="D19" s="114" t="s">
        <v>192</v>
      </c>
      <c r="E19" s="113" t="s">
        <v>119</v>
      </c>
      <c r="F19" s="109" t="str">
        <f>+'Recursos Humanos'!C19</f>
        <v>Mauricio Español Leon
Delegatura de Asuntos Económicos y Societarios</v>
      </c>
      <c r="G19" s="113" t="s">
        <v>195</v>
      </c>
    </row>
    <row r="20" spans="1:7" ht="45" x14ac:dyDescent="0.15">
      <c r="B20" s="109" t="str">
        <f>+'Recursos Humanos'!$C$13</f>
        <v>María Consuelo Alarcón Pardo
Gerente Proyecto</v>
      </c>
      <c r="C20" s="113" t="s">
        <v>97</v>
      </c>
      <c r="D20" s="114" t="s">
        <v>196</v>
      </c>
      <c r="E20" s="113" t="s">
        <v>119</v>
      </c>
      <c r="F20" s="109" t="str">
        <f>+'Recursos Humanos'!C20</f>
        <v xml:space="preserve">
Dirección TIC</v>
      </c>
      <c r="G20" s="113" t="s">
        <v>195</v>
      </c>
    </row>
    <row r="21" spans="1:7" ht="45" x14ac:dyDescent="0.15">
      <c r="B21" s="115" t="s">
        <v>158</v>
      </c>
      <c r="C21" s="115" t="s">
        <v>97</v>
      </c>
      <c r="D21" s="114" t="s">
        <v>197</v>
      </c>
      <c r="E21" s="113" t="s">
        <v>119</v>
      </c>
      <c r="F21" s="115" t="s">
        <v>198</v>
      </c>
      <c r="G21" s="113" t="s">
        <v>195</v>
      </c>
    </row>
    <row r="22" spans="1:7" ht="12.75" x14ac:dyDescent="0.2">
      <c r="C22" s="33"/>
    </row>
    <row r="23" spans="1:7" ht="12.75" x14ac:dyDescent="0.2">
      <c r="C23" s="33"/>
    </row>
    <row r="24" spans="1:7" ht="12.75" x14ac:dyDescent="0.2">
      <c r="C24" s="33"/>
    </row>
    <row r="25" spans="1:7" ht="12.75" x14ac:dyDescent="0.2">
      <c r="C25" s="33"/>
    </row>
    <row r="26" spans="1:7" ht="12.75" x14ac:dyDescent="0.2">
      <c r="C26" s="33"/>
    </row>
    <row r="27" spans="1:7" ht="12.75" x14ac:dyDescent="0.2">
      <c r="C27" s="33"/>
    </row>
  </sheetData>
  <mergeCells count="7">
    <mergeCell ref="B10:G10"/>
    <mergeCell ref="B9:C9"/>
    <mergeCell ref="C2:F2"/>
    <mergeCell ref="C3:F3"/>
    <mergeCell ref="C4:F4"/>
    <mergeCell ref="C5:F5"/>
    <mergeCell ref="C7:G7"/>
  </mergeCells>
  <dataValidations count="1">
    <dataValidation type="whole" allowBlank="1" showInputMessage="1" showErrorMessage="1" sqref="H9:N65505 E9 G22:G65505 G9 G11 E22:E65505" xr:uid="{00000000-0002-0000-0700-000000000000}">
      <formula1>1</formula1>
      <formula2>5</formula2>
    </dataValidation>
  </dataValidations>
  <pageMargins left="0.39370078740157483" right="0.39370078740157483" top="0.74803149606299213" bottom="0.74803149606299213" header="0.31496062992125984" footer="0.31496062992125984"/>
  <pageSetup scale="64"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39997558519241921"/>
    <pageSetUpPr fitToPage="1"/>
  </sheetPr>
  <dimension ref="B1:W22"/>
  <sheetViews>
    <sheetView showGridLines="0" zoomScale="90" zoomScaleNormal="90" workbookViewId="0">
      <selection activeCell="C7" sqref="C7:H7"/>
    </sheetView>
  </sheetViews>
  <sheetFormatPr baseColWidth="10" defaultColWidth="11.42578125" defaultRowHeight="11.25" x14ac:dyDescent="0.15"/>
  <cols>
    <col min="1" max="1" width="2.42578125" style="16" customWidth="1"/>
    <col min="2" max="2" width="30.7109375" style="16" customWidth="1"/>
    <col min="3" max="3" width="18.28515625" style="16" customWidth="1"/>
    <col min="4" max="4" width="15" style="16" customWidth="1"/>
    <col min="5" max="5" width="29.42578125" style="16" customWidth="1"/>
    <col min="6" max="6" width="32.7109375" style="16" customWidth="1"/>
    <col min="7" max="7" width="19.42578125" style="16" customWidth="1"/>
    <col min="8" max="8" width="38.85546875" style="16" customWidth="1"/>
    <col min="9" max="9" width="7.7109375" style="16" customWidth="1"/>
    <col min="10" max="10" width="0.7109375" style="29" customWidth="1"/>
    <col min="11" max="11" width="1" style="16" customWidth="1"/>
    <col min="12" max="12" width="1.5703125" style="16" customWidth="1"/>
    <col min="13" max="13" width="1.140625" style="29" customWidth="1"/>
    <col min="14" max="14" width="20.7109375" style="16" customWidth="1"/>
    <col min="15" max="18" width="7.7109375" style="16" customWidth="1"/>
    <col min="19" max="20" width="5.7109375" style="16" hidden="1" customWidth="1"/>
    <col min="21" max="21" width="10.7109375" style="16" customWidth="1"/>
    <col min="22" max="22" width="20.7109375" style="16" customWidth="1"/>
    <col min="23" max="23" width="9.140625" style="18" customWidth="1"/>
    <col min="24" max="244" width="9.140625" style="16" customWidth="1"/>
    <col min="245" max="16384" width="11.42578125" style="16"/>
  </cols>
  <sheetData>
    <row r="1" spans="2:23" ht="12" thickBot="1" x14ac:dyDescent="0.2"/>
    <row r="2" spans="2:23" ht="26.25" customHeight="1" x14ac:dyDescent="0.15">
      <c r="B2" s="51"/>
      <c r="C2" s="399" t="s">
        <v>121</v>
      </c>
      <c r="D2" s="400"/>
      <c r="E2" s="400"/>
      <c r="F2" s="400"/>
      <c r="G2" s="389" t="str">
        <f>Proyecto!K2</f>
        <v>Codigo: GC-F-015</v>
      </c>
      <c r="H2" s="391"/>
      <c r="K2" s="29"/>
      <c r="L2" s="29"/>
      <c r="M2" s="30"/>
    </row>
    <row r="3" spans="2:23" ht="23.25" customHeight="1" x14ac:dyDescent="0.15">
      <c r="B3" s="52"/>
      <c r="C3" s="401" t="s">
        <v>123</v>
      </c>
      <c r="D3" s="402"/>
      <c r="E3" s="402"/>
      <c r="F3" s="402"/>
      <c r="G3" s="392" t="str">
        <f>Proyecto!K3</f>
        <v>Fecha: 17 de septiembre de 2014</v>
      </c>
      <c r="H3" s="394"/>
      <c r="K3" s="29"/>
      <c r="L3" s="29"/>
      <c r="M3" s="30"/>
    </row>
    <row r="4" spans="2:23" ht="24" customHeight="1" x14ac:dyDescent="0.15">
      <c r="B4" s="52"/>
      <c r="C4" s="401" t="s">
        <v>124</v>
      </c>
      <c r="D4" s="402"/>
      <c r="E4" s="402"/>
      <c r="F4" s="402"/>
      <c r="G4" s="392" t="str">
        <f>Proyecto!K4</f>
        <v>Version 001</v>
      </c>
      <c r="H4" s="394"/>
      <c r="M4" s="30"/>
    </row>
    <row r="5" spans="2:23" ht="22.5" customHeight="1" thickBot="1" x14ac:dyDescent="0.2">
      <c r="B5" s="53"/>
      <c r="C5" s="403" t="s">
        <v>126</v>
      </c>
      <c r="D5" s="404"/>
      <c r="E5" s="404"/>
      <c r="F5" s="404"/>
      <c r="G5" s="395" t="s">
        <v>127</v>
      </c>
      <c r="H5" s="397"/>
    </row>
    <row r="6" spans="2:23" ht="5.25" customHeight="1" x14ac:dyDescent="0.15">
      <c r="B6" s="22"/>
      <c r="C6" s="22"/>
      <c r="D6" s="22"/>
      <c r="E6" s="22"/>
      <c r="F6" s="22"/>
      <c r="G6" s="22"/>
      <c r="H6" s="22"/>
    </row>
    <row r="7" spans="2:23" ht="29.25" customHeight="1" x14ac:dyDescent="0.2">
      <c r="B7" s="75" t="s">
        <v>0</v>
      </c>
      <c r="C7" s="405" t="str">
        <f>Proyecto!$E$7</f>
        <v>Robustecimiento del uso de la inteligencia artificial a través del Tesauro: buscador inteligente de la jurisprudencia y doctrina jurídica de la Supersociedades</v>
      </c>
      <c r="D7" s="405"/>
      <c r="E7" s="405"/>
      <c r="F7" s="405"/>
      <c r="G7" s="405"/>
      <c r="H7" s="405"/>
      <c r="W7" s="16"/>
    </row>
    <row r="9" spans="2:23" ht="15" customHeight="1" x14ac:dyDescent="0.15">
      <c r="B9" s="411" t="s">
        <v>9</v>
      </c>
      <c r="C9" s="411"/>
      <c r="D9" s="411"/>
      <c r="E9" s="411"/>
      <c r="F9" s="411"/>
      <c r="G9" s="411"/>
      <c r="H9" s="411"/>
    </row>
    <row r="10" spans="2:23" s="33" customFormat="1" ht="15" customHeight="1" x14ac:dyDescent="0.2"/>
    <row r="11" spans="2:23" ht="33.75" customHeight="1" x14ac:dyDescent="0.15">
      <c r="B11" s="406" t="s">
        <v>87</v>
      </c>
      <c r="C11" s="406"/>
      <c r="D11" s="27" t="s">
        <v>28</v>
      </c>
      <c r="E11" s="27" t="s">
        <v>10</v>
      </c>
      <c r="F11" s="27" t="s">
        <v>12</v>
      </c>
      <c r="G11" s="27" t="s">
        <v>13</v>
      </c>
      <c r="H11" s="27" t="s">
        <v>120</v>
      </c>
    </row>
    <row r="12" spans="2:23" ht="50.1" customHeight="1" x14ac:dyDescent="0.15">
      <c r="B12" s="457" t="s">
        <v>218</v>
      </c>
      <c r="C12" s="457"/>
      <c r="D12" s="117"/>
      <c r="E12" s="105"/>
      <c r="F12" s="105"/>
      <c r="G12" s="118"/>
      <c r="H12" s="105"/>
    </row>
    <row r="13" spans="2:23" ht="66" customHeight="1" x14ac:dyDescent="0.15">
      <c r="B13" s="457"/>
      <c r="C13" s="457"/>
      <c r="D13" s="117"/>
      <c r="E13" s="117"/>
      <c r="F13" s="105"/>
      <c r="G13" s="118"/>
      <c r="H13" s="117"/>
    </row>
    <row r="14" spans="2:23" ht="50.1" customHeight="1" x14ac:dyDescent="0.15">
      <c r="B14" s="457"/>
      <c r="C14" s="457"/>
      <c r="D14" s="117"/>
      <c r="E14" s="117"/>
      <c r="F14" s="105"/>
      <c r="G14" s="118"/>
      <c r="H14" s="117"/>
    </row>
    <row r="15" spans="2:23" ht="50.1" customHeight="1" x14ac:dyDescent="0.15">
      <c r="B15" s="457"/>
      <c r="C15" s="457"/>
      <c r="D15" s="117"/>
      <c r="E15" s="117"/>
      <c r="F15" s="105"/>
      <c r="G15" s="118"/>
      <c r="H15" s="117"/>
    </row>
    <row r="16" spans="2:23" ht="18" customHeight="1" x14ac:dyDescent="0.15">
      <c r="B16" s="457"/>
      <c r="C16" s="457"/>
      <c r="D16" s="117"/>
      <c r="E16" s="117"/>
      <c r="F16" s="105"/>
      <c r="G16" s="118"/>
      <c r="H16" s="117"/>
    </row>
    <row r="17" spans="2:8" ht="18" customHeight="1" x14ac:dyDescent="0.15">
      <c r="B17" s="393"/>
      <c r="C17" s="393"/>
      <c r="D17" s="28"/>
      <c r="E17" s="28"/>
      <c r="F17" s="34"/>
      <c r="G17" s="76"/>
      <c r="H17" s="28"/>
    </row>
    <row r="18" spans="2:8" ht="18" customHeight="1" x14ac:dyDescent="0.15">
      <c r="B18" s="393"/>
      <c r="C18" s="393"/>
      <c r="D18" s="28"/>
      <c r="E18" s="28"/>
      <c r="F18" s="34"/>
      <c r="G18" s="76"/>
      <c r="H18" s="28"/>
    </row>
    <row r="19" spans="2:8" ht="18" customHeight="1" x14ac:dyDescent="0.15">
      <c r="B19" s="393"/>
      <c r="C19" s="393"/>
      <c r="D19" s="28"/>
      <c r="E19" s="28"/>
      <c r="F19" s="34"/>
      <c r="G19" s="76"/>
      <c r="H19" s="28"/>
    </row>
    <row r="20" spans="2:8" ht="18" customHeight="1" x14ac:dyDescent="0.15">
      <c r="B20" s="393"/>
      <c r="C20" s="393"/>
      <c r="D20" s="28"/>
      <c r="E20" s="28"/>
      <c r="F20" s="34"/>
      <c r="G20" s="76"/>
      <c r="H20" s="28"/>
    </row>
    <row r="21" spans="2:8" ht="18" customHeight="1" x14ac:dyDescent="0.15">
      <c r="B21" s="393"/>
      <c r="C21" s="393"/>
      <c r="D21" s="28"/>
      <c r="E21" s="28"/>
      <c r="F21" s="34"/>
      <c r="G21" s="76"/>
      <c r="H21" s="28"/>
    </row>
    <row r="22" spans="2:8" ht="18" customHeight="1" x14ac:dyDescent="0.15">
      <c r="B22" s="393"/>
      <c r="C22" s="393"/>
      <c r="D22" s="28"/>
      <c r="E22" s="28"/>
      <c r="F22" s="34"/>
      <c r="G22" s="76"/>
      <c r="H22" s="28"/>
    </row>
  </sheetData>
  <mergeCells count="22">
    <mergeCell ref="B9:H9"/>
    <mergeCell ref="B11:C11"/>
    <mergeCell ref="C7:H7"/>
    <mergeCell ref="C2:F2"/>
    <mergeCell ref="G2:H2"/>
    <mergeCell ref="C3:F3"/>
    <mergeCell ref="G3:H3"/>
    <mergeCell ref="C4:F4"/>
    <mergeCell ref="G4:H4"/>
    <mergeCell ref="C5:F5"/>
    <mergeCell ref="G5:H5"/>
    <mergeCell ref="B22:C22"/>
    <mergeCell ref="B20:C20"/>
    <mergeCell ref="B21:C21"/>
    <mergeCell ref="B12:C12"/>
    <mergeCell ref="B19:C19"/>
    <mergeCell ref="B16:C16"/>
    <mergeCell ref="B17:C17"/>
    <mergeCell ref="B18:C18"/>
    <mergeCell ref="B13:C13"/>
    <mergeCell ref="B14:C14"/>
    <mergeCell ref="B15:C15"/>
  </mergeCells>
  <conditionalFormatting sqref="E12:E22">
    <cfRule type="cellIs" dxfId="6" priority="1" stopIfTrue="1" operator="equal">
      <formula>"Alto"</formula>
    </cfRule>
    <cfRule type="cellIs" dxfId="5" priority="2" stopIfTrue="1" operator="equal">
      <formula>"Medio"</formula>
    </cfRule>
    <cfRule type="cellIs" dxfId="4" priority="3" stopIfTrue="1" operator="equal">
      <formula>"Bajo"</formula>
    </cfRule>
  </conditionalFormatting>
  <dataValidations count="1">
    <dataValidation type="whole" allowBlank="1" showInputMessage="1" showErrorMessage="1" sqref="F22:F23 F24:G65507 G23 F8:G8 O8:U65507 I8:M65507" xr:uid="{00000000-0002-0000-0800-000000000000}">
      <formula1>1</formula1>
      <formula2>5</formula2>
    </dataValidation>
  </dataValidations>
  <pageMargins left="0.39370078740157483" right="0.39370078740157483" top="0.74803149606299213" bottom="0.74803149606299213" header="0.31496062992125984" footer="0.31496062992125984"/>
  <pageSetup scale="72"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4.xml><?xml version="1.0" encoding="utf-8"?>
<?mso-contentType ?>
<customXsn xmlns="http://schemas.microsoft.com/office/2006/metadata/customXsn">
  <xsnLocation/>
  <cached>True</cached>
  <openByDefault>True</openByDefault>
  <xsnScope/>
</customXsn>
</file>

<file path=customXml/item5.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Props1.xml><?xml version="1.0" encoding="utf-8"?>
<ds:datastoreItem xmlns:ds="http://schemas.openxmlformats.org/officeDocument/2006/customXml" ds:itemID="{4E81EB03-E6DE-4EE4-9681-5E11C512B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3.xml><?xml version="1.0" encoding="utf-8"?>
<ds:datastoreItem xmlns:ds="http://schemas.openxmlformats.org/officeDocument/2006/customXml" ds:itemID="{625A655B-2884-4460-B0F3-08C49BA29BEF}">
  <ds:schemaRefs>
    <ds:schemaRef ds:uri="office.server.policy"/>
  </ds:schemaRefs>
</ds:datastoreItem>
</file>

<file path=customXml/itemProps4.xml><?xml version="1.0" encoding="utf-8"?>
<ds:datastoreItem xmlns:ds="http://schemas.openxmlformats.org/officeDocument/2006/customXml" ds:itemID="{7AA55A48-B773-4D1B-BC61-7D86EAE9DD42}">
  <ds:schemaRefs>
    <ds:schemaRef ds:uri="http://schemas.microsoft.com/office/2006/metadata/customXsn"/>
  </ds:schemaRefs>
</ds:datastoreItem>
</file>

<file path=customXml/itemProps5.xml><?xml version="1.0" encoding="utf-8"?>
<ds:datastoreItem xmlns:ds="http://schemas.openxmlformats.org/officeDocument/2006/customXml" ds:itemID="{76CD46FF-15CE-4B87-962F-49D7241576E1}">
  <ds:schemaRefs>
    <ds:schemaRef ds:uri="http://schemas.microsoft.com/sharepoint/v3"/>
    <ds:schemaRef ds:uri="http://purl.org/dc/terms/"/>
    <ds:schemaRef ds:uri="http://schemas.microsoft.com/office/2006/documentManagement/types"/>
    <ds:schemaRef ds:uri="http://www.w3.org/XML/1998/namespace"/>
    <ds:schemaRef ds:uri="http://schemas.openxmlformats.org/package/2006/metadata/core-properties"/>
    <ds:schemaRef ds:uri="ff8e3638-9d45-4162-afb4-6d390653d547"/>
    <ds:schemaRef ds:uri="http://purl.org/dc/dcmitype/"/>
    <ds:schemaRef ds:uri="http://schemas.microsoft.com/office/infopath/2007/PartnerControls"/>
    <ds:schemaRef ds:uri="http://schemas.microsoft.com/sharepoint/v4"/>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Recursos Financieros</vt:lpstr>
      <vt:lpstr>Indicadores</vt:lpstr>
      <vt:lpstr>Recursos Humanos</vt:lpstr>
      <vt:lpstr>Comunicaciones internas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Bibiana Coy P</dc:creator>
  <cp:keywords>SGSI</cp:keywords>
  <cp:lastModifiedBy>Bibiana Coy Paez</cp:lastModifiedBy>
  <cp:lastPrinted>2014-09-04T14:54:30Z</cp:lastPrinted>
  <dcterms:created xsi:type="dcterms:W3CDTF">2009-01-14T13:57:13Z</dcterms:created>
  <dcterms:modified xsi:type="dcterms:W3CDTF">2026-02-01T02:05:33Z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_dlc_DocIdItemGuid">
    <vt:lpwstr>70eb99ea-d5d0-4d59-972e-b00fde130cf2</vt:lpwstr>
  </property>
  <property fmtid="{D5CDD505-2E9C-101B-9397-08002B2CF9AE}" pid="4" name="eDOCS AutoSave">
    <vt:lpwstr/>
  </property>
</Properties>
</file>