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360" windowHeight="775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39" i="11" l="1"/>
  <c r="L38" i="11"/>
  <c r="L33" i="11" l="1"/>
  <c r="L43" i="11"/>
  <c r="L40" i="11"/>
  <c r="L36" i="11"/>
  <c r="L35" i="11"/>
  <c r="L28" i="11" l="1"/>
  <c r="L29" i="11"/>
  <c r="L30" i="11"/>
  <c r="L31" i="11"/>
  <c r="L32" i="11"/>
  <c r="L34" i="11"/>
  <c r="L37" i="11"/>
  <c r="L41" i="11"/>
  <c r="L42" i="11"/>
  <c r="I29" i="11"/>
  <c r="I30" i="11"/>
  <c r="I31" i="11"/>
  <c r="I32" i="11"/>
  <c r="I33" i="11"/>
  <c r="I34" i="11"/>
  <c r="I35" i="11"/>
  <c r="I36" i="11"/>
  <c r="I37" i="11"/>
  <c r="I38" i="11"/>
  <c r="I39" i="11"/>
  <c r="I40" i="11"/>
  <c r="I41" i="11"/>
  <c r="I42" i="11"/>
  <c r="I28" i="11"/>
  <c r="C21" i="12" l="1"/>
  <c r="C20" i="12"/>
  <c r="K18" i="11" l="1"/>
  <c r="I43" i="11"/>
  <c r="I27" i="11"/>
  <c r="I26" i="11"/>
  <c r="I25" i="11"/>
  <c r="I24" i="11"/>
  <c r="I23" i="11"/>
  <c r="I22" i="11"/>
  <c r="I21" i="11"/>
  <c r="I20" i="11"/>
  <c r="I19" i="11"/>
  <c r="I18" i="11"/>
  <c r="K17" i="11"/>
  <c r="I17" i="11"/>
  <c r="K16" i="11"/>
  <c r="I16" i="11"/>
  <c r="K15" i="11"/>
  <c r="I15" i="11"/>
  <c r="K14" i="11"/>
  <c r="I14" i="11"/>
  <c r="K13" i="11"/>
  <c r="I13" i="11"/>
  <c r="K12" i="11"/>
  <c r="L12" i="11"/>
  <c r="I12" i="11"/>
  <c r="K11" i="11"/>
  <c r="L11" i="11" s="1"/>
  <c r="I11"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 r="L44" i="11" l="1"/>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Jorge Bernardo  Gomez Rodriguez</author>
  </authors>
  <commentList>
    <comment ref="K18" authorId="0">
      <text>
        <r>
          <rPr>
            <b/>
            <sz val="9"/>
            <color indexed="81"/>
            <rFont val="Tahoma"/>
            <family val="2"/>
          </rPr>
          <t>Jorge Bernardo  Gomez Rodriguez:</t>
        </r>
        <r>
          <rPr>
            <sz val="9"/>
            <color indexed="81"/>
            <rFont val="Tahoma"/>
            <family val="2"/>
          </rPr>
          <t xml:space="preserve">
Se solicitó de parte del Dr. Reyes un análisis de las consultas que tiene la Entidad y la validación del uso del motor empresarial vs. Motor estandar de sitio (ambos de google). En la semana del 11 de mayo al 15 de mayo se sustentará el análisis.</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<sst xmlns="http://schemas.openxmlformats.org/spreadsheetml/2006/main" count="480" uniqueCount="274">
  <si>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</si>
  <si>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</si>
  <si>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</si>
  <si>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</si>
  <si>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</si>
  <si>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</si>
  <si>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</si>
  <si>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</si>
  <si>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</si>
  <si>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</si>
  <si>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</si>
  <si>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</si>
  <si>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</si>
  <si>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</si>
  <si>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</si>
  <si>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</si>
  <si>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</si>
  <si>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</si>
  <si>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</si>
  <si>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</si>
  <si>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</si>
  <si>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</si>
  <si>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</si>
  <si>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</si>
  <si>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</si>
  <si>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</si>
  <si>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</si>
  <si>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</si>
  <si>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</si>
  <si>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</si>
  <si>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</si>
  <si>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</si>
  <si>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</si>
  <si>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</si>
  <si>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</si>
  <si>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</si>
  <si>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</si>
  <si>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</si>
  <si>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</si>
  <si>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</si>
  <si>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</si>
  <si>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</si>
  <si>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</si>
  <si>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</si>
  <si>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</si>
  <si>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</si>
  <si>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</si>
  <si>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</si>
  <si>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</si>
  <si>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</si>
  <si>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</si>
  <si>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</si>
  <si>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</si>
  <si>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</si>
  <si>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</si>
  <si>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</si>
  <si>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</si>
  <si>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</si>
  <si>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</si>
  <si>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</si>
  <si>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</si>
  <si>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</si>
  <si>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</si>
  <si>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</si>
  <si>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</si>
  <si>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</si>
  <si>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</si>
  <si>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</si>
  <si>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</si>
  <si>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</si>
  <si>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</si>
  <si>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</si>
  <si>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</si>
  <si>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</si>
  <si>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</si>
  <si>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</si>
  <si>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</si>
  <si>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</si>
  <si>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</si>
  <si>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</si>
  <si>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</si>
  <si>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</si>
  <si>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</si>
  <si>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</si>
  <si>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</si>
  <si>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</si>
  <si>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</si>
  <si>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</si>
  <si>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</si>
  <si>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</si>
  <si>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</si>
  <si>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</si>
  <si>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</si>
  <si>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</si>
  <si>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</si>
  <si>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</si>
  <si>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</si>
  <si>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</si>
  <si>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</si>
  <si>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</si>
  <si>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</si>
  <si>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</si>
  <si>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</si>
  <si>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</si>
  <si>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</si>
  <si>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</si>
  <si>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</si>
  <si>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</si>
  <si>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</si>
  <si>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</si>
  <si>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</si>
  <si>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</si>
  <si>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</si>
  <si>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</si>
  <si>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</si>
  <si>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</si>
  <si>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</si>
  <si>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</si>
  <si>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</si>
  <si>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</si>
  <si>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</si>
  <si>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</si>
  <si>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</si>
  <si>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</si>
  <si>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</si>
  <si>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</si>
  <si>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</si>
  <si>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</si>
  <si>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</si>
  <si>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</si>
  <si>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</si>
  <si>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</si>
  <si>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Automatizar los tramites y servicios que presta la Entidad mediante la integración de los sistemas de información</t>
  </si>
  <si>
    <t>Capacitar al recurso humano que utilizará la herramienta.</t>
  </si>
  <si>
    <t>Grupo de Innovación, Desarrollo y Arquitectura de Aplicaciones</t>
  </si>
  <si>
    <t>Director de Informática y Desarrollo</t>
  </si>
  <si>
    <t>Contratación para el desarrollo de la herramienta</t>
  </si>
  <si>
    <t>Una persona para la realización de pruebas de usuario. Una persona para el seguimiento y ejecución de la implementación.</t>
  </si>
  <si>
    <t>Un funcionario</t>
  </si>
  <si>
    <t>Jorge Bernardo Gómez Rodriguez</t>
  </si>
  <si>
    <t>Francisco Argüello</t>
  </si>
  <si>
    <t>Contratista</t>
  </si>
  <si>
    <t>Superintendente de Sociedades</t>
  </si>
  <si>
    <t>Superintendente Delegada para la Inspección Vigilancia y Control</t>
  </si>
  <si>
    <t>Juan Camilo Herrera Carrillo</t>
  </si>
  <si>
    <t>Delegado Delegatura de Procedimientos de Insolvencia (E)</t>
  </si>
  <si>
    <t>Juan Antonio Duque Duque</t>
  </si>
  <si>
    <t>Superintendente Delegado de Asuntos Económicos y Contables</t>
  </si>
  <si>
    <t>Jose Miguel Mendoza Daza</t>
  </si>
  <si>
    <t>Superintendente Delegado de Procedimientos Mercantiles</t>
  </si>
  <si>
    <t>Ligia Stella Rodriguez Hernandez</t>
  </si>
  <si>
    <t>Secretaria General</t>
  </si>
  <si>
    <t>Jorge Bernardo Gómez Rodríguez</t>
  </si>
  <si>
    <t>Director  Dirección de Informática y Desarrollo</t>
  </si>
  <si>
    <t>Francisco Reyes Villamizar</t>
  </si>
  <si>
    <t>Francisco Argüello Zutta</t>
  </si>
  <si>
    <t>Coordinador Grupo de Innovación,  Desarrollo y Arquitectura de Aplicaciones</t>
  </si>
  <si>
    <t>Seguimiento ejecución</t>
  </si>
  <si>
    <t>Presentar seguimiento de avance</t>
  </si>
  <si>
    <t>Presentar seguimiento de presupuesto</t>
  </si>
  <si>
    <t>Informe de Seguimiento</t>
  </si>
  <si>
    <t>Correos electrónicos</t>
  </si>
  <si>
    <t>Programa de Arquitectura Empresarial</t>
  </si>
  <si>
    <t>Uso de la herramienta</t>
  </si>
  <si>
    <t>Errores en la instalación. Errores en la configuración. Problemas en la contratación.</t>
  </si>
  <si>
    <t>Instalación</t>
  </si>
  <si>
    <t>Configuración</t>
  </si>
  <si>
    <t>Capacitación</t>
  </si>
  <si>
    <t xml:space="preserve">Estabilización </t>
  </si>
  <si>
    <t>Proceso precontractual</t>
  </si>
  <si>
    <t>Radicación en contratos</t>
  </si>
  <si>
    <t>Documento</t>
  </si>
  <si>
    <t>Manual de usuario, técnico, manual de arquitectura</t>
  </si>
  <si>
    <t>Listas de asistencia</t>
  </si>
  <si>
    <t>Hoja de chequeo</t>
  </si>
  <si>
    <t>Presupuestal</t>
  </si>
  <si>
    <t>No contar con el recurso humano que maneje la herramienta.</t>
  </si>
  <si>
    <t>No contar con la infraestructura tecnológica.</t>
  </si>
  <si>
    <t xml:space="preserve">Motor de Búsqueda Empresarial </t>
  </si>
  <si>
    <t>Identificar las fuentes de información estructurada y no estructurada.</t>
  </si>
  <si>
    <t>Adquirir la Plataforma (Licenciamiento e infraestructura)</t>
  </si>
  <si>
    <t>Implementar búsquedas en todos los sistemas de la Entidad Portal Web</t>
  </si>
  <si>
    <t>Número de archivos convertidos</t>
  </si>
  <si>
    <t>Archivos</t>
  </si>
  <si>
    <t xml:space="preserve">Número de archivos convertidos / Número total de archivos </t>
  </si>
  <si>
    <t>Coordinador de Innovación, Desarrollo y Arquitectura de Aplicaciones / Coordinador de Sistemas y Arquitectura de Tecnología</t>
  </si>
  <si>
    <t xml:space="preserve"> Coordinador de Arquitectura de Datos</t>
  </si>
  <si>
    <t>Amanda Fernandez</t>
  </si>
  <si>
    <t>Héctor Guerrero</t>
  </si>
  <si>
    <t>Coordinador del Grupo de Sistemas y Arquitectura de Tecnología</t>
  </si>
  <si>
    <t>Implementación de busquedas</t>
  </si>
  <si>
    <t>Reportes</t>
  </si>
  <si>
    <t>Necesidad planteada por el programa de Arquitectura Empresarial, para contar con un habilitador tecnológico que permita optimizar el tiempo de búsqueda de la información para cumplir con el acceso con oportunidad a la información, facilitando y optimizando el tiempo de los encargados de las tareas que requieren información.</t>
  </si>
  <si>
    <t>Herramienta implementado.</t>
  </si>
  <si>
    <t>Motor de búsqueda implementado en producción.</t>
  </si>
  <si>
    <t>Implementar el motor de búsqueda en la infraestructura tecnológica de la Entidad..</t>
  </si>
  <si>
    <t xml:space="preserve">De acuerdo al volúmen de información (Documentos en formato .PDF), puede no llegar a convertirse en su totalidad (A formato .PDF/a) dentro del tiempo inicial estimado. </t>
  </si>
  <si>
    <t>Indexación de imágenes, y activos de información diferentes a documentos en formato .PDF</t>
  </si>
  <si>
    <t>-</t>
  </si>
  <si>
    <t xml:space="preserve">   Estudio de conveniencia y oportunidad </t>
  </si>
  <si>
    <t>ECO</t>
  </si>
  <si>
    <t>Jorge Bernardo Gómez</t>
  </si>
  <si>
    <t>Link</t>
  </si>
  <si>
    <t>Elaborar Ficha Técnica</t>
  </si>
  <si>
    <t>Ficha Técnica</t>
  </si>
  <si>
    <t>Realizar estudio de mercado</t>
  </si>
  <si>
    <t>Estudio de Mercado</t>
  </si>
  <si>
    <t xml:space="preserve">    Solicitar certificado a Planeación  (CDP o ADP)</t>
  </si>
  <si>
    <t>Presupuesto</t>
  </si>
  <si>
    <t>Realizar análisis financiero y estadístico</t>
  </si>
  <si>
    <t>Estudio del Sector</t>
  </si>
  <si>
    <t>Realizar mapa de riesgos</t>
  </si>
  <si>
    <t>Mapa de Riesgos</t>
  </si>
  <si>
    <t>Diligenciar el formato</t>
  </si>
  <si>
    <t>Análisis de Aplicación de acuerdos comerciales</t>
  </si>
  <si>
    <t xml:space="preserve">   Radicar en Contratos y contestar observaciones</t>
  </si>
  <si>
    <t>Radicaciones</t>
  </si>
  <si>
    <t>Julieth Pulido / Jorge Bernardo Gómez</t>
  </si>
  <si>
    <t>Elaborar presentación y sustentar en Comité</t>
  </si>
  <si>
    <t>Junta de Contratación</t>
  </si>
  <si>
    <t>Francisco Argüello / Jorge Bernardo Gómez</t>
  </si>
  <si>
    <t>Publicar y establecer plazos</t>
  </si>
  <si>
    <t>Proceso de Selección</t>
  </si>
  <si>
    <t>Grupo de Contratos</t>
  </si>
  <si>
    <t>Verificar requisitos, elaborar memorando, publicar resultados</t>
  </si>
  <si>
    <t>Verificación de Requisitos</t>
  </si>
  <si>
    <t>Jorge Bernardo Gómez / Julieth Pulido / Grupo de Contratos</t>
  </si>
  <si>
    <t>Adjudicar, suscribir contrato y constituir garantías</t>
  </si>
  <si>
    <t>Adjudicación</t>
  </si>
  <si>
    <t xml:space="preserve">Suscribir acta </t>
  </si>
  <si>
    <t>Acta Inicio de Ejecución</t>
  </si>
  <si>
    <t>Julieth Pulido</t>
  </si>
  <si>
    <t>Contratista, Francisco Argüello y Gerardo Reyes</t>
  </si>
  <si>
    <t>Contratista y Francisco Argüello</t>
  </si>
  <si>
    <t>AVANCE</t>
  </si>
  <si>
    <t>Andrés Alfonso Parias Garzón</t>
  </si>
  <si>
    <t>Coordinadora de Arquitectura de Datos</t>
  </si>
  <si>
    <t>Se radicó en Contratos el 01/04/2015. Se solicitó de parte del Dr. Reyes un análisis de las consultas que tiene la Entidad y la validación del uso del motor empresarial vs. Motor estandar de sitio (ambos de google). En la semana del 11 de mayo al 15 de mayo se sustentará el análisis. La reunión se realizó el 20 de mayo y se estableció que si se pruebe proceder con el proceso de contratación directa.</t>
  </si>
  <si>
    <t>Calendario Outlook</t>
  </si>
  <si>
    <t>Repositorio SharePoint</t>
  </si>
  <si>
    <t>ASTRID PEREIRA SIERRA</t>
  </si>
  <si>
    <t>Astrid@creangel.com</t>
  </si>
  <si>
    <t>Claudia Marcela Montenegro</t>
  </si>
  <si>
    <t>cmontenegro@creangel.com</t>
  </si>
  <si>
    <t xml:space="preserve">Gerente de negocios </t>
  </si>
  <si>
    <t>Gerente técnico</t>
  </si>
  <si>
    <t>angelor337@gmail.com</t>
  </si>
  <si>
    <t>Angelo Rodríguez</t>
  </si>
  <si>
    <t>Líder técnico</t>
  </si>
  <si>
    <t>Hardware en el centro de cómputo</t>
  </si>
  <si>
    <t>Documento en repositorio de SharePoint</t>
  </si>
  <si>
    <t>Agenda Outlook y planilla de asistencia.</t>
  </si>
  <si>
    <t xml:space="preserve">   Inicio de proyecto</t>
  </si>
  <si>
    <t xml:space="preserve">   Planeación de la implementación</t>
  </si>
  <si>
    <t xml:space="preserve">      Recolección de información</t>
  </si>
  <si>
    <t xml:space="preserve">   Implementación</t>
  </si>
  <si>
    <t xml:space="preserve">      Entrega equipos a Cliente</t>
  </si>
  <si>
    <t xml:space="preserve">      Fase 1 - Configuración básica - Generar busquedas en el portal Web</t>
  </si>
  <si>
    <t xml:space="preserve">      Lanzamiento a producción de los productos de la fase</t>
  </si>
  <si>
    <t xml:space="preserve">      Fase 2 - Configuración Intermedia - Conversión</t>
  </si>
  <si>
    <t xml:space="preserve">         Transformación de contenidos a indexar (Tifs, pds, OCR)</t>
  </si>
  <si>
    <t xml:space="preserve">   Fase 3 - Generar busquedas en Aplicativos</t>
  </si>
  <si>
    <t xml:space="preserve">      Integración con SIGS</t>
  </si>
  <si>
    <t xml:space="preserve">         Indexación</t>
  </si>
  <si>
    <t xml:space="preserve">         Lanzamiento a producción de los productos de la fase</t>
  </si>
  <si>
    <t>Cierre de proyecto</t>
  </si>
  <si>
    <t>El viernes 20 de nov se inicio el procedimiento de conversión de la documentación de la Oficina Jurídica</t>
  </si>
  <si>
    <t>Se realizaron las verificaciones y el proveedor Tanden dio el OK en la conversión de los archivos con resultados satisfactorios.</t>
  </si>
  <si>
    <t>Se intregó con Postal y Con SIGS satisfactoriamente.</t>
  </si>
  <si>
    <t>Se realiza busquedas con el contenido de personas naturales y juridicas; las busquedas están dinamicas y con gráficas. Esta pendiente el diseño.</t>
  </si>
  <si>
    <t>Se realizó con  éxito y tiene el contenido de los datos.</t>
  </si>
  <si>
    <t>La fase 1 esta estabilizada, se esta estabilizando la fase 3 y está pendiente la fase 2 una vez se tengan los archivos convetidos con OCR.</t>
  </si>
  <si>
    <t>http://www.supersociedades.gov.co/Paginas/Resultados_Busqueda.aspx?q=supersociedades</t>
  </si>
  <si>
    <t>http://intranet/DID/DID/Documentos/Forms/AllItems.aspx?RootFolder=%2FDID%2FDID%2FDocumentos%2FA%C3%91O%202015%2FProcesos%20de%20Contrataci%C3%B3n%2FC060%2DMOTOR%20DE%20BUSQUEDA%2F02%2E%20CONTRACTUAL%2F03%2E%20CIERRE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</si>
</sst>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240A]#,##0"/>
    <numFmt numFmtId="166" formatCode="dd\-mm\-yy"/>
    <numFmt numFmtId="167" formatCode="_(* #,##0_);_(* \(#,##0\);_(* &quot;-&quot;??_);_(@_)"/>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0"/>
      <name val="Arial"/>
      <family val="2"/>
    </font>
    <font>
      <b/>
      <sz val="11"/>
      <name val="Calibri"/>
      <family val="2"/>
    </font>
    <font>
      <sz val="11"/>
      <name val="Calibri"/>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14999847407452621"/>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43" fontId="17" fillId="0" borderId="0" applyFont="0" applyFill="0" applyBorder="0" applyAlignment="0" applyProtection="0"/>
    <xf numFmtId="9" fontId="18" fillId="0" borderId="0" applyFont="0" applyFill="0" applyBorder="0" applyAlignment="0" applyProtection="0"/>
  </cellStyleXfs>
  <cellXfs count="265">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167" fontId="4" fillId="4" borderId="2" xfId="5" applyNumberFormat="1" applyFont="1" applyFill="1" applyBorder="1" applyAlignment="1">
      <alignment horizontal="center" vertical="center" wrapText="1"/>
    </xf>
    <xf numFmtId="0" fontId="19" fillId="9" borderId="2" xfId="0" applyFont="1" applyFill="1" applyBorder="1" applyAlignment="1">
      <alignment vertical="center" wrapText="1"/>
    </xf>
    <xf numFmtId="9" fontId="4" fillId="0" borderId="2" xfId="0" applyNumberFormat="1" applyFont="1" applyBorder="1" applyAlignment="1">
      <alignment horizontal="center" vertical="center" wrapText="1"/>
    </xf>
    <xf numFmtId="9" fontId="4" fillId="0" borderId="2" xfId="6" applyFont="1" applyBorder="1" applyAlignment="1">
      <alignment horizontal="center" vertical="center" wrapText="1"/>
    </xf>
    <xf numFmtId="0" fontId="20" fillId="9" borderId="2" xfId="0" applyFont="1" applyFill="1" applyBorder="1" applyAlignment="1">
      <alignment vertical="center" wrapText="1"/>
    </xf>
    <xf numFmtId="0" fontId="6"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20" fillId="9" borderId="2" xfId="0" applyFont="1" applyFill="1" applyBorder="1" applyAlignment="1">
      <alignment horizontal="left" vertical="center" wrapText="1" indent="2"/>
    </xf>
    <xf numFmtId="0" fontId="20" fillId="9" borderId="2" xfId="0" applyFont="1" applyFill="1" applyBorder="1" applyAlignment="1">
      <alignment horizontal="left" vertical="center" wrapText="1" indent="1"/>
    </xf>
    <xf numFmtId="0" fontId="6" fillId="0" borderId="7" xfId="0" applyFont="1" applyBorder="1" applyAlignment="1">
      <alignment horizontal="center" vertical="center" wrapText="1"/>
    </xf>
    <xf numFmtId="0" fontId="6" fillId="0" borderId="54" xfId="0" applyFont="1" applyBorder="1" applyAlignment="1">
      <alignment horizontal="center" vertical="center" wrapText="1"/>
    </xf>
    <xf numFmtId="9" fontId="4" fillId="10" borderId="2"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2" fontId="4" fillId="4" borderId="2" xfId="0" applyNumberFormat="1" applyFont="1" applyFill="1" applyBorder="1" applyAlignment="1">
      <alignment horizontal="center" vertical="center" wrapText="1"/>
    </xf>
    <xf numFmtId="1" fontId="4" fillId="4" borderId="2" xfId="0" applyNumberFormat="1"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0" fillId="0" borderId="0" xfId="0" applyAlignment="1">
      <alignment wrapText="1"/>
    </xf>
    <xf numFmtId="0" fontId="11" fillId="4" borderId="2" xfId="4" applyFill="1" applyBorder="1"/>
    <xf numFmtId="1" fontId="11" fillId="0" borderId="2" xfId="4" applyNumberFormat="1" applyBorder="1" applyAlignment="1">
      <alignment horizontal="center" vertical="center" wrapText="1"/>
    </xf>
    <xf numFmtId="0" fontId="4" fillId="0" borderId="2" xfId="0" applyFont="1" applyBorder="1" applyAlignment="1">
      <alignment horizontal="center" vertical="center" wrapText="1"/>
    </xf>
    <xf numFmtId="165"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10"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1" fillId="0" borderId="7" xfId="4" applyBorder="1" applyAlignment="1">
      <alignment horizontal="center" vertical="center"/>
    </xf>
    <xf numFmtId="0" fontId="11" fillId="0" borderId="49" xfId="4" applyBorder="1" applyAlignment="1">
      <alignment horizontal="center" vertical="center"/>
    </xf>
    <xf numFmtId="0" fontId="11" fillId="0" borderId="54" xfId="4" applyBorder="1" applyAlignment="1">
      <alignment horizontal="center" vertical="center"/>
    </xf>
    <xf numFmtId="0" fontId="4" fillId="0" borderId="7"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4" xfId="0" applyFont="1" applyBorder="1" applyAlignment="1">
      <alignment horizontal="center" vertical="center" wrapText="1"/>
    </xf>
    <xf numFmtId="9" fontId="4" fillId="0" borderId="7" xfId="6" applyFont="1" applyBorder="1" applyAlignment="1">
      <alignment horizontal="center" vertical="center" wrapText="1"/>
    </xf>
    <xf numFmtId="9" fontId="4" fillId="0" borderId="49" xfId="6" applyFont="1" applyBorder="1" applyAlignment="1">
      <alignment horizontal="center" vertical="center" wrapText="1"/>
    </xf>
    <xf numFmtId="9" fontId="4" fillId="0" borderId="54" xfId="6" applyFont="1"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7">
    <cellStyle name="Hipervínculo" xfId="4" builtinId="8"/>
    <cellStyle name="Millares" xfId="5" builtinId="3"/>
    <cellStyle name="Neutral" xfId="1" builtinId="28" customBuiltin="1"/>
    <cellStyle name="Normal" xfId="0" builtinId="0"/>
    <cellStyle name="Normal 2" xfId="2"/>
    <cellStyle name="Porcentaje" xfId="6"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695738</xdr:colOff>
      <xdr:row>1</xdr:row>
      <xdr:rowOff>33131</xdr:rowOff>
    </xdr:from>
    <xdr:to>
      <xdr:col>1</xdr:col>
      <xdr:colOff>1524000</xdr:colOff>
      <xdr:row>4</xdr:row>
      <xdr:rowOff>124241</xdr:rowOff>
    </xdr:to>
    <xdr:pic>
      <xdr:nvPicPr>
        <xdr:cNvPr id="4" name="3 Imagen"/>
        <xdr:cNvPicPr>
          <a:picLocks noChangeAspect="1"/>
        </xdr:cNvPicPr>
      </xdr:nvPicPr>
      <xdr:blipFill>
        <a:blip xmlns:r="http://schemas.openxmlformats.org/officeDocument/2006/relationships" r:embed="rId2"/>
        <a:stretch>
          <a:fillRect/>
        </a:stretch>
      </xdr:blipFill>
      <xdr:spPr>
        <a:xfrm>
          <a:off x="861390" y="198783"/>
          <a:ext cx="828262" cy="538371"/>
        </a:xfrm>
        <a:prstGeom prst="rect">
          <a:avLst/>
        </a:prstGeom>
      </xdr:spPr>
    </xdr:pic>
    <xdr:clientData/>
  </xdr:twoCellAnchor>
  <xdr:twoCellAnchor editAs="oneCell">
    <xdr:from>
      <xdr:col>15</xdr:col>
      <xdr:colOff>380999</xdr:colOff>
      <xdr:row>1</xdr:row>
      <xdr:rowOff>136072</xdr:rowOff>
    </xdr:from>
    <xdr:to>
      <xdr:col>40</xdr:col>
      <xdr:colOff>311058</xdr:colOff>
      <xdr:row>28</xdr:row>
      <xdr:rowOff>170418</xdr:rowOff>
    </xdr:to>
    <xdr:pic>
      <xdr:nvPicPr>
        <xdr:cNvPr id="2" name="Imagen 1"/>
        <xdr:cNvPicPr>
          <a:picLocks noChangeAspect="1"/>
        </xdr:cNvPicPr>
      </xdr:nvPicPr>
      <xdr:blipFill>
        <a:blip xmlns:r="http://schemas.openxmlformats.org/officeDocument/2006/relationships" r:embed="rId3"/>
        <a:stretch>
          <a:fillRect/>
        </a:stretch>
      </xdr:blipFill>
      <xdr:spPr>
        <a:xfrm>
          <a:off x="17199428" y="299358"/>
          <a:ext cx="15238095" cy="82666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F-015%20Planeacion%20de%20proyectos%20-%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8" Type="http://schemas.openxmlformats.org/officeDocument/2006/relationships/hyperlink" Target="../../../../../../../../../DID/DID/Documentos/Forms/AllItems.aspx?RootFolder=%2FDID%2FDID%2FDocumentos%2FA%C3%91O%202015%2FProcesos%20de%20Contrataci%C3%B3n%2FC060%2DMOTOR%20DE%20BUSQUEDA%2F02%2E%20CONTRACTUAL%2F03%2E%20CIERRE" TargetMode="External"/><Relationship Id="rId3" Type="http://schemas.openxmlformats.org/officeDocument/2006/relationships/hyperlink" Target="../../../../../../../../../DID/DID/Documentos/A%C3%91O%202015/Procesos%20de%20Contrataci%C3%B3n/C060-MOTOR%20DE%20BUSQUEDA/02.%20CONTRACTUAL/02.%20ENTREGABLES/acta%20de%20instalacion%20y%20salida%20de%20elementos.pdf" TargetMode="External"/><Relationship Id="rId7" Type="http://schemas.openxmlformats.org/officeDocument/2006/relationships/hyperlink" Target="http://www.supersociedades.gov.co/Paginas/Resultados_Busqueda.aspx?q=supersociedades" TargetMode="External"/><Relationship Id="rId12" Type="http://schemas.openxmlformats.org/officeDocument/2006/relationships/comments" Target="../comments10.xml"/><Relationship Id="rId2" Type="http://schemas.openxmlformats.org/officeDocument/2006/relationships/hyperlink" Target="../../../../../../../../../DID/DID/Documentos/A%C3%91O%202015/Procesos%20de%20Contrataci%C3%B3n/C060-MOTOR%20DE%20BUSQUEDA/01.%20PRE-CONTRACTUAL/Contractual/Acta%20de%20inicio%20CREANGEL.pdf" TargetMode="External"/><Relationship Id="rId1" Type="http://schemas.openxmlformats.org/officeDocument/2006/relationships/hyperlink" Target="../Forms/AllItems.aspx?RootFolder=%2FDID%2FDID%2FDocumentos%2FA%C3%91O%202015%2FProcesos%20de%20Contrataci%C3%B3n%2FAdquisic%C3%ADon%20de%20Servidores%2C%20Almacenamiento%20y%20Memorias" TargetMode="External"/><Relationship Id="rId6" Type="http://schemas.openxmlformats.org/officeDocument/2006/relationships/hyperlink" Target="http://www.supersociedades.gov.co/Paginas/Resultados_Busqueda.aspx?q=supersociedades" TargetMode="External"/><Relationship Id="rId11" Type="http://schemas.openxmlformats.org/officeDocument/2006/relationships/vmlDrawing" Target="../drawings/vmlDrawing10.vml"/><Relationship Id="rId5" Type="http://schemas.openxmlformats.org/officeDocument/2006/relationships/hyperlink" Target="http://www.supersociedades.gov.co/Paginas/Resultados_Busqueda.aspx?q=supersociedades" TargetMode="External"/><Relationship Id="rId10" Type="http://schemas.openxmlformats.org/officeDocument/2006/relationships/drawing" Target="../drawings/drawing11.xml"/><Relationship Id="rId4" Type="http://schemas.openxmlformats.org/officeDocument/2006/relationships/hyperlink" Target="../../../../../../../../../DID/DID/Documentos/A%C3%91O%202015/Procesos%20de%20Contrataci%C3%B3n/C060-MOTOR%20DE%20BUSQUEDA/02.%20CONTRACTUAL/02.%20ENTREGABLES/Formato%20de%20Evidencia%20de%20indexacio%CC%81n.doc"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angelor337@gmail.co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42"/>
      <c r="C2" s="143"/>
      <c r="D2" s="144" t="s">
        <v>123</v>
      </c>
      <c r="E2" s="145"/>
      <c r="F2" s="145"/>
      <c r="G2" s="145"/>
      <c r="H2" s="145"/>
      <c r="I2" s="145"/>
      <c r="J2" s="146"/>
      <c r="K2" s="132" t="s">
        <v>124</v>
      </c>
      <c r="L2" s="133"/>
      <c r="S2" s="16"/>
    </row>
    <row r="3" spans="1:19" s="13" customFormat="1" ht="23.25" customHeight="1" x14ac:dyDescent="0.2">
      <c r="A3" s="59"/>
      <c r="B3" s="138"/>
      <c r="C3" s="139"/>
      <c r="D3" s="147" t="s">
        <v>125</v>
      </c>
      <c r="E3" s="148"/>
      <c r="F3" s="148"/>
      <c r="G3" s="148"/>
      <c r="H3" s="148"/>
      <c r="I3" s="148"/>
      <c r="J3" s="149"/>
      <c r="K3" s="134" t="s">
        <v>130</v>
      </c>
      <c r="L3" s="135"/>
      <c r="S3" s="16"/>
    </row>
    <row r="4" spans="1:19" s="13" customFormat="1" ht="24" customHeight="1" x14ac:dyDescent="0.2">
      <c r="A4" s="59"/>
      <c r="B4" s="138"/>
      <c r="C4" s="139"/>
      <c r="D4" s="147" t="s">
        <v>126</v>
      </c>
      <c r="E4" s="148"/>
      <c r="F4" s="148"/>
      <c r="G4" s="148"/>
      <c r="H4" s="148"/>
      <c r="I4" s="148"/>
      <c r="J4" s="149"/>
      <c r="K4" s="134" t="s">
        <v>127</v>
      </c>
      <c r="L4" s="135"/>
      <c r="S4" s="16"/>
    </row>
    <row r="5" spans="1:19" s="13" customFormat="1" ht="22.5" customHeight="1" thickBot="1" x14ac:dyDescent="0.25">
      <c r="A5" s="59"/>
      <c r="B5" s="140"/>
      <c r="C5" s="141"/>
      <c r="D5" s="150" t="s">
        <v>128</v>
      </c>
      <c r="E5" s="151"/>
      <c r="F5" s="151"/>
      <c r="G5" s="151"/>
      <c r="H5" s="151"/>
      <c r="I5" s="151"/>
      <c r="J5" s="152"/>
      <c r="K5" s="136" t="s">
        <v>129</v>
      </c>
      <c r="L5" s="137"/>
      <c r="S5" s="16"/>
    </row>
    <row r="6" spans="1:19" ht="5.25" customHeight="1" x14ac:dyDescent="0.2">
      <c r="C6" s="14"/>
      <c r="D6" s="14"/>
      <c r="E6" s="14"/>
      <c r="F6" s="14"/>
      <c r="G6" s="14"/>
      <c r="H6" s="14"/>
      <c r="I6" s="14"/>
    </row>
    <row r="7" spans="1:19" ht="29.25" customHeight="1" x14ac:dyDescent="0.2">
      <c r="C7" s="130" t="s">
        <v>0</v>
      </c>
      <c r="D7" s="130"/>
      <c r="E7" s="131" t="s">
        <v>178</v>
      </c>
      <c r="F7" s="131"/>
      <c r="G7" s="131"/>
      <c r="H7" s="131"/>
      <c r="I7" s="131"/>
      <c r="J7" s="131"/>
      <c r="K7" s="13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7" sqref="D7:P7"/>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2"/>
      <c r="C2" s="213"/>
      <c r="D2" s="226" t="s">
        <v>123</v>
      </c>
      <c r="E2" s="227"/>
      <c r="F2" s="227"/>
      <c r="G2" s="227"/>
      <c r="H2" s="227"/>
      <c r="I2" s="227"/>
      <c r="J2" s="228"/>
      <c r="K2" s="96"/>
      <c r="L2" s="94"/>
      <c r="M2" s="221" t="str">
        <f>Proyecto!K2</f>
        <v>Codigo: GC-F-015</v>
      </c>
      <c r="N2" s="221"/>
      <c r="O2" s="221"/>
      <c r="P2" s="222"/>
      <c r="R2" s="11"/>
      <c r="S2" s="11"/>
      <c r="T2" s="11"/>
      <c r="U2" s="15"/>
      <c r="AE2" s="16"/>
    </row>
    <row r="3" spans="2:31" s="12" customFormat="1" ht="23.25" customHeight="1" x14ac:dyDescent="0.2">
      <c r="B3" s="214"/>
      <c r="C3" s="200"/>
      <c r="D3" s="229" t="s">
        <v>125</v>
      </c>
      <c r="E3" s="230"/>
      <c r="F3" s="230"/>
      <c r="G3" s="230"/>
      <c r="H3" s="230"/>
      <c r="I3" s="230"/>
      <c r="J3" s="231"/>
      <c r="K3" s="29"/>
      <c r="L3" s="69"/>
      <c r="M3" s="153" t="str">
        <f>Proyecto!K3</f>
        <v>Fecha: 17 de septiembre de 2014</v>
      </c>
      <c r="N3" s="153"/>
      <c r="O3" s="153"/>
      <c r="P3" s="223"/>
      <c r="R3" s="11"/>
      <c r="S3" s="11"/>
      <c r="T3" s="11"/>
      <c r="U3" s="15"/>
      <c r="AE3" s="16"/>
    </row>
    <row r="4" spans="2:31" s="12" customFormat="1" ht="24" customHeight="1" x14ac:dyDescent="0.2">
      <c r="B4" s="214"/>
      <c r="C4" s="200"/>
      <c r="D4" s="229" t="s">
        <v>126</v>
      </c>
      <c r="E4" s="230"/>
      <c r="F4" s="230"/>
      <c r="G4" s="230"/>
      <c r="H4" s="230"/>
      <c r="I4" s="230"/>
      <c r="J4" s="231"/>
      <c r="K4" s="29"/>
      <c r="L4" s="69"/>
      <c r="M4" s="153" t="str">
        <f>Proyecto!K4</f>
        <v>Version 001</v>
      </c>
      <c r="N4" s="153"/>
      <c r="O4" s="153"/>
      <c r="P4" s="223"/>
      <c r="R4" s="11"/>
      <c r="U4" s="15"/>
      <c r="AE4" s="16"/>
    </row>
    <row r="5" spans="2:31" s="12" customFormat="1" ht="22.5" customHeight="1" thickBot="1" x14ac:dyDescent="0.25">
      <c r="B5" s="215"/>
      <c r="C5" s="216"/>
      <c r="D5" s="232" t="s">
        <v>128</v>
      </c>
      <c r="E5" s="233"/>
      <c r="F5" s="233"/>
      <c r="G5" s="233"/>
      <c r="H5" s="233"/>
      <c r="I5" s="233"/>
      <c r="J5" s="234"/>
      <c r="K5" s="97"/>
      <c r="L5" s="95"/>
      <c r="M5" s="224" t="s">
        <v>129</v>
      </c>
      <c r="N5" s="224"/>
      <c r="O5" s="224"/>
      <c r="P5" s="22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31" t="str">
        <f>Proyecto!$E$7</f>
        <v xml:space="preserve">Motor de Búsqueda Empresarial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30" t="s">
        <v>28</v>
      </c>
      <c r="C10" s="130"/>
      <c r="D10" s="131" t="s">
        <v>195</v>
      </c>
      <c r="E10" s="131"/>
      <c r="F10" s="131"/>
      <c r="G10" s="131"/>
      <c r="H10" s="131"/>
      <c r="I10" s="131"/>
      <c r="J10" s="131"/>
      <c r="K10" s="131"/>
      <c r="L10" s="131"/>
      <c r="M10" s="131"/>
      <c r="N10" s="131"/>
      <c r="O10" s="131"/>
      <c r="P10" s="131"/>
      <c r="AE10" s="1"/>
    </row>
    <row r="12" spans="2:31" ht="30" customHeight="1" x14ac:dyDescent="0.2">
      <c r="B12" s="130" t="s">
        <v>29</v>
      </c>
      <c r="C12" s="130"/>
      <c r="D12" s="160" t="s">
        <v>197</v>
      </c>
      <c r="E12" s="160"/>
      <c r="F12" s="160"/>
      <c r="G12" s="160"/>
      <c r="H12" s="160"/>
      <c r="I12" s="160"/>
      <c r="J12" s="160"/>
      <c r="K12" s="160"/>
      <c r="L12" s="160"/>
      <c r="M12" s="160"/>
      <c r="N12" s="160"/>
      <c r="O12" s="160"/>
      <c r="P12" s="160"/>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30" t="s">
        <v>30</v>
      </c>
      <c r="C14" s="130"/>
      <c r="D14" s="160" t="s">
        <v>196</v>
      </c>
      <c r="E14" s="160"/>
      <c r="F14" s="160"/>
      <c r="G14" s="160"/>
      <c r="H14" s="160"/>
      <c r="I14" s="160"/>
      <c r="J14" s="160"/>
      <c r="K14" s="160"/>
      <c r="L14" s="160"/>
      <c r="M14" s="160"/>
      <c r="N14" s="160"/>
      <c r="O14" s="160"/>
      <c r="P14" s="160"/>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30" t="s">
        <v>31</v>
      </c>
      <c r="C16" s="130"/>
      <c r="D16" s="160" t="s">
        <v>164</v>
      </c>
      <c r="E16" s="160"/>
      <c r="F16" s="160"/>
      <c r="G16" s="160"/>
      <c r="H16" s="160"/>
      <c r="I16" s="160"/>
      <c r="J16" s="160"/>
      <c r="K16" s="160"/>
      <c r="L16" s="160"/>
      <c r="M16" s="160"/>
      <c r="N16" s="160"/>
      <c r="O16" s="160"/>
      <c r="P16" s="160"/>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30" t="s">
        <v>32</v>
      </c>
      <c r="C18" s="130"/>
      <c r="D18" s="160" t="s">
        <v>194</v>
      </c>
      <c r="E18" s="160"/>
      <c r="F18" s="160"/>
      <c r="G18" s="160"/>
      <c r="H18" s="160"/>
      <c r="I18" s="160"/>
      <c r="J18" s="160"/>
      <c r="K18" s="160"/>
      <c r="L18" s="160"/>
      <c r="M18" s="160"/>
      <c r="N18" s="160"/>
      <c r="O18" s="160"/>
      <c r="P18" s="160"/>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30" t="s">
        <v>33</v>
      </c>
      <c r="C20" s="130"/>
      <c r="D20" s="160" t="s">
        <v>163</v>
      </c>
      <c r="E20" s="160"/>
      <c r="F20" s="160"/>
      <c r="G20" s="160"/>
      <c r="H20" s="160"/>
      <c r="I20" s="160"/>
      <c r="J20" s="160"/>
      <c r="K20" s="160"/>
      <c r="L20" s="160"/>
      <c r="M20" s="160"/>
      <c r="N20" s="160"/>
      <c r="O20" s="160"/>
      <c r="P20" s="160"/>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81"/>
  <sheetViews>
    <sheetView showGridLines="0" topLeftCell="A38" zoomScale="85" zoomScaleNormal="85" workbookViewId="0">
      <selection activeCell="L39" sqref="L39"/>
    </sheetView>
  </sheetViews>
  <sheetFormatPr baseColWidth="10" defaultRowHeight="12" x14ac:dyDescent="0.2"/>
  <cols>
    <col min="1" max="1" width="2.42578125" style="1" customWidth="1"/>
    <col min="2" max="2" width="34.7109375" style="1" customWidth="1"/>
    <col min="3" max="3" width="18" style="1" customWidth="1"/>
    <col min="4" max="4" width="6.140625" style="1" customWidth="1"/>
    <col min="5" max="5" width="8.5703125" style="1" customWidth="1"/>
    <col min="6" max="6" width="7" style="1" customWidth="1"/>
    <col min="7" max="8" width="11.5703125" style="1" customWidth="1"/>
    <col min="9" max="9" width="10.28515625" style="1" customWidth="1"/>
    <col min="10" max="10" width="24.42578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x14ac:dyDescent="0.2">
      <c r="B2" s="239"/>
      <c r="C2" s="238" t="s">
        <v>123</v>
      </c>
      <c r="D2" s="238"/>
      <c r="E2" s="238"/>
      <c r="F2" s="238"/>
      <c r="G2" s="238"/>
      <c r="H2" s="238"/>
      <c r="I2" s="238"/>
      <c r="J2" s="238"/>
      <c r="K2" s="244" t="str">
        <f>Proyecto!K2</f>
        <v>Codigo: GC-F-015</v>
      </c>
      <c r="L2" s="222"/>
      <c r="M2" s="88"/>
      <c r="N2" s="88"/>
    </row>
    <row r="3" spans="2:14" s="18" customFormat="1" x14ac:dyDescent="0.2">
      <c r="B3" s="240"/>
      <c r="C3" s="242" t="s">
        <v>125</v>
      </c>
      <c r="D3" s="242"/>
      <c r="E3" s="242"/>
      <c r="F3" s="242"/>
      <c r="G3" s="242"/>
      <c r="H3" s="242"/>
      <c r="I3" s="242"/>
      <c r="J3" s="242"/>
      <c r="K3" s="245" t="str">
        <f>Proyecto!K3</f>
        <v>Fecha: 17 de septiembre de 2014</v>
      </c>
      <c r="L3" s="223"/>
      <c r="M3" s="88"/>
      <c r="N3" s="88"/>
    </row>
    <row r="4" spans="2:14" s="18" customFormat="1" x14ac:dyDescent="0.2">
      <c r="B4" s="240"/>
      <c r="C4" s="242" t="s">
        <v>126</v>
      </c>
      <c r="D4" s="242"/>
      <c r="E4" s="242"/>
      <c r="F4" s="242"/>
      <c r="G4" s="242"/>
      <c r="H4" s="242"/>
      <c r="I4" s="242"/>
      <c r="J4" s="242"/>
      <c r="K4" s="245" t="str">
        <f>Proyecto!K4</f>
        <v>Version 001</v>
      </c>
      <c r="L4" s="223"/>
      <c r="M4" s="88"/>
      <c r="N4" s="88"/>
    </row>
    <row r="5" spans="2:14" s="18" customFormat="1" ht="12.75" thickBot="1" x14ac:dyDescent="0.25">
      <c r="B5" s="241"/>
      <c r="C5" s="243" t="s">
        <v>128</v>
      </c>
      <c r="D5" s="243"/>
      <c r="E5" s="243"/>
      <c r="F5" s="243"/>
      <c r="G5" s="243"/>
      <c r="H5" s="243"/>
      <c r="I5" s="243"/>
      <c r="J5" s="243"/>
      <c r="K5" s="246" t="s">
        <v>129</v>
      </c>
      <c r="L5" s="225"/>
      <c r="M5" s="88"/>
      <c r="N5" s="88"/>
    </row>
    <row r="6" spans="2:14" x14ac:dyDescent="0.2">
      <c r="B6" s="17"/>
      <c r="C6" s="17"/>
      <c r="D6" s="17"/>
      <c r="E6" s="17"/>
    </row>
    <row r="7" spans="2:14" x14ac:dyDescent="0.2">
      <c r="B7" s="130" t="s">
        <v>0</v>
      </c>
      <c r="C7" s="130"/>
      <c r="D7" s="131" t="str">
        <f>Proyecto!$E$7</f>
        <v xml:space="preserve">Motor de Búsqueda Empresarial </v>
      </c>
      <c r="E7" s="131"/>
      <c r="F7" s="131"/>
      <c r="G7" s="131"/>
      <c r="H7" s="131"/>
      <c r="I7" s="131"/>
      <c r="J7" s="131"/>
      <c r="K7" s="131"/>
      <c r="L7" s="131"/>
      <c r="M7" s="1"/>
    </row>
    <row r="9" spans="2:14" ht="60" x14ac:dyDescent="0.2">
      <c r="B9" s="45" t="s">
        <v>78</v>
      </c>
      <c r="C9" s="45" t="s">
        <v>79</v>
      </c>
      <c r="D9" s="45" t="s">
        <v>80</v>
      </c>
      <c r="E9" s="46" t="s">
        <v>81</v>
      </c>
      <c r="F9" s="45" t="s">
        <v>82</v>
      </c>
      <c r="G9" s="47" t="s">
        <v>91</v>
      </c>
      <c r="H9" s="47" t="s">
        <v>92</v>
      </c>
      <c r="I9" s="47" t="s">
        <v>93</v>
      </c>
      <c r="J9" s="46" t="s">
        <v>83</v>
      </c>
      <c r="K9" s="48" t="s">
        <v>84</v>
      </c>
      <c r="L9" s="48" t="s">
        <v>85</v>
      </c>
    </row>
    <row r="10" spans="2:14" ht="24" x14ac:dyDescent="0.2">
      <c r="B10" s="108" t="s">
        <v>169</v>
      </c>
      <c r="C10" s="100" t="s">
        <v>170</v>
      </c>
      <c r="D10" s="109">
        <v>1</v>
      </c>
      <c r="E10" s="100" t="s">
        <v>198</v>
      </c>
      <c r="F10" s="100"/>
      <c r="G10" s="100"/>
      <c r="H10" s="100"/>
      <c r="I10" s="100"/>
      <c r="J10" s="100"/>
      <c r="K10" s="100"/>
      <c r="L10" s="110"/>
    </row>
    <row r="11" spans="2:14" ht="48" x14ac:dyDescent="0.2">
      <c r="B11" s="111" t="s">
        <v>199</v>
      </c>
      <c r="C11" s="112" t="s">
        <v>200</v>
      </c>
      <c r="D11" s="109">
        <v>1</v>
      </c>
      <c r="E11" s="100"/>
      <c r="F11" s="100" t="s">
        <v>201</v>
      </c>
      <c r="G11" s="113">
        <v>42060</v>
      </c>
      <c r="H11" s="113">
        <v>42103</v>
      </c>
      <c r="I11" s="114">
        <f>(H11-G11)/7</f>
        <v>6.1428571428571432</v>
      </c>
      <c r="J11" s="247" t="s">
        <v>202</v>
      </c>
      <c r="K11" s="113">
        <f>H11</f>
        <v>42103</v>
      </c>
      <c r="L11" s="110">
        <f>IF(K11&lt;&gt;"",E11/100,0)</f>
        <v>0</v>
      </c>
    </row>
    <row r="12" spans="2:14" ht="48" x14ac:dyDescent="0.2">
      <c r="B12" s="115" t="s">
        <v>203</v>
      </c>
      <c r="C12" s="112" t="s">
        <v>204</v>
      </c>
      <c r="D12" s="109"/>
      <c r="E12" s="250">
        <v>6</v>
      </c>
      <c r="F12" s="100" t="s">
        <v>201</v>
      </c>
      <c r="G12" s="113">
        <v>42060</v>
      </c>
      <c r="H12" s="113">
        <v>42066</v>
      </c>
      <c r="I12" s="114">
        <f t="shared" ref="I12:I43" si="0">(H12-G12)/7</f>
        <v>0.8571428571428571</v>
      </c>
      <c r="J12" s="248"/>
      <c r="K12" s="113">
        <f t="shared" ref="K12:K17" si="1">H12</f>
        <v>42066</v>
      </c>
      <c r="L12" s="253">
        <f>IF(K12&lt;&gt;"",E12/100,0)</f>
        <v>0.06</v>
      </c>
    </row>
    <row r="13" spans="2:14" ht="48" x14ac:dyDescent="0.2">
      <c r="B13" s="115" t="s">
        <v>205</v>
      </c>
      <c r="C13" s="112" t="s">
        <v>206</v>
      </c>
      <c r="D13" s="109">
        <v>1</v>
      </c>
      <c r="E13" s="251"/>
      <c r="F13" s="100" t="s">
        <v>201</v>
      </c>
      <c r="G13" s="113">
        <v>42067</v>
      </c>
      <c r="H13" s="113">
        <v>42075</v>
      </c>
      <c r="I13" s="114">
        <f t="shared" si="0"/>
        <v>1.1428571428571428</v>
      </c>
      <c r="J13" s="248"/>
      <c r="K13" s="113">
        <f t="shared" si="1"/>
        <v>42075</v>
      </c>
      <c r="L13" s="254"/>
    </row>
    <row r="14" spans="2:14" ht="48" x14ac:dyDescent="0.2">
      <c r="B14" s="116" t="s">
        <v>207</v>
      </c>
      <c r="C14" s="112" t="s">
        <v>208</v>
      </c>
      <c r="D14" s="109">
        <v>1</v>
      </c>
      <c r="E14" s="251"/>
      <c r="F14" s="100" t="s">
        <v>201</v>
      </c>
      <c r="G14" s="113">
        <v>42075</v>
      </c>
      <c r="H14" s="113">
        <v>42081</v>
      </c>
      <c r="I14" s="114">
        <f t="shared" si="0"/>
        <v>0.8571428571428571</v>
      </c>
      <c r="J14" s="248"/>
      <c r="K14" s="113">
        <f t="shared" si="1"/>
        <v>42081</v>
      </c>
      <c r="L14" s="254"/>
    </row>
    <row r="15" spans="2:14" ht="48" x14ac:dyDescent="0.2">
      <c r="B15" s="115" t="s">
        <v>209</v>
      </c>
      <c r="C15" s="112" t="s">
        <v>210</v>
      </c>
      <c r="D15" s="109">
        <v>1</v>
      </c>
      <c r="E15" s="251"/>
      <c r="F15" s="100" t="s">
        <v>201</v>
      </c>
      <c r="G15" s="113">
        <v>42075</v>
      </c>
      <c r="H15" s="113">
        <v>42079</v>
      </c>
      <c r="I15" s="114">
        <f t="shared" si="0"/>
        <v>0.5714285714285714</v>
      </c>
      <c r="J15" s="248"/>
      <c r="K15" s="113">
        <f t="shared" si="1"/>
        <v>42079</v>
      </c>
      <c r="L15" s="254"/>
    </row>
    <row r="16" spans="2:14" ht="48" x14ac:dyDescent="0.2">
      <c r="B16" s="115" t="s">
        <v>211</v>
      </c>
      <c r="C16" s="112" t="s">
        <v>212</v>
      </c>
      <c r="D16" s="109"/>
      <c r="E16" s="251"/>
      <c r="F16" s="100" t="s">
        <v>140</v>
      </c>
      <c r="G16" s="113">
        <v>42079</v>
      </c>
      <c r="H16" s="113">
        <v>42080</v>
      </c>
      <c r="I16" s="114">
        <f t="shared" si="0"/>
        <v>0.14285714285714285</v>
      </c>
      <c r="J16" s="248"/>
      <c r="K16" s="113">
        <f t="shared" si="1"/>
        <v>42080</v>
      </c>
      <c r="L16" s="254"/>
    </row>
    <row r="17" spans="2:12" ht="48" x14ac:dyDescent="0.2">
      <c r="B17" s="115" t="s">
        <v>213</v>
      </c>
      <c r="C17" s="112" t="s">
        <v>214</v>
      </c>
      <c r="D17" s="109"/>
      <c r="E17" s="251"/>
      <c r="F17" s="100" t="s">
        <v>140</v>
      </c>
      <c r="G17" s="113">
        <v>42080</v>
      </c>
      <c r="H17" s="113">
        <v>42080</v>
      </c>
      <c r="I17" s="114">
        <f t="shared" si="0"/>
        <v>0</v>
      </c>
      <c r="J17" s="249"/>
      <c r="K17" s="113">
        <f t="shared" si="1"/>
        <v>42080</v>
      </c>
      <c r="L17" s="254"/>
    </row>
    <row r="18" spans="2:12" ht="204" x14ac:dyDescent="0.2">
      <c r="B18" s="116" t="s">
        <v>215</v>
      </c>
      <c r="C18" s="112" t="s">
        <v>216</v>
      </c>
      <c r="D18" s="109">
        <v>1</v>
      </c>
      <c r="E18" s="251"/>
      <c r="F18" s="100" t="s">
        <v>217</v>
      </c>
      <c r="G18" s="113">
        <v>42095</v>
      </c>
      <c r="H18" s="113">
        <v>42103</v>
      </c>
      <c r="I18" s="114">
        <f t="shared" si="0"/>
        <v>1.1428571428571428</v>
      </c>
      <c r="J18" s="124" t="s">
        <v>237</v>
      </c>
      <c r="K18" s="113">
        <f>G18</f>
        <v>42095</v>
      </c>
      <c r="L18" s="254"/>
    </row>
    <row r="19" spans="2:12" ht="96" x14ac:dyDescent="0.2">
      <c r="B19" s="116" t="s">
        <v>218</v>
      </c>
      <c r="C19" s="117" t="s">
        <v>219</v>
      </c>
      <c r="D19" s="109">
        <v>1</v>
      </c>
      <c r="E19" s="251"/>
      <c r="F19" s="100" t="s">
        <v>220</v>
      </c>
      <c r="G19" s="113">
        <v>42108</v>
      </c>
      <c r="H19" s="113">
        <v>42109</v>
      </c>
      <c r="I19" s="114">
        <f t="shared" si="0"/>
        <v>0.14285714285714285</v>
      </c>
      <c r="J19" s="114" t="s">
        <v>238</v>
      </c>
      <c r="K19" s="113">
        <v>42149</v>
      </c>
      <c r="L19" s="254"/>
    </row>
    <row r="20" spans="2:12" ht="48" x14ac:dyDescent="0.2">
      <c r="B20" s="116" t="s">
        <v>221</v>
      </c>
      <c r="C20" s="117" t="s">
        <v>222</v>
      </c>
      <c r="D20" s="109">
        <v>1</v>
      </c>
      <c r="E20" s="251"/>
      <c r="F20" s="100" t="s">
        <v>223</v>
      </c>
      <c r="G20" s="113">
        <v>42111</v>
      </c>
      <c r="H20" s="113">
        <v>42139</v>
      </c>
      <c r="I20" s="114">
        <f t="shared" si="0"/>
        <v>4</v>
      </c>
      <c r="J20" s="114" t="s">
        <v>238</v>
      </c>
      <c r="K20" s="113">
        <v>42150</v>
      </c>
      <c r="L20" s="254"/>
    </row>
    <row r="21" spans="2:12" ht="120" x14ac:dyDescent="0.2">
      <c r="B21" s="116" t="s">
        <v>224</v>
      </c>
      <c r="C21" s="117" t="s">
        <v>225</v>
      </c>
      <c r="D21" s="109">
        <v>1</v>
      </c>
      <c r="E21" s="251"/>
      <c r="F21" s="100" t="s">
        <v>226</v>
      </c>
      <c r="G21" s="113">
        <v>42143</v>
      </c>
      <c r="H21" s="113">
        <v>42158</v>
      </c>
      <c r="I21" s="114">
        <f t="shared" si="0"/>
        <v>2.1428571428571428</v>
      </c>
      <c r="J21" s="114" t="s">
        <v>238</v>
      </c>
      <c r="K21" s="113">
        <v>42150</v>
      </c>
      <c r="L21" s="254"/>
    </row>
    <row r="22" spans="2:12" ht="48" x14ac:dyDescent="0.2">
      <c r="B22" s="116" t="s">
        <v>227</v>
      </c>
      <c r="C22" s="112" t="s">
        <v>228</v>
      </c>
      <c r="D22" s="109">
        <v>1</v>
      </c>
      <c r="E22" s="251"/>
      <c r="F22" s="100" t="s">
        <v>223</v>
      </c>
      <c r="G22" s="113">
        <v>42158</v>
      </c>
      <c r="H22" s="113">
        <v>42177</v>
      </c>
      <c r="I22" s="114">
        <f t="shared" si="0"/>
        <v>2.7142857142857144</v>
      </c>
      <c r="J22" s="114" t="s">
        <v>238</v>
      </c>
      <c r="K22" s="113">
        <v>42153</v>
      </c>
      <c r="L22" s="254"/>
    </row>
    <row r="23" spans="2:12" ht="24" x14ac:dyDescent="0.2">
      <c r="B23" s="116" t="s">
        <v>229</v>
      </c>
      <c r="C23" s="118" t="s">
        <v>230</v>
      </c>
      <c r="D23" s="109">
        <v>1</v>
      </c>
      <c r="E23" s="252"/>
      <c r="F23" s="100" t="s">
        <v>231</v>
      </c>
      <c r="G23" s="113">
        <v>42177</v>
      </c>
      <c r="H23" s="113">
        <v>42178</v>
      </c>
      <c r="I23" s="114">
        <f t="shared" si="0"/>
        <v>0.14285714285714285</v>
      </c>
      <c r="J23" s="126" t="s">
        <v>239</v>
      </c>
      <c r="K23" s="113">
        <v>42164</v>
      </c>
      <c r="L23" s="255"/>
    </row>
    <row r="24" spans="2:12" ht="108" x14ac:dyDescent="0.2">
      <c r="B24" s="108" t="s">
        <v>165</v>
      </c>
      <c r="C24" s="100" t="s">
        <v>172</v>
      </c>
      <c r="D24" s="109">
        <v>1</v>
      </c>
      <c r="E24" s="100" t="s">
        <v>198</v>
      </c>
      <c r="F24" s="100" t="s">
        <v>232</v>
      </c>
      <c r="G24" s="113">
        <v>42178</v>
      </c>
      <c r="H24" s="113">
        <v>42369</v>
      </c>
      <c r="I24" s="114">
        <f t="shared" si="0"/>
        <v>27.285714285714285</v>
      </c>
      <c r="J24" s="126" t="s">
        <v>249</v>
      </c>
      <c r="K24" s="113">
        <v>42167</v>
      </c>
      <c r="L24" s="110"/>
    </row>
    <row r="25" spans="2:12" ht="108" x14ac:dyDescent="0.2">
      <c r="B25" s="108" t="s">
        <v>166</v>
      </c>
      <c r="C25" s="100" t="s">
        <v>171</v>
      </c>
      <c r="D25" s="109">
        <v>1</v>
      </c>
      <c r="E25" s="100" t="s">
        <v>198</v>
      </c>
      <c r="F25" s="100" t="s">
        <v>232</v>
      </c>
      <c r="G25" s="113">
        <v>42178</v>
      </c>
      <c r="H25" s="113">
        <v>42369</v>
      </c>
      <c r="I25" s="114">
        <f t="shared" si="0"/>
        <v>27.285714285714285</v>
      </c>
      <c r="J25" s="126" t="s">
        <v>250</v>
      </c>
      <c r="K25" s="113">
        <v>42172</v>
      </c>
      <c r="L25" s="110"/>
    </row>
    <row r="26" spans="2:12" ht="72" x14ac:dyDescent="0.2">
      <c r="B26" s="108" t="s">
        <v>190</v>
      </c>
      <c r="C26" s="100" t="s">
        <v>191</v>
      </c>
      <c r="D26" s="109">
        <v>1</v>
      </c>
      <c r="E26" s="100" t="s">
        <v>198</v>
      </c>
      <c r="F26" s="100" t="s">
        <v>233</v>
      </c>
      <c r="G26" s="113">
        <v>42178</v>
      </c>
      <c r="H26" s="113">
        <v>42369</v>
      </c>
      <c r="I26" s="114">
        <f t="shared" si="0"/>
        <v>27.285714285714285</v>
      </c>
      <c r="J26" s="114"/>
      <c r="K26" s="113"/>
      <c r="L26" s="110"/>
    </row>
    <row r="27" spans="2:12" ht="24" x14ac:dyDescent="0.2">
      <c r="B27" s="108" t="s">
        <v>167</v>
      </c>
      <c r="C27" s="100" t="s">
        <v>173</v>
      </c>
      <c r="D27" s="109">
        <v>1</v>
      </c>
      <c r="E27" s="100" t="s">
        <v>198</v>
      </c>
      <c r="F27" s="100" t="s">
        <v>141</v>
      </c>
      <c r="G27" s="113">
        <v>42178</v>
      </c>
      <c r="H27" s="113">
        <v>42369</v>
      </c>
      <c r="I27" s="114">
        <f t="shared" si="0"/>
        <v>27.285714285714285</v>
      </c>
      <c r="J27" s="114" t="s">
        <v>251</v>
      </c>
      <c r="K27" s="113">
        <v>42177</v>
      </c>
      <c r="L27" s="110"/>
    </row>
    <row r="28" spans="2:12" ht="15" x14ac:dyDescent="0.2">
      <c r="B28" s="108" t="s">
        <v>252</v>
      </c>
      <c r="C28" s="127"/>
      <c r="D28" s="109">
        <v>1</v>
      </c>
      <c r="E28" s="127">
        <v>3</v>
      </c>
      <c r="F28" s="127"/>
      <c r="G28" s="113">
        <v>42160</v>
      </c>
      <c r="H28" s="113">
        <v>42165</v>
      </c>
      <c r="I28" s="114">
        <f t="shared" si="0"/>
        <v>0.7142857142857143</v>
      </c>
      <c r="J28" s="114"/>
      <c r="K28" s="113">
        <v>42164</v>
      </c>
      <c r="L28" s="110">
        <f t="shared" ref="L28:L42" si="2">IF(K28&lt;&gt;"",E28/100,0)</f>
        <v>0.03</v>
      </c>
    </row>
    <row r="29" spans="2:12" ht="15" x14ac:dyDescent="0.2">
      <c r="B29" s="108" t="s">
        <v>253</v>
      </c>
      <c r="C29" s="127"/>
      <c r="D29" s="109">
        <v>1</v>
      </c>
      <c r="E29" s="127">
        <v>4</v>
      </c>
      <c r="F29" s="127"/>
      <c r="G29" s="113">
        <v>42165</v>
      </c>
      <c r="H29" s="113">
        <v>42172</v>
      </c>
      <c r="I29" s="114">
        <f t="shared" si="0"/>
        <v>1</v>
      </c>
      <c r="J29" s="114"/>
      <c r="K29" s="113">
        <v>42172</v>
      </c>
      <c r="L29" s="110">
        <f t="shared" si="2"/>
        <v>0.04</v>
      </c>
    </row>
    <row r="30" spans="2:12" ht="15" x14ac:dyDescent="0.2">
      <c r="B30" s="108" t="s">
        <v>254</v>
      </c>
      <c r="C30" s="127"/>
      <c r="D30" s="109">
        <v>1</v>
      </c>
      <c r="E30" s="127">
        <v>2</v>
      </c>
      <c r="F30" s="127"/>
      <c r="G30" s="113">
        <v>42166</v>
      </c>
      <c r="H30" s="113">
        <v>42170</v>
      </c>
      <c r="I30" s="114">
        <f t="shared" si="0"/>
        <v>0.5714285714285714</v>
      </c>
      <c r="J30" s="114"/>
      <c r="K30" s="113">
        <v>42172</v>
      </c>
      <c r="L30" s="110">
        <f t="shared" si="2"/>
        <v>0.02</v>
      </c>
    </row>
    <row r="31" spans="2:12" ht="15" x14ac:dyDescent="0.2">
      <c r="B31" s="108" t="s">
        <v>255</v>
      </c>
      <c r="C31" s="127"/>
      <c r="D31" s="109">
        <v>1</v>
      </c>
      <c r="E31" s="127">
        <v>20</v>
      </c>
      <c r="F31" s="127"/>
      <c r="G31" s="113">
        <v>42167</v>
      </c>
      <c r="H31" s="113">
        <v>42312</v>
      </c>
      <c r="I31" s="114">
        <f t="shared" si="0"/>
        <v>20.714285714285715</v>
      </c>
      <c r="J31" s="114"/>
      <c r="K31" s="113">
        <v>18</v>
      </c>
      <c r="L31" s="110">
        <f t="shared" si="2"/>
        <v>0.2</v>
      </c>
    </row>
    <row r="32" spans="2:12" ht="15" x14ac:dyDescent="0.2">
      <c r="B32" s="108" t="s">
        <v>256</v>
      </c>
      <c r="C32" s="127"/>
      <c r="D32" s="109">
        <v>1</v>
      </c>
      <c r="E32" s="127">
        <v>3</v>
      </c>
      <c r="F32" s="127"/>
      <c r="G32" s="113">
        <v>42167</v>
      </c>
      <c r="H32" s="113">
        <v>42172</v>
      </c>
      <c r="I32" s="114">
        <f t="shared" si="0"/>
        <v>0.7142857142857143</v>
      </c>
      <c r="J32" s="114"/>
      <c r="K32" s="113">
        <v>42167</v>
      </c>
      <c r="L32" s="110">
        <f t="shared" si="2"/>
        <v>0.03</v>
      </c>
    </row>
    <row r="33" spans="2:12" ht="30" x14ac:dyDescent="0.2">
      <c r="B33" s="108" t="s">
        <v>257</v>
      </c>
      <c r="C33" s="127"/>
      <c r="D33" s="109">
        <v>1</v>
      </c>
      <c r="E33" s="127">
        <v>8</v>
      </c>
      <c r="F33" s="127"/>
      <c r="G33" s="113">
        <v>42173</v>
      </c>
      <c r="H33" s="113">
        <v>42228</v>
      </c>
      <c r="I33" s="114">
        <f t="shared" si="0"/>
        <v>7.8571428571428568</v>
      </c>
      <c r="J33" s="114"/>
      <c r="K33" s="113">
        <v>42314</v>
      </c>
      <c r="L33" s="110">
        <f t="shared" si="2"/>
        <v>0.08</v>
      </c>
    </row>
    <row r="34" spans="2:12" ht="51" x14ac:dyDescent="0.2">
      <c r="B34" s="108" t="s">
        <v>258</v>
      </c>
      <c r="C34" s="127"/>
      <c r="D34" s="109">
        <v>1</v>
      </c>
      <c r="E34" s="127">
        <v>8</v>
      </c>
      <c r="F34" s="127"/>
      <c r="G34" s="113">
        <v>42167</v>
      </c>
      <c r="H34" s="113">
        <v>42222</v>
      </c>
      <c r="I34" s="114">
        <f t="shared" si="0"/>
        <v>7.8571428571428568</v>
      </c>
      <c r="J34" s="126" t="s">
        <v>272</v>
      </c>
      <c r="K34" s="113">
        <v>42314</v>
      </c>
      <c r="L34" s="110">
        <f t="shared" si="2"/>
        <v>0.08</v>
      </c>
    </row>
    <row r="35" spans="2:12" ht="60" x14ac:dyDescent="0.2">
      <c r="B35" s="108" t="s">
        <v>259</v>
      </c>
      <c r="C35" s="127"/>
      <c r="D35" s="109">
        <v>1</v>
      </c>
      <c r="E35" s="127">
        <v>12</v>
      </c>
      <c r="F35" s="127"/>
      <c r="G35" s="113">
        <v>42228</v>
      </c>
      <c r="H35" s="113">
        <v>42353</v>
      </c>
      <c r="I35" s="114">
        <f t="shared" si="0"/>
        <v>17.857142857142858</v>
      </c>
      <c r="J35" s="114" t="s">
        <v>266</v>
      </c>
      <c r="K35" s="113">
        <v>42282</v>
      </c>
      <c r="L35" s="110">
        <f>IF(K35&lt;&gt;"",E35/100,0.08)</f>
        <v>0.12</v>
      </c>
    </row>
    <row r="36" spans="2:12" ht="60" x14ac:dyDescent="0.2">
      <c r="B36" s="108" t="s">
        <v>260</v>
      </c>
      <c r="C36" s="127"/>
      <c r="D36" s="109">
        <v>1</v>
      </c>
      <c r="E36" s="127">
        <v>8</v>
      </c>
      <c r="F36" s="127"/>
      <c r="G36" s="113">
        <v>42228</v>
      </c>
      <c r="H36" s="113">
        <v>42353</v>
      </c>
      <c r="I36" s="114">
        <f t="shared" si="0"/>
        <v>17.857142857142858</v>
      </c>
      <c r="J36" s="114" t="s">
        <v>267</v>
      </c>
      <c r="K36" s="113">
        <v>42282</v>
      </c>
      <c r="L36" s="110">
        <f>IF(K36&lt;&gt;"",E36/100,0.05)</f>
        <v>0.08</v>
      </c>
    </row>
    <row r="37" spans="2:12" ht="51" x14ac:dyDescent="0.2">
      <c r="B37" s="108" t="s">
        <v>258</v>
      </c>
      <c r="C37" s="127"/>
      <c r="D37" s="109">
        <v>1</v>
      </c>
      <c r="E37" s="127">
        <v>4</v>
      </c>
      <c r="F37" s="127"/>
      <c r="G37" s="113">
        <v>42305</v>
      </c>
      <c r="H37" s="113">
        <v>42312</v>
      </c>
      <c r="I37" s="114">
        <f t="shared" si="0"/>
        <v>1</v>
      </c>
      <c r="J37" s="126" t="s">
        <v>272</v>
      </c>
      <c r="K37" s="113">
        <v>42282</v>
      </c>
      <c r="L37" s="110">
        <f t="shared" si="2"/>
        <v>0.04</v>
      </c>
    </row>
    <row r="38" spans="2:12" ht="30" x14ac:dyDescent="0.2">
      <c r="B38" s="108" t="s">
        <v>261</v>
      </c>
      <c r="C38" s="127"/>
      <c r="D38" s="109">
        <v>1</v>
      </c>
      <c r="E38" s="127">
        <v>5</v>
      </c>
      <c r="F38" s="127"/>
      <c r="G38" s="113">
        <v>42276</v>
      </c>
      <c r="H38" s="113">
        <v>42303</v>
      </c>
      <c r="I38" s="114">
        <f t="shared" si="0"/>
        <v>3.8571428571428572</v>
      </c>
      <c r="J38" s="114" t="s">
        <v>268</v>
      </c>
      <c r="K38" s="113"/>
      <c r="L38" s="110">
        <f>IF(K38&lt;&gt;"",E38/100,0.035)</f>
        <v>3.5000000000000003E-2</v>
      </c>
    </row>
    <row r="39" spans="2:12" ht="72" x14ac:dyDescent="0.2">
      <c r="B39" s="108" t="s">
        <v>262</v>
      </c>
      <c r="C39" s="127"/>
      <c r="D39" s="109">
        <v>1</v>
      </c>
      <c r="E39" s="127">
        <v>6</v>
      </c>
      <c r="F39" s="127"/>
      <c r="G39" s="113">
        <v>42276</v>
      </c>
      <c r="H39" s="113">
        <v>42334</v>
      </c>
      <c r="I39" s="114">
        <f t="shared" si="0"/>
        <v>8.2857142857142865</v>
      </c>
      <c r="J39" s="114" t="s">
        <v>269</v>
      </c>
      <c r="K39" s="113">
        <v>42262</v>
      </c>
      <c r="L39" s="110">
        <f>IF(K39&lt;&gt;"",E39/100,0.04)</f>
        <v>0.06</v>
      </c>
    </row>
    <row r="40" spans="2:12" ht="24" x14ac:dyDescent="0.2">
      <c r="B40" s="108" t="s">
        <v>263</v>
      </c>
      <c r="C40" s="127"/>
      <c r="D40" s="109">
        <v>1</v>
      </c>
      <c r="E40" s="127">
        <v>4</v>
      </c>
      <c r="F40" s="127"/>
      <c r="G40" s="113">
        <v>42286</v>
      </c>
      <c r="H40" s="113">
        <v>42327</v>
      </c>
      <c r="I40" s="114">
        <f t="shared" si="0"/>
        <v>5.8571428571428568</v>
      </c>
      <c r="J40" s="114" t="s">
        <v>270</v>
      </c>
      <c r="K40" s="113">
        <v>42299</v>
      </c>
      <c r="L40" s="110">
        <f>IF(K40&lt;&gt;"",E40/100,0.04)</f>
        <v>0.04</v>
      </c>
    </row>
    <row r="41" spans="2:12" ht="51" x14ac:dyDescent="0.2">
      <c r="B41" s="108" t="s">
        <v>264</v>
      </c>
      <c r="C41" s="127"/>
      <c r="D41" s="109">
        <v>1</v>
      </c>
      <c r="E41" s="127">
        <v>4</v>
      </c>
      <c r="F41" s="127"/>
      <c r="G41" s="113">
        <v>42297</v>
      </c>
      <c r="H41" s="113">
        <v>42334</v>
      </c>
      <c r="I41" s="114">
        <f t="shared" si="0"/>
        <v>5.2857142857142856</v>
      </c>
      <c r="J41" s="126" t="s">
        <v>272</v>
      </c>
      <c r="K41" s="113">
        <v>42282</v>
      </c>
      <c r="L41" s="110">
        <f t="shared" si="2"/>
        <v>0.04</v>
      </c>
    </row>
    <row r="42" spans="2:12" ht="140.25" x14ac:dyDescent="0.2">
      <c r="B42" s="108" t="s">
        <v>265</v>
      </c>
      <c r="C42" s="127"/>
      <c r="D42" s="109">
        <v>1</v>
      </c>
      <c r="E42" s="127">
        <v>1</v>
      </c>
      <c r="F42" s="127"/>
      <c r="G42" s="129">
        <v>42348</v>
      </c>
      <c r="H42" s="129">
        <v>42353</v>
      </c>
      <c r="I42" s="114">
        <f t="shared" si="0"/>
        <v>0.7142857142857143</v>
      </c>
      <c r="J42" s="126" t="s">
        <v>273</v>
      </c>
      <c r="K42" s="113">
        <v>42355</v>
      </c>
      <c r="L42" s="110">
        <f t="shared" si="2"/>
        <v>0.01</v>
      </c>
    </row>
    <row r="43" spans="2:12" ht="108" x14ac:dyDescent="0.2">
      <c r="B43" s="108" t="s">
        <v>168</v>
      </c>
      <c r="C43" s="100" t="s">
        <v>174</v>
      </c>
      <c r="D43" s="109">
        <v>1</v>
      </c>
      <c r="E43" s="100">
        <v>2</v>
      </c>
      <c r="F43" s="100" t="s">
        <v>232</v>
      </c>
      <c r="G43" s="113">
        <v>42178</v>
      </c>
      <c r="H43" s="113">
        <v>42369</v>
      </c>
      <c r="I43" s="114">
        <f t="shared" si="0"/>
        <v>27.285714285714285</v>
      </c>
      <c r="J43" s="114" t="s">
        <v>271</v>
      </c>
      <c r="K43" s="113">
        <v>42348</v>
      </c>
      <c r="L43" s="110">
        <f>IF(K43&lt;&gt;"",E43/100,0.01)</f>
        <v>0.02</v>
      </c>
    </row>
    <row r="44" spans="2:12" x14ac:dyDescent="0.2">
      <c r="B44" s="235" t="s">
        <v>234</v>
      </c>
      <c r="C44" s="236"/>
      <c r="D44" s="236"/>
      <c r="E44" s="236"/>
      <c r="F44" s="236"/>
      <c r="G44" s="236"/>
      <c r="H44" s="236"/>
      <c r="I44" s="236"/>
      <c r="J44" s="236"/>
      <c r="K44" s="237"/>
      <c r="L44" s="119">
        <f>SUM(L12:L43)</f>
        <v>0.9850000000000001</v>
      </c>
    </row>
    <row r="52" spans="10:13" x14ac:dyDescent="0.2">
      <c r="J52" s="2"/>
      <c r="M52" s="1"/>
    </row>
    <row r="53" spans="10:13" x14ac:dyDescent="0.2">
      <c r="J53" s="2"/>
      <c r="M53" s="1"/>
    </row>
    <row r="54" spans="10:13" x14ac:dyDescent="0.2">
      <c r="J54" s="2"/>
      <c r="M54" s="1"/>
    </row>
    <row r="55" spans="10:13" x14ac:dyDescent="0.2">
      <c r="J55" s="2"/>
      <c r="M55" s="1"/>
    </row>
    <row r="56" spans="10:13" x14ac:dyDescent="0.2">
      <c r="J56" s="2"/>
      <c r="M56" s="1"/>
    </row>
    <row r="57" spans="10:13" x14ac:dyDescent="0.2">
      <c r="J57" s="2"/>
      <c r="M57" s="1"/>
    </row>
    <row r="58" spans="10:13" x14ac:dyDescent="0.2">
      <c r="J58" s="2"/>
      <c r="M58" s="1"/>
    </row>
    <row r="59" spans="10:13" x14ac:dyDescent="0.2">
      <c r="J59" s="2"/>
      <c r="M59" s="1"/>
    </row>
    <row r="60" spans="10:13" x14ac:dyDescent="0.2">
      <c r="J60" s="2"/>
      <c r="M60" s="1"/>
    </row>
    <row r="61" spans="10:13" x14ac:dyDescent="0.2">
      <c r="J61" s="2"/>
      <c r="M61" s="1"/>
    </row>
    <row r="62" spans="10:13" x14ac:dyDescent="0.2">
      <c r="J62" s="2"/>
      <c r="M62" s="1"/>
    </row>
    <row r="63" spans="10:13" x14ac:dyDescent="0.2">
      <c r="J63" s="2"/>
      <c r="M63" s="1"/>
    </row>
    <row r="64" spans="10:13" x14ac:dyDescent="0.2">
      <c r="J64" s="2"/>
      <c r="M64" s="1"/>
    </row>
    <row r="65" spans="10:13" x14ac:dyDescent="0.2">
      <c r="J65" s="2"/>
      <c r="M65" s="1"/>
    </row>
    <row r="66" spans="10:13" x14ac:dyDescent="0.2">
      <c r="J66" s="2"/>
      <c r="M66" s="1"/>
    </row>
    <row r="67" spans="10:13" x14ac:dyDescent="0.2">
      <c r="J67" s="2"/>
      <c r="M67" s="1"/>
    </row>
    <row r="68" spans="10:13" x14ac:dyDescent="0.2">
      <c r="J68" s="2"/>
      <c r="M68" s="1"/>
    </row>
    <row r="69" spans="10:13" x14ac:dyDescent="0.2">
      <c r="J69" s="2"/>
      <c r="M69" s="1"/>
    </row>
    <row r="70" spans="10:13" x14ac:dyDescent="0.2">
      <c r="J70" s="2"/>
      <c r="M70" s="1"/>
    </row>
    <row r="71" spans="10:13" x14ac:dyDescent="0.2">
      <c r="J71" s="2"/>
      <c r="M71" s="1"/>
    </row>
    <row r="72" spans="10:13" x14ac:dyDescent="0.2">
      <c r="J72" s="2"/>
      <c r="M72" s="1"/>
    </row>
    <row r="73" spans="10:13" x14ac:dyDescent="0.2">
      <c r="J73" s="2"/>
      <c r="M73" s="1"/>
    </row>
    <row r="74" spans="10:13" x14ac:dyDescent="0.2">
      <c r="J74" s="2"/>
      <c r="M74" s="1"/>
    </row>
    <row r="75" spans="10:13" x14ac:dyDescent="0.2">
      <c r="J75" s="2"/>
      <c r="M75" s="1"/>
    </row>
    <row r="76" spans="10:13" x14ac:dyDescent="0.2">
      <c r="J76" s="2"/>
      <c r="M76" s="1"/>
    </row>
    <row r="77" spans="10:13" x14ac:dyDescent="0.2">
      <c r="J77" s="2"/>
      <c r="M77" s="1"/>
    </row>
    <row r="78" spans="10:13" x14ac:dyDescent="0.2">
      <c r="J78" s="2"/>
      <c r="M78" s="1"/>
    </row>
    <row r="79" spans="10:13" x14ac:dyDescent="0.2">
      <c r="J79" s="2"/>
      <c r="M79" s="1"/>
    </row>
    <row r="80" spans="10:13" x14ac:dyDescent="0.2">
      <c r="J80" s="2"/>
      <c r="M80" s="1"/>
    </row>
    <row r="81" spans="10:13" x14ac:dyDescent="0.2">
      <c r="J81" s="2"/>
      <c r="M81" s="1"/>
    </row>
  </sheetData>
  <mergeCells count="15">
    <mergeCell ref="B44:K44"/>
    <mergeCell ref="B7:C7"/>
    <mergeCell ref="D7:L7"/>
    <mergeCell ref="C2:J2"/>
    <mergeCell ref="B2:B5"/>
    <mergeCell ref="C3:J3"/>
    <mergeCell ref="C4:J4"/>
    <mergeCell ref="C5:J5"/>
    <mergeCell ref="K2:L2"/>
    <mergeCell ref="K3:L3"/>
    <mergeCell ref="K4:L4"/>
    <mergeCell ref="K5:L5"/>
    <mergeCell ref="J11:J17"/>
    <mergeCell ref="E12:E23"/>
    <mergeCell ref="L12:L23"/>
  </mergeCells>
  <dataValidations count="1">
    <dataValidation type="whole" allowBlank="1" showInputMessage="1" showErrorMessage="1" sqref="F8:K8 F10:F15 J10:K10 C52:H81 F45:K51 F82:K65432">
      <formula1>1</formula1>
      <formula2>5</formula2>
    </dataValidation>
  </dataValidations>
  <hyperlinks>
    <hyperlink ref="J11" r:id="rId1" display="link"/>
    <hyperlink ref="J23" r:id="rId2"/>
    <hyperlink ref="J24" r:id="rId3"/>
    <hyperlink ref="J25" r:id="rId4"/>
    <hyperlink ref="J34" r:id="rId5"/>
    <hyperlink ref="J37" r:id="rId6"/>
    <hyperlink ref="J41" r:id="rId7"/>
    <hyperlink ref="J42" r:id="rId8"/>
  </hyperlinks>
  <pageMargins left="0.39370078740157483" right="0.39370078740157483" top="0.74803149606299213" bottom="0.74803149606299213" header="0.31496062992125984" footer="0.31496062992125984"/>
  <pageSetup fitToHeight="0" orientation="landscape" r:id="rId9"/>
  <drawing r:id="rId10"/>
  <legacyDrawing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B19" sqref="B19:P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9"/>
      <c r="C2" s="260"/>
      <c r="D2" s="256" t="s">
        <v>123</v>
      </c>
      <c r="E2" s="227"/>
      <c r="F2" s="227"/>
      <c r="G2" s="227"/>
      <c r="H2" s="227"/>
      <c r="I2" s="227"/>
      <c r="J2" s="227"/>
      <c r="K2" s="92"/>
      <c r="L2" s="92"/>
      <c r="M2" s="244" t="str">
        <f>Proyecto!K2</f>
        <v>Codigo: GC-F-015</v>
      </c>
      <c r="N2" s="221"/>
      <c r="O2" s="221"/>
      <c r="P2" s="222"/>
      <c r="R2" s="11"/>
      <c r="S2" s="11"/>
      <c r="T2" s="11"/>
      <c r="U2" s="15"/>
      <c r="AE2" s="16"/>
    </row>
    <row r="3" spans="2:31" s="12" customFormat="1" ht="23.25" customHeight="1" x14ac:dyDescent="0.2">
      <c r="B3" s="261"/>
      <c r="C3" s="262"/>
      <c r="D3" s="257" t="s">
        <v>125</v>
      </c>
      <c r="E3" s="230"/>
      <c r="F3" s="230"/>
      <c r="G3" s="230"/>
      <c r="H3" s="230"/>
      <c r="I3" s="230"/>
      <c r="J3" s="230"/>
      <c r="K3" s="91"/>
      <c r="L3" s="91"/>
      <c r="M3" s="245" t="str">
        <f>Proyecto!K3</f>
        <v>Fecha: 17 de septiembre de 2014</v>
      </c>
      <c r="N3" s="153"/>
      <c r="O3" s="153"/>
      <c r="P3" s="223"/>
      <c r="R3" s="11"/>
      <c r="S3" s="11"/>
      <c r="T3" s="11"/>
      <c r="U3" s="15"/>
      <c r="AE3" s="16"/>
    </row>
    <row r="4" spans="2:31" s="12" customFormat="1" ht="24" customHeight="1" x14ac:dyDescent="0.2">
      <c r="B4" s="261"/>
      <c r="C4" s="262"/>
      <c r="D4" s="257" t="s">
        <v>126</v>
      </c>
      <c r="E4" s="230"/>
      <c r="F4" s="230"/>
      <c r="G4" s="230"/>
      <c r="H4" s="230"/>
      <c r="I4" s="230"/>
      <c r="J4" s="230"/>
      <c r="K4" s="91"/>
      <c r="L4" s="91"/>
      <c r="M4" s="245" t="str">
        <f>Proyecto!K4</f>
        <v>Version 001</v>
      </c>
      <c r="N4" s="153"/>
      <c r="O4" s="153"/>
      <c r="P4" s="223"/>
      <c r="R4" s="11"/>
      <c r="U4" s="15"/>
      <c r="AE4" s="16"/>
    </row>
    <row r="5" spans="2:31" s="12" customFormat="1" ht="22.5" customHeight="1" thickBot="1" x14ac:dyDescent="0.25">
      <c r="B5" s="263"/>
      <c r="C5" s="264"/>
      <c r="D5" s="258" t="s">
        <v>128</v>
      </c>
      <c r="E5" s="233"/>
      <c r="F5" s="233"/>
      <c r="G5" s="233"/>
      <c r="H5" s="233"/>
      <c r="I5" s="233"/>
      <c r="J5" s="233"/>
      <c r="K5" s="93"/>
      <c r="L5" s="93"/>
      <c r="M5" s="246" t="s">
        <v>129</v>
      </c>
      <c r="N5" s="224"/>
      <c r="O5" s="224"/>
      <c r="P5" s="22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31" t="str">
        <f>Proyecto!$E$7</f>
        <v xml:space="preserve">Motor de Búsqueda Empresarial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0" t="s">
        <v>22</v>
      </c>
      <c r="C10" s="180"/>
      <c r="D10" s="180"/>
      <c r="E10" s="180"/>
      <c r="F10" s="180"/>
      <c r="G10" s="180"/>
      <c r="H10" s="180"/>
      <c r="I10" s="180"/>
      <c r="J10" s="180"/>
      <c r="K10" s="180"/>
      <c r="L10" s="180"/>
      <c r="M10" s="180"/>
      <c r="N10" s="180"/>
      <c r="O10" s="180"/>
      <c r="P10" s="180"/>
    </row>
    <row r="11" spans="2:31" ht="21.95" customHeight="1" x14ac:dyDescent="0.2">
      <c r="B11" s="160" t="s">
        <v>175</v>
      </c>
      <c r="C11" s="160"/>
      <c r="D11" s="160"/>
      <c r="E11" s="160"/>
      <c r="F11" s="160"/>
      <c r="G11" s="160"/>
      <c r="H11" s="160"/>
      <c r="I11" s="160"/>
      <c r="J11" s="160"/>
      <c r="K11" s="160"/>
      <c r="L11" s="160"/>
      <c r="M11" s="160"/>
      <c r="N11" s="160"/>
      <c r="O11" s="160"/>
      <c r="P11" s="160"/>
    </row>
    <row r="12" spans="2:31" ht="21.95" customHeight="1" x14ac:dyDescent="0.2">
      <c r="B12" s="160" t="s">
        <v>176</v>
      </c>
      <c r="C12" s="160"/>
      <c r="D12" s="160"/>
      <c r="E12" s="160"/>
      <c r="F12" s="160"/>
      <c r="G12" s="160"/>
      <c r="H12" s="160"/>
      <c r="I12" s="160"/>
      <c r="J12" s="160"/>
      <c r="K12" s="160"/>
      <c r="L12" s="160"/>
      <c r="M12" s="160"/>
      <c r="N12" s="160"/>
      <c r="O12" s="160"/>
      <c r="P12" s="160"/>
    </row>
    <row r="13" spans="2:31" ht="21.95" customHeight="1" x14ac:dyDescent="0.2">
      <c r="B13" s="160" t="s">
        <v>177</v>
      </c>
      <c r="C13" s="160"/>
      <c r="D13" s="160"/>
      <c r="E13" s="160"/>
      <c r="F13" s="160"/>
      <c r="G13" s="160"/>
      <c r="H13" s="160"/>
      <c r="I13" s="160"/>
      <c r="J13" s="160"/>
      <c r="K13" s="160"/>
      <c r="L13" s="160"/>
      <c r="M13" s="160"/>
      <c r="N13" s="160"/>
      <c r="O13" s="160"/>
      <c r="P13" s="160"/>
    </row>
    <row r="14" spans="2:31" ht="21.95" customHeight="1" x14ac:dyDescent="0.2">
      <c r="B14" s="160"/>
      <c r="C14" s="160"/>
      <c r="D14" s="160"/>
      <c r="E14" s="160"/>
      <c r="F14" s="160"/>
      <c r="G14" s="160"/>
      <c r="H14" s="160"/>
      <c r="I14" s="160"/>
      <c r="J14" s="160"/>
      <c r="K14" s="160"/>
      <c r="L14" s="160"/>
      <c r="M14" s="160"/>
      <c r="N14" s="160"/>
      <c r="O14" s="160"/>
      <c r="P14" s="160"/>
    </row>
    <row r="15" spans="2:31" ht="21.95" customHeight="1" x14ac:dyDescent="0.2">
      <c r="B15" s="160"/>
      <c r="C15" s="160"/>
      <c r="D15" s="160"/>
      <c r="E15" s="160"/>
      <c r="F15" s="160"/>
      <c r="G15" s="160"/>
      <c r="H15" s="160"/>
      <c r="I15" s="160"/>
      <c r="J15" s="160"/>
      <c r="K15" s="160"/>
      <c r="L15" s="160"/>
      <c r="M15" s="160"/>
      <c r="N15" s="160"/>
      <c r="O15" s="160"/>
      <c r="P15" s="160"/>
    </row>
    <row r="16" spans="2:31" ht="21.95" customHeight="1" x14ac:dyDescent="0.2">
      <c r="B16" s="160"/>
      <c r="C16" s="160"/>
      <c r="D16" s="160"/>
      <c r="E16" s="160"/>
      <c r="F16" s="160"/>
      <c r="G16" s="160"/>
      <c r="H16" s="160"/>
      <c r="I16" s="160"/>
      <c r="J16" s="160"/>
      <c r="K16" s="160"/>
      <c r="L16" s="160"/>
      <c r="M16" s="160"/>
      <c r="N16" s="160"/>
      <c r="O16" s="160"/>
      <c r="P16" s="160"/>
    </row>
    <row r="18" spans="2:16" ht="21.95" customHeight="1" x14ac:dyDescent="0.2">
      <c r="B18" s="180" t="s">
        <v>23</v>
      </c>
      <c r="C18" s="180"/>
      <c r="D18" s="180"/>
      <c r="E18" s="180"/>
      <c r="F18" s="180"/>
      <c r="G18" s="180"/>
      <c r="H18" s="180"/>
      <c r="I18" s="180"/>
      <c r="J18" s="180"/>
      <c r="K18" s="180"/>
      <c r="L18" s="180"/>
      <c r="M18" s="180"/>
      <c r="N18" s="180"/>
      <c r="O18" s="180"/>
      <c r="P18" s="180"/>
    </row>
    <row r="19" spans="2:16" ht="21.95" customHeight="1" x14ac:dyDescent="0.2">
      <c r="B19" s="160"/>
      <c r="C19" s="160"/>
      <c r="D19" s="160"/>
      <c r="E19" s="160"/>
      <c r="F19" s="160"/>
      <c r="G19" s="160"/>
      <c r="H19" s="160"/>
      <c r="I19" s="160"/>
      <c r="J19" s="160"/>
      <c r="K19" s="160"/>
      <c r="L19" s="160"/>
      <c r="M19" s="160"/>
      <c r="N19" s="160"/>
      <c r="O19" s="160"/>
      <c r="P19" s="160"/>
    </row>
  </sheetData>
  <mergeCells count="20">
    <mergeCell ref="D2:J2"/>
    <mergeCell ref="D3:J3"/>
    <mergeCell ref="D4:J4"/>
    <mergeCell ref="D5:J5"/>
    <mergeCell ref="B10:P10"/>
    <mergeCell ref="B2:C5"/>
    <mergeCell ref="M2:P2"/>
    <mergeCell ref="M3:P3"/>
    <mergeCell ref="M4:P4"/>
    <mergeCell ref="M5:P5"/>
    <mergeCell ref="B14:P14"/>
    <mergeCell ref="B18:P18"/>
    <mergeCell ref="B19:P19"/>
    <mergeCell ref="B7:C7"/>
    <mergeCell ref="D7:P7"/>
    <mergeCell ref="B16:P16"/>
    <mergeCell ref="B15:P15"/>
    <mergeCell ref="B11:P11"/>
    <mergeCell ref="B12:P12"/>
    <mergeCell ref="B13:P13"/>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2"/>
      <c r="C2" s="143"/>
      <c r="D2" s="144" t="s">
        <v>123</v>
      </c>
      <c r="E2" s="145"/>
      <c r="F2" s="145"/>
      <c r="G2" s="145"/>
      <c r="H2" s="145"/>
      <c r="I2" s="145"/>
      <c r="J2" s="146"/>
      <c r="K2" s="132" t="s">
        <v>124</v>
      </c>
      <c r="L2" s="164"/>
      <c r="M2" s="132" t="str">
        <f>Proyecto!K2</f>
        <v>Codigo: GC-F-015</v>
      </c>
      <c r="N2" s="156"/>
      <c r="O2" s="156"/>
      <c r="P2" s="133"/>
      <c r="R2" s="11"/>
      <c r="S2" s="11"/>
      <c r="T2" s="11"/>
      <c r="U2" s="15"/>
      <c r="AE2" s="16"/>
    </row>
    <row r="3" spans="2:31" s="12" customFormat="1" ht="23.25" customHeight="1" x14ac:dyDescent="0.2">
      <c r="B3" s="138"/>
      <c r="C3" s="139"/>
      <c r="D3" s="147" t="s">
        <v>125</v>
      </c>
      <c r="E3" s="148"/>
      <c r="F3" s="148"/>
      <c r="G3" s="148"/>
      <c r="H3" s="148"/>
      <c r="I3" s="148"/>
      <c r="J3" s="149"/>
      <c r="K3" s="134" t="s">
        <v>130</v>
      </c>
      <c r="L3" s="165"/>
      <c r="M3" s="157" t="str">
        <f>Proyecto!K3</f>
        <v>Fecha: 17 de septiembre de 2014</v>
      </c>
      <c r="N3" s="158"/>
      <c r="O3" s="158"/>
      <c r="P3" s="159"/>
      <c r="R3" s="11"/>
      <c r="S3" s="11"/>
      <c r="T3" s="11"/>
      <c r="U3" s="15"/>
      <c r="AE3" s="16"/>
    </row>
    <row r="4" spans="2:31" s="12" customFormat="1" ht="24" customHeight="1" x14ac:dyDescent="0.2">
      <c r="B4" s="138"/>
      <c r="C4" s="139"/>
      <c r="D4" s="147" t="s">
        <v>126</v>
      </c>
      <c r="E4" s="148"/>
      <c r="F4" s="148"/>
      <c r="G4" s="148"/>
      <c r="H4" s="148"/>
      <c r="I4" s="148"/>
      <c r="J4" s="149"/>
      <c r="K4" s="134" t="s">
        <v>127</v>
      </c>
      <c r="L4" s="165"/>
      <c r="M4" s="134" t="str">
        <f>Proyecto!K4</f>
        <v>Version 001</v>
      </c>
      <c r="N4" s="160"/>
      <c r="O4" s="160"/>
      <c r="P4" s="135"/>
      <c r="R4" s="11"/>
      <c r="U4" s="15"/>
      <c r="AE4" s="16"/>
    </row>
    <row r="5" spans="2:31" s="12" customFormat="1" ht="22.5" customHeight="1" thickBot="1" x14ac:dyDescent="0.25">
      <c r="B5" s="140"/>
      <c r="C5" s="141"/>
      <c r="D5" s="150" t="s">
        <v>128</v>
      </c>
      <c r="E5" s="151"/>
      <c r="F5" s="151"/>
      <c r="G5" s="151"/>
      <c r="H5" s="151"/>
      <c r="I5" s="151"/>
      <c r="J5" s="152"/>
      <c r="K5" s="136" t="s">
        <v>129</v>
      </c>
      <c r="L5" s="166"/>
      <c r="M5" s="161" t="s">
        <v>129</v>
      </c>
      <c r="N5" s="162"/>
      <c r="O5" s="162"/>
      <c r="P5" s="16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30" t="s">
        <v>0</v>
      </c>
      <c r="C7" s="130"/>
      <c r="D7" s="131" t="str">
        <f>Proyecto!$E$7</f>
        <v xml:space="preserve">Motor de Búsqueda Empresarial </v>
      </c>
      <c r="E7" s="131"/>
      <c r="F7" s="131"/>
      <c r="G7" s="131"/>
      <c r="H7" s="131"/>
      <c r="I7" s="131"/>
      <c r="J7" s="131"/>
      <c r="K7" s="131"/>
      <c r="L7" s="131"/>
      <c r="M7" s="131"/>
      <c r="N7" s="131"/>
      <c r="O7" s="131"/>
      <c r="P7" s="13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70" t="s">
        <v>24</v>
      </c>
      <c r="C9" s="171"/>
      <c r="D9" s="167" t="s">
        <v>131</v>
      </c>
      <c r="E9" s="168"/>
      <c r="F9" s="168"/>
      <c r="G9" s="168"/>
      <c r="H9" s="168"/>
      <c r="I9" s="168"/>
      <c r="J9" s="168"/>
      <c r="K9" s="168"/>
      <c r="L9" s="168"/>
      <c r="M9" s="168"/>
      <c r="N9" s="168"/>
      <c r="O9" s="168"/>
      <c r="P9" s="169"/>
      <c r="AE9" s="1"/>
    </row>
    <row r="10" spans="2:31" customFormat="1" ht="7.5" customHeight="1" x14ac:dyDescent="0.2"/>
    <row r="11" spans="2:31" ht="39.75" customHeight="1" x14ac:dyDescent="0.2">
      <c r="B11" s="170" t="s">
        <v>25</v>
      </c>
      <c r="C11" s="171"/>
      <c r="D11" s="153" t="s">
        <v>132</v>
      </c>
      <c r="E11" s="153"/>
      <c r="F11" s="153"/>
      <c r="G11" s="153"/>
      <c r="H11" s="153"/>
      <c r="I11" s="153"/>
      <c r="J11" s="153"/>
      <c r="K11" s="153"/>
      <c r="L11" s="153"/>
      <c r="M11" s="153"/>
      <c r="N11" s="153"/>
      <c r="O11" s="153"/>
      <c r="P11" s="15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4" t="s">
        <v>105</v>
      </c>
      <c r="C13" s="154"/>
      <c r="D13" s="51" t="s">
        <v>1</v>
      </c>
      <c r="E13" s="153" t="s">
        <v>180</v>
      </c>
      <c r="F13" s="153"/>
      <c r="G13" s="153"/>
      <c r="H13" s="153"/>
      <c r="I13" s="153"/>
      <c r="J13" s="153"/>
      <c r="K13" s="153"/>
      <c r="L13" s="153"/>
      <c r="M13" s="153"/>
      <c r="N13" s="153"/>
      <c r="O13" s="153"/>
      <c r="P13" s="153"/>
      <c r="AE13" s="1"/>
    </row>
    <row r="14" spans="2:31" s="54" customFormat="1" ht="21" customHeight="1" x14ac:dyDescent="0.2">
      <c r="B14" s="155"/>
      <c r="C14" s="155"/>
      <c r="D14" s="52" t="s">
        <v>107</v>
      </c>
      <c r="E14" s="153"/>
      <c r="F14" s="153"/>
      <c r="G14" s="153"/>
      <c r="H14" s="153"/>
      <c r="I14" s="153"/>
      <c r="J14" s="153"/>
      <c r="K14" s="153"/>
      <c r="L14" s="153"/>
      <c r="M14" s="153"/>
      <c r="N14" s="153"/>
      <c r="O14" s="153"/>
      <c r="P14" s="153"/>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54" t="s">
        <v>105</v>
      </c>
      <c r="C16" s="154"/>
      <c r="D16" s="55" t="s">
        <v>1</v>
      </c>
      <c r="E16" s="153" t="s">
        <v>179</v>
      </c>
      <c r="F16" s="153"/>
      <c r="G16" s="153"/>
      <c r="H16" s="153"/>
      <c r="I16" s="153"/>
      <c r="J16" s="153"/>
      <c r="K16" s="153"/>
      <c r="L16" s="153"/>
      <c r="M16" s="153"/>
      <c r="N16" s="153"/>
      <c r="O16" s="153"/>
      <c r="P16" s="153"/>
      <c r="AE16" s="1"/>
    </row>
    <row r="17" spans="2:31" s="58" customFormat="1" ht="21" customHeight="1" x14ac:dyDescent="0.2">
      <c r="B17" s="155"/>
      <c r="C17" s="155"/>
      <c r="D17" s="56" t="s">
        <v>108</v>
      </c>
      <c r="E17" s="153"/>
      <c r="F17" s="153"/>
      <c r="G17" s="153"/>
      <c r="H17" s="153"/>
      <c r="I17" s="153"/>
      <c r="J17" s="153"/>
      <c r="K17" s="153"/>
      <c r="L17" s="153"/>
      <c r="M17" s="153"/>
      <c r="N17" s="153"/>
      <c r="O17" s="153"/>
      <c r="P17" s="153"/>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54" t="s">
        <v>105</v>
      </c>
      <c r="C19" s="154"/>
      <c r="D19" s="55" t="s">
        <v>1</v>
      </c>
      <c r="E19" s="153" t="s">
        <v>133</v>
      </c>
      <c r="F19" s="153"/>
      <c r="G19" s="153"/>
      <c r="H19" s="153"/>
      <c r="I19" s="153"/>
      <c r="J19" s="153"/>
      <c r="K19" s="153"/>
      <c r="L19" s="153"/>
      <c r="M19" s="153"/>
      <c r="N19" s="153"/>
      <c r="O19" s="153"/>
      <c r="P19" s="153"/>
      <c r="AE19" s="1"/>
    </row>
    <row r="20" spans="2:31" s="58" customFormat="1" ht="21" customHeight="1" x14ac:dyDescent="0.2">
      <c r="B20" s="155"/>
      <c r="C20" s="155"/>
      <c r="D20" s="56" t="s">
        <v>108</v>
      </c>
      <c r="E20" s="153"/>
      <c r="F20" s="153"/>
      <c r="G20" s="153"/>
      <c r="H20" s="153"/>
      <c r="I20" s="153"/>
      <c r="J20" s="153"/>
      <c r="K20" s="153"/>
      <c r="L20" s="153"/>
      <c r="M20" s="153"/>
      <c r="N20" s="153"/>
      <c r="O20" s="153"/>
      <c r="P20" s="153"/>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54" t="s">
        <v>105</v>
      </c>
      <c r="C22" s="154"/>
      <c r="D22" s="55" t="s">
        <v>1</v>
      </c>
      <c r="E22" s="153" t="s">
        <v>181</v>
      </c>
      <c r="F22" s="153"/>
      <c r="G22" s="153"/>
      <c r="H22" s="153"/>
      <c r="I22" s="153"/>
      <c r="J22" s="153"/>
      <c r="K22" s="153"/>
      <c r="L22" s="153"/>
      <c r="M22" s="153"/>
      <c r="N22" s="153"/>
      <c r="O22" s="153"/>
      <c r="P22" s="153"/>
      <c r="AE22" s="1"/>
    </row>
    <row r="23" spans="2:31" s="58" customFormat="1" ht="21" customHeight="1" x14ac:dyDescent="0.2">
      <c r="B23" s="155"/>
      <c r="C23" s="155"/>
      <c r="D23" s="56" t="s">
        <v>108</v>
      </c>
      <c r="E23" s="153"/>
      <c r="F23" s="153"/>
      <c r="G23" s="153"/>
      <c r="H23" s="153"/>
      <c r="I23" s="153"/>
      <c r="J23" s="153"/>
      <c r="K23" s="153"/>
      <c r="L23" s="153"/>
      <c r="M23" s="153"/>
      <c r="N23" s="153"/>
      <c r="O23" s="153"/>
      <c r="P23" s="153"/>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3" sqref="D13:I13"/>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2"/>
      <c r="C2" s="143"/>
      <c r="D2" s="172" t="s">
        <v>123</v>
      </c>
      <c r="E2" s="173"/>
      <c r="F2" s="173"/>
      <c r="G2" s="173"/>
      <c r="H2" s="174"/>
      <c r="I2" s="71" t="str">
        <f>Proyecto!K2</f>
        <v>Codigo: GC-F-015</v>
      </c>
      <c r="J2" s="25"/>
      <c r="K2" s="25"/>
      <c r="L2" s="25"/>
      <c r="M2" s="70"/>
      <c r="N2" s="70"/>
      <c r="T2" s="16"/>
    </row>
    <row r="3" spans="2:24" s="21" customFormat="1" ht="23.25" customHeight="1" thickBot="1" x14ac:dyDescent="0.25">
      <c r="B3" s="138"/>
      <c r="C3" s="139"/>
      <c r="D3" s="172" t="s">
        <v>125</v>
      </c>
      <c r="E3" s="173"/>
      <c r="F3" s="173"/>
      <c r="G3" s="173"/>
      <c r="H3" s="174"/>
      <c r="I3" s="72" t="str">
        <f>Proyecto!K3</f>
        <v>Fecha: 17 de septiembre de 2014</v>
      </c>
      <c r="J3" s="25"/>
      <c r="K3" s="25"/>
      <c r="L3" s="25"/>
      <c r="M3" s="70"/>
      <c r="N3" s="70"/>
      <c r="T3" s="16"/>
    </row>
    <row r="4" spans="2:24" s="21" customFormat="1" ht="24" customHeight="1" thickBot="1" x14ac:dyDescent="0.25">
      <c r="B4" s="138"/>
      <c r="C4" s="139"/>
      <c r="D4" s="172" t="s">
        <v>126</v>
      </c>
      <c r="E4" s="173"/>
      <c r="F4" s="173"/>
      <c r="G4" s="173"/>
      <c r="H4" s="174"/>
      <c r="I4" s="72" t="str">
        <f>Proyecto!K4</f>
        <v>Version 001</v>
      </c>
      <c r="J4" s="25"/>
      <c r="K4" s="25"/>
      <c r="L4" s="25"/>
      <c r="M4" s="70"/>
      <c r="N4" s="70"/>
      <c r="T4" s="16"/>
    </row>
    <row r="5" spans="2:24" s="21" customFormat="1" ht="22.5" customHeight="1" thickBot="1" x14ac:dyDescent="0.25">
      <c r="B5" s="140"/>
      <c r="C5" s="141"/>
      <c r="D5" s="175" t="s">
        <v>128</v>
      </c>
      <c r="E5" s="176"/>
      <c r="F5" s="176"/>
      <c r="G5" s="176"/>
      <c r="H5" s="177"/>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30" t="s">
        <v>0</v>
      </c>
      <c r="C7" s="130"/>
      <c r="D7" s="131" t="str">
        <f>Proyecto!$E$7</f>
        <v xml:space="preserve">Motor de Búsqueda Empresarial </v>
      </c>
      <c r="E7" s="131"/>
      <c r="F7" s="131"/>
      <c r="G7" s="131"/>
      <c r="H7" s="131"/>
      <c r="I7" s="131"/>
      <c r="X7" s="1"/>
    </row>
    <row r="8" spans="2:24" s="21" customFormat="1" ht="10.5" customHeight="1" x14ac:dyDescent="0.2">
      <c r="B8" s="10"/>
      <c r="C8" s="10"/>
      <c r="D8" s="6"/>
      <c r="E8" s="6"/>
      <c r="F8" s="6"/>
      <c r="G8" s="6"/>
      <c r="H8" s="6"/>
      <c r="I8" s="6"/>
      <c r="N8" s="25"/>
    </row>
    <row r="9" spans="2:24" ht="18.75" customHeight="1" x14ac:dyDescent="0.2">
      <c r="B9" s="180" t="s">
        <v>111</v>
      </c>
      <c r="C9" s="180"/>
      <c r="D9" s="180"/>
      <c r="E9" s="180"/>
      <c r="F9" s="180"/>
      <c r="G9" s="180"/>
      <c r="H9" s="180"/>
      <c r="I9" s="180"/>
      <c r="X9" s="1"/>
    </row>
    <row r="10" spans="2:24" ht="28.5" customHeight="1" x14ac:dyDescent="0.2">
      <c r="B10" s="178" t="s">
        <v>26</v>
      </c>
      <c r="C10" s="178"/>
      <c r="D10" s="179" t="s">
        <v>182</v>
      </c>
      <c r="E10" s="179"/>
      <c r="F10" s="179"/>
      <c r="G10" s="179"/>
      <c r="H10" s="179"/>
      <c r="I10" s="179"/>
      <c r="X10" s="1"/>
    </row>
    <row r="11" spans="2:24" ht="22.5" customHeight="1" x14ac:dyDescent="0.2">
      <c r="B11" s="178" t="s">
        <v>1</v>
      </c>
      <c r="C11" s="178"/>
      <c r="D11" s="178" t="s">
        <v>2</v>
      </c>
      <c r="E11" s="178"/>
      <c r="F11" s="35" t="s">
        <v>3</v>
      </c>
      <c r="G11" s="51" t="s">
        <v>109</v>
      </c>
      <c r="H11" s="51" t="s">
        <v>4</v>
      </c>
      <c r="I11" s="51" t="s">
        <v>110</v>
      </c>
      <c r="X11" s="1"/>
    </row>
    <row r="12" spans="2:24" ht="25.5" customHeight="1" x14ac:dyDescent="0.2">
      <c r="B12" s="179" t="s">
        <v>54</v>
      </c>
      <c r="C12" s="179"/>
      <c r="D12" s="179" t="s">
        <v>183</v>
      </c>
      <c r="E12" s="179"/>
      <c r="F12" s="107">
        <v>1500000</v>
      </c>
      <c r="G12" s="52" t="s">
        <v>117</v>
      </c>
      <c r="H12" s="52" t="s">
        <v>52</v>
      </c>
      <c r="I12" s="52" t="s">
        <v>184</v>
      </c>
      <c r="X12" s="1"/>
    </row>
    <row r="13" spans="2:24" ht="24.75" customHeight="1" x14ac:dyDescent="0.2">
      <c r="B13" s="178" t="s">
        <v>5</v>
      </c>
      <c r="C13" s="178"/>
      <c r="D13" s="179" t="s">
        <v>134</v>
      </c>
      <c r="E13" s="179"/>
      <c r="F13" s="179"/>
      <c r="G13" s="179"/>
      <c r="H13" s="179"/>
      <c r="I13" s="17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F14" sqref="F14:G14"/>
    </sheetView>
  </sheetViews>
  <sheetFormatPr baseColWidth="10" defaultRowHeight="12" x14ac:dyDescent="0.2"/>
  <cols>
    <col min="1" max="1" width="2.42578125" style="1" customWidth="1"/>
    <col min="2" max="2" width="34.28515625" style="1" customWidth="1"/>
    <col min="3" max="3" width="37" style="1" customWidth="1"/>
    <col min="4" max="4" width="41.855468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75" t="s">
        <v>123</v>
      </c>
      <c r="D2" s="176"/>
      <c r="E2" s="176"/>
      <c r="F2" s="177"/>
      <c r="G2" s="71" t="str">
        <f>Proyecto!K2</f>
        <v>Codigo: GC-F-015</v>
      </c>
      <c r="H2" s="11"/>
      <c r="I2" s="11"/>
      <c r="J2" s="15"/>
      <c r="T2" s="16"/>
    </row>
    <row r="3" spans="2:22" s="12" customFormat="1" ht="23.25" customHeight="1" thickBot="1" x14ac:dyDescent="0.25">
      <c r="B3" s="75"/>
      <c r="C3" s="175" t="s">
        <v>125</v>
      </c>
      <c r="D3" s="176"/>
      <c r="E3" s="176"/>
      <c r="F3" s="177"/>
      <c r="G3" s="72" t="str">
        <f>Proyecto!K3</f>
        <v>Fecha: 17 de septiembre de 2014</v>
      </c>
      <c r="H3" s="11"/>
      <c r="I3" s="11"/>
      <c r="J3" s="15"/>
      <c r="T3" s="16"/>
    </row>
    <row r="4" spans="2:22" s="12" customFormat="1" ht="24" customHeight="1" thickBot="1" x14ac:dyDescent="0.25">
      <c r="B4" s="75"/>
      <c r="C4" s="175" t="s">
        <v>126</v>
      </c>
      <c r="D4" s="176"/>
      <c r="E4" s="176"/>
      <c r="F4" s="177"/>
      <c r="G4" s="72" t="str">
        <f>Proyecto!K4</f>
        <v>Version 001</v>
      </c>
      <c r="J4" s="15"/>
      <c r="T4" s="16"/>
    </row>
    <row r="5" spans="2:22" s="12" customFormat="1" ht="22.5" customHeight="1" thickBot="1" x14ac:dyDescent="0.25">
      <c r="B5" s="76"/>
      <c r="C5" s="175" t="s">
        <v>128</v>
      </c>
      <c r="D5" s="176"/>
      <c r="E5" s="176"/>
      <c r="F5" s="177"/>
      <c r="G5" s="73" t="s">
        <v>129</v>
      </c>
      <c r="J5" s="11"/>
      <c r="T5" s="16"/>
    </row>
    <row r="6" spans="2:22" ht="5.25" customHeight="1" x14ac:dyDescent="0.2">
      <c r="B6" s="5"/>
      <c r="C6" s="20"/>
      <c r="D6" s="5"/>
      <c r="E6" s="5"/>
      <c r="F6" s="5"/>
      <c r="G6" s="5"/>
    </row>
    <row r="7" spans="2:22" ht="29.25" customHeight="1" x14ac:dyDescent="0.2">
      <c r="B7" s="41" t="s">
        <v>0</v>
      </c>
      <c r="C7" s="131" t="str">
        <f>Proyecto!$E$7</f>
        <v xml:space="preserve">Motor de Búsqueda Empresarial </v>
      </c>
      <c r="D7" s="131"/>
      <c r="E7" s="131"/>
      <c r="F7" s="131"/>
      <c r="G7" s="131"/>
      <c r="V7" s="1"/>
    </row>
    <row r="9" spans="2:22" ht="18" customHeight="1" x14ac:dyDescent="0.2">
      <c r="B9" s="180" t="s">
        <v>42</v>
      </c>
      <c r="C9" s="180"/>
      <c r="D9" s="180"/>
      <c r="E9" s="180"/>
      <c r="F9" s="180"/>
      <c r="G9" s="180"/>
    </row>
    <row r="10" spans="2:22" customFormat="1" ht="15" customHeight="1" x14ac:dyDescent="0.2"/>
    <row r="11" spans="2:22" ht="20.25" customHeight="1" x14ac:dyDescent="0.2">
      <c r="B11" s="35" t="s">
        <v>74</v>
      </c>
      <c r="C11" s="35" t="s">
        <v>6</v>
      </c>
      <c r="D11" s="35" t="s">
        <v>14</v>
      </c>
      <c r="E11" s="35" t="s">
        <v>41</v>
      </c>
      <c r="F11" s="180" t="s">
        <v>15</v>
      </c>
      <c r="G11" s="180"/>
    </row>
    <row r="12" spans="2:22" ht="84" x14ac:dyDescent="0.2">
      <c r="B12" s="34" t="s">
        <v>59</v>
      </c>
      <c r="C12" s="34" t="s">
        <v>135</v>
      </c>
      <c r="D12" s="33" t="s">
        <v>62</v>
      </c>
      <c r="E12" s="22" t="s">
        <v>95</v>
      </c>
      <c r="F12" s="181" t="s">
        <v>136</v>
      </c>
      <c r="G12" s="181"/>
    </row>
    <row r="13" spans="2:22" ht="132" x14ac:dyDescent="0.2">
      <c r="B13" s="34" t="s">
        <v>60</v>
      </c>
      <c r="C13" s="34" t="s">
        <v>185</v>
      </c>
      <c r="D13" s="33" t="s">
        <v>63</v>
      </c>
      <c r="E13" s="22" t="s">
        <v>95</v>
      </c>
      <c r="F13" s="181" t="s">
        <v>137</v>
      </c>
      <c r="G13" s="181"/>
    </row>
    <row r="14" spans="2:22" ht="84" x14ac:dyDescent="0.2">
      <c r="B14" s="34" t="s">
        <v>61</v>
      </c>
      <c r="C14" s="34" t="s">
        <v>186</v>
      </c>
      <c r="D14" s="33" t="s">
        <v>64</v>
      </c>
      <c r="E14" s="22" t="s">
        <v>95</v>
      </c>
      <c r="F14" s="181" t="s">
        <v>138</v>
      </c>
      <c r="G14" s="181"/>
    </row>
    <row r="15" spans="2:22" ht="18" customHeight="1" x14ac:dyDescent="0.2">
      <c r="B15" s="34"/>
      <c r="C15" s="34"/>
      <c r="D15" s="34"/>
      <c r="E15" s="22"/>
      <c r="F15" s="181"/>
      <c r="G15" s="181"/>
    </row>
    <row r="16" spans="2:22" ht="18" customHeight="1" x14ac:dyDescent="0.2">
      <c r="B16" s="34"/>
      <c r="C16" s="34"/>
      <c r="D16" s="34"/>
      <c r="E16" s="22"/>
      <c r="F16" s="181"/>
      <c r="G16" s="181"/>
    </row>
    <row r="17" spans="2:7" ht="18" customHeight="1" x14ac:dyDescent="0.2">
      <c r="B17" s="34"/>
      <c r="C17" s="34"/>
      <c r="D17" s="34"/>
      <c r="E17" s="22"/>
      <c r="F17" s="181"/>
      <c r="G17" s="181"/>
    </row>
    <row r="18" spans="2:7" ht="18" customHeight="1" x14ac:dyDescent="0.2">
      <c r="B18" s="34"/>
      <c r="C18" s="34"/>
      <c r="D18" s="34"/>
      <c r="E18" s="22"/>
      <c r="F18" s="181"/>
      <c r="G18" s="181"/>
    </row>
    <row r="19" spans="2:7" ht="18" customHeight="1" x14ac:dyDescent="0.2">
      <c r="B19" s="34"/>
      <c r="C19" s="34"/>
      <c r="D19" s="34"/>
      <c r="E19" s="22"/>
      <c r="F19" s="181"/>
      <c r="G19" s="181"/>
    </row>
    <row r="20" spans="2:7" ht="18" customHeight="1" x14ac:dyDescent="0.2">
      <c r="B20" s="34"/>
      <c r="C20" s="34"/>
      <c r="D20" s="34"/>
      <c r="E20" s="22"/>
      <c r="F20" s="181"/>
      <c r="G20" s="181"/>
    </row>
    <row r="21" spans="2:7" ht="18" customHeight="1" x14ac:dyDescent="0.2">
      <c r="B21" s="34"/>
      <c r="C21" s="34"/>
      <c r="D21" s="34"/>
      <c r="E21" s="22"/>
      <c r="F21" s="181"/>
      <c r="G21" s="181"/>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4" zoomScale="115" zoomScaleNormal="115" workbookViewId="0">
      <selection activeCell="E19" sqref="E19"/>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93" t="s">
        <v>123</v>
      </c>
      <c r="D2" s="194"/>
      <c r="E2" s="194"/>
      <c r="F2" s="194"/>
      <c r="G2" s="187" t="str">
        <f>Proyecto!K2</f>
        <v>Codigo: GC-F-015</v>
      </c>
      <c r="H2" s="188"/>
    </row>
    <row r="3" spans="2:8" ht="19.5" customHeight="1" thickBot="1" x14ac:dyDescent="0.25">
      <c r="B3" s="84"/>
      <c r="C3" s="193" t="s">
        <v>125</v>
      </c>
      <c r="D3" s="194"/>
      <c r="E3" s="194"/>
      <c r="F3" s="194"/>
      <c r="G3" s="189" t="str">
        <f>Proyecto!K3</f>
        <v>Fecha: 17 de septiembre de 2014</v>
      </c>
      <c r="H3" s="190"/>
    </row>
    <row r="4" spans="2:8" ht="19.5" customHeight="1" thickBot="1" x14ac:dyDescent="0.25">
      <c r="B4" s="84"/>
      <c r="C4" s="193" t="s">
        <v>126</v>
      </c>
      <c r="D4" s="194"/>
      <c r="E4" s="194"/>
      <c r="F4" s="194"/>
      <c r="G4" s="191" t="str">
        <f>Proyecto!K4</f>
        <v>Version 001</v>
      </c>
      <c r="H4" s="192"/>
    </row>
    <row r="5" spans="2:8" ht="21.75" customHeight="1" thickBot="1" x14ac:dyDescent="0.25">
      <c r="B5" s="86"/>
      <c r="C5" s="193" t="s">
        <v>128</v>
      </c>
      <c r="D5" s="194"/>
      <c r="E5" s="194"/>
      <c r="F5" s="194"/>
      <c r="G5" s="189" t="s">
        <v>129</v>
      </c>
      <c r="H5" s="190"/>
    </row>
    <row r="6" spans="2:8" ht="21" customHeight="1" x14ac:dyDescent="0.2"/>
    <row r="7" spans="2:8" ht="22.5" customHeight="1" x14ac:dyDescent="0.2">
      <c r="B7" s="182" t="s">
        <v>76</v>
      </c>
      <c r="C7" s="183"/>
      <c r="D7" s="183"/>
      <c r="E7" s="183"/>
      <c r="F7" s="183"/>
      <c r="G7" s="183"/>
      <c r="H7" s="183"/>
    </row>
    <row r="8" spans="2:8" ht="45" customHeight="1" x14ac:dyDescent="0.2">
      <c r="B8" s="184"/>
      <c r="C8" s="184"/>
      <c r="D8" s="184"/>
      <c r="E8" s="184"/>
      <c r="F8" s="184"/>
      <c r="G8" s="184"/>
      <c r="H8" s="184"/>
    </row>
    <row r="9" spans="2:8" x14ac:dyDescent="0.2">
      <c r="B9" s="78"/>
    </row>
    <row r="11" spans="2:8" ht="22.5" customHeight="1" x14ac:dyDescent="0.2">
      <c r="B11" s="185" t="s">
        <v>73</v>
      </c>
      <c r="C11" s="186"/>
      <c r="E11" s="182" t="s">
        <v>75</v>
      </c>
      <c r="F11" s="183"/>
      <c r="G11" s="183"/>
      <c r="H11" s="183"/>
    </row>
    <row r="13" spans="2:8" ht="20.25" customHeight="1" x14ac:dyDescent="0.2">
      <c r="B13" s="42" t="s">
        <v>6</v>
      </c>
      <c r="C13" s="42" t="s">
        <v>74</v>
      </c>
      <c r="D13" s="79"/>
      <c r="E13" s="42" t="s">
        <v>6</v>
      </c>
      <c r="F13" s="42" t="s">
        <v>74</v>
      </c>
      <c r="G13" s="42" t="s">
        <v>72</v>
      </c>
      <c r="H13" s="42" t="s">
        <v>90</v>
      </c>
    </row>
    <row r="14" spans="2:8" x14ac:dyDescent="0.2">
      <c r="B14" s="102" t="s">
        <v>139</v>
      </c>
      <c r="C14" s="99" t="s">
        <v>59</v>
      </c>
      <c r="E14" s="101" t="s">
        <v>240</v>
      </c>
      <c r="F14" s="101" t="s">
        <v>245</v>
      </c>
      <c r="G14" s="104" t="s">
        <v>241</v>
      </c>
      <c r="H14" s="80">
        <v>3108523232</v>
      </c>
    </row>
    <row r="15" spans="2:8" ht="21.95" customHeight="1" x14ac:dyDescent="0.2">
      <c r="B15" s="102" t="s">
        <v>140</v>
      </c>
      <c r="C15" s="99" t="s">
        <v>60</v>
      </c>
      <c r="E15" s="80" t="s">
        <v>242</v>
      </c>
      <c r="F15" s="80" t="s">
        <v>244</v>
      </c>
      <c r="G15" s="80" t="s">
        <v>243</v>
      </c>
      <c r="H15" s="80">
        <v>3107613097</v>
      </c>
    </row>
    <row r="16" spans="2:8" ht="21.95" customHeight="1" x14ac:dyDescent="0.2">
      <c r="B16" s="102" t="s">
        <v>188</v>
      </c>
      <c r="C16" s="99" t="s">
        <v>60</v>
      </c>
      <c r="E16" s="101" t="s">
        <v>247</v>
      </c>
      <c r="F16" s="101" t="s">
        <v>248</v>
      </c>
      <c r="G16" s="125" t="s">
        <v>246</v>
      </c>
      <c r="H16" s="80"/>
    </row>
    <row r="17" spans="2:8" ht="21.95" customHeight="1" x14ac:dyDescent="0.2">
      <c r="B17" s="103" t="s">
        <v>187</v>
      </c>
      <c r="C17" s="99" t="s">
        <v>61</v>
      </c>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6" r:id="rId1"/>
  </hyperlinks>
  <pageMargins left="0.7" right="0.7" top="0.75" bottom="0.75" header="0.3" footer="0.3"/>
  <pageSetup paperSize="119"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1"/>
  <sheetViews>
    <sheetView showGridLines="0" topLeftCell="A4" zoomScale="90" zoomScaleNormal="90" workbookViewId="0">
      <selection activeCell="E1" sqref="E1"/>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93" t="s">
        <v>123</v>
      </c>
      <c r="D2" s="194"/>
      <c r="E2" s="194"/>
      <c r="F2" s="194"/>
      <c r="G2" s="187" t="str">
        <f>Proyecto!K2</f>
        <v>Codigo: GC-F-015</v>
      </c>
      <c r="H2" s="195"/>
      <c r="I2" s="195"/>
      <c r="J2" s="195"/>
      <c r="K2" s="195"/>
      <c r="L2" s="188"/>
      <c r="U2" s="16"/>
    </row>
    <row r="3" spans="1:21" s="18" customFormat="1" ht="23.25" customHeight="1" thickBot="1" x14ac:dyDescent="0.25">
      <c r="B3" s="84"/>
      <c r="C3" s="193" t="s">
        <v>125</v>
      </c>
      <c r="D3" s="194"/>
      <c r="E3" s="194"/>
      <c r="F3" s="194"/>
      <c r="G3" s="189" t="str">
        <f>Proyecto!K3</f>
        <v>Fecha: 17 de septiembre de 2014</v>
      </c>
      <c r="H3" s="196"/>
      <c r="I3" s="196"/>
      <c r="J3" s="196"/>
      <c r="K3" s="196"/>
      <c r="L3" s="190"/>
      <c r="U3" s="16"/>
    </row>
    <row r="4" spans="1:21" s="18" customFormat="1" ht="24" customHeight="1" thickBot="1" x14ac:dyDescent="0.25">
      <c r="B4" s="84"/>
      <c r="C4" s="193" t="s">
        <v>126</v>
      </c>
      <c r="D4" s="194"/>
      <c r="E4" s="194"/>
      <c r="F4" s="194"/>
      <c r="G4" s="191" t="str">
        <f>Proyecto!K4</f>
        <v>Version 001</v>
      </c>
      <c r="H4" s="197"/>
      <c r="I4" s="197"/>
      <c r="J4" s="197"/>
      <c r="K4" s="197"/>
      <c r="L4" s="192"/>
      <c r="U4" s="16"/>
    </row>
    <row r="5" spans="1:21" s="18" customFormat="1" ht="22.5" customHeight="1" thickBot="1" x14ac:dyDescent="0.25">
      <c r="B5" s="86"/>
      <c r="C5" s="193" t="s">
        <v>128</v>
      </c>
      <c r="D5" s="194"/>
      <c r="E5" s="194"/>
      <c r="F5" s="194"/>
      <c r="G5" s="189" t="s">
        <v>129</v>
      </c>
      <c r="H5" s="196"/>
      <c r="I5" s="196"/>
      <c r="J5" s="196"/>
      <c r="K5" s="196"/>
      <c r="L5" s="190"/>
      <c r="U5" s="16"/>
    </row>
    <row r="6" spans="1:21" ht="5.25" customHeight="1" x14ac:dyDescent="0.2">
      <c r="A6" s="7" t="str">
        <f>Proyecto!$E$7</f>
        <v xml:space="preserve">Motor de Búsqueda Empresarial </v>
      </c>
      <c r="B6" s="17"/>
      <c r="C6" s="17"/>
      <c r="D6" s="17"/>
      <c r="E6" s="17"/>
      <c r="F6" s="17"/>
    </row>
    <row r="7" spans="1:21" ht="29.25" customHeight="1" x14ac:dyDescent="0.2">
      <c r="B7" s="41" t="s">
        <v>0</v>
      </c>
      <c r="C7" s="131" t="str">
        <f>Proyecto!$E$7</f>
        <v xml:space="preserve">Motor de Búsqueda Empresarial </v>
      </c>
      <c r="D7" s="131"/>
      <c r="E7" s="131"/>
      <c r="F7" s="131"/>
      <c r="U7" s="1"/>
    </row>
    <row r="8" spans="1:21" x14ac:dyDescent="0.2">
      <c r="B8" s="18"/>
    </row>
    <row r="10" spans="1:21" ht="18" customHeight="1" x14ac:dyDescent="0.2">
      <c r="B10" s="41" t="s">
        <v>87</v>
      </c>
      <c r="C10" s="24" t="s">
        <v>94</v>
      </c>
    </row>
    <row r="11" spans="1:21" ht="6" customHeight="1" x14ac:dyDescent="0.2"/>
    <row r="12" spans="1:21" ht="18" customHeight="1" x14ac:dyDescent="0.2">
      <c r="B12" s="41" t="s">
        <v>46</v>
      </c>
      <c r="C12" s="122">
        <v>27115</v>
      </c>
    </row>
    <row r="13" spans="1:21" ht="6" customHeight="1" x14ac:dyDescent="0.2">
      <c r="C13" s="120"/>
    </row>
    <row r="14" spans="1:21" ht="18" customHeight="1" x14ac:dyDescent="0.2">
      <c r="B14" s="41" t="s">
        <v>47</v>
      </c>
      <c r="C14" s="121"/>
    </row>
    <row r="15" spans="1:21" ht="6" customHeight="1" x14ac:dyDescent="0.2">
      <c r="C15" s="120"/>
    </row>
    <row r="16" spans="1:21" ht="18" customHeight="1" x14ac:dyDescent="0.2">
      <c r="B16" s="41" t="s">
        <v>43</v>
      </c>
      <c r="C16" s="123">
        <v>888499680</v>
      </c>
    </row>
    <row r="17" spans="2:3" ht="6" customHeight="1" x14ac:dyDescent="0.2"/>
    <row r="18" spans="2:3" ht="18" customHeight="1" x14ac:dyDescent="0.2">
      <c r="B18" s="41" t="s">
        <v>44</v>
      </c>
      <c r="C18" s="23">
        <v>837166043</v>
      </c>
    </row>
    <row r="19" spans="2:3" ht="6" customHeight="1" x14ac:dyDescent="0.2"/>
    <row r="20" spans="2:3" ht="18" customHeight="1" x14ac:dyDescent="0.2">
      <c r="B20" s="41" t="s">
        <v>45</v>
      </c>
      <c r="C20" s="23">
        <f>540544230+231661813</f>
        <v>772206043</v>
      </c>
    </row>
    <row r="21" spans="2:3" x14ac:dyDescent="0.2">
      <c r="C21" s="128">
        <f>C18-C20</f>
        <v>64960000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2"/>
      <c r="C2" s="213"/>
      <c r="D2" s="203" t="s">
        <v>123</v>
      </c>
      <c r="E2" s="204"/>
      <c r="F2" s="204"/>
      <c r="G2" s="205"/>
      <c r="H2" s="83" t="str">
        <f>Proyecto!K2</f>
        <v>Codigo: GC-F-015</v>
      </c>
      <c r="P2" s="16"/>
    </row>
    <row r="3" spans="2:16" s="12" customFormat="1" ht="23.25" customHeight="1" thickBot="1" x14ac:dyDescent="0.25">
      <c r="B3" s="214"/>
      <c r="C3" s="200"/>
      <c r="D3" s="206" t="s">
        <v>125</v>
      </c>
      <c r="E3" s="207"/>
      <c r="F3" s="207"/>
      <c r="G3" s="208"/>
      <c r="H3" s="87" t="str">
        <f>Proyecto!K3</f>
        <v>Fecha: 17 de septiembre de 2014</v>
      </c>
      <c r="P3" s="16"/>
    </row>
    <row r="4" spans="2:16" s="12" customFormat="1" ht="24" customHeight="1" thickBot="1" x14ac:dyDescent="0.25">
      <c r="B4" s="214"/>
      <c r="C4" s="200"/>
      <c r="D4" s="209" t="s">
        <v>126</v>
      </c>
      <c r="E4" s="210"/>
      <c r="F4" s="210"/>
      <c r="G4" s="211"/>
      <c r="H4" s="85" t="str">
        <f>Proyecto!K4</f>
        <v>Version 001</v>
      </c>
      <c r="P4" s="16"/>
    </row>
    <row r="5" spans="2:16" s="12" customFormat="1" ht="22.5" customHeight="1" thickBot="1" x14ac:dyDescent="0.25">
      <c r="B5" s="215"/>
      <c r="C5" s="216"/>
      <c r="D5" s="206" t="s">
        <v>128</v>
      </c>
      <c r="E5" s="207"/>
      <c r="F5" s="207"/>
      <c r="G5" s="208"/>
      <c r="H5" s="87" t="s">
        <v>129</v>
      </c>
      <c r="P5" s="16"/>
    </row>
    <row r="6" spans="2:16" ht="5.25" customHeight="1" x14ac:dyDescent="0.2">
      <c r="B6" s="5"/>
      <c r="C6" s="5"/>
      <c r="D6" s="5"/>
      <c r="E6" s="5"/>
      <c r="F6" s="20"/>
      <c r="G6" s="5"/>
      <c r="H6" s="5"/>
    </row>
    <row r="7" spans="2:16" ht="29.25" customHeight="1" x14ac:dyDescent="0.2">
      <c r="B7" s="130" t="s">
        <v>0</v>
      </c>
      <c r="C7" s="130"/>
      <c r="D7" s="131" t="str">
        <f>Proyecto!$E$7</f>
        <v xml:space="preserve">Motor de Búsqueda Empresarial </v>
      </c>
      <c r="E7" s="131"/>
      <c r="F7" s="131"/>
      <c r="G7" s="131"/>
      <c r="H7" s="131"/>
      <c r="P7" s="1"/>
    </row>
    <row r="8" spans="2:16" customFormat="1" ht="19.5" customHeight="1" x14ac:dyDescent="0.2"/>
    <row r="9" spans="2:16" ht="30" customHeight="1" x14ac:dyDescent="0.2">
      <c r="B9" s="198" t="s">
        <v>36</v>
      </c>
      <c r="C9" s="199"/>
      <c r="D9" s="199"/>
      <c r="E9" s="199"/>
      <c r="F9" s="199"/>
      <c r="G9" s="199"/>
      <c r="H9" s="199"/>
    </row>
    <row r="10" spans="2:16" ht="9.75" customHeight="1" x14ac:dyDescent="0.2">
      <c r="B10" s="200"/>
      <c r="C10" s="200"/>
      <c r="D10" s="200"/>
      <c r="E10" s="200"/>
      <c r="F10" s="200"/>
      <c r="G10" s="200"/>
      <c r="H10" s="200"/>
      <c r="P10" s="1"/>
    </row>
    <row r="11" spans="2:16" ht="25.5" customHeight="1" x14ac:dyDescent="0.2">
      <c r="B11" s="178" t="s">
        <v>6</v>
      </c>
      <c r="C11" s="178"/>
      <c r="D11" s="35" t="s">
        <v>7</v>
      </c>
      <c r="E11" s="37" t="s">
        <v>70</v>
      </c>
      <c r="F11" s="35" t="s">
        <v>11</v>
      </c>
      <c r="G11" s="35" t="s">
        <v>97</v>
      </c>
      <c r="H11" s="35" t="s">
        <v>8</v>
      </c>
      <c r="P11" s="1"/>
    </row>
    <row r="12" spans="2:16" ht="21.95" customHeight="1" x14ac:dyDescent="0.2">
      <c r="B12" s="153" t="s">
        <v>154</v>
      </c>
      <c r="C12" s="153"/>
      <c r="D12" s="38" t="s">
        <v>142</v>
      </c>
      <c r="E12" s="39"/>
      <c r="F12" s="39"/>
      <c r="G12" s="56" t="s">
        <v>95</v>
      </c>
      <c r="H12" s="32" t="s">
        <v>67</v>
      </c>
      <c r="P12" s="1"/>
    </row>
    <row r="13" spans="2:16" ht="21.95" customHeight="1" x14ac:dyDescent="0.2">
      <c r="B13" s="153" t="s">
        <v>148</v>
      </c>
      <c r="C13" s="153"/>
      <c r="D13" s="98" t="s">
        <v>149</v>
      </c>
      <c r="E13" s="32"/>
      <c r="F13" s="32"/>
      <c r="G13" s="32" t="s">
        <v>95</v>
      </c>
      <c r="H13" s="32" t="s">
        <v>68</v>
      </c>
      <c r="P13" s="1"/>
    </row>
    <row r="14" spans="2:16" ht="21.95" customHeight="1" x14ac:dyDescent="0.2">
      <c r="B14" s="153" t="s">
        <v>235</v>
      </c>
      <c r="C14" s="153"/>
      <c r="D14" s="98" t="s">
        <v>143</v>
      </c>
      <c r="E14" s="98"/>
      <c r="F14" s="98"/>
      <c r="G14" s="98" t="s">
        <v>95</v>
      </c>
      <c r="H14" s="98" t="s">
        <v>68</v>
      </c>
      <c r="P14" s="1"/>
    </row>
    <row r="15" spans="2:16" ht="21.95" customHeight="1" x14ac:dyDescent="0.2">
      <c r="B15" s="201" t="s">
        <v>144</v>
      </c>
      <c r="C15" s="202"/>
      <c r="D15" s="98" t="s">
        <v>145</v>
      </c>
      <c r="E15" s="98"/>
      <c r="F15" s="98"/>
      <c r="G15" s="98" t="s">
        <v>95</v>
      </c>
      <c r="H15" s="98" t="s">
        <v>68</v>
      </c>
      <c r="O15" s="2"/>
      <c r="P15" s="1"/>
    </row>
    <row r="16" spans="2:16" ht="21.95" customHeight="1" x14ac:dyDescent="0.2">
      <c r="B16" s="153" t="s">
        <v>146</v>
      </c>
      <c r="C16" s="153"/>
      <c r="D16" s="32" t="s">
        <v>147</v>
      </c>
      <c r="E16" s="32"/>
      <c r="F16" s="32"/>
      <c r="G16" s="32" t="s">
        <v>95</v>
      </c>
      <c r="H16" s="32" t="s">
        <v>68</v>
      </c>
      <c r="P16" s="1"/>
    </row>
    <row r="17" spans="2:16" ht="21.95" customHeight="1" x14ac:dyDescent="0.2">
      <c r="B17" s="153" t="s">
        <v>150</v>
      </c>
      <c r="C17" s="153"/>
      <c r="D17" s="98" t="s">
        <v>151</v>
      </c>
      <c r="E17" s="32"/>
      <c r="F17" s="32"/>
      <c r="G17" s="32" t="s">
        <v>95</v>
      </c>
      <c r="H17" s="32" t="s">
        <v>67</v>
      </c>
      <c r="O17" s="2"/>
      <c r="P17" s="1"/>
    </row>
    <row r="18" spans="2:16" ht="21.95" customHeight="1" x14ac:dyDescent="0.2">
      <c r="B18" s="153" t="s">
        <v>152</v>
      </c>
      <c r="C18" s="153"/>
      <c r="D18" s="99" t="s">
        <v>153</v>
      </c>
      <c r="E18" s="34"/>
      <c r="F18" s="34"/>
      <c r="G18" s="32" t="s">
        <v>95</v>
      </c>
      <c r="H18" s="32" t="s">
        <v>67</v>
      </c>
      <c r="P18" s="1"/>
    </row>
    <row r="19" spans="2:16" ht="21.95" customHeight="1" x14ac:dyDescent="0.2">
      <c r="B19" s="153" t="s">
        <v>155</v>
      </c>
      <c r="C19" s="153"/>
      <c r="D19" s="98" t="s">
        <v>156</v>
      </c>
      <c r="E19" s="32"/>
      <c r="F19" s="32"/>
      <c r="G19" s="32" t="s">
        <v>95</v>
      </c>
      <c r="H19" s="32" t="s">
        <v>67</v>
      </c>
      <c r="O19" s="2"/>
      <c r="P19" s="1"/>
    </row>
    <row r="20" spans="2:16" ht="21.95" customHeight="1" x14ac:dyDescent="0.2">
      <c r="B20" s="153" t="s">
        <v>188</v>
      </c>
      <c r="C20" s="153"/>
      <c r="D20" s="98" t="s">
        <v>189</v>
      </c>
      <c r="E20" s="98"/>
      <c r="F20" s="32"/>
      <c r="G20" s="32" t="s">
        <v>95</v>
      </c>
      <c r="H20" s="32" t="s">
        <v>67</v>
      </c>
      <c r="P20" s="1"/>
    </row>
    <row r="21" spans="2:16" ht="21.95" customHeight="1" x14ac:dyDescent="0.2">
      <c r="B21" s="153" t="s">
        <v>187</v>
      </c>
      <c r="C21" s="153"/>
      <c r="D21" s="32" t="s">
        <v>236</v>
      </c>
      <c r="E21" s="32"/>
      <c r="F21" s="32"/>
      <c r="G21" s="32" t="s">
        <v>95</v>
      </c>
      <c r="H21" s="32" t="s">
        <v>67</v>
      </c>
      <c r="O21" s="2"/>
      <c r="P21" s="1"/>
    </row>
    <row r="22" spans="2:16" ht="21.95" customHeight="1" x14ac:dyDescent="0.2">
      <c r="B22" s="153"/>
      <c r="C22" s="153"/>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21:D22 D11:D12 D14">
    <cfRule type="cellIs" dxfId="29" priority="25" stopIfTrue="1" operator="equal">
      <formula>"Alto"</formula>
    </cfRule>
    <cfRule type="cellIs" dxfId="28" priority="26" stopIfTrue="1" operator="equal">
      <formula>"Medio"</formula>
    </cfRule>
    <cfRule type="cellIs" dxfId="27" priority="27" stopIfTrue="1" operator="equal">
      <formula>"Bajo"</formula>
    </cfRule>
  </conditionalFormatting>
  <conditionalFormatting sqref="D16:D17">
    <cfRule type="cellIs" dxfId="26" priority="16" stopIfTrue="1" operator="equal">
      <formula>"Alto"</formula>
    </cfRule>
    <cfRule type="cellIs" dxfId="25" priority="17" stopIfTrue="1" operator="equal">
      <formula>"Medio"</formula>
    </cfRule>
    <cfRule type="cellIs" dxfId="24" priority="18" stopIfTrue="1" operator="equal">
      <formula>"Bajo"</formula>
    </cfRule>
  </conditionalFormatting>
  <conditionalFormatting sqref="D13">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15">
    <cfRule type="cellIs" dxfId="20" priority="10" stopIfTrue="1" operator="equal">
      <formula>"Alto"</formula>
    </cfRule>
    <cfRule type="cellIs" dxfId="19" priority="11" stopIfTrue="1" operator="equal">
      <formula>"Medio"</formula>
    </cfRule>
    <cfRule type="cellIs" dxfId="18" priority="12" stopIfTrue="1" operator="equal">
      <formula>"Bajo"</formula>
    </cfRule>
  </conditionalFormatting>
  <conditionalFormatting sqref="D14">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9">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20">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7" zoomScale="90" zoomScaleNormal="90" workbookViewId="0">
      <selection activeCell="B15" sqref="B15"/>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93" t="s">
        <v>123</v>
      </c>
      <c r="D2" s="194"/>
      <c r="E2" s="194"/>
      <c r="F2" s="194"/>
      <c r="G2" s="89" t="str">
        <f>Proyecto!K2</f>
        <v>Codigo: GC-F-015</v>
      </c>
      <c r="H2" s="88"/>
      <c r="P2" s="16"/>
    </row>
    <row r="3" spans="2:16" s="12" customFormat="1" ht="23.25" customHeight="1" thickBot="1" x14ac:dyDescent="0.25">
      <c r="B3" s="84"/>
      <c r="C3" s="193" t="s">
        <v>125</v>
      </c>
      <c r="D3" s="194"/>
      <c r="E3" s="194"/>
      <c r="F3" s="194"/>
      <c r="G3" s="87" t="str">
        <f>Proyecto!K3</f>
        <v>Fecha: 17 de septiembre de 2014</v>
      </c>
      <c r="H3" s="88"/>
      <c r="P3" s="16"/>
    </row>
    <row r="4" spans="2:16" s="12" customFormat="1" ht="24" customHeight="1" thickBot="1" x14ac:dyDescent="0.25">
      <c r="B4" s="84"/>
      <c r="C4" s="193" t="s">
        <v>126</v>
      </c>
      <c r="D4" s="194"/>
      <c r="E4" s="194"/>
      <c r="F4" s="194"/>
      <c r="G4" s="87" t="str">
        <f>Proyecto!K4</f>
        <v>Version 001</v>
      </c>
      <c r="H4" s="88"/>
      <c r="P4" s="16"/>
    </row>
    <row r="5" spans="2:16" s="12" customFormat="1" ht="22.5" customHeight="1" thickBot="1" x14ac:dyDescent="0.25">
      <c r="B5" s="86"/>
      <c r="C5" s="193" t="s">
        <v>128</v>
      </c>
      <c r="D5" s="194"/>
      <c r="E5" s="194"/>
      <c r="F5" s="194"/>
      <c r="G5" s="90" t="s">
        <v>129</v>
      </c>
      <c r="H5" s="88"/>
      <c r="P5" s="16"/>
    </row>
    <row r="6" spans="2:16" ht="5.25" customHeight="1" x14ac:dyDescent="0.2">
      <c r="B6" s="5"/>
      <c r="C6" s="5"/>
      <c r="D6" s="20"/>
      <c r="E6" s="5"/>
      <c r="F6" s="5"/>
    </row>
    <row r="7" spans="2:16" ht="29.25" customHeight="1" x14ac:dyDescent="0.2">
      <c r="B7" s="41" t="s">
        <v>0</v>
      </c>
      <c r="C7" s="220" t="str">
        <f>Proyecto!$E$7</f>
        <v xml:space="preserve">Motor de Búsqueda Empresarial </v>
      </c>
      <c r="D7" s="220"/>
      <c r="E7" s="220"/>
      <c r="F7" s="220"/>
      <c r="G7" s="29"/>
      <c r="P7" s="1"/>
    </row>
    <row r="8" spans="2:16" ht="6.75" customHeight="1" x14ac:dyDescent="0.2">
      <c r="B8" s="8"/>
      <c r="C8" s="9"/>
      <c r="D8" s="9"/>
      <c r="E8" s="9"/>
      <c r="F8" s="9"/>
      <c r="P8" s="1"/>
    </row>
    <row r="9" spans="2:16" x14ac:dyDescent="0.2">
      <c r="B9" s="139"/>
      <c r="C9" s="139"/>
    </row>
    <row r="10" spans="2:16" ht="20.25" customHeight="1" x14ac:dyDescent="0.2">
      <c r="B10" s="217" t="s">
        <v>16</v>
      </c>
      <c r="C10" s="218"/>
      <c r="D10" s="218"/>
      <c r="E10" s="218"/>
      <c r="F10" s="218"/>
      <c r="G10" s="219"/>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5" t="s">
        <v>154</v>
      </c>
      <c r="C13" s="105" t="s">
        <v>102</v>
      </c>
      <c r="D13" s="105" t="s">
        <v>158</v>
      </c>
      <c r="E13" s="106" t="s">
        <v>117</v>
      </c>
      <c r="F13" s="105" t="s">
        <v>135</v>
      </c>
      <c r="G13" s="105" t="s">
        <v>160</v>
      </c>
    </row>
    <row r="14" spans="2:16" ht="21.95" customHeight="1" x14ac:dyDescent="0.2">
      <c r="B14" s="105" t="s">
        <v>148</v>
      </c>
      <c r="C14" s="105" t="s">
        <v>102</v>
      </c>
      <c r="D14" s="105" t="s">
        <v>158</v>
      </c>
      <c r="E14" s="106" t="s">
        <v>117</v>
      </c>
      <c r="F14" s="105" t="s">
        <v>135</v>
      </c>
      <c r="G14" s="105" t="s">
        <v>160</v>
      </c>
    </row>
    <row r="15" spans="2:16" ht="21.95" customHeight="1" x14ac:dyDescent="0.2">
      <c r="B15" s="102" t="s">
        <v>235</v>
      </c>
      <c r="C15" s="105" t="s">
        <v>102</v>
      </c>
      <c r="D15" s="105" t="s">
        <v>158</v>
      </c>
      <c r="E15" s="106" t="s">
        <v>117</v>
      </c>
      <c r="F15" s="105" t="s">
        <v>135</v>
      </c>
      <c r="G15" s="105" t="s">
        <v>160</v>
      </c>
    </row>
    <row r="16" spans="2:16" ht="21.95" customHeight="1" x14ac:dyDescent="0.2">
      <c r="B16" s="105" t="s">
        <v>144</v>
      </c>
      <c r="C16" s="105" t="s">
        <v>102</v>
      </c>
      <c r="D16" s="105" t="s">
        <v>158</v>
      </c>
      <c r="E16" s="106" t="s">
        <v>117</v>
      </c>
      <c r="F16" s="105" t="s">
        <v>135</v>
      </c>
      <c r="G16" s="105" t="s">
        <v>160</v>
      </c>
    </row>
    <row r="17" spans="2:7" ht="21.95" customHeight="1" x14ac:dyDescent="0.2">
      <c r="B17" s="105" t="s">
        <v>146</v>
      </c>
      <c r="C17" s="105" t="s">
        <v>102</v>
      </c>
      <c r="D17" s="105" t="s">
        <v>158</v>
      </c>
      <c r="E17" s="106" t="s">
        <v>117</v>
      </c>
      <c r="F17" s="105" t="s">
        <v>135</v>
      </c>
      <c r="G17" s="105" t="s">
        <v>160</v>
      </c>
    </row>
    <row r="18" spans="2:7" ht="21.95" customHeight="1" x14ac:dyDescent="0.2">
      <c r="B18" s="105" t="s">
        <v>150</v>
      </c>
      <c r="C18" s="105" t="s">
        <v>102</v>
      </c>
      <c r="D18" s="105" t="s">
        <v>159</v>
      </c>
      <c r="E18" s="106" t="s">
        <v>114</v>
      </c>
      <c r="F18" s="105" t="s">
        <v>135</v>
      </c>
      <c r="G18" s="105" t="s">
        <v>160</v>
      </c>
    </row>
    <row r="19" spans="2:7" ht="21.95" customHeight="1" x14ac:dyDescent="0.2">
      <c r="B19" s="105" t="s">
        <v>152</v>
      </c>
      <c r="C19" s="105" t="s">
        <v>99</v>
      </c>
      <c r="D19" s="105" t="s">
        <v>157</v>
      </c>
      <c r="E19" s="106" t="s">
        <v>121</v>
      </c>
      <c r="F19" s="105" t="s">
        <v>135</v>
      </c>
      <c r="G19" s="105" t="s">
        <v>161</v>
      </c>
    </row>
    <row r="20" spans="2:7" ht="38.25" x14ac:dyDescent="0.2">
      <c r="B20" s="105" t="s">
        <v>155</v>
      </c>
      <c r="C20" s="105" t="s">
        <v>99</v>
      </c>
      <c r="D20" s="105" t="s">
        <v>157</v>
      </c>
      <c r="E20" s="106" t="s">
        <v>121</v>
      </c>
      <c r="F20" s="105" t="s">
        <v>135</v>
      </c>
      <c r="G20" s="105" t="s">
        <v>161</v>
      </c>
    </row>
    <row r="21" spans="2:7" ht="38.25" x14ac:dyDescent="0.2">
      <c r="B21" s="105" t="s">
        <v>188</v>
      </c>
      <c r="C21" s="105" t="s">
        <v>99</v>
      </c>
      <c r="D21" s="105" t="s">
        <v>157</v>
      </c>
      <c r="E21" s="106" t="s">
        <v>121</v>
      </c>
      <c r="F21" s="105" t="s">
        <v>135</v>
      </c>
      <c r="G21" s="105" t="s">
        <v>161</v>
      </c>
    </row>
    <row r="22" spans="2:7" ht="38.25" x14ac:dyDescent="0.2">
      <c r="B22" s="105" t="s">
        <v>187</v>
      </c>
      <c r="C22" s="105" t="s">
        <v>99</v>
      </c>
      <c r="D22" s="105" t="s">
        <v>157</v>
      </c>
      <c r="E22" s="106" t="s">
        <v>121</v>
      </c>
      <c r="F22" s="105" t="s">
        <v>135</v>
      </c>
      <c r="G22" s="105" t="s">
        <v>161</v>
      </c>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G11 G9 E23:E65505 G23:G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E13:E22</xm:sqref>
        </x14:dataValidation>
        <x14:dataValidation type="list" allowBlank="1" showInputMessage="1" showErrorMessage="1">
          <x14:formula1>
            <xm:f>'[1]No tocar'!#REF!</xm:f>
          </x14:formula1>
          <xm:sqref>C13:C22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G12" sqref="G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93" t="s">
        <v>123</v>
      </c>
      <c r="D2" s="194"/>
      <c r="E2" s="194"/>
      <c r="F2" s="194"/>
      <c r="G2" s="187" t="str">
        <f>Proyecto!K2</f>
        <v>Codigo: GC-F-015</v>
      </c>
      <c r="H2" s="188"/>
      <c r="J2" s="11"/>
      <c r="K2" s="11"/>
      <c r="L2" s="11"/>
      <c r="M2" s="15"/>
      <c r="W2" s="16"/>
    </row>
    <row r="3" spans="2:23" s="12" customFormat="1" ht="23.25" customHeight="1" thickBot="1" x14ac:dyDescent="0.25">
      <c r="B3" s="84"/>
      <c r="C3" s="193" t="s">
        <v>125</v>
      </c>
      <c r="D3" s="194"/>
      <c r="E3" s="194"/>
      <c r="F3" s="194"/>
      <c r="G3" s="189" t="str">
        <f>Proyecto!K3</f>
        <v>Fecha: 17 de septiembre de 2014</v>
      </c>
      <c r="H3" s="190"/>
      <c r="J3" s="11"/>
      <c r="K3" s="11"/>
      <c r="L3" s="11"/>
      <c r="M3" s="15"/>
      <c r="W3" s="16"/>
    </row>
    <row r="4" spans="2:23" s="12" customFormat="1" ht="24" customHeight="1" thickBot="1" x14ac:dyDescent="0.25">
      <c r="B4" s="84"/>
      <c r="C4" s="193" t="s">
        <v>126</v>
      </c>
      <c r="D4" s="194"/>
      <c r="E4" s="194"/>
      <c r="F4" s="194"/>
      <c r="G4" s="191" t="str">
        <f>Proyecto!K4</f>
        <v>Version 001</v>
      </c>
      <c r="H4" s="192"/>
      <c r="J4" s="11"/>
      <c r="M4" s="15"/>
      <c r="W4" s="16"/>
    </row>
    <row r="5" spans="2:23" s="12" customFormat="1" ht="22.5" customHeight="1" thickBot="1" x14ac:dyDescent="0.25">
      <c r="B5" s="86"/>
      <c r="C5" s="193" t="s">
        <v>128</v>
      </c>
      <c r="D5" s="194"/>
      <c r="E5" s="194"/>
      <c r="F5" s="194"/>
      <c r="G5" s="189" t="s">
        <v>129</v>
      </c>
      <c r="H5" s="190"/>
      <c r="J5" s="11"/>
      <c r="M5" s="11"/>
      <c r="W5" s="16"/>
    </row>
    <row r="6" spans="2:23" ht="5.25" customHeight="1" x14ac:dyDescent="0.2">
      <c r="B6" s="5"/>
      <c r="C6" s="5"/>
      <c r="D6" s="5"/>
      <c r="E6" s="5"/>
      <c r="F6" s="5"/>
      <c r="G6" s="5"/>
      <c r="H6" s="5"/>
    </row>
    <row r="7" spans="2:23" ht="29.25" customHeight="1" x14ac:dyDescent="0.2">
      <c r="B7" s="44" t="s">
        <v>0</v>
      </c>
      <c r="C7" s="131" t="str">
        <f>Proyecto!$E$7</f>
        <v xml:space="preserve">Motor de Búsqueda Empresarial </v>
      </c>
      <c r="D7" s="131"/>
      <c r="E7" s="131"/>
      <c r="F7" s="131"/>
      <c r="G7" s="131"/>
      <c r="H7" s="131"/>
      <c r="W7" s="1"/>
    </row>
    <row r="9" spans="2:23" ht="15" customHeight="1" x14ac:dyDescent="0.2">
      <c r="B9" s="180" t="s">
        <v>9</v>
      </c>
      <c r="C9" s="180"/>
      <c r="D9" s="180"/>
      <c r="E9" s="180"/>
      <c r="F9" s="180"/>
      <c r="G9" s="180"/>
      <c r="H9" s="180"/>
    </row>
    <row r="10" spans="2:23" customFormat="1" ht="15" customHeight="1" x14ac:dyDescent="0.2"/>
    <row r="11" spans="2:23" ht="33.75" customHeight="1" x14ac:dyDescent="0.2">
      <c r="B11" s="178" t="s">
        <v>89</v>
      </c>
      <c r="C11" s="178"/>
      <c r="D11" s="35" t="s">
        <v>27</v>
      </c>
      <c r="E11" s="35" t="s">
        <v>10</v>
      </c>
      <c r="F11" s="49" t="s">
        <v>12</v>
      </c>
      <c r="G11" s="35" t="s">
        <v>13</v>
      </c>
      <c r="H11" s="35" t="s">
        <v>122</v>
      </c>
    </row>
    <row r="12" spans="2:23" ht="75" customHeight="1" x14ac:dyDescent="0.2">
      <c r="B12" s="153" t="s">
        <v>192</v>
      </c>
      <c r="C12" s="153"/>
      <c r="D12" s="32"/>
      <c r="E12" s="31" t="s">
        <v>162</v>
      </c>
      <c r="F12" s="31" t="s">
        <v>193</v>
      </c>
      <c r="G12" s="43">
        <v>42369</v>
      </c>
      <c r="H12" s="31" t="s">
        <v>163</v>
      </c>
    </row>
    <row r="13" spans="2:23" ht="18" customHeight="1" x14ac:dyDescent="0.2">
      <c r="B13" s="153"/>
      <c r="C13" s="153"/>
      <c r="D13" s="32"/>
      <c r="E13" s="32"/>
      <c r="F13" s="31"/>
      <c r="G13" s="43"/>
      <c r="H13" s="32"/>
    </row>
    <row r="14" spans="2:23" ht="18" customHeight="1" x14ac:dyDescent="0.2">
      <c r="B14" s="153"/>
      <c r="C14" s="153"/>
      <c r="D14" s="32"/>
      <c r="E14" s="32"/>
      <c r="F14" s="31"/>
      <c r="G14" s="43"/>
      <c r="H14" s="32"/>
    </row>
    <row r="15" spans="2:23" ht="18" customHeight="1" x14ac:dyDescent="0.2">
      <c r="B15" s="153"/>
      <c r="C15" s="153"/>
      <c r="D15" s="32"/>
      <c r="E15" s="32"/>
      <c r="F15" s="31"/>
      <c r="G15" s="43"/>
      <c r="H15" s="32"/>
    </row>
    <row r="16" spans="2:23" ht="18" customHeight="1" x14ac:dyDescent="0.2">
      <c r="B16" s="153"/>
      <c r="C16" s="153"/>
      <c r="D16" s="32"/>
      <c r="E16" s="32"/>
      <c r="F16" s="31"/>
      <c r="G16" s="43"/>
      <c r="H16" s="32"/>
    </row>
    <row r="17" spans="2:8" ht="18" customHeight="1" x14ac:dyDescent="0.2">
      <c r="B17" s="153"/>
      <c r="C17" s="153"/>
      <c r="D17" s="32"/>
      <c r="E17" s="32"/>
      <c r="F17" s="31"/>
      <c r="G17" s="43"/>
      <c r="H17" s="32"/>
    </row>
    <row r="18" spans="2:8" ht="18" customHeight="1" x14ac:dyDescent="0.2">
      <c r="B18" s="153"/>
      <c r="C18" s="153"/>
      <c r="D18" s="32"/>
      <c r="E18" s="32"/>
      <c r="F18" s="31"/>
      <c r="G18" s="43"/>
      <c r="H18" s="32"/>
    </row>
    <row r="19" spans="2:8" ht="18" customHeight="1" x14ac:dyDescent="0.2">
      <c r="B19" s="153"/>
      <c r="C19" s="153"/>
      <c r="D19" s="32"/>
      <c r="E19" s="32"/>
      <c r="F19" s="31"/>
      <c r="G19" s="43"/>
      <c r="H19" s="32"/>
    </row>
    <row r="20" spans="2:8" ht="18" customHeight="1" x14ac:dyDescent="0.2">
      <c r="B20" s="153"/>
      <c r="C20" s="153"/>
      <c r="D20" s="32"/>
      <c r="E20" s="32"/>
      <c r="F20" s="31"/>
      <c r="G20" s="43"/>
      <c r="H20" s="32"/>
    </row>
    <row r="21" spans="2:8" ht="18" customHeight="1" x14ac:dyDescent="0.2">
      <c r="B21" s="153"/>
      <c r="C21" s="153"/>
      <c r="D21" s="32"/>
      <c r="E21" s="32"/>
      <c r="F21" s="31"/>
      <c r="G21" s="43"/>
      <c r="H21" s="32"/>
    </row>
    <row r="22" spans="2:8" ht="18" customHeight="1" x14ac:dyDescent="0.2">
      <c r="B22" s="153"/>
      <c r="C22" s="153"/>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E9CFC18-4E2D-47DD-B01B-1C7864228558}">
  <ds:schemaRefs>
    <ds:schemaRef ds:uri="office.server.policy"/>
  </ds:schemaRefs>
</ds:datastoreItem>
</file>

<file path=customXml/itemProps3.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4.xml><?xml version="1.0" encoding="utf-8"?>
<ds:datastoreItem xmlns:ds="http://schemas.openxmlformats.org/officeDocument/2006/customXml" ds:itemID="{E9035FDE-C739-49A8-9EE3-FB5CB8ACB179}">
  <ds:schemaRefs>
    <ds:schemaRef ds:uri="http://schemas.microsoft.com/office/2006/metadata/customXsn"/>
  </ds:schemaRefs>
</ds:datastoreItem>
</file>

<file path=customXml/itemProps5.xml><?xml version="1.0" encoding="utf-8"?>
<ds:datastoreItem xmlns:ds="http://schemas.openxmlformats.org/officeDocument/2006/customXml" ds:itemID="{86494584-C131-4EEE-9A97-118E692C9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AdHocReviewCycleID">
    <vt:i4>-916021824</vt:i4>
  </property>
  <property fmtid="{D5CDD505-2E9C-101B-9397-08002B2CF9AE}" pid="4" name="_NewReviewCycle">
    <vt:lpwstr/>
  </property>
  <property fmtid="{D5CDD505-2E9C-101B-9397-08002B2CF9AE}" pid="5" name="_EmailSubject">
    <vt:lpwstr>Proyectos 2015</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ies>
</file>