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15360" windowHeight="5820" tabRatio="923" firstSheet="3"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Actividades'!$C$9:$IU$19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comunicaciones'!$B$2:$H$16</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0" i="11" l="1"/>
  <c r="M12" i="11"/>
  <c r="M13" i="11"/>
  <c r="M14" i="11"/>
  <c r="M15" i="11"/>
  <c r="M16" i="11"/>
  <c r="M11" i="11"/>
  <c r="N13" i="11" l="1"/>
  <c r="N10" i="11"/>
  <c r="AI17" i="11" l="1"/>
  <c r="AH17" i="11"/>
  <c r="AG17" i="11"/>
  <c r="AF17" i="11"/>
  <c r="AE17" i="11"/>
  <c r="AD17" i="11"/>
  <c r="AC17" i="11"/>
  <c r="AB17" i="11"/>
  <c r="AA17" i="11"/>
  <c r="Z17" i="11"/>
  <c r="Y17" i="11"/>
  <c r="X17" i="11"/>
  <c r="W17" i="11"/>
  <c r="V17" i="11"/>
  <c r="U17" i="11"/>
  <c r="T17" i="11"/>
  <c r="S17" i="11"/>
  <c r="R17" i="11"/>
  <c r="Q17" i="11"/>
  <c r="P17" i="11"/>
  <c r="O17" i="11"/>
  <c r="N17" i="11"/>
  <c r="D16" i="6"/>
  <c r="J11" i="11"/>
  <c r="J12" i="11"/>
  <c r="J13" i="11"/>
  <c r="J14" i="11"/>
  <c r="J15" i="11"/>
  <c r="J16" i="11"/>
  <c r="J10" i="11"/>
  <c r="D15" i="6"/>
  <c r="D14" i="6"/>
  <c r="D13" i="6"/>
  <c r="B16" i="16"/>
  <c r="B15" i="16"/>
  <c r="B14" i="16"/>
  <c r="D7" i="9"/>
  <c r="F17"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7"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E10" authorId="0" shapeId="0">
      <text>
        <r>
          <rPr>
            <sz val="9"/>
            <color indexed="81"/>
            <rFont val="Tahoma"/>
            <family val="2"/>
          </rPr>
          <t xml:space="preserve">Lograr la atención de por lo menos  el 90 % de los trámites del Centro de Conciliación y Arbitraje Empresarial entre los niveles de servicio definidos. </t>
        </r>
      </text>
    </comment>
    <comment ref="E11" authorId="0" shapeId="0">
      <text>
        <r>
          <rPr>
            <sz val="9"/>
            <color indexed="81"/>
            <rFont val="Tahoma"/>
            <family val="2"/>
          </rPr>
          <t>Lograr una medición precisa de la oportunidad en la prestación del servicio y la satisfacción del usuario</t>
        </r>
      </text>
    </comment>
    <comment ref="E12" authorId="0" shapeId="0">
      <text>
        <r>
          <rPr>
            <b/>
            <sz val="9"/>
            <color indexed="81"/>
            <rFont val="Tahoma"/>
            <family val="2"/>
          </rPr>
          <t>Lograr  que a partir del segundo trimestre del año 2023 la formalización de todas las actas de conciliación se formalicen a través de firma digital</t>
        </r>
      </text>
    </comment>
    <comment ref="E13" authorId="0" shapeId="0">
      <text>
        <r>
          <rPr>
            <sz val="9"/>
            <color indexed="81"/>
            <rFont val="Tahoma"/>
            <family val="2"/>
          </rPr>
          <t xml:space="preserve">Implementación de: nuevos campos para capturar el número de SICAAC,  definir la tipología de conflicto, registrar las pretensiones de la solicitud y la habilitación de un radicador de actas de conciliación. Puesta en funcionamiento de la citación virtual electrónica que permite a los usuarios la consulta del expediente a través de un link. </t>
        </r>
      </text>
    </comment>
    <comment ref="E14" authorId="0" shapeId="0">
      <text>
        <r>
          <rPr>
            <sz val="9"/>
            <color indexed="81"/>
            <rFont val="Tahoma"/>
            <family val="2"/>
          </rPr>
          <t>Hacer pedagogía en MASC de manera directa o con el concurso de universidades o instituciones.</t>
        </r>
      </text>
    </comment>
    <comment ref="E15" authorId="0" shapeId="0">
      <text>
        <r>
          <rPr>
            <b/>
            <sz val="9"/>
            <color indexed="81"/>
            <rFont val="Tahoma"/>
            <family val="2"/>
          </rPr>
          <t>Vincular a un abogado que tenga especialista en la aplicación de MASC</t>
        </r>
      </text>
    </comment>
    <comment ref="E16" authorId="0" shapeId="0">
      <text>
        <r>
          <rPr>
            <sz val="9"/>
            <color indexed="81"/>
            <rFont val="Tahoma"/>
            <family val="2"/>
          </rPr>
          <t>Difundir los servicios del Centro de Conciliación y Arbitraje</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<sst xmlns="http://schemas.openxmlformats.org/spreadsheetml/2006/main" count="401" uniqueCount="258">
  <si>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</si>
  <si>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</si>
  <si>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</si>
  <si>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</si>
  <si>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</si>
  <si>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</si>
  <si>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</si>
  <si>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</si>
  <si>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</si>
  <si>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</si>
  <si>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</si>
  <si>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</si>
  <si>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</si>
  <si>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</si>
  <si>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</si>
  <si>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</si>
  <si>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</si>
  <si>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</si>
  <si>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</si>
  <si>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</si>
  <si>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</si>
  <si>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</si>
  <si>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</si>
  <si>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</si>
  <si>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</si>
  <si>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</si>
  <si>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</si>
  <si>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</si>
  <si>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</si>
  <si>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</si>
  <si>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</si>
  <si>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</si>
  <si>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</si>
  <si>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</si>
  <si>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</si>
  <si>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</si>
  <si>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</si>
  <si>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</si>
  <si>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</si>
  <si>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</si>
  <si>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</si>
  <si>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</si>
  <si>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</si>
  <si>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</si>
  <si>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</si>
  <si>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</si>
  <si>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</si>
  <si>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</si>
  <si>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</si>
  <si>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</si>
  <si>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</si>
  <si>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</si>
  <si>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</si>
  <si>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</si>
  <si>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</si>
  <si>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</si>
  <si>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</si>
  <si>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</si>
  <si>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</si>
  <si>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</si>
  <si>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</si>
  <si>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</si>
  <si>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</si>
  <si>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</si>
  <si>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</si>
  <si>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</si>
  <si>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</si>
  <si>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</si>
  <si>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</si>
  <si>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</si>
  <si>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</si>
  <si>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</si>
  <si>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</si>
  <si>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</si>
  <si>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</si>
  <si>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</si>
  <si>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</si>
  <si>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</si>
  <si>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</si>
  <si>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</si>
  <si>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</si>
  <si>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</si>
  <si>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</si>
  <si>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</si>
  <si>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</si>
  <si>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</si>
  <si>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</si>
  <si>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</si>
  <si>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</si>
  <si>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</si>
  <si>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</si>
  <si>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</si>
  <si>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</si>
  <si>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</si>
  <si>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</si>
  <si>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</si>
  <si>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</si>
  <si>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</si>
  <si>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</si>
  <si>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</si>
  <si>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</si>
  <si>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</si>
  <si>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</si>
  <si>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</si>
  <si>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</si>
  <si>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</si>
  <si>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</si>
  <si>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</si>
  <si>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</si>
  <si>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</si>
  <si>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</si>
  <si>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</si>
  <si>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</si>
  <si>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</si>
  <si>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</si>
  <si>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</si>
  <si>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</si>
  <si>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</si>
  <si>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</si>
  <si>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</si>
  <si>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</si>
  <si>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</si>
  <si>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</si>
  <si>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</si>
  <si>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</si>
  <si>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</si>
  <si>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</si>
  <si>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</si>
  <si>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</si>
  <si>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</si>
  <si>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</si>
  <si>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</si>
  <si>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</si>
  <si>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</si>
  <si>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</si>
  <si>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</si>
  <si>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</si>
  <si>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</si>
  <si>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</si>
  <si>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</si>
  <si>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</si>
  <si>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</si>
  <si>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</si>
  <si>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</si>
  <si>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</si>
  <si>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</si>
  <si>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</si>
  <si>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</si>
  <si>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</si>
  <si>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</si>
  <si>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</si>
  <si>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</si>
  <si>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</si>
  <si>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</si>
  <si>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</si>
  <si>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</si>
  <si>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</si>
  <si>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</si>
  <si>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</si>
  <si>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</si>
  <si>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</si>
  <si>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</si>
  <si>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</si>
  <si>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Posicionamiento del Centro de Conciliación y Arbitraje Empresarial</t>
  </si>
  <si>
    <t>Posicionar al Centro de Conciliación y Arbitraje Empresarial de la Superintendencia de Sociedades como uno de los centros de resolución de controversias empresariales más importantes de Colombia.</t>
  </si>
  <si>
    <t>Lograr una justicia pronta</t>
  </si>
  <si>
    <t>Diseño de los acuerdos de nivel de servicio para la prestación de los MASC que administra el centro de conciliación y arbitraje empresarial</t>
  </si>
  <si>
    <t>Medición  de los niveles de acuerdo de servicio</t>
  </si>
  <si>
    <t xml:space="preserve">Pieza de comunicación  y publicaciones efectivas </t>
  </si>
  <si>
    <t>Sebastián Bernal</t>
  </si>
  <si>
    <t>Informe trimestral de medición de los acuerdos de niveles de servicio</t>
  </si>
  <si>
    <t>Gestionar la vinculación de un contratista</t>
  </si>
  <si>
    <t xml:space="preserve">Participación en espacios educativos de manera directa o con la cooperación de terceros en temas relacionados con MASC. </t>
  </si>
  <si>
    <t xml:space="preserve">Contenidos de programa, agendas de eventos o publicaciones físicas o en web </t>
  </si>
  <si>
    <t>sbernal@supersociedades.gov.co</t>
  </si>
  <si>
    <t>interno</t>
  </si>
  <si>
    <t>cldiaz@supersociedades.gov.co</t>
  </si>
  <si>
    <t>Claudia Lorela Díaz</t>
  </si>
  <si>
    <t xml:space="preserve">Resolver las controversias de orden societario y comercial para el fortalecimiento de las sociedades </t>
  </si>
  <si>
    <t>Observaciones a las mejoras del software BPM</t>
  </si>
  <si>
    <t xml:space="preserve">Documento que incluya criterios objetivos para la medición de la oportunidad y la calidad del servicio </t>
  </si>
  <si>
    <t>28 de marzo de 2023</t>
  </si>
  <si>
    <t>Tiempos definidos y porcentaje de satisfacción definido.</t>
  </si>
  <si>
    <t>Ninguna</t>
  </si>
  <si>
    <t>Incremento atipico e inesperado de las solicitudes de conciliación que impidan el cumplimiento de los niveles de servicio definidos</t>
  </si>
  <si>
    <t>Director Centro de Conciliación</t>
  </si>
  <si>
    <t>Superintendente Delegado Delegatura de Procedimientos Mercantiles</t>
  </si>
  <si>
    <t>Coordinador Grupo de Conciliación y Arbitraje Societarios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</si>
  <si>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</si>
  <si>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</si>
  <si>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Billy Escobar</t>
  </si>
  <si>
    <t>Superintendente de Sociedades</t>
  </si>
  <si>
    <t>BEscobar@SUPERSOCIEDADES.GOV.CO</t>
  </si>
  <si>
    <t>Sebastian Bernal Garavito</t>
  </si>
  <si>
    <t>Reporta Información sobre gestión y avance de entregables del proyecto.</t>
  </si>
  <si>
    <r>
      <t xml:space="preserve">Superintendente Delegado de Procedimientos Mercantiles
</t>
    </r>
    <r>
      <rPr>
        <b/>
        <sz val="12"/>
        <rFont val="Calibri Light"/>
        <family val="2"/>
      </rPr>
      <t>Patrocinador</t>
    </r>
  </si>
  <si>
    <t>Presentación de Seguimiento Trimestral</t>
  </si>
  <si>
    <r>
      <t xml:space="preserve">Director Grupo de Conciliación y Arbitraje Societarios
</t>
    </r>
    <r>
      <rPr>
        <b/>
        <sz val="12"/>
        <rFont val="Calibri Light"/>
        <family val="2"/>
      </rPr>
      <t xml:space="preserve">
Gerente de Proyecto</t>
    </r>
  </si>
  <si>
    <t>Entrega de los niveles de servicio del Centro de Conciliación y Arbitraje Empresa.
Medición trimestral de los niveles de servicio</t>
  </si>
  <si>
    <t>Documento: "Acuerdo de niveles de servicio del Centro de Conciliación y Arbitraje Empresarial" vía correo electrónico
Informe trimestral de los niveles de servicio</t>
  </si>
  <si>
    <t>Directora de Tecnología de la Información y las Comunicaciones</t>
  </si>
  <si>
    <t>Ejecuta las observaciones de las mejoras del software BPM.</t>
  </si>
  <si>
    <t>Coordinará y ejecuta las actividades programadas en los plazos definidos.</t>
  </si>
  <si>
    <t>Informar los cambios y decisiones que afectan la planificación del proyecto.</t>
  </si>
  <si>
    <r>
      <t xml:space="preserve">Coordinador Grupo de Conciliación y Arbitraje Societarios
</t>
    </r>
    <r>
      <rPr>
        <b/>
        <sz val="12"/>
        <rFont val="Calibri Light"/>
        <family val="2"/>
      </rPr>
      <t>Líder Funcional</t>
    </r>
  </si>
  <si>
    <t>Correo Electrónico / Informes / Actas</t>
  </si>
  <si>
    <t>Correo Electrónico / Mensajes de Microsoft Teams</t>
  </si>
  <si>
    <r>
      <t xml:space="preserve">Directora de Tecnología de la Información y las Comunicaciones
</t>
    </r>
    <r>
      <rPr>
        <b/>
        <sz val="12"/>
        <rFont val="Calibri Light"/>
        <family val="2"/>
      </rPr>
      <t>Líder Técnico</t>
    </r>
  </si>
  <si>
    <t>Concialiación-001</t>
  </si>
  <si>
    <r>
      <t xml:space="preserve">Director Grupo de Conciliación y Arbitraje Societarios
</t>
    </r>
    <r>
      <rPr>
        <b/>
        <sz val="12"/>
        <rFont val="Calibri Light"/>
        <family val="2"/>
      </rPr>
      <t>Gerente de Proyecto</t>
    </r>
  </si>
  <si>
    <t>Sebastián Bernal 
Claudia Lorela Díaz</t>
  </si>
  <si>
    <t>Sebastián Bernal 
Mayra Alejandra Jiménez</t>
  </si>
  <si>
    <t>Contrato firmado</t>
  </si>
  <si>
    <t>Planeación e inclusión en el plan anual de adquisiciones.
Seguimiento ala ejecución del presupuesto asignado</t>
  </si>
  <si>
    <t>Solicitud de asignación de funcionarios</t>
  </si>
  <si>
    <t xml:space="preserve">Que se cuente con los recursos necesarios de manera oportuna para ejecutar las activades previstas </t>
  </si>
  <si>
    <t>Luz Adriana Rodriguez</t>
  </si>
  <si>
    <t>Apoyar el ecosistema empresarial con acciones y servicio oportunos y eficientes.</t>
  </si>
  <si>
    <t>Definir y medir los niveles  y satisfacción de servicio de los MASC que ofrece el Centro de Conciliación y Arbitraje Empresarial</t>
  </si>
  <si>
    <t>Director Centro de Conciliación y Arbitraje Societarios</t>
  </si>
  <si>
    <t>Asesor de despacho comunicaciones</t>
  </si>
  <si>
    <t>Solicitar la creación y dufusión de una campaña publicitaria para el año 2023</t>
  </si>
  <si>
    <r>
      <t xml:space="preserve">Director Centro de Conciliación y Arbitraje Societarios
</t>
    </r>
    <r>
      <rPr>
        <b/>
        <sz val="12"/>
        <rFont val="Calibri Light"/>
        <family val="2"/>
      </rPr>
      <t xml:space="preserve">
Gerente de Proyecto</t>
    </r>
  </si>
  <si>
    <t>Correo electrónico/Solicitud de campaña  publicitaria</t>
  </si>
  <si>
    <t>Construcción de los niveles de acuerdo de servicio que midan la oprtunidad y la satisfacción</t>
  </si>
  <si>
    <t xml:space="preserve">Se definiran y mediran los niveles de acuerdo de servicio con el fin de brindar servicios MASC que contribuyan a una justicia pronta y eficiente, se crearan y divulgaran contenidos pedagogicos especializados en los MASC que administra el centro y se publicitaran los servicios que presta el centro con el fin de que  la ciudadanía los conozca y los utilice. </t>
  </si>
  <si>
    <t xml:space="preserve">La falta de asignación de presupuesto y demoras en los tiempos de los procesos de las áreas de apoyo para el desarrollo del proyecto </t>
  </si>
  <si>
    <t>Documento que incluyan criterios objetivos para la medición de la oportunidad y la calidad del servicio
Informe trimestral de medición de los acuerdos de niveles de servicio
Instructivo para firma digital de las actas de conciliación</t>
  </si>
  <si>
    <t>Criterios objetivos para la medición de la oportunidad en días de atención teniendo como parametro base los términos legales dispuestos en la normativa vigente e indicador de porcentaje de satisfacción que mida la calidad del servicio.</t>
  </si>
  <si>
    <t>Ajustes al presupuesto asignado al proyecto</t>
  </si>
  <si>
    <t>A FEBRERO</t>
  </si>
  <si>
    <t>MARZO</t>
  </si>
  <si>
    <t>ABRIL</t>
  </si>
  <si>
    <t>MAYO</t>
  </si>
  <si>
    <t>JUNIO</t>
  </si>
  <si>
    <t>JULIO</t>
  </si>
  <si>
    <t>AGOSTO</t>
  </si>
  <si>
    <t>SEPTIEMBRE</t>
  </si>
  <si>
    <t>OCTUBRE</t>
  </si>
  <si>
    <t>NOVIEMBRE</t>
  </si>
  <si>
    <t>DICIEMBRE</t>
  </si>
  <si>
    <t>% programado</t>
  </si>
  <si>
    <t>% ejecutado</t>
  </si>
  <si>
    <r>
      <rPr>
        <b/>
        <sz val="12"/>
        <color rgb="FF0000FF"/>
        <rFont val="Calibri Light"/>
        <family val="2"/>
      </rPr>
      <t xml:space="preserve">Febrero:
</t>
    </r>
    <r>
      <rPr>
        <sz val="12"/>
        <color rgb="FF0000FF"/>
        <rFont val="Calibri Light"/>
        <family val="2"/>
      </rPr>
      <t xml:space="preserve">Se está trabajando en la definición de los niveles de servicio, se está adelantando un borrador preliminar
</t>
    </r>
    <r>
      <rPr>
        <b/>
        <sz val="12"/>
        <color rgb="FF0000FF"/>
        <rFont val="Calibri Light"/>
        <family val="2"/>
      </rPr>
      <t xml:space="preserve">
Marzo:</t>
    </r>
    <r>
      <rPr>
        <sz val="12"/>
        <color rgb="FF0000FF"/>
        <rFont val="Calibri Light"/>
        <family val="2"/>
      </rPr>
      <t xml:space="preserve"> Se creó el documento niveles de servicio con el cual se pretende, por un lado, optimizar los tiempos  de prestación del servicio de conciliación y arbitraje y hacer la medición de los mismos y, de otro, monitorear la satisfacción del usuario.</t>
    </r>
  </si>
  <si>
    <t xml:space="preserve"> </t>
  </si>
  <si>
    <t>Implementación de la firma digital  para las actas de conciliación</t>
  </si>
  <si>
    <t>Instructivo para los usuarios que sirva de guía para suscribir el acta de conciliación por medio de firma digital en los términos que indica la Ley 527 de 1999.</t>
  </si>
  <si>
    <r>
      <rPr>
        <b/>
        <sz val="12"/>
        <color rgb="FF0000FF"/>
        <rFont val="Calibri Light"/>
        <family val="2"/>
      </rPr>
      <t>Febrero:</t>
    </r>
    <r>
      <rPr>
        <sz val="12"/>
        <color rgb="FF0000FF"/>
        <rFont val="Calibri Light"/>
        <family val="2"/>
      </rPr>
      <t xml:space="preserve">
Se delegó a la funcionaria Angye Calderón para coordinar la implementación e la firma digital, en al actualidad estamos en revisión de manuales de la herramienta Abobe sing con la que se pretende hacer una interfaz con Microsoft Teams.
</t>
    </r>
    <r>
      <rPr>
        <b/>
        <sz val="12"/>
        <color rgb="FF0000FF"/>
        <rFont val="Calibri Light"/>
        <family val="2"/>
      </rPr>
      <t xml:space="preserve">
Marzo</t>
    </r>
    <r>
      <rPr>
        <sz val="12"/>
        <color rgb="FF0000FF"/>
        <rFont val="Calibri Light"/>
        <family val="2"/>
      </rPr>
      <t xml:space="preserve">: Se desarrollo el primer borrador de instructivo de firma digital para las actas de conciliación y se hicieron pruebas con un alto grado de satisfacción. 
</t>
    </r>
    <r>
      <rPr>
        <b/>
        <sz val="12"/>
        <color rgb="FF0000FF"/>
        <rFont val="Calibri Light"/>
        <family val="2"/>
      </rPr>
      <t>Abril:</t>
    </r>
    <r>
      <rPr>
        <sz val="12"/>
        <color rgb="FF0000FF"/>
        <rFont val="Calibri Light"/>
        <family val="2"/>
      </rPr>
      <t xml:space="preserve"> Se realizaron pruebas a satisfacción de la firma digital, se aprobó el instructivo de firma digital.      </t>
    </r>
  </si>
  <si>
    <t>Adecuaciones tecnológicas del software BPM del módulo de conciliación</t>
  </si>
  <si>
    <t>Documento en el que se describan las mejoras del aplicativo BPM en ambiente de producción e implementación de la citación virtual electrónica.</t>
  </si>
  <si>
    <t>Diseñar e implementar una estrategia publicitaria del servicio de conciliación y arbitraje</t>
  </si>
  <si>
    <t>Documento denominado niveles de servicio del Centro de Conciliación y Arbitraje Empresarial</t>
  </si>
  <si>
    <r>
      <rPr>
        <b/>
        <sz val="12"/>
        <color rgb="FF0000FF"/>
        <rFont val="Calibri Light"/>
        <family val="2"/>
      </rPr>
      <t>Junio:</t>
    </r>
    <r>
      <rPr>
        <sz val="12"/>
        <color rgb="FF0000FF"/>
        <rFont val="Calibri Light"/>
        <family val="2"/>
      </rPr>
      <t xml:space="preserve"> Se adelantaron todas las labores precontractuales, entre las que se destacan: la petición del certificado ADP, la elaboración del estudio previo, la sustentación de la necesidad en el Comité de Contratación y seguimiento a las actividades del contratista a efectos de lograr la vinculación.
Julio: el 12 de julio de 2023 se dió inicio a la ejecución del contrato 265-2023 de prestación de servicios por parte del abogado Sergio Iván García.
Agosto. se realizó un modificatorio al contrato 265 de 2023, en el que se incluyeron expresamente las obligaciones de firmar documentos relacionados con el rol de conciliador en los términos dispuestos en la ley.</t>
    </r>
  </si>
  <si>
    <r>
      <rPr>
        <b/>
        <sz val="12"/>
        <color rgb="FF0000FF"/>
        <rFont val="Calibri Light"/>
        <family val="2"/>
      </rPr>
      <t xml:space="preserve">
Marzo:</t>
    </r>
    <r>
      <rPr>
        <sz val="12"/>
        <color rgb="FF0000FF"/>
        <rFont val="Calibri Light"/>
        <family val="2"/>
      </rPr>
      <t xml:space="preserve"> Se coordinó un convenio interinstitucional con la Universidad Politécnico Gran Colombiano para que los estudiantes puedan hacer pasantías en el centro de conciliación.   
</t>
    </r>
    <r>
      <rPr>
        <b/>
        <sz val="12"/>
        <color rgb="FF0000FF"/>
        <rFont val="Calibri Light"/>
        <family val="2"/>
      </rPr>
      <t>Abril</t>
    </r>
    <r>
      <rPr>
        <sz val="12"/>
        <color rgb="FF0000FF"/>
        <rFont val="Calibri Light"/>
        <family val="2"/>
      </rPr>
      <t xml:space="preserve">. Se realizaron acercamientos con la Universidad Nacional con miras a adelantar un convenio de cooperación institucional que nos permita adelantar un diplomado de arbitraje con el apoyo del CES
</t>
    </r>
    <r>
      <rPr>
        <b/>
        <sz val="12"/>
        <color rgb="FF0000FF"/>
        <rFont val="Calibri Light"/>
        <family val="2"/>
      </rPr>
      <t>Mayo</t>
    </r>
    <r>
      <rPr>
        <sz val="12"/>
        <color rgb="FF0000FF"/>
        <rFont val="Calibri Light"/>
        <family val="2"/>
      </rPr>
      <t xml:space="preserve">. El 26 de mayo de 2023 se inauguró un ciclo de conferencias mgistrales en arbitraje con la conferencia del doctor Jorge Hernán Gil denominada "Alcances del Pacto Arbitral Estatutario". Adicionalmente, se firmo el convenio interadministratico con el Politécnico Gran Colombiano. 
Junio. El 29 de junio de 2023 se realizó la segunda conferencia magistral denominada: "Reflexiones sobre el arbitraje societario internacional" a cargo del doctor Héctor Mauricio Medina.
Julio: En conjunto con la Universidad Nacional se aprobó la tercera versión del programa "Curso Práctico de Arbitraje" y se aprobó la parrilla de profesores. 
Agosto.  Se suscribió el contrato de apoyo interinstitucional entre la Supersociedades y la Universidad Nacional con el fin de desarrollar programadas educativos de extensión en educación continua.
Septiembre. El 20 de septiembre se realizó el seminario denominado: "Impacto de la Implementación del Pacto Arbitral para Procesos Ejecutivos en Colombia”con la participación de juristas destacados y con 506 inscritos. 
</t>
    </r>
    <r>
      <rPr>
        <b/>
        <sz val="12"/>
        <color rgb="FF0000FF"/>
        <rFont val="Calibri Light"/>
        <family val="2"/>
      </rPr>
      <t>Octubre</t>
    </r>
    <r>
      <rPr>
        <sz val="12"/>
        <color rgb="FF0000FF"/>
        <rFont val="Calibri Light"/>
        <family val="2"/>
      </rPr>
      <t xml:space="preserve">. El 17 de octubre de 2023 se dio inicio al Curso Práctico de Arbitraje Societario en convenio con la U.Nacional.  Con el apoyo del Centro de Estudios Societarios CES se desarrollo un plataforma virtual </t>
    </r>
    <r>
      <rPr>
        <i/>
        <sz val="12"/>
        <color rgb="FF0000FF"/>
        <rFont val="Calibri Light"/>
        <family val="2"/>
      </rPr>
      <t>moodle para la administración de los materiales utilizados en las clases.
Noviembre: El 30 de noviembre se dio finalización del "CURSO PRÁCTICO DE ARBITRAJE CON ÉNFASIS EN DERECHO SOCIETARIO"</t>
    </r>
    <r>
      <rPr>
        <sz val="12"/>
        <color rgb="FF0000FF"/>
        <rFont val="Calibri Light"/>
        <family val="2"/>
      </rPr>
      <t xml:space="preserve">
</t>
    </r>
  </si>
  <si>
    <r>
      <rPr>
        <b/>
        <sz val="12"/>
        <color rgb="FF0000FF"/>
        <rFont val="Calibri Light"/>
        <family val="2"/>
      </rPr>
      <t xml:space="preserve">Febrero:
</t>
    </r>
    <r>
      <rPr>
        <sz val="12"/>
        <color rgb="FF0000FF"/>
        <rFont val="Calibri Light"/>
        <family val="2"/>
      </rPr>
      <t xml:space="preserve">Se han adelantado diferentes mejoras tecnológicas del módulo BPM conciliación entre las que se encuentran: 
1. el diseño y captura de un cuadro en el que se registre la tipología, subtipología y cuantía de cada una de las solicitudes. 
2. se desarrollo un radicador local para las actas de conciliación, lo que evita el paso por gestión documental. 
3 se está trabajando sobre un modelo de citación virtual electrónica.
</t>
    </r>
    <r>
      <rPr>
        <b/>
        <sz val="12"/>
        <color rgb="FF0000FF"/>
        <rFont val="Calibri Light"/>
        <family val="2"/>
      </rPr>
      <t xml:space="preserve">Marzo: </t>
    </r>
    <r>
      <rPr>
        <sz val="12"/>
        <color rgb="FF0000FF"/>
        <rFont val="Calibri Light"/>
        <family val="2"/>
      </rPr>
      <t xml:space="preserve">Con el área de tecnología se revisaron algunas mejoras tecnológicas del software BPM  
</t>
    </r>
    <r>
      <rPr>
        <b/>
        <sz val="12"/>
        <color rgb="FF0000FF"/>
        <rFont val="Calibri Light"/>
        <family val="2"/>
      </rPr>
      <t>Abril</t>
    </r>
    <r>
      <rPr>
        <sz val="12"/>
        <color rgb="FF0000FF"/>
        <rFont val="Calibri Light"/>
        <family val="2"/>
      </rPr>
      <t>: Se realizaron adecuaciones tecnológicas del BPM encaminadas a construir una ventana para que un funcionario de apoyo administrativo pudiera intervenir los procesos para creación de partes y proyección de oficios de citación, sin necesidad de tener que delegar el proceso. 
Agosto.  Se realizaron pruebas funcionales sobre mejoras al procesod e radicación virtual, encaminadas a la información que recibe el usuario para que pueda estar enterado d elas etapas y estado de su trámite de conciliación.
Septiembre. El 14 de septiembre se hicieron las pruebas de funcionalidad de los ajustes hechos a la pltaforma BPM los cuales arrojaron un resultado satisfactorio.
Octubre: debido a que las pruebas de funcionalidad fueron satisfactorias, en el mes de octubre se dio paso a la implementación de las mejoras .</t>
    </r>
  </si>
  <si>
    <r>
      <rPr>
        <b/>
        <sz val="12"/>
        <color rgb="FF0000FF"/>
        <rFont val="Calibri Light"/>
        <family val="2"/>
      </rPr>
      <t>Febrero:</t>
    </r>
    <r>
      <rPr>
        <sz val="12"/>
        <color rgb="FF0000FF"/>
        <rFont val="Calibri Light"/>
        <family val="2"/>
      </rPr>
      <t xml:space="preserve">Pese a que no han sido determinados los niveles de acuerdo de servicio, se ha definido de manera preliminar la oportunidad con que se espera citar y atender las solicitudes de conciliación respecto del servicio de conciliación extrajudicial en derecho, pretendiéndose la disminución del tiempo determinado en la ley para hacer la audiencia de conciliación.
El término establecido por menester de la ley para la realización de la audiencia de conciliación es de 3 meses, pretendiéndose disminuir a 2 meses, y se generaran citaciones a la partes para la audiencia en un tiempo máximo de 10 días hábiles contados desde la fecha de la asignación del caso al conciliador. 
Los anteriores tiempos corresponden a una promesa de valor para mejorar la oportunidad del servicio lo cual no reemplaza los términos reglamentarios y legales para la prestación del servicio y solo serán aplicables en condiciones óptimas de planta de personal y en un flujo de radicación normal de trámites de conciliación. 
</t>
    </r>
    <r>
      <rPr>
        <b/>
        <sz val="12"/>
        <color rgb="FF0000FF"/>
        <rFont val="Calibri Light"/>
        <family val="2"/>
      </rPr>
      <t>Marzo:</t>
    </r>
    <r>
      <rPr>
        <sz val="12"/>
        <color rgb="FF0000FF"/>
        <rFont val="Calibri Light"/>
        <family val="2"/>
      </rPr>
      <t xml:space="preserve">  Se generaran citaciones a la partes para la audiencia en un tiempo máximo de 10 días hábiles contados desde la fecha de la asignación del caso al conciliador. De igual forma, se establecieron fechas para la realización de las audiencias de conciliación en el término de dos meses. 
</t>
    </r>
    <r>
      <rPr>
        <b/>
        <sz val="12"/>
        <color rgb="FF0000FF"/>
        <rFont val="Calibri Light"/>
        <family val="2"/>
      </rPr>
      <t>Abril</t>
    </r>
    <r>
      <rPr>
        <sz val="12"/>
        <color rgb="FF0000FF"/>
        <rFont val="Calibri Light"/>
        <family val="2"/>
      </rPr>
      <t xml:space="preserve">. Con base en los niveles de servicio definidos se realizó la medición de la oportunidad para el mes de abril y se remitieron al encuestas de servicio con miras a la medición de la satisfacción
</t>
    </r>
    <r>
      <rPr>
        <b/>
        <sz val="12"/>
        <color rgb="FF0000FF"/>
        <rFont val="Calibri Light"/>
        <family val="2"/>
      </rPr>
      <t>Mayo</t>
    </r>
    <r>
      <rPr>
        <sz val="12"/>
        <color rgb="FF0000FF"/>
        <rFont val="Calibri Light"/>
        <family val="2"/>
      </rPr>
      <t xml:space="preserve">. Con base en los niveles de de servicio definidos se realizó la medición de la oportunidad para el mes de mayo y se remitieron las encuestas de servicio con miras a la medición de la satisfacción
Junio. Con base en los niveles de de servicio definidos se realizó la medición de la oportunidad para el mes de junio y se remitieron las encuestas de servicio con miras a la medición de la satisfacción
Julio. Con base en los niveles de de servicio definidos se realizó la medición de la oportunidad para el mes de julio y se remitieron las encuestas de servicio con miras a la medición de la satisfacción.
Agosto. Con base en los niveles de de servicio definidos se realizó la medición de la oportunidad para el mes de agosto y se remitieron las encuestas de servicio con miras a la medición de la satisfacción.
Septiembre. Con base en los niveles de de servicio definidos se realizó la medición de la oportunidad para el mes de septiembre y se remitieron las encuestas de servicio con miras a la medición de la satisfacción.
Octubre.  Con base en los niveles de de servicio definidos se realizó la medición de la oportunidad para el mes de octubre y se remitieron las encuestas de servicio con miras a la medición de la satisfacción.
Noviembre.  Con base en los niveles de de servicio definidos se realizó la medición de la oportunidad para el mes de noviembre y se remitieron las encuestas de servicio con miras a la medición de la satisfacción.
Diciembre.    Con base en los niveles de de servicio definidos se realizó la medición de la oportunidad para el mes de diciembre y se remitieron las encuestas de servicio con miras a la medición de la satisfacción.
</t>
    </r>
  </si>
  <si>
    <r>
      <t xml:space="preserve">
</t>
    </r>
    <r>
      <rPr>
        <b/>
        <sz val="12"/>
        <color rgb="FF0000FF"/>
        <rFont val="Calibri Light"/>
        <family val="2"/>
      </rPr>
      <t>Marzo:</t>
    </r>
    <r>
      <rPr>
        <sz val="12"/>
        <color rgb="FF0000FF"/>
        <rFont val="Calibri Light"/>
        <family val="2"/>
      </rPr>
      <t xml:space="preserve"> A través de las redes sociales de la Superintendencia se difundieron piezas publicitarias de los servicios del Centro de Conciliación y Arbitraje Empresarial. Algunos medios especializados difundieron la noticia de la ubicación del centro dentro de los mejores 4 de Colombia. 
</t>
    </r>
    <r>
      <rPr>
        <b/>
        <sz val="12"/>
        <color rgb="FF0000FF"/>
        <rFont val="Calibri Light"/>
        <family val="2"/>
      </rPr>
      <t>Abril</t>
    </r>
    <r>
      <rPr>
        <sz val="12"/>
        <color rgb="FF0000FF"/>
        <rFont val="Calibri Light"/>
        <family val="2"/>
      </rPr>
      <t xml:space="preserve">: Se difundió pauta publicitaria de los servicios del centro con una periodicidad semanal a través de las diferentes redes sociales 
Mayo: Se difundió pauta publicitaria de los servicios del centro con una periodicidad semanal a través de las diferentes redes sociales. Adicionalmente, se difundió publicidad de la primera conferencia magistral de arbitraje que se llevó a cabo el 26 de mayo de 2023. 
Junio:  Se diseñaron nuevas piezas publicitarias para Instagram, Twitter y Facebook, adicionalmente se grabó y edito un video promocional.
Julio: Se publicó en el canal de you tube un nuevo video promocional del centro de conciliación y arbitraje. Adicionalmente, se editaron y publicaron los videos denominados Dato Clave 1 y Dato clave 2 relativos a arbitraje societario internacional. 
Agosto. Se desarrollaron piezas de comunicaciones para el evento de arbitraje ejecutivo y para el curso de arbitraje con énfasis en derecho societario.
Septiembre.  Se difundió publicidad del evento de arbitraje ejecutivo antes y despues del seminario, se crearon videos con conferencistas .
Octubre. Se difundió publicidad en las redes sociales y en la ágina web de los servicios del Centro de Conciliación y Arbitraje Empresarial al igual que del Curso Práctico de Arbitraje Societario.
Noviembre: El centro de Conciliación y Arbitraje Empresarial hizo parte del Festival de la Conciliación como una estrategia promovida por el Ministerio de Justicia y del Derecho.
Diciembre: Se difundió publicidad en las redes sociales  de los servicios del Centro de Conciliación y Arbitraje Empresarial, adicionalmente se remitieron tarjetas de navidad tanto a los usuarios como a los operadores y se envío publicidad a los árbitros del convenio con la Universita Sapienza Di Roma </t>
    </r>
  </si>
  <si>
    <t xml:space="preserve"> C-3599-0200-9-0-3599068-02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</si>
</sst>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240A]#,##0"/>
    <numFmt numFmtId="165" formatCode="dd\-mm\-yy"/>
    <numFmt numFmtId="166" formatCode="0.0"/>
    <numFmt numFmtId="167" formatCode="[$-80A]dddd\ d&quot; de &quot;mmmm&quot; de &quot;yyyy;@"/>
    <numFmt numFmtId="168" formatCode="[$-240A]d&quot; de &quot;mmmm&quot; de &quot;yyyy;@"/>
    <numFmt numFmtId="169" formatCode="0.0%"/>
    <numFmt numFmtId="170" formatCode="_-* #,##0.000_-;\-* #,##0.000_-;_-* &quot;-&quot;_-;_-@_-"/>
    <numFmt numFmtId="171" formatCode="[$-240A]dddd\ d&quot; de &quot;mmmm&quot; de &quot;yyyy;@"/>
  </numFmts>
  <fonts count="3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
      <sz val="12"/>
      <name val="Arial"/>
      <family val="2"/>
    </font>
    <font>
      <sz val="12"/>
      <name val="Calibri Light"/>
      <family val="2"/>
    </font>
    <font>
      <b/>
      <sz val="14"/>
      <name val="Calibri Light"/>
      <family val="2"/>
    </font>
    <font>
      <sz val="11"/>
      <name val="Calibri Light"/>
      <family val="2"/>
    </font>
    <font>
      <sz val="10"/>
      <name val="Calibri Light"/>
      <family val="2"/>
    </font>
    <font>
      <b/>
      <sz val="12"/>
      <name val="Calibri Light"/>
      <family val="2"/>
    </font>
    <font>
      <u/>
      <sz val="10"/>
      <color theme="10"/>
      <name val="Calibri Light"/>
      <family val="2"/>
    </font>
    <font>
      <u/>
      <sz val="12"/>
      <color theme="10"/>
      <name val="Calibri Light"/>
      <family val="2"/>
    </font>
    <font>
      <b/>
      <sz val="12"/>
      <color rgb="FF0000FF"/>
      <name val="Calibri Light"/>
      <family val="2"/>
    </font>
    <font>
      <sz val="12"/>
      <color rgb="FF0000FF"/>
      <name val="Calibri Light"/>
      <family val="2"/>
    </font>
    <font>
      <b/>
      <sz val="16"/>
      <name val="Calibri Light"/>
      <family val="2"/>
    </font>
    <font>
      <sz val="10"/>
      <color rgb="FF002060"/>
      <name val="Calibri Light"/>
      <family val="2"/>
    </font>
    <font>
      <sz val="11"/>
      <color rgb="FF002060"/>
      <name val="Calibri Light"/>
      <family val="2"/>
    </font>
    <font>
      <sz val="10"/>
      <color rgb="FF0000FF"/>
      <name val="Calibri Light"/>
      <family val="2"/>
    </font>
    <font>
      <i/>
      <sz val="12"/>
      <color rgb="FF0000FF"/>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5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6" fontId="4" fillId="0" borderId="0" xfId="0" applyNumberFormat="1" applyFont="1" applyAlignment="1">
      <alignment horizontal="center" vertical="center" wrapText="1"/>
    </xf>
    <xf numFmtId="0" fontId="2" fillId="4" borderId="2" xfId="0" applyFont="1" applyFill="1" applyBorder="1"/>
    <xf numFmtId="0" fontId="11" fillId="0" borderId="2" xfId="4" applyBorder="1" applyAlignment="1">
      <alignment horizontal="center" vertical="center" wrapText="1"/>
    </xf>
    <xf numFmtId="0" fontId="4" fillId="0" borderId="0" xfId="0" applyFont="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Border="1" applyAlignment="1">
      <alignmen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4" fillId="4" borderId="0" xfId="0" applyFont="1" applyFill="1" applyAlignment="1">
      <alignment horizontal="justify" vertical="center"/>
    </xf>
    <xf numFmtId="0" fontId="24" fillId="0" borderId="0" xfId="0" applyFont="1" applyAlignment="1">
      <alignment horizontal="center" vertical="center" wrapText="1"/>
    </xf>
    <xf numFmtId="0" fontId="24" fillId="4" borderId="0" xfId="0" applyFont="1" applyFill="1" applyAlignment="1">
      <alignment horizontal="center" vertical="center" wrapText="1"/>
    </xf>
    <xf numFmtId="0" fontId="24" fillId="0" borderId="2" xfId="0" applyNumberFormat="1" applyFont="1" applyBorder="1" applyAlignment="1">
      <alignment horizontal="center" vertical="center" wrapText="1"/>
    </xf>
    <xf numFmtId="2" fontId="24" fillId="0" borderId="2" xfId="0" applyNumberFormat="1" applyFont="1" applyBorder="1" applyAlignment="1">
      <alignment horizontal="center" vertical="center" wrapText="1"/>
    </xf>
    <xf numFmtId="164" fontId="24" fillId="0" borderId="2" xfId="0" applyNumberFormat="1" applyFont="1" applyFill="1" applyBorder="1" applyAlignment="1">
      <alignment horizontal="center" vertical="center" wrapText="1"/>
    </xf>
    <xf numFmtId="164" fontId="24" fillId="0" borderId="2" xfId="0" applyNumberFormat="1" applyFont="1" applyBorder="1" applyAlignment="1">
      <alignment horizontal="center" vertical="center" wrapText="1"/>
    </xf>
    <xf numFmtId="0" fontId="28" fillId="0" borderId="2" xfId="0" applyNumberFormat="1" applyFont="1" applyBorder="1" applyAlignment="1">
      <alignment horizontal="center" vertical="center" wrapText="1"/>
    </xf>
    <xf numFmtId="0" fontId="27"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2" xfId="0" applyFont="1" applyFill="1" applyBorder="1" applyAlignment="1">
      <alignment horizontal="left" vertical="center" wrapText="1"/>
    </xf>
    <xf numFmtId="0" fontId="27" fillId="4" borderId="2" xfId="0" applyFont="1" applyFill="1" applyBorder="1" applyAlignment="1">
      <alignment vertical="center" wrapText="1"/>
    </xf>
    <xf numFmtId="0" fontId="26" fillId="4" borderId="2" xfId="0" applyFont="1" applyFill="1" applyBorder="1" applyAlignment="1">
      <alignment vertical="center" wrapText="1"/>
    </xf>
    <xf numFmtId="0" fontId="26" fillId="0" borderId="2" xfId="0" applyFont="1" applyBorder="1" applyAlignment="1">
      <alignment horizontal="left" vertical="center" wrapText="1"/>
    </xf>
    <xf numFmtId="0" fontId="26" fillId="0" borderId="2" xfId="0" applyFont="1" applyFill="1" applyBorder="1" applyAlignment="1">
      <alignment horizontal="left" vertical="center" wrapText="1"/>
    </xf>
    <xf numFmtId="0" fontId="26" fillId="4" borderId="2" xfId="0" applyFont="1" applyFill="1" applyBorder="1" applyAlignment="1">
      <alignment vertical="center"/>
    </xf>
    <xf numFmtId="0" fontId="26" fillId="4" borderId="2" xfId="0" applyFont="1" applyFill="1" applyBorder="1"/>
    <xf numFmtId="0" fontId="29" fillId="4" borderId="2" xfId="4" applyFont="1" applyFill="1" applyBorder="1" applyAlignment="1">
      <alignment horizontal="center" vertical="center" wrapText="1"/>
    </xf>
    <xf numFmtId="0" fontId="24" fillId="4" borderId="2" xfId="0" applyFont="1" applyFill="1" applyBorder="1" applyAlignment="1">
      <alignment horizontal="left" vertical="center" wrapText="1"/>
    </xf>
    <xf numFmtId="0" fontId="24" fillId="4" borderId="2" xfId="0" applyFont="1" applyFill="1" applyBorder="1" applyAlignment="1">
      <alignment horizontal="center" vertical="center" wrapText="1"/>
    </xf>
    <xf numFmtId="0" fontId="30" fillId="4" borderId="2" xfId="4"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0" xfId="0" applyFont="1" applyBorder="1" applyAlignment="1">
      <alignment horizontal="center" vertical="center"/>
    </xf>
    <xf numFmtId="0" fontId="24" fillId="4" borderId="0" xfId="0" applyFont="1" applyFill="1" applyBorder="1" applyAlignment="1">
      <alignment horizontal="center" vertical="center"/>
    </xf>
    <xf numFmtId="0" fontId="24" fillId="0" borderId="2" xfId="0" applyFont="1" applyBorder="1" applyAlignment="1">
      <alignment vertical="center" wrapText="1"/>
    </xf>
    <xf numFmtId="0" fontId="11" fillId="0" borderId="2" xfId="4" applyFill="1" applyBorder="1" applyAlignment="1">
      <alignment horizontal="center" vertical="center" wrapText="1"/>
    </xf>
    <xf numFmtId="0" fontId="24" fillId="4" borderId="2" xfId="0" applyFont="1" applyFill="1" applyBorder="1" applyAlignment="1">
      <alignment horizontal="left" vertical="center" wrapText="1"/>
    </xf>
    <xf numFmtId="0" fontId="24" fillId="0" borderId="2" xfId="0" applyFont="1" applyBorder="1" applyAlignment="1">
      <alignment horizontal="justify" vertical="center" wrapText="1"/>
    </xf>
    <xf numFmtId="0" fontId="24" fillId="0" borderId="2" xfId="0" applyFont="1" applyBorder="1" applyAlignment="1">
      <alignment horizontal="left" vertical="center" wrapText="1"/>
    </xf>
    <xf numFmtId="9" fontId="26" fillId="4" borderId="2" xfId="0" applyNumberFormat="1" applyFont="1" applyFill="1" applyBorder="1" applyAlignment="1">
      <alignment horizontal="center" vertical="center" wrapText="1"/>
    </xf>
    <xf numFmtId="0" fontId="24" fillId="0" borderId="2" xfId="0" applyFont="1" applyBorder="1" applyAlignment="1">
      <alignment vertical="center"/>
    </xf>
    <xf numFmtId="0" fontId="24" fillId="0" borderId="2" xfId="0" applyFont="1" applyFill="1" applyBorder="1" applyAlignment="1">
      <alignment horizontal="left" vertical="center" wrapText="1"/>
    </xf>
    <xf numFmtId="0" fontId="32" fillId="0" borderId="53" xfId="0" applyFont="1" applyBorder="1" applyAlignment="1" applyProtection="1">
      <alignment horizontal="justify" vertical="center" wrapText="1"/>
    </xf>
    <xf numFmtId="0" fontId="32" fillId="0" borderId="53" xfId="0" applyFont="1" applyBorder="1" applyAlignment="1" applyProtection="1">
      <alignment horizontal="center" vertical="center" wrapText="1"/>
    </xf>
    <xf numFmtId="9" fontId="32" fillId="0" borderId="2" xfId="5"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1" fontId="32" fillId="0" borderId="2" xfId="0" applyNumberFormat="1" applyFont="1" applyFill="1" applyBorder="1" applyAlignment="1" applyProtection="1">
      <alignment horizontal="center" vertical="center" wrapText="1"/>
    </xf>
    <xf numFmtId="0" fontId="32" fillId="0" borderId="53" xfId="0" applyFont="1" applyFill="1" applyBorder="1" applyAlignment="1" applyProtection="1">
      <alignment horizontal="center" vertical="center" wrapText="1"/>
    </xf>
    <xf numFmtId="171" fontId="36" fillId="0" borderId="2" xfId="0" applyNumberFormat="1" applyFont="1" applyFill="1" applyBorder="1" applyAlignment="1" applyProtection="1">
      <alignment horizontal="center" vertical="center"/>
    </xf>
    <xf numFmtId="10" fontId="34" fillId="12" borderId="2" xfId="5" applyNumberFormat="1" applyFont="1" applyFill="1" applyBorder="1" applyAlignment="1" applyProtection="1">
      <alignment horizontal="center" vertical="center" wrapText="1"/>
    </xf>
    <xf numFmtId="10" fontId="35" fillId="13" borderId="5" xfId="0" applyNumberFormat="1" applyFont="1" applyFill="1" applyBorder="1" applyAlignment="1" applyProtection="1">
      <alignment horizontal="center" vertical="center" wrapText="1"/>
    </xf>
    <xf numFmtId="9" fontId="20" fillId="11" borderId="53" xfId="0" applyNumberFormat="1" applyFont="1" applyFill="1" applyBorder="1" applyAlignment="1" applyProtection="1">
      <alignment horizontal="center" vertical="center" wrapText="1"/>
    </xf>
    <xf numFmtId="9" fontId="33" fillId="13" borderId="53"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5"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3" fillId="0" borderId="2" xfId="0" applyFont="1" applyBorder="1" applyAlignment="1">
      <alignment horizontal="left" vertical="center" wrapText="1"/>
    </xf>
    <xf numFmtId="0" fontId="24" fillId="4" borderId="5" xfId="0" applyFont="1" applyFill="1" applyBorder="1" applyAlignment="1">
      <alignment horizontal="justify" vertical="center" wrapText="1"/>
    </xf>
    <xf numFmtId="0" fontId="24" fillId="4" borderId="4" xfId="0" applyFont="1" applyFill="1" applyBorder="1" applyAlignment="1">
      <alignment horizontal="justify" vertical="center"/>
    </xf>
    <xf numFmtId="0" fontId="24"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5" fillId="0" borderId="2" xfId="0" applyFont="1" applyBorder="1" applyAlignment="1">
      <alignment horizontal="left" vertical="center"/>
    </xf>
    <xf numFmtId="0" fontId="5" fillId="3"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8" fillId="4" borderId="2" xfId="0" applyFont="1" applyFill="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8"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6" fillId="4" borderId="2" xfId="2" applyFont="1" applyFill="1" applyBorder="1" applyAlignment="1">
      <alignment horizontal="justify" vertical="center" wrapText="1"/>
    </xf>
    <xf numFmtId="0" fontId="26" fillId="0" borderId="2" xfId="2" applyFont="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6" fillId="4" borderId="2" xfId="0" applyFont="1" applyFill="1" applyBorder="1" applyAlignment="1">
      <alignment horizontal="left" vertical="center" wrapText="1"/>
    </xf>
    <xf numFmtId="0" fontId="26"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5" fillId="0" borderId="2" xfId="0" applyFont="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4" fillId="4" borderId="5"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5" fillId="0" borderId="4" xfId="0" applyFont="1" applyBorder="1" applyAlignment="1">
      <alignment horizontal="center" vertical="center"/>
    </xf>
    <xf numFmtId="0" fontId="24" fillId="4" borderId="3" xfId="0" applyFont="1" applyFill="1" applyBorder="1" applyAlignment="1">
      <alignment horizontal="justify"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left" vertical="center"/>
    </xf>
    <xf numFmtId="0" fontId="24" fillId="0" borderId="2" xfId="0" applyFont="1" applyBorder="1" applyAlignment="1">
      <alignment horizontal="justify"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33" fillId="0" borderId="2" xfId="0" applyFont="1" applyBorder="1" applyAlignment="1">
      <alignment horizontal="left"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4"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0" borderId="0" xfId="0" applyFont="1" applyFill="1" applyAlignment="1" applyProtection="1">
      <alignment horizontal="center" vertical="center" wrapText="1"/>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33" fillId="4" borderId="4" xfId="0" applyFont="1" applyFill="1" applyBorder="1" applyAlignment="1" applyProtection="1">
      <alignment horizontal="left" vertical="center"/>
    </xf>
    <xf numFmtId="0" fontId="33" fillId="4" borderId="3"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5"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 fillId="4" borderId="0" xfId="0" applyFont="1" applyFill="1" applyAlignment="1" applyProtection="1">
      <alignment horizontal="center"/>
    </xf>
    <xf numFmtId="0" fontId="31" fillId="0" borderId="2" xfId="0" applyFont="1" applyFill="1" applyBorder="1" applyAlignment="1" applyProtection="1">
      <alignment horizontal="center" vertical="center" wrapText="1"/>
    </xf>
    <xf numFmtId="0" fontId="32" fillId="0" borderId="2" xfId="0" applyFont="1" applyFill="1" applyBorder="1" applyAlignment="1" applyProtection="1">
      <alignment horizontal="justify" vertical="center" wrapText="1"/>
    </xf>
    <xf numFmtId="168" fontId="32" fillId="0" borderId="2" xfId="0" applyNumberFormat="1" applyFont="1" applyFill="1" applyBorder="1" applyAlignment="1" applyProtection="1">
      <alignment horizontal="center" vertical="center" wrapText="1"/>
    </xf>
    <xf numFmtId="10" fontId="34" fillId="0" borderId="2" xfId="5" applyNumberFormat="1" applyFont="1" applyFill="1" applyBorder="1" applyAlignment="1" applyProtection="1">
      <alignment horizontal="center" vertical="center" wrapText="1"/>
    </xf>
    <xf numFmtId="10" fontId="34" fillId="4" borderId="2" xfId="5" applyNumberFormat="1" applyFont="1" applyFill="1" applyBorder="1" applyAlignment="1" applyProtection="1">
      <alignment horizontal="center" vertical="center" wrapText="1"/>
    </xf>
    <xf numFmtId="9" fontId="32" fillId="0" borderId="0" xfId="0" applyNumberFormat="1" applyFont="1" applyFill="1" applyBorder="1" applyAlignment="1" applyProtection="1">
      <alignment horizontal="center" vertical="center" wrapText="1"/>
    </xf>
    <xf numFmtId="167" fontId="32" fillId="0" borderId="0" xfId="0" applyNumberFormat="1" applyFont="1" applyFill="1" applyBorder="1" applyAlignment="1" applyProtection="1">
      <alignment horizontal="left" vertical="center" wrapText="1"/>
    </xf>
    <xf numFmtId="1" fontId="32" fillId="0" borderId="0" xfId="0" applyNumberFormat="1"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9" fontId="32" fillId="0" borderId="0" xfId="5" applyNumberFormat="1" applyFont="1" applyFill="1" applyBorder="1" applyAlignment="1" applyProtection="1">
      <alignment horizontal="center" vertical="center"/>
    </xf>
    <xf numFmtId="0" fontId="32" fillId="4" borderId="2" xfId="0" applyFont="1" applyFill="1" applyBorder="1" applyAlignment="1" applyProtection="1">
      <alignment horizontal="justify"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9" fontId="17" fillId="10" borderId="53" xfId="0" applyNumberFormat="1" applyFont="1" applyFill="1" applyBorder="1" applyAlignment="1" applyProtection="1">
      <alignment horizontal="center" vertical="center" wrapText="1"/>
    </xf>
    <xf numFmtId="166"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9" fontId="20" fillId="0" borderId="0" xfId="0" applyNumberFormat="1" applyFont="1" applyFill="1" applyBorder="1" applyAlignment="1" applyProtection="1">
      <alignment horizontal="center" vertical="center" wrapText="1"/>
    </xf>
    <xf numFmtId="167" fontId="19" fillId="0" borderId="0" xfId="0" applyNumberFormat="1" applyFont="1" applyFill="1" applyBorder="1" applyAlignment="1" applyProtection="1">
      <alignment horizontal="left" vertical="center" wrapText="1"/>
    </xf>
    <xf numFmtId="1" fontId="16" fillId="0"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169" fontId="19" fillId="4" borderId="0" xfId="6" applyNumberFormat="1" applyFont="1" applyFill="1" applyAlignment="1" applyProtection="1">
      <alignment horizontal="center" vertical="center" wrapText="1"/>
    </xf>
    <xf numFmtId="169" fontId="19" fillId="0" borderId="0" xfId="6" applyNumberFormat="1" applyFont="1" applyFill="1" applyAlignment="1" applyProtection="1">
      <alignment horizontal="center" vertical="center" wrapText="1"/>
    </xf>
    <xf numFmtId="41" fontId="19" fillId="0" borderId="0" xfId="6"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9" fontId="19" fillId="4" borderId="0" xfId="5" applyNumberFormat="1" applyFont="1" applyFill="1" applyAlignment="1" applyProtection="1">
      <alignment horizontal="center" vertical="center" wrapText="1"/>
    </xf>
    <xf numFmtId="169" fontId="19" fillId="0"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 fontId="17"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0" fontId="2" fillId="0"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170" fontId="2" fillId="0"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2" fontId="2" fillId="0"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5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26</xdr:row>
      <xdr:rowOff>95250</xdr:rowOff>
    </xdr:from>
    <xdr:to>
      <xdr:col>3</xdr:col>
      <xdr:colOff>1651623</xdr:colOff>
      <xdr:row>35</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20-%20SUPERINTENDENCIA%20DE%20SOCIEDADES\Documentos\2023\ProyectosEstrategicos\Mercantiles\P01_DefinicionLineas_Jurispruden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cldiaz@supersociedades.gov.co" TargetMode="External"/><Relationship Id="rId7" Type="http://schemas.openxmlformats.org/officeDocument/2006/relationships/comments" Target="../comments6.xml"/><Relationship Id="rId2" Type="http://schemas.openxmlformats.org/officeDocument/2006/relationships/hyperlink" Target="mailto:sbernal@supersociedades.gov.co" TargetMode="External"/><Relationship Id="rId1" Type="http://schemas.openxmlformats.org/officeDocument/2006/relationships/hyperlink" Target="mailto:BEscobar@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120" zoomScaleNormal="120" workbookViewId="0">
      <selection activeCell="C19" sqref="C19"/>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70"/>
      <c r="B2" s="148"/>
      <c r="C2" s="149"/>
      <c r="D2" s="150" t="s">
        <v>0</v>
      </c>
      <c r="E2" s="151"/>
      <c r="F2" s="151"/>
      <c r="G2" s="151"/>
      <c r="H2" s="151"/>
      <c r="I2" s="151"/>
      <c r="J2" s="152"/>
      <c r="K2" s="138" t="s">
        <v>1</v>
      </c>
      <c r="L2" s="139"/>
      <c r="M2" s="70"/>
      <c r="N2" s="70"/>
      <c r="O2" s="70"/>
      <c r="P2" s="70"/>
      <c r="Q2" s="70"/>
      <c r="R2" s="70"/>
      <c r="S2" s="13"/>
    </row>
    <row r="3" spans="1:19" s="11" customFormat="1" ht="23.25" customHeight="1" x14ac:dyDescent="0.2">
      <c r="A3" s="70"/>
      <c r="B3" s="144"/>
      <c r="C3" s="145"/>
      <c r="D3" s="153" t="s">
        <v>2</v>
      </c>
      <c r="E3" s="154"/>
      <c r="F3" s="154"/>
      <c r="G3" s="154"/>
      <c r="H3" s="154"/>
      <c r="I3" s="154"/>
      <c r="J3" s="155"/>
      <c r="K3" s="140" t="s">
        <v>3</v>
      </c>
      <c r="L3" s="141"/>
      <c r="M3" s="70"/>
      <c r="N3" s="70"/>
      <c r="O3" s="70"/>
      <c r="P3" s="70"/>
      <c r="Q3" s="70"/>
      <c r="R3" s="70"/>
      <c r="S3" s="13"/>
    </row>
    <row r="4" spans="1:19" s="11" customFormat="1" ht="24" customHeight="1" x14ac:dyDescent="0.2">
      <c r="A4" s="70"/>
      <c r="B4" s="144"/>
      <c r="C4" s="145"/>
      <c r="D4" s="153" t="s">
        <v>4</v>
      </c>
      <c r="E4" s="154"/>
      <c r="F4" s="154"/>
      <c r="G4" s="154"/>
      <c r="H4" s="154"/>
      <c r="I4" s="154"/>
      <c r="J4" s="155"/>
      <c r="K4" s="140" t="s">
        <v>5</v>
      </c>
      <c r="L4" s="141"/>
      <c r="M4" s="70"/>
      <c r="N4" s="70"/>
      <c r="O4" s="70"/>
      <c r="P4" s="70"/>
      <c r="Q4" s="70"/>
      <c r="R4" s="70"/>
      <c r="S4" s="13"/>
    </row>
    <row r="5" spans="1:19" s="11" customFormat="1" ht="22.5" customHeight="1" thickBot="1" x14ac:dyDescent="0.25">
      <c r="A5" s="70"/>
      <c r="B5" s="146"/>
      <c r="C5" s="147"/>
      <c r="D5" s="156" t="s">
        <v>6</v>
      </c>
      <c r="E5" s="157"/>
      <c r="F5" s="157"/>
      <c r="G5" s="157"/>
      <c r="H5" s="157"/>
      <c r="I5" s="157"/>
      <c r="J5" s="158"/>
      <c r="K5" s="142" t="s">
        <v>7</v>
      </c>
      <c r="L5" s="143"/>
      <c r="M5" s="70"/>
      <c r="N5" s="70"/>
      <c r="O5" s="70"/>
      <c r="P5" s="70"/>
      <c r="Q5" s="70"/>
      <c r="R5" s="70"/>
      <c r="S5" s="13"/>
    </row>
    <row r="6" spans="1:19" ht="5.25" customHeight="1" x14ac:dyDescent="0.2">
      <c r="C6" s="23"/>
      <c r="D6" s="23"/>
      <c r="E6" s="23"/>
      <c r="F6" s="23"/>
      <c r="G6" s="23"/>
      <c r="H6" s="23"/>
      <c r="I6" s="23"/>
    </row>
    <row r="7" spans="1:19" ht="48" customHeight="1" x14ac:dyDescent="0.2">
      <c r="C7" s="137" t="s">
        <v>8</v>
      </c>
      <c r="D7" s="137"/>
      <c r="E7" s="159" t="s">
        <v>163</v>
      </c>
      <c r="F7" s="159"/>
      <c r="G7" s="159"/>
      <c r="H7" s="159"/>
      <c r="I7" s="159"/>
      <c r="J7" s="159"/>
      <c r="K7" s="159"/>
      <c r="L7" s="159"/>
      <c r="M7" s="88"/>
      <c r="N7" s="88"/>
      <c r="O7" s="88"/>
      <c r="P7" s="88"/>
      <c r="Q7" s="88"/>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5"/>
      <c r="C10" s="26"/>
      <c r="D10" s="26"/>
      <c r="E10" s="26"/>
      <c r="F10" s="26"/>
      <c r="G10" s="26"/>
      <c r="H10" s="26"/>
      <c r="I10" s="26"/>
      <c r="J10" s="26"/>
      <c r="K10" s="26"/>
      <c r="L10" s="27"/>
    </row>
    <row r="11" spans="1:19" ht="39.950000000000003" customHeight="1" thickBot="1" x14ac:dyDescent="0.25">
      <c r="B11" s="28"/>
      <c r="C11" s="14" t="s">
        <v>9</v>
      </c>
      <c r="D11" s="29"/>
      <c r="E11" s="14" t="s">
        <v>10</v>
      </c>
      <c r="F11" s="29"/>
      <c r="G11" s="14" t="s">
        <v>11</v>
      </c>
      <c r="H11" s="29"/>
      <c r="I11" s="14" t="s">
        <v>12</v>
      </c>
      <c r="J11" s="29"/>
      <c r="K11" s="14" t="s">
        <v>13</v>
      </c>
      <c r="L11" s="30"/>
    </row>
    <row r="12" spans="1:19" ht="15" customHeight="1" thickBot="1" x14ac:dyDescent="0.25">
      <c r="B12" s="28"/>
      <c r="C12" s="29"/>
      <c r="D12" s="29"/>
      <c r="E12" s="29"/>
      <c r="F12" s="29"/>
      <c r="G12" s="29"/>
      <c r="H12" s="29"/>
      <c r="I12" s="29"/>
      <c r="J12" s="29"/>
      <c r="K12" s="29"/>
      <c r="L12" s="30"/>
    </row>
    <row r="13" spans="1:19" ht="39.950000000000003" customHeight="1" thickBot="1" x14ac:dyDescent="0.25">
      <c r="B13" s="28"/>
      <c r="C13" s="14" t="s">
        <v>14</v>
      </c>
      <c r="D13" s="29"/>
      <c r="E13" s="14" t="s">
        <v>15</v>
      </c>
      <c r="F13" s="29"/>
      <c r="G13" s="14" t="s">
        <v>16</v>
      </c>
      <c r="H13" s="29"/>
      <c r="I13" s="14" t="s">
        <v>17</v>
      </c>
      <c r="J13" s="29"/>
      <c r="K13" s="14" t="s">
        <v>18</v>
      </c>
      <c r="L13" s="30"/>
    </row>
    <row r="14" spans="1:19" ht="15" customHeight="1" thickBot="1" x14ac:dyDescent="0.25">
      <c r="B14" s="28"/>
      <c r="C14" s="29"/>
      <c r="D14" s="29"/>
      <c r="E14" s="29"/>
      <c r="F14" s="29"/>
      <c r="G14" s="29"/>
      <c r="H14" s="29"/>
      <c r="I14" s="29"/>
      <c r="J14" s="29"/>
      <c r="K14" s="29"/>
      <c r="L14" s="30"/>
    </row>
    <row r="15" spans="1:19" ht="37.5" customHeight="1" thickBot="1" x14ac:dyDescent="0.25">
      <c r="B15" s="28"/>
      <c r="C15" s="29"/>
      <c r="D15" s="29"/>
      <c r="E15" s="29"/>
      <c r="F15" s="29"/>
      <c r="G15" s="14" t="s">
        <v>19</v>
      </c>
      <c r="H15" s="29"/>
      <c r="I15" s="29"/>
      <c r="J15" s="29"/>
      <c r="K15" s="29"/>
      <c r="L15" s="30"/>
    </row>
    <row r="16" spans="1:19" ht="12.75" thickBot="1" x14ac:dyDescent="0.25">
      <c r="B16" s="31"/>
      <c r="C16" s="32"/>
      <c r="D16" s="32"/>
      <c r="E16" s="32"/>
      <c r="F16" s="32"/>
      <c r="G16" s="32"/>
      <c r="H16" s="32"/>
      <c r="I16" s="32"/>
      <c r="J16" s="32"/>
      <c r="K16" s="32"/>
      <c r="L16" s="3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 zoomScaleNormal="100" workbookViewId="0">
      <selection activeCell="B1"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26"/>
      <c r="C2" s="227"/>
      <c r="D2" s="253" t="s">
        <v>0</v>
      </c>
      <c r="E2" s="254"/>
      <c r="F2" s="254"/>
      <c r="G2" s="254"/>
      <c r="H2" s="254"/>
      <c r="I2" s="254"/>
      <c r="J2" s="255"/>
      <c r="K2" s="57"/>
      <c r="L2" s="55"/>
      <c r="M2" s="247" t="str">
        <f>Proyecto!K2</f>
        <v>Código: GC-F-015</v>
      </c>
      <c r="N2" s="247"/>
      <c r="O2" s="247"/>
      <c r="P2" s="248"/>
      <c r="Q2" s="70"/>
      <c r="R2" s="9"/>
      <c r="S2" s="9"/>
      <c r="T2" s="9"/>
      <c r="U2" s="12"/>
      <c r="V2" s="70"/>
      <c r="W2" s="70"/>
      <c r="X2" s="70"/>
      <c r="Y2" s="70"/>
      <c r="Z2" s="70"/>
      <c r="AA2" s="70"/>
      <c r="AB2" s="70"/>
      <c r="AC2" s="70"/>
      <c r="AD2" s="70"/>
      <c r="AE2" s="13"/>
    </row>
    <row r="3" spans="2:31" s="10" customFormat="1" ht="23.25" customHeight="1" x14ac:dyDescent="0.2">
      <c r="B3" s="228"/>
      <c r="C3" s="229"/>
      <c r="D3" s="256" t="s">
        <v>2</v>
      </c>
      <c r="E3" s="257"/>
      <c r="F3" s="257"/>
      <c r="G3" s="257"/>
      <c r="H3" s="257"/>
      <c r="I3" s="257"/>
      <c r="J3" s="258"/>
      <c r="K3" s="76"/>
      <c r="L3" s="77"/>
      <c r="M3" s="249" t="str">
        <f>Proyecto!K3</f>
        <v>Fecha: 17 de septiembre de 2014</v>
      </c>
      <c r="N3" s="249"/>
      <c r="O3" s="249"/>
      <c r="P3" s="250"/>
      <c r="Q3" s="70"/>
      <c r="R3" s="9"/>
      <c r="S3" s="9"/>
      <c r="T3" s="9"/>
      <c r="U3" s="12"/>
      <c r="V3" s="70"/>
      <c r="W3" s="70"/>
      <c r="X3" s="70"/>
      <c r="Y3" s="70"/>
      <c r="Z3" s="70"/>
      <c r="AA3" s="70"/>
      <c r="AB3" s="70"/>
      <c r="AC3" s="70"/>
      <c r="AD3" s="70"/>
      <c r="AE3" s="13"/>
    </row>
    <row r="4" spans="2:31" s="10" customFormat="1" ht="24" customHeight="1" x14ac:dyDescent="0.2">
      <c r="B4" s="228"/>
      <c r="C4" s="229"/>
      <c r="D4" s="256" t="s">
        <v>4</v>
      </c>
      <c r="E4" s="257"/>
      <c r="F4" s="257"/>
      <c r="G4" s="257"/>
      <c r="H4" s="257"/>
      <c r="I4" s="257"/>
      <c r="J4" s="258"/>
      <c r="K4" s="76"/>
      <c r="L4" s="77"/>
      <c r="M4" s="249" t="str">
        <f>Proyecto!K4</f>
        <v>Versión 001</v>
      </c>
      <c r="N4" s="249"/>
      <c r="O4" s="249"/>
      <c r="P4" s="250"/>
      <c r="Q4" s="70"/>
      <c r="R4" s="9"/>
      <c r="S4" s="70"/>
      <c r="T4" s="70"/>
      <c r="U4" s="12"/>
      <c r="V4" s="70"/>
      <c r="W4" s="70"/>
      <c r="X4" s="70"/>
      <c r="Y4" s="70"/>
      <c r="Z4" s="70"/>
      <c r="AA4" s="70"/>
      <c r="AB4" s="70"/>
      <c r="AC4" s="70"/>
      <c r="AD4" s="70"/>
      <c r="AE4" s="13"/>
    </row>
    <row r="5" spans="2:31" s="10" customFormat="1" ht="22.5" customHeight="1" thickBot="1" x14ac:dyDescent="0.25">
      <c r="B5" s="230"/>
      <c r="C5" s="231"/>
      <c r="D5" s="259" t="s">
        <v>6</v>
      </c>
      <c r="E5" s="260"/>
      <c r="F5" s="260"/>
      <c r="G5" s="260"/>
      <c r="H5" s="260"/>
      <c r="I5" s="260"/>
      <c r="J5" s="261"/>
      <c r="K5" s="58"/>
      <c r="L5" s="56"/>
      <c r="M5" s="251" t="s">
        <v>98</v>
      </c>
      <c r="N5" s="251"/>
      <c r="O5" s="251"/>
      <c r="P5" s="252"/>
      <c r="Q5" s="70"/>
      <c r="R5" s="9"/>
      <c r="S5" s="70"/>
      <c r="T5" s="70"/>
      <c r="U5" s="9"/>
      <c r="V5" s="70"/>
      <c r="W5" s="70"/>
      <c r="X5" s="70"/>
      <c r="Y5" s="70"/>
      <c r="Z5" s="70"/>
      <c r="AA5" s="70"/>
      <c r="AB5" s="70"/>
      <c r="AC5" s="70"/>
      <c r="AD5" s="70"/>
      <c r="AE5" s="13"/>
    </row>
    <row r="6" spans="2:31" ht="5.25" customHeight="1" x14ac:dyDescent="0.2">
      <c r="B6" s="23"/>
      <c r="C6" s="23"/>
      <c r="D6" s="23"/>
      <c r="E6" s="23"/>
      <c r="F6" s="23"/>
      <c r="G6" s="23"/>
      <c r="H6" s="23"/>
      <c r="I6" s="23"/>
      <c r="J6" s="23"/>
      <c r="K6" s="23"/>
      <c r="L6" s="23"/>
      <c r="M6" s="23"/>
      <c r="N6" s="23"/>
      <c r="O6" s="23"/>
      <c r="P6" s="23"/>
    </row>
    <row r="7" spans="2:31" ht="29.25" customHeight="1" x14ac:dyDescent="0.2">
      <c r="B7" s="137" t="s">
        <v>8</v>
      </c>
      <c r="C7" s="137"/>
      <c r="D7" s="232" t="str">
        <f>Proyecto!$E$7</f>
        <v>Posicionamiento del Centro de Conciliación y Arbitraje Empresarial</v>
      </c>
      <c r="E7" s="232"/>
      <c r="F7" s="232"/>
      <c r="G7" s="232"/>
      <c r="H7" s="232"/>
      <c r="I7" s="232"/>
      <c r="J7" s="232"/>
      <c r="K7" s="232"/>
      <c r="L7" s="232"/>
      <c r="M7" s="232"/>
      <c r="N7" s="232"/>
      <c r="O7" s="232"/>
      <c r="P7" s="232"/>
      <c r="AE7" s="1"/>
    </row>
    <row r="8" spans="2:31" ht="6.75" customHeight="1" x14ac:dyDescent="0.2">
      <c r="B8" s="6"/>
      <c r="C8" s="6"/>
      <c r="D8" s="114"/>
      <c r="E8" s="114"/>
      <c r="F8" s="114"/>
      <c r="G8" s="114"/>
      <c r="H8" s="114"/>
      <c r="I8" s="114"/>
      <c r="J8" s="114"/>
      <c r="K8" s="114"/>
      <c r="L8" s="114"/>
      <c r="M8" s="114"/>
      <c r="N8" s="114"/>
      <c r="O8" s="114"/>
      <c r="P8" s="114"/>
      <c r="AE8" s="1"/>
    </row>
    <row r="9" spans="2:31" ht="15.75" x14ac:dyDescent="0.2">
      <c r="D9" s="92"/>
      <c r="E9" s="92"/>
      <c r="F9" s="92"/>
      <c r="G9" s="92"/>
      <c r="H9" s="92"/>
      <c r="I9" s="92"/>
      <c r="J9" s="92"/>
      <c r="K9" s="92"/>
      <c r="L9" s="92"/>
      <c r="M9" s="92"/>
      <c r="N9" s="92"/>
      <c r="O9" s="92"/>
      <c r="P9" s="92"/>
    </row>
    <row r="10" spans="2:31" ht="59.25" customHeight="1" x14ac:dyDescent="0.2">
      <c r="B10" s="137" t="s">
        <v>99</v>
      </c>
      <c r="C10" s="137"/>
      <c r="D10" s="244" t="s">
        <v>225</v>
      </c>
      <c r="E10" s="245"/>
      <c r="F10" s="245"/>
      <c r="G10" s="245"/>
      <c r="H10" s="245"/>
      <c r="I10" s="245"/>
      <c r="J10" s="245"/>
      <c r="K10" s="245"/>
      <c r="L10" s="245"/>
      <c r="M10" s="245"/>
      <c r="N10" s="245"/>
      <c r="O10" s="245"/>
      <c r="P10" s="245"/>
      <c r="AE10" s="1"/>
    </row>
    <row r="11" spans="2:31" ht="15.75" x14ac:dyDescent="0.2">
      <c r="D11" s="93"/>
      <c r="E11" s="93"/>
      <c r="F11" s="93"/>
      <c r="G11" s="93"/>
      <c r="H11" s="93"/>
      <c r="I11" s="93"/>
      <c r="J11" s="93"/>
      <c r="K11" s="93"/>
      <c r="L11" s="93"/>
      <c r="M11" s="93"/>
      <c r="N11" s="93"/>
      <c r="O11" s="93"/>
      <c r="P11" s="93"/>
    </row>
    <row r="12" spans="2:31" ht="32.25" customHeight="1" x14ac:dyDescent="0.2">
      <c r="B12" s="137" t="s">
        <v>100</v>
      </c>
      <c r="C12" s="137"/>
      <c r="D12" s="162" t="s">
        <v>183</v>
      </c>
      <c r="E12" s="162"/>
      <c r="F12" s="162"/>
      <c r="G12" s="162"/>
      <c r="H12" s="162"/>
      <c r="I12" s="162"/>
      <c r="J12" s="162"/>
      <c r="K12" s="162"/>
      <c r="L12" s="162"/>
      <c r="M12" s="162"/>
      <c r="N12" s="162"/>
      <c r="O12" s="162"/>
      <c r="P12" s="162"/>
    </row>
    <row r="13" spans="2:31" ht="6.75" customHeight="1" x14ac:dyDescent="0.2">
      <c r="B13" s="6"/>
      <c r="C13" s="6"/>
      <c r="D13" s="115"/>
      <c r="E13" s="115"/>
      <c r="F13" s="115"/>
      <c r="G13" s="115"/>
      <c r="H13" s="115"/>
      <c r="I13" s="115"/>
      <c r="J13" s="115"/>
      <c r="K13" s="115"/>
      <c r="L13" s="115"/>
      <c r="M13" s="115"/>
      <c r="N13" s="115"/>
      <c r="O13" s="115"/>
      <c r="P13" s="115"/>
      <c r="AE13" s="1"/>
    </row>
    <row r="14" spans="2:31" ht="36" customHeight="1" x14ac:dyDescent="0.2">
      <c r="B14" s="137" t="s">
        <v>101</v>
      </c>
      <c r="C14" s="137"/>
      <c r="D14" s="162" t="s">
        <v>226</v>
      </c>
      <c r="E14" s="162"/>
      <c r="F14" s="162"/>
      <c r="G14" s="162"/>
      <c r="H14" s="162"/>
      <c r="I14" s="162"/>
      <c r="J14" s="162"/>
      <c r="K14" s="162"/>
      <c r="L14" s="162"/>
      <c r="M14" s="162"/>
      <c r="N14" s="162"/>
      <c r="O14" s="162"/>
      <c r="P14" s="162"/>
    </row>
    <row r="15" spans="2:31" ht="6.75" customHeight="1" x14ac:dyDescent="0.2">
      <c r="B15" s="6"/>
      <c r="C15" s="6"/>
      <c r="D15" s="115"/>
      <c r="E15" s="115"/>
      <c r="F15" s="115"/>
      <c r="G15" s="115"/>
      <c r="H15" s="115"/>
      <c r="I15" s="115"/>
      <c r="J15" s="115"/>
      <c r="K15" s="115"/>
      <c r="L15" s="115"/>
      <c r="M15" s="115"/>
      <c r="N15" s="115"/>
      <c r="O15" s="115"/>
      <c r="P15" s="115"/>
      <c r="AE15" s="1"/>
    </row>
    <row r="16" spans="2:31" ht="45.75" customHeight="1" x14ac:dyDescent="0.2">
      <c r="B16" s="137" t="s">
        <v>102</v>
      </c>
      <c r="C16" s="137"/>
      <c r="D16" s="246" t="s">
        <v>215</v>
      </c>
      <c r="E16" s="246"/>
      <c r="F16" s="246"/>
      <c r="G16" s="246"/>
      <c r="H16" s="246"/>
      <c r="I16" s="246"/>
      <c r="J16" s="246"/>
      <c r="K16" s="246"/>
      <c r="L16" s="246"/>
      <c r="M16" s="246"/>
      <c r="N16" s="246"/>
      <c r="O16" s="246"/>
      <c r="P16" s="246"/>
    </row>
    <row r="17" spans="2:31" ht="6.75" customHeight="1" x14ac:dyDescent="0.2">
      <c r="B17" s="6"/>
      <c r="C17" s="6"/>
      <c r="D17" s="115"/>
      <c r="E17" s="115"/>
      <c r="F17" s="115"/>
      <c r="G17" s="115"/>
      <c r="H17" s="115"/>
      <c r="I17" s="115"/>
      <c r="J17" s="115"/>
      <c r="K17" s="115"/>
      <c r="L17" s="115"/>
      <c r="M17" s="115"/>
      <c r="N17" s="115"/>
      <c r="O17" s="115"/>
      <c r="P17" s="115"/>
      <c r="AE17" s="1"/>
    </row>
    <row r="18" spans="2:31" ht="51.75" customHeight="1" x14ac:dyDescent="0.2">
      <c r="B18" s="137" t="s">
        <v>103</v>
      </c>
      <c r="C18" s="137"/>
      <c r="D18" s="162" t="s">
        <v>227</v>
      </c>
      <c r="E18" s="162"/>
      <c r="F18" s="162"/>
      <c r="G18" s="162"/>
      <c r="H18" s="162"/>
      <c r="I18" s="162"/>
      <c r="J18" s="162"/>
      <c r="K18" s="162"/>
      <c r="L18" s="162"/>
      <c r="M18" s="162"/>
      <c r="N18" s="162"/>
      <c r="O18" s="162"/>
      <c r="P18" s="162"/>
    </row>
    <row r="19" spans="2:31" ht="13.5" customHeight="1" x14ac:dyDescent="0.2">
      <c r="B19" s="6"/>
      <c r="C19" s="6"/>
      <c r="D19" s="115"/>
      <c r="E19" s="115"/>
      <c r="F19" s="115"/>
      <c r="G19" s="115"/>
      <c r="H19" s="115"/>
      <c r="I19" s="115"/>
      <c r="J19" s="115"/>
      <c r="K19" s="115"/>
      <c r="L19" s="115"/>
      <c r="M19" s="115"/>
      <c r="N19" s="115"/>
      <c r="O19" s="115"/>
      <c r="P19" s="115"/>
      <c r="AE19" s="1"/>
    </row>
    <row r="20" spans="2:31" ht="45" customHeight="1" x14ac:dyDescent="0.2">
      <c r="B20" s="137" t="s">
        <v>104</v>
      </c>
      <c r="C20" s="137"/>
      <c r="D20" s="244" t="s">
        <v>228</v>
      </c>
      <c r="E20" s="244"/>
      <c r="F20" s="244"/>
      <c r="G20" s="244"/>
      <c r="H20" s="244"/>
      <c r="I20" s="244"/>
      <c r="J20" s="244"/>
      <c r="K20" s="244"/>
      <c r="L20" s="244"/>
      <c r="M20" s="244"/>
      <c r="N20" s="244"/>
      <c r="O20" s="244"/>
      <c r="P20" s="244"/>
    </row>
  </sheetData>
  <sheetProtection algorithmName="SHA-512" hashValue="EoAeNp5NEAp+zAF+8IzaslLiNoHVM6RfJh9NAJeRGFR/mv/3A7nkGjU7jiP2Vlj/O8hLOXcoXL2gcG0JCfzBTA==" saltValue="nHmMnT86/UHPozT2xC0WHA=="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W11:AC12 W16:AC16 Q11:U12 G18:M18 O18:U18 W18:AC18 W20:AC65492 O16:U16 G16:M16">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AL31"/>
  <sheetViews>
    <sheetView showGridLines="0" tabSelected="1" topLeftCell="A7" zoomScale="80" zoomScaleNormal="80" workbookViewId="0">
      <pane xSplit="6" ySplit="3" topLeftCell="G15" activePane="bottomRight" state="frozen"/>
      <selection activeCell="A7" sqref="A7"/>
      <selection pane="topRight" activeCell="G7" sqref="G7"/>
      <selection pane="bottomLeft" activeCell="A10" sqref="A10"/>
      <selection pane="bottomRight" activeCell="K9" sqref="K9"/>
    </sheetView>
  </sheetViews>
  <sheetFormatPr baseColWidth="10" defaultColWidth="11.42578125" defaultRowHeight="12.75" x14ac:dyDescent="0.2"/>
  <cols>
    <col min="1" max="1" width="1.42578125" style="282" customWidth="1"/>
    <col min="2" max="2" width="3.140625" style="282" bestFit="1" customWidth="1"/>
    <col min="3" max="3" width="52.140625" style="283" customWidth="1"/>
    <col min="4" max="4" width="40.7109375" style="284" customWidth="1"/>
    <col min="5" max="5" width="11.5703125" style="283" customWidth="1"/>
    <col min="6" max="6" width="15.28515625" style="283" customWidth="1"/>
    <col min="7" max="7" width="19.85546875" style="283" customWidth="1"/>
    <col min="8" max="8" width="28" style="283" customWidth="1"/>
    <col min="9" max="9" width="30" style="283" customWidth="1"/>
    <col min="10" max="10" width="13.140625" style="283" customWidth="1"/>
    <col min="11" max="11" width="109.7109375" style="285" customWidth="1"/>
    <col min="12" max="12" width="34.140625" style="283" customWidth="1"/>
    <col min="13" max="13" width="25.42578125" style="283" customWidth="1"/>
    <col min="14" max="35" width="8.7109375" style="286" hidden="1" customWidth="1"/>
    <col min="36" max="36" width="6.140625" style="287" customWidth="1"/>
    <col min="37" max="37" width="40.28515625" style="286" customWidth="1"/>
    <col min="38" max="38" width="27.7109375" style="282" customWidth="1"/>
    <col min="39" max="39" width="37.140625" style="282" bestFit="1" customWidth="1"/>
    <col min="40" max="40" width="20.85546875" style="282" customWidth="1"/>
    <col min="41" max="255" width="9.140625" style="282" customWidth="1"/>
    <col min="256" max="16384" width="11.42578125" style="282"/>
  </cols>
  <sheetData>
    <row r="1" spans="2:38" ht="13.5" thickBot="1" x14ac:dyDescent="0.25"/>
    <row r="2" spans="2:38" ht="20.100000000000001" customHeight="1" x14ac:dyDescent="0.2">
      <c r="C2" s="288"/>
      <c r="D2" s="289" t="s">
        <v>0</v>
      </c>
      <c r="E2" s="290"/>
      <c r="F2" s="290"/>
      <c r="G2" s="290"/>
      <c r="H2" s="290"/>
      <c r="I2" s="290"/>
      <c r="J2" s="290"/>
      <c r="K2" s="291"/>
      <c r="L2" s="292" t="str">
        <f>Proyecto!K2</f>
        <v>Código: GC-F-015</v>
      </c>
      <c r="M2" s="293"/>
      <c r="N2" s="294"/>
      <c r="O2" s="294"/>
      <c r="P2" s="294"/>
      <c r="Q2" s="294"/>
      <c r="R2" s="294"/>
      <c r="S2" s="294"/>
      <c r="T2" s="294"/>
      <c r="U2" s="294"/>
      <c r="V2" s="294"/>
      <c r="W2" s="294"/>
      <c r="X2" s="294"/>
      <c r="Y2" s="294"/>
      <c r="Z2" s="294"/>
      <c r="AA2" s="294"/>
      <c r="AB2" s="294"/>
      <c r="AC2" s="294"/>
      <c r="AD2" s="294"/>
      <c r="AE2" s="294"/>
      <c r="AF2" s="294"/>
      <c r="AG2" s="294"/>
      <c r="AH2" s="294"/>
      <c r="AI2" s="294"/>
      <c r="AJ2" s="295"/>
      <c r="AK2" s="294"/>
    </row>
    <row r="3" spans="2:38" ht="20.100000000000001" customHeight="1" x14ac:dyDescent="0.2">
      <c r="C3" s="296"/>
      <c r="D3" s="297" t="s">
        <v>2</v>
      </c>
      <c r="E3" s="298"/>
      <c r="F3" s="298"/>
      <c r="G3" s="298"/>
      <c r="H3" s="298"/>
      <c r="I3" s="298"/>
      <c r="J3" s="298"/>
      <c r="K3" s="299"/>
      <c r="L3" s="300" t="str">
        <f>Proyecto!K3</f>
        <v>Fecha: 17 de septiembre de 2014</v>
      </c>
      <c r="M3" s="301"/>
      <c r="N3" s="294"/>
      <c r="O3" s="294"/>
      <c r="P3" s="294"/>
      <c r="Q3" s="294"/>
      <c r="R3" s="294"/>
      <c r="S3" s="294"/>
      <c r="T3" s="294"/>
      <c r="U3" s="294"/>
      <c r="V3" s="294"/>
      <c r="W3" s="294"/>
      <c r="X3" s="294"/>
      <c r="Y3" s="294"/>
      <c r="Z3" s="294"/>
      <c r="AA3" s="294"/>
      <c r="AB3" s="294"/>
      <c r="AC3" s="294"/>
      <c r="AD3" s="294"/>
      <c r="AE3" s="294"/>
      <c r="AF3" s="294"/>
      <c r="AG3" s="294"/>
      <c r="AH3" s="294"/>
      <c r="AI3" s="294"/>
      <c r="AJ3" s="295"/>
      <c r="AK3" s="294"/>
    </row>
    <row r="4" spans="2:38" ht="20.100000000000001" customHeight="1" x14ac:dyDescent="0.2">
      <c r="C4" s="296"/>
      <c r="D4" s="297" t="s">
        <v>4</v>
      </c>
      <c r="E4" s="298"/>
      <c r="F4" s="298"/>
      <c r="G4" s="298"/>
      <c r="H4" s="298"/>
      <c r="I4" s="298"/>
      <c r="J4" s="298"/>
      <c r="K4" s="299"/>
      <c r="L4" s="300" t="str">
        <f>Proyecto!K4</f>
        <v>Versión 001</v>
      </c>
      <c r="M4" s="301"/>
      <c r="N4" s="294"/>
      <c r="O4" s="294"/>
      <c r="P4" s="294"/>
      <c r="Q4" s="294"/>
      <c r="R4" s="294"/>
      <c r="S4" s="294"/>
      <c r="T4" s="294"/>
      <c r="U4" s="294"/>
      <c r="V4" s="294"/>
      <c r="W4" s="294"/>
      <c r="X4" s="294"/>
      <c r="Y4" s="294"/>
      <c r="Z4" s="294"/>
      <c r="AA4" s="294"/>
      <c r="AB4" s="294"/>
      <c r="AC4" s="294"/>
      <c r="AD4" s="294"/>
      <c r="AE4" s="294"/>
      <c r="AF4" s="294"/>
      <c r="AG4" s="294"/>
      <c r="AH4" s="294"/>
      <c r="AI4" s="294"/>
      <c r="AJ4" s="295"/>
      <c r="AK4" s="294"/>
    </row>
    <row r="5" spans="2:38" ht="20.100000000000001" customHeight="1" thickBot="1" x14ac:dyDescent="0.25">
      <c r="C5" s="302"/>
      <c r="D5" s="303" t="s">
        <v>6</v>
      </c>
      <c r="E5" s="304"/>
      <c r="F5" s="304"/>
      <c r="G5" s="304"/>
      <c r="H5" s="304"/>
      <c r="I5" s="304"/>
      <c r="J5" s="304"/>
      <c r="K5" s="305"/>
      <c r="L5" s="306" t="s">
        <v>105</v>
      </c>
      <c r="M5" s="307"/>
      <c r="N5" s="294"/>
      <c r="O5" s="294"/>
      <c r="P5" s="294"/>
      <c r="Q5" s="294"/>
      <c r="R5" s="294"/>
      <c r="S5" s="294"/>
      <c r="T5" s="294"/>
      <c r="U5" s="294"/>
      <c r="V5" s="294"/>
      <c r="W5" s="294"/>
      <c r="X5" s="294"/>
      <c r="Y5" s="294"/>
      <c r="Z5" s="294"/>
      <c r="AA5" s="294"/>
      <c r="AB5" s="294"/>
      <c r="AC5" s="294"/>
      <c r="AD5" s="294"/>
      <c r="AE5" s="294"/>
      <c r="AF5" s="294"/>
      <c r="AG5" s="294"/>
      <c r="AH5" s="294"/>
      <c r="AI5" s="294"/>
      <c r="AJ5" s="295"/>
      <c r="AK5" s="294"/>
    </row>
    <row r="6" spans="2:38" x14ac:dyDescent="0.2">
      <c r="C6" s="308"/>
      <c r="D6" s="309"/>
      <c r="E6" s="308"/>
      <c r="F6" s="308"/>
    </row>
    <row r="7" spans="2:38" ht="26.25" customHeight="1" x14ac:dyDescent="0.2">
      <c r="C7" s="310" t="s">
        <v>106</v>
      </c>
      <c r="D7" s="311" t="str">
        <f>Proyecto!$E$7</f>
        <v>Posicionamiento del Centro de Conciliación y Arbitraje Empresarial</v>
      </c>
      <c r="E7" s="311"/>
      <c r="F7" s="311"/>
      <c r="G7" s="311"/>
      <c r="H7" s="311"/>
      <c r="I7" s="311"/>
      <c r="J7" s="311"/>
      <c r="K7" s="311"/>
      <c r="L7" s="311"/>
      <c r="M7" s="312"/>
      <c r="N7" s="283"/>
      <c r="O7" s="283"/>
      <c r="P7" s="283"/>
      <c r="Q7" s="283"/>
      <c r="R7" s="283"/>
      <c r="S7" s="283"/>
      <c r="T7" s="283"/>
      <c r="U7" s="283"/>
      <c r="V7" s="283"/>
      <c r="W7" s="283"/>
      <c r="X7" s="283"/>
      <c r="Y7" s="283"/>
      <c r="Z7" s="283"/>
      <c r="AA7" s="283"/>
      <c r="AB7" s="283"/>
      <c r="AC7" s="283"/>
      <c r="AD7" s="283"/>
      <c r="AE7" s="283"/>
      <c r="AF7" s="283"/>
      <c r="AG7" s="283"/>
      <c r="AH7" s="283"/>
      <c r="AI7" s="283"/>
      <c r="AJ7" s="313"/>
      <c r="AK7" s="283"/>
    </row>
    <row r="8" spans="2:38" x14ac:dyDescent="0.2">
      <c r="N8" s="314" t="s">
        <v>230</v>
      </c>
      <c r="O8" s="314"/>
      <c r="P8" s="314" t="s">
        <v>231</v>
      </c>
      <c r="Q8" s="314"/>
      <c r="R8" s="314" t="s">
        <v>232</v>
      </c>
      <c r="S8" s="314"/>
      <c r="T8" s="314" t="s">
        <v>233</v>
      </c>
      <c r="U8" s="314"/>
      <c r="V8" s="314" t="s">
        <v>234</v>
      </c>
      <c r="W8" s="314"/>
      <c r="X8" s="314" t="s">
        <v>235</v>
      </c>
      <c r="Y8" s="314"/>
      <c r="Z8" s="314" t="s">
        <v>236</v>
      </c>
      <c r="AA8" s="314"/>
      <c r="AB8" s="314" t="s">
        <v>237</v>
      </c>
      <c r="AC8" s="314"/>
      <c r="AD8" s="314" t="s">
        <v>238</v>
      </c>
      <c r="AE8" s="314"/>
      <c r="AF8" s="314" t="s">
        <v>239</v>
      </c>
      <c r="AG8" s="314"/>
      <c r="AH8" s="314" t="s">
        <v>240</v>
      </c>
      <c r="AI8" s="314"/>
    </row>
    <row r="9" spans="2:38" ht="66.75" customHeight="1" x14ac:dyDescent="0.2">
      <c r="B9" s="315" t="s">
        <v>107</v>
      </c>
      <c r="C9" s="315" t="s">
        <v>108</v>
      </c>
      <c r="D9" s="315" t="s">
        <v>109</v>
      </c>
      <c r="E9" s="315" t="s">
        <v>110</v>
      </c>
      <c r="F9" s="316" t="s">
        <v>111</v>
      </c>
      <c r="G9" s="315" t="s">
        <v>112</v>
      </c>
      <c r="H9" s="317" t="s">
        <v>113</v>
      </c>
      <c r="I9" s="317" t="s">
        <v>114</v>
      </c>
      <c r="J9" s="317" t="s">
        <v>115</v>
      </c>
      <c r="K9" s="316" t="s">
        <v>116</v>
      </c>
      <c r="L9" s="318" t="s">
        <v>117</v>
      </c>
      <c r="M9" s="318" t="s">
        <v>118</v>
      </c>
      <c r="N9" s="318" t="s">
        <v>241</v>
      </c>
      <c r="O9" s="318" t="s">
        <v>242</v>
      </c>
      <c r="P9" s="318" t="s">
        <v>241</v>
      </c>
      <c r="Q9" s="318" t="s">
        <v>242</v>
      </c>
      <c r="R9" s="318" t="s">
        <v>241</v>
      </c>
      <c r="S9" s="318" t="s">
        <v>242</v>
      </c>
      <c r="T9" s="318" t="s">
        <v>241</v>
      </c>
      <c r="U9" s="318" t="s">
        <v>242</v>
      </c>
      <c r="V9" s="318" t="s">
        <v>241</v>
      </c>
      <c r="W9" s="318" t="s">
        <v>242</v>
      </c>
      <c r="X9" s="318" t="s">
        <v>241</v>
      </c>
      <c r="Y9" s="318" t="s">
        <v>242</v>
      </c>
      <c r="Z9" s="318" t="s">
        <v>241</v>
      </c>
      <c r="AA9" s="318" t="s">
        <v>242</v>
      </c>
      <c r="AB9" s="318" t="s">
        <v>241</v>
      </c>
      <c r="AC9" s="318" t="s">
        <v>242</v>
      </c>
      <c r="AD9" s="318" t="s">
        <v>241</v>
      </c>
      <c r="AE9" s="318" t="s">
        <v>242</v>
      </c>
      <c r="AF9" s="318" t="s">
        <v>241</v>
      </c>
      <c r="AG9" s="318" t="s">
        <v>242</v>
      </c>
      <c r="AH9" s="318" t="s">
        <v>241</v>
      </c>
      <c r="AI9" s="318" t="s">
        <v>242</v>
      </c>
      <c r="AJ9" s="319"/>
      <c r="AK9" s="320"/>
    </row>
    <row r="10" spans="2:38" s="329" customFormat="1" ht="105" customHeight="1" x14ac:dyDescent="0.2">
      <c r="B10" s="321">
        <v>1</v>
      </c>
      <c r="C10" s="124" t="s">
        <v>166</v>
      </c>
      <c r="D10" s="124" t="s">
        <v>251</v>
      </c>
      <c r="E10" s="125">
        <v>1</v>
      </c>
      <c r="F10" s="126">
        <v>0.1</v>
      </c>
      <c r="G10" s="127" t="s">
        <v>210</v>
      </c>
      <c r="H10" s="130">
        <v>44958</v>
      </c>
      <c r="I10" s="130">
        <v>45015</v>
      </c>
      <c r="J10" s="128">
        <f>+(I10-H10)/7</f>
        <v>8.1428571428571423</v>
      </c>
      <c r="K10" s="322" t="s">
        <v>243</v>
      </c>
      <c r="L10" s="323">
        <v>45015</v>
      </c>
      <c r="M10" s="132">
        <f>+O10+Q10</f>
        <v>0.1</v>
      </c>
      <c r="N10" s="131">
        <f>35*0.1%</f>
        <v>3.5000000000000003E-2</v>
      </c>
      <c r="O10" s="324">
        <v>3.5000000000000003E-2</v>
      </c>
      <c r="P10" s="131">
        <v>6.5000000000000002E-2</v>
      </c>
      <c r="Q10" s="325">
        <v>6.5000000000000002E-2</v>
      </c>
      <c r="R10" s="131"/>
      <c r="S10" s="324" t="s">
        <v>244</v>
      </c>
      <c r="T10" s="131"/>
      <c r="U10" s="324"/>
      <c r="V10" s="131"/>
      <c r="W10" s="324"/>
      <c r="X10" s="131"/>
      <c r="Y10" s="324"/>
      <c r="Z10" s="131"/>
      <c r="AA10" s="324"/>
      <c r="AB10" s="131"/>
      <c r="AC10" s="324"/>
      <c r="AD10" s="131"/>
      <c r="AE10" s="324"/>
      <c r="AF10" s="131"/>
      <c r="AG10" s="324"/>
      <c r="AH10" s="131"/>
      <c r="AI10" s="324"/>
      <c r="AJ10" s="326"/>
      <c r="AK10" s="327"/>
      <c r="AL10" s="328"/>
    </row>
    <row r="11" spans="2:38" s="329" customFormat="1" ht="330" customHeight="1" x14ac:dyDescent="0.2">
      <c r="B11" s="321">
        <v>2</v>
      </c>
      <c r="C11" s="124" t="s">
        <v>167</v>
      </c>
      <c r="D11" s="124" t="s">
        <v>170</v>
      </c>
      <c r="E11" s="125">
        <v>4</v>
      </c>
      <c r="F11" s="126">
        <v>0.15</v>
      </c>
      <c r="G11" s="127" t="s">
        <v>169</v>
      </c>
      <c r="H11" s="130">
        <v>44958</v>
      </c>
      <c r="I11" s="130">
        <v>45289</v>
      </c>
      <c r="J11" s="128">
        <f t="shared" ref="J11:J16" si="0">+(I11-H11)/7</f>
        <v>47.285714285714285</v>
      </c>
      <c r="K11" s="322" t="s">
        <v>255</v>
      </c>
      <c r="L11" s="323">
        <v>45288</v>
      </c>
      <c r="M11" s="132">
        <f>+O11+Q11+S11+U11+W11+Y11+AA11+AC11+AE11+AG11+AI11</f>
        <v>0.15</v>
      </c>
      <c r="N11" s="131">
        <v>1.3599999999999999E-2</v>
      </c>
      <c r="O11" s="324">
        <v>1.3599999999999999E-2</v>
      </c>
      <c r="P11" s="131">
        <v>1.3599999999999999E-2</v>
      </c>
      <c r="Q11" s="324">
        <v>1.3599999999999999E-2</v>
      </c>
      <c r="R11" s="131">
        <v>1.3599999999999999E-2</v>
      </c>
      <c r="S11" s="324">
        <v>1.3599999999999999E-2</v>
      </c>
      <c r="T11" s="131">
        <v>1.3599999999999999E-2</v>
      </c>
      <c r="U11" s="324">
        <v>1.3599999999999999E-2</v>
      </c>
      <c r="V11" s="131">
        <v>1.3599999999999999E-2</v>
      </c>
      <c r="W11" s="324">
        <v>1.3599999999999999E-2</v>
      </c>
      <c r="X11" s="131">
        <v>1.3599999999999999E-2</v>
      </c>
      <c r="Y11" s="324">
        <v>1.3599999999999999E-2</v>
      </c>
      <c r="Z11" s="131">
        <v>1.3599999999999999E-2</v>
      </c>
      <c r="AA11" s="324">
        <v>1.3599999999999999E-2</v>
      </c>
      <c r="AB11" s="131">
        <v>1.3599999999999999E-2</v>
      </c>
      <c r="AC11" s="324">
        <v>1.3599999999999999E-2</v>
      </c>
      <c r="AD11" s="131">
        <v>1.3599999999999999E-2</v>
      </c>
      <c r="AE11" s="324">
        <v>1.3599999999999999E-2</v>
      </c>
      <c r="AF11" s="131">
        <v>1.3599999999999999E-2</v>
      </c>
      <c r="AG11" s="324">
        <v>1.3599999999999999E-2</v>
      </c>
      <c r="AH11" s="131">
        <v>1.4E-2</v>
      </c>
      <c r="AI11" s="324">
        <v>1.4E-2</v>
      </c>
      <c r="AJ11" s="330"/>
      <c r="AK11" s="327"/>
      <c r="AL11" s="328"/>
    </row>
    <row r="12" spans="2:38" s="329" customFormat="1" ht="200.25" customHeight="1" x14ac:dyDescent="0.2">
      <c r="B12" s="321">
        <v>3</v>
      </c>
      <c r="C12" s="124" t="s">
        <v>245</v>
      </c>
      <c r="D12" s="124" t="s">
        <v>246</v>
      </c>
      <c r="E12" s="125">
        <v>1</v>
      </c>
      <c r="F12" s="126">
        <v>0.1</v>
      </c>
      <c r="G12" s="127" t="s">
        <v>210</v>
      </c>
      <c r="H12" s="130">
        <v>44958</v>
      </c>
      <c r="I12" s="130">
        <v>45044</v>
      </c>
      <c r="J12" s="128">
        <f t="shared" si="0"/>
        <v>12.285714285714286</v>
      </c>
      <c r="K12" s="322" t="s">
        <v>247</v>
      </c>
      <c r="L12" s="323">
        <v>45044</v>
      </c>
      <c r="M12" s="132">
        <f t="shared" ref="M12:M16" si="1">+O12+Q12+S12+U12+W12+Y12+AA12+AC12+AE12+AG12+AI12</f>
        <v>9.9999999999999992E-2</v>
      </c>
      <c r="N12" s="131">
        <v>0.01</v>
      </c>
      <c r="O12" s="324">
        <v>0.01</v>
      </c>
      <c r="P12" s="131">
        <v>0.06</v>
      </c>
      <c r="Q12" s="324">
        <v>0.06</v>
      </c>
      <c r="R12" s="131">
        <v>0.03</v>
      </c>
      <c r="S12" s="324">
        <v>0.03</v>
      </c>
      <c r="T12" s="131"/>
      <c r="U12" s="324"/>
      <c r="V12" s="131"/>
      <c r="W12" s="324"/>
      <c r="X12" s="131"/>
      <c r="Y12" s="324"/>
      <c r="Z12" s="131"/>
      <c r="AA12" s="324"/>
      <c r="AB12" s="131"/>
      <c r="AC12" s="324"/>
      <c r="AD12" s="131"/>
      <c r="AE12" s="324"/>
      <c r="AF12" s="131"/>
      <c r="AG12" s="324"/>
      <c r="AH12" s="131"/>
      <c r="AI12" s="324"/>
      <c r="AJ12" s="326"/>
      <c r="AK12" s="327"/>
      <c r="AL12" s="328"/>
    </row>
    <row r="13" spans="2:38" s="329" customFormat="1" ht="192" customHeight="1" x14ac:dyDescent="0.2">
      <c r="B13" s="321">
        <v>4</v>
      </c>
      <c r="C13" s="124" t="s">
        <v>248</v>
      </c>
      <c r="D13" s="124" t="s">
        <v>249</v>
      </c>
      <c r="E13" s="129">
        <v>1</v>
      </c>
      <c r="F13" s="126">
        <v>0.1</v>
      </c>
      <c r="G13" s="127" t="s">
        <v>169</v>
      </c>
      <c r="H13" s="130">
        <v>44958</v>
      </c>
      <c r="I13" s="130">
        <v>45260</v>
      </c>
      <c r="J13" s="128">
        <f t="shared" si="0"/>
        <v>43.142857142857146</v>
      </c>
      <c r="K13" s="322" t="s">
        <v>254</v>
      </c>
      <c r="L13" s="323">
        <v>45230</v>
      </c>
      <c r="M13" s="132">
        <f t="shared" si="1"/>
        <v>0.1</v>
      </c>
      <c r="N13" s="131">
        <f>40*0.1%</f>
        <v>0.04</v>
      </c>
      <c r="O13" s="324">
        <v>0.04</v>
      </c>
      <c r="P13" s="131">
        <v>0.01</v>
      </c>
      <c r="Q13" s="324">
        <v>0.01</v>
      </c>
      <c r="R13" s="131">
        <v>0.01</v>
      </c>
      <c r="S13" s="324">
        <v>0.01</v>
      </c>
      <c r="T13" s="131">
        <v>0</v>
      </c>
      <c r="U13" s="324">
        <v>0</v>
      </c>
      <c r="V13" s="131">
        <v>0</v>
      </c>
      <c r="W13" s="324"/>
      <c r="X13" s="131">
        <v>0</v>
      </c>
      <c r="Y13" s="324"/>
      <c r="Z13" s="131">
        <v>0.01</v>
      </c>
      <c r="AA13" s="324">
        <v>0.01</v>
      </c>
      <c r="AB13" s="131">
        <v>0.02</v>
      </c>
      <c r="AC13" s="324">
        <v>0.02</v>
      </c>
      <c r="AD13" s="131">
        <v>0.01</v>
      </c>
      <c r="AE13" s="324">
        <v>0.01</v>
      </c>
      <c r="AF13" s="131">
        <v>0</v>
      </c>
      <c r="AG13" s="324">
        <v>0</v>
      </c>
      <c r="AH13" s="131"/>
      <c r="AI13" s="324"/>
      <c r="AJ13" s="330"/>
      <c r="AK13" s="327"/>
      <c r="AL13" s="328"/>
    </row>
    <row r="14" spans="2:38" s="329" customFormat="1" ht="108.75" customHeight="1" x14ac:dyDescent="0.2">
      <c r="B14" s="321">
        <v>5</v>
      </c>
      <c r="C14" s="124" t="s">
        <v>172</v>
      </c>
      <c r="D14" s="124" t="s">
        <v>173</v>
      </c>
      <c r="E14" s="125">
        <v>1</v>
      </c>
      <c r="F14" s="126">
        <v>0.15</v>
      </c>
      <c r="G14" s="127" t="s">
        <v>210</v>
      </c>
      <c r="H14" s="130">
        <v>44986</v>
      </c>
      <c r="I14" s="130">
        <v>45289</v>
      </c>
      <c r="J14" s="128">
        <f t="shared" si="0"/>
        <v>43.285714285714285</v>
      </c>
      <c r="K14" s="322" t="s">
        <v>253</v>
      </c>
      <c r="L14" s="323">
        <v>45288</v>
      </c>
      <c r="M14" s="132">
        <f t="shared" si="1"/>
        <v>0.15000000000000002</v>
      </c>
      <c r="N14" s="131"/>
      <c r="O14" s="324"/>
      <c r="P14" s="131">
        <v>0.03</v>
      </c>
      <c r="Q14" s="324">
        <v>0.03</v>
      </c>
      <c r="R14" s="131">
        <v>0.02</v>
      </c>
      <c r="S14" s="324">
        <v>0.02</v>
      </c>
      <c r="T14" s="131">
        <v>0.02</v>
      </c>
      <c r="U14" s="324">
        <v>0.02</v>
      </c>
      <c r="V14" s="131">
        <v>0.02</v>
      </c>
      <c r="W14" s="324">
        <v>0.02</v>
      </c>
      <c r="X14" s="131">
        <v>0.01</v>
      </c>
      <c r="Y14" s="324">
        <v>0.01</v>
      </c>
      <c r="Z14" s="131">
        <v>0.01</v>
      </c>
      <c r="AA14" s="324">
        <v>0.01</v>
      </c>
      <c r="AB14" s="131">
        <v>0.02</v>
      </c>
      <c r="AC14" s="324">
        <v>0.02</v>
      </c>
      <c r="AD14" s="131">
        <v>0.01</v>
      </c>
      <c r="AE14" s="324">
        <v>0.01</v>
      </c>
      <c r="AF14" s="131">
        <v>0.01</v>
      </c>
      <c r="AG14" s="324">
        <v>0.01</v>
      </c>
      <c r="AH14" s="131">
        <v>0</v>
      </c>
      <c r="AI14" s="324"/>
      <c r="AJ14" s="326"/>
      <c r="AK14" s="327"/>
      <c r="AL14" s="328"/>
    </row>
    <row r="15" spans="2:38" s="329" customFormat="1" ht="48" customHeight="1" x14ac:dyDescent="0.2">
      <c r="B15" s="321">
        <v>6</v>
      </c>
      <c r="C15" s="124" t="s">
        <v>171</v>
      </c>
      <c r="D15" s="124" t="s">
        <v>212</v>
      </c>
      <c r="E15" s="125">
        <v>1</v>
      </c>
      <c r="F15" s="126">
        <v>0.25</v>
      </c>
      <c r="G15" s="127" t="s">
        <v>210</v>
      </c>
      <c r="H15" s="130">
        <v>45078</v>
      </c>
      <c r="I15" s="130">
        <v>45198</v>
      </c>
      <c r="J15" s="128">
        <f t="shared" si="0"/>
        <v>17.142857142857142</v>
      </c>
      <c r="K15" s="331" t="s">
        <v>252</v>
      </c>
      <c r="L15" s="323">
        <v>45198</v>
      </c>
      <c r="M15" s="132">
        <f t="shared" si="1"/>
        <v>0.25</v>
      </c>
      <c r="N15" s="131"/>
      <c r="O15" s="324"/>
      <c r="P15" s="131"/>
      <c r="Q15" s="324"/>
      <c r="R15" s="131"/>
      <c r="S15" s="324"/>
      <c r="T15" s="131"/>
      <c r="U15" s="324"/>
      <c r="V15" s="131">
        <v>0.15</v>
      </c>
      <c r="W15" s="324">
        <v>0.15</v>
      </c>
      <c r="X15" s="131">
        <v>7.0000000000000007E-2</v>
      </c>
      <c r="Y15" s="324">
        <v>7.0000000000000007E-2</v>
      </c>
      <c r="Z15" s="131">
        <v>0.03</v>
      </c>
      <c r="AA15" s="324">
        <v>0.03</v>
      </c>
      <c r="AB15" s="131">
        <v>0</v>
      </c>
      <c r="AC15" s="324"/>
      <c r="AD15" s="131">
        <v>0</v>
      </c>
      <c r="AE15" s="324"/>
      <c r="AF15" s="131">
        <v>0</v>
      </c>
      <c r="AG15" s="324"/>
      <c r="AH15" s="131">
        <v>0</v>
      </c>
      <c r="AI15" s="324"/>
      <c r="AJ15" s="326"/>
      <c r="AK15" s="327"/>
      <c r="AL15" s="328"/>
    </row>
    <row r="16" spans="2:38" s="329" customFormat="1" ht="121.5" customHeight="1" x14ac:dyDescent="0.2">
      <c r="B16" s="321">
        <v>7</v>
      </c>
      <c r="C16" s="124" t="s">
        <v>250</v>
      </c>
      <c r="D16" s="124" t="s">
        <v>168</v>
      </c>
      <c r="E16" s="125">
        <v>1</v>
      </c>
      <c r="F16" s="126">
        <v>0.15</v>
      </c>
      <c r="G16" s="127" t="s">
        <v>211</v>
      </c>
      <c r="H16" s="130">
        <v>44986</v>
      </c>
      <c r="I16" s="130">
        <v>45289</v>
      </c>
      <c r="J16" s="128">
        <f t="shared" si="0"/>
        <v>43.285714285714285</v>
      </c>
      <c r="K16" s="322" t="s">
        <v>256</v>
      </c>
      <c r="L16" s="323">
        <v>45289</v>
      </c>
      <c r="M16" s="132">
        <f t="shared" si="1"/>
        <v>0.15</v>
      </c>
      <c r="N16" s="131"/>
      <c r="O16" s="324"/>
      <c r="P16" s="131">
        <v>0.03</v>
      </c>
      <c r="Q16" s="324">
        <v>0.03</v>
      </c>
      <c r="R16" s="131">
        <v>0.01</v>
      </c>
      <c r="S16" s="324">
        <v>0.01</v>
      </c>
      <c r="T16" s="131">
        <v>1.37E-2</v>
      </c>
      <c r="U16" s="324">
        <v>1.37E-2</v>
      </c>
      <c r="V16" s="131">
        <v>0.04</v>
      </c>
      <c r="W16" s="324">
        <v>0.04</v>
      </c>
      <c r="X16" s="131">
        <v>1.6299999999999999E-2</v>
      </c>
      <c r="Y16" s="324">
        <v>1.6299999999999999E-2</v>
      </c>
      <c r="Z16" s="131">
        <v>0.01</v>
      </c>
      <c r="AA16" s="324">
        <v>0.01</v>
      </c>
      <c r="AB16" s="131">
        <v>1.37E-2</v>
      </c>
      <c r="AC16" s="324">
        <v>1.37E-2</v>
      </c>
      <c r="AD16" s="131">
        <v>4.0000000000000001E-3</v>
      </c>
      <c r="AE16" s="324">
        <v>4.0000000000000001E-3</v>
      </c>
      <c r="AF16" s="131">
        <v>3.0000000000000001E-3</v>
      </c>
      <c r="AG16" s="324">
        <v>3.0000000000000001E-3</v>
      </c>
      <c r="AH16" s="131">
        <v>9.2999999999999992E-3</v>
      </c>
      <c r="AI16" s="324">
        <v>9.2999999999999992E-3</v>
      </c>
      <c r="AJ16" s="330"/>
      <c r="AK16" s="327"/>
      <c r="AL16" s="328"/>
    </row>
    <row r="17" spans="3:38" s="340" customFormat="1" ht="28.5" customHeight="1" x14ac:dyDescent="0.2">
      <c r="C17" s="332"/>
      <c r="D17" s="333"/>
      <c r="E17" s="332"/>
      <c r="F17" s="334">
        <f>SUM(F10:F16)</f>
        <v>1</v>
      </c>
      <c r="G17" s="332"/>
      <c r="H17" s="332"/>
      <c r="I17" s="332"/>
      <c r="J17" s="335"/>
      <c r="K17" s="336"/>
      <c r="L17" s="332"/>
      <c r="M17" s="133">
        <f t="shared" ref="M17:AI17" si="2">SUM(M10:M16)</f>
        <v>1</v>
      </c>
      <c r="N17" s="134">
        <f t="shared" si="2"/>
        <v>9.8600000000000007E-2</v>
      </c>
      <c r="O17" s="134">
        <f t="shared" si="2"/>
        <v>9.8600000000000007E-2</v>
      </c>
      <c r="P17" s="134">
        <f t="shared" si="2"/>
        <v>0.20860000000000001</v>
      </c>
      <c r="Q17" s="134">
        <f t="shared" si="2"/>
        <v>0.20860000000000001</v>
      </c>
      <c r="R17" s="134">
        <f t="shared" si="2"/>
        <v>8.3599999999999994E-2</v>
      </c>
      <c r="S17" s="134">
        <f t="shared" si="2"/>
        <v>8.3599999999999994E-2</v>
      </c>
      <c r="T17" s="134">
        <f t="shared" si="2"/>
        <v>4.7299999999999995E-2</v>
      </c>
      <c r="U17" s="134">
        <f t="shared" si="2"/>
        <v>4.7299999999999995E-2</v>
      </c>
      <c r="V17" s="134">
        <f t="shared" si="2"/>
        <v>0.22359999999999999</v>
      </c>
      <c r="W17" s="134">
        <f t="shared" si="2"/>
        <v>0.22359999999999999</v>
      </c>
      <c r="X17" s="134">
        <f t="shared" si="2"/>
        <v>0.1099</v>
      </c>
      <c r="Y17" s="134">
        <f t="shared" si="2"/>
        <v>0.1099</v>
      </c>
      <c r="Z17" s="134">
        <f t="shared" si="2"/>
        <v>7.3599999999999985E-2</v>
      </c>
      <c r="AA17" s="134">
        <f t="shared" si="2"/>
        <v>7.3599999999999985E-2</v>
      </c>
      <c r="AB17" s="134">
        <f t="shared" si="2"/>
        <v>6.7299999999999999E-2</v>
      </c>
      <c r="AC17" s="134">
        <f t="shared" si="2"/>
        <v>6.7299999999999999E-2</v>
      </c>
      <c r="AD17" s="134">
        <f t="shared" si="2"/>
        <v>3.7599999999999995E-2</v>
      </c>
      <c r="AE17" s="134">
        <f t="shared" si="2"/>
        <v>3.7599999999999995E-2</v>
      </c>
      <c r="AF17" s="134">
        <f t="shared" si="2"/>
        <v>2.6599999999999999E-2</v>
      </c>
      <c r="AG17" s="134">
        <f t="shared" si="2"/>
        <v>2.6599999999999999E-2</v>
      </c>
      <c r="AH17" s="134">
        <f t="shared" si="2"/>
        <v>2.3300000000000001E-2</v>
      </c>
      <c r="AI17" s="134">
        <f t="shared" si="2"/>
        <v>2.3300000000000001E-2</v>
      </c>
      <c r="AJ17" s="337"/>
      <c r="AK17" s="338"/>
      <c r="AL17" s="339"/>
    </row>
    <row r="18" spans="3:38" s="340" customFormat="1" ht="21.75" customHeight="1" x14ac:dyDescent="0.2">
      <c r="C18" s="332"/>
      <c r="D18" s="333"/>
      <c r="E18" s="332"/>
      <c r="F18" s="332"/>
      <c r="G18" s="332"/>
      <c r="H18" s="332"/>
      <c r="I18" s="332"/>
      <c r="J18" s="335"/>
      <c r="K18" s="336"/>
      <c r="L18" s="332"/>
      <c r="M18" s="341"/>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342"/>
      <c r="AK18" s="343"/>
      <c r="AL18" s="339"/>
    </row>
    <row r="19" spans="3:38" s="344" customFormat="1" ht="27" customHeight="1" x14ac:dyDescent="0.2">
      <c r="C19" s="332"/>
      <c r="D19" s="333"/>
      <c r="E19" s="332"/>
      <c r="F19" s="332"/>
      <c r="G19" s="332"/>
      <c r="H19" s="332"/>
      <c r="I19" s="332"/>
      <c r="J19" s="332"/>
      <c r="L19" s="332"/>
      <c r="M19" s="345"/>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346"/>
      <c r="AK19" s="347"/>
      <c r="AL19" s="348"/>
    </row>
    <row r="22" spans="3:38" x14ac:dyDescent="0.2">
      <c r="M22" s="349"/>
      <c r="AJ22" s="350"/>
    </row>
    <row r="23" spans="3:38" x14ac:dyDescent="0.2">
      <c r="M23" s="351"/>
      <c r="AJ23" s="352"/>
    </row>
    <row r="28" spans="3:38" x14ac:dyDescent="0.2">
      <c r="N28" s="283"/>
      <c r="O28" s="283"/>
      <c r="P28" s="283"/>
      <c r="Q28" s="283"/>
      <c r="R28" s="283"/>
      <c r="S28" s="283"/>
      <c r="T28" s="283"/>
      <c r="U28" s="283"/>
      <c r="V28" s="283"/>
      <c r="W28" s="283"/>
      <c r="X28" s="283"/>
      <c r="Y28" s="283"/>
      <c r="Z28" s="283"/>
      <c r="AA28" s="283"/>
      <c r="AB28" s="283"/>
      <c r="AC28" s="283"/>
      <c r="AD28" s="283"/>
      <c r="AE28" s="283"/>
      <c r="AF28" s="283"/>
      <c r="AG28" s="283"/>
      <c r="AH28" s="283"/>
      <c r="AI28" s="283"/>
    </row>
    <row r="30" spans="3:38" x14ac:dyDescent="0.2">
      <c r="M30" s="353"/>
      <c r="AJ30" s="354"/>
    </row>
    <row r="31" spans="3:38" x14ac:dyDescent="0.2">
      <c r="AK31" s="283"/>
    </row>
  </sheetData>
  <sheetProtection algorithmName="SHA-512" hashValue="YchgDRPyyh8PNMETwpXntMcPgzvSDldjH6btrQ5rwQhtS4IUJMXW01kpWzKuDhej2eeesG6Y+fF7+nVy2Kfnxw==" saltValue="r8SNzpGBrcJL0hYucV3Sow==" spinCount="100000" sheet="1" objects="1" scenarios="1"/>
  <mergeCells count="21">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8:L8 G17:J65379 L17:L65379 K17:K18 K20:K65379">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opLeftCell="A10" zoomScale="90" zoomScaleNormal="90" workbookViewId="0">
      <selection activeCell="C26" sqref="C26"/>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5"/>
      <c r="C2" s="266"/>
      <c r="D2" s="262" t="s">
        <v>0</v>
      </c>
      <c r="E2" s="254"/>
      <c r="F2" s="254"/>
      <c r="G2" s="254"/>
      <c r="H2" s="254"/>
      <c r="I2" s="254"/>
      <c r="J2" s="254"/>
      <c r="K2" s="53"/>
      <c r="L2" s="53"/>
      <c r="M2" s="271" t="str">
        <f>Proyecto!K2</f>
        <v>Código: GC-F-015</v>
      </c>
      <c r="N2" s="247"/>
      <c r="O2" s="247"/>
      <c r="P2" s="248"/>
      <c r="Q2" s="70"/>
      <c r="R2" s="9"/>
      <c r="S2" s="9"/>
      <c r="T2" s="9" t="s">
        <v>119</v>
      </c>
      <c r="U2" s="12"/>
      <c r="V2" s="70"/>
      <c r="W2" s="70"/>
      <c r="X2" s="70"/>
      <c r="Y2" s="70"/>
      <c r="Z2" s="70"/>
      <c r="AA2" s="70"/>
      <c r="AB2" s="70"/>
      <c r="AC2" s="70"/>
      <c r="AD2" s="70"/>
      <c r="AE2" s="13"/>
    </row>
    <row r="3" spans="2:31" s="10" customFormat="1" ht="23.25" customHeight="1" x14ac:dyDescent="0.2">
      <c r="B3" s="267"/>
      <c r="C3" s="268"/>
      <c r="D3" s="263" t="s">
        <v>2</v>
      </c>
      <c r="E3" s="257"/>
      <c r="F3" s="257"/>
      <c r="G3" s="257"/>
      <c r="H3" s="257"/>
      <c r="I3" s="257"/>
      <c r="J3" s="257"/>
      <c r="K3" s="52"/>
      <c r="L3" s="52"/>
      <c r="M3" s="272" t="str">
        <f>Proyecto!K3</f>
        <v>Fecha: 17 de septiembre de 2014</v>
      </c>
      <c r="N3" s="249"/>
      <c r="O3" s="249"/>
      <c r="P3" s="250"/>
      <c r="Q3" s="70"/>
      <c r="R3" s="9"/>
      <c r="S3" s="9"/>
      <c r="T3" s="9" t="s">
        <v>120</v>
      </c>
      <c r="U3" s="12"/>
      <c r="V3" s="70"/>
      <c r="W3" s="70"/>
      <c r="X3" s="70"/>
      <c r="Y3" s="70"/>
      <c r="Z3" s="70"/>
      <c r="AA3" s="70"/>
      <c r="AB3" s="70"/>
      <c r="AC3" s="70"/>
      <c r="AD3" s="70"/>
      <c r="AE3" s="13"/>
    </row>
    <row r="4" spans="2:31" s="10" customFormat="1" ht="24" customHeight="1" x14ac:dyDescent="0.2">
      <c r="B4" s="267"/>
      <c r="C4" s="268"/>
      <c r="D4" s="263" t="s">
        <v>4</v>
      </c>
      <c r="E4" s="257"/>
      <c r="F4" s="257"/>
      <c r="G4" s="257"/>
      <c r="H4" s="257"/>
      <c r="I4" s="257"/>
      <c r="J4" s="257"/>
      <c r="K4" s="52"/>
      <c r="L4" s="52"/>
      <c r="M4" s="272" t="str">
        <f>Proyecto!K4</f>
        <v>Versión 001</v>
      </c>
      <c r="N4" s="249"/>
      <c r="O4" s="249"/>
      <c r="P4" s="250"/>
      <c r="Q4" s="70"/>
      <c r="R4" s="9"/>
      <c r="S4" s="70"/>
      <c r="T4" s="9" t="s">
        <v>121</v>
      </c>
      <c r="U4" s="12"/>
      <c r="V4" s="70"/>
      <c r="W4" s="70"/>
      <c r="X4" s="70"/>
      <c r="Y4" s="70"/>
      <c r="Z4" s="70"/>
      <c r="AA4" s="70"/>
      <c r="AB4" s="70"/>
      <c r="AC4" s="70"/>
      <c r="AD4" s="70"/>
      <c r="AE4" s="13"/>
    </row>
    <row r="5" spans="2:31" s="10" customFormat="1" ht="22.5" customHeight="1" thickBot="1" x14ac:dyDescent="0.25">
      <c r="B5" s="269"/>
      <c r="C5" s="270"/>
      <c r="D5" s="264" t="s">
        <v>6</v>
      </c>
      <c r="E5" s="260"/>
      <c r="F5" s="260"/>
      <c r="G5" s="260"/>
      <c r="H5" s="260"/>
      <c r="I5" s="260"/>
      <c r="J5" s="260"/>
      <c r="K5" s="54"/>
      <c r="L5" s="54"/>
      <c r="M5" s="273" t="s">
        <v>122</v>
      </c>
      <c r="N5" s="251"/>
      <c r="O5" s="251"/>
      <c r="P5" s="252"/>
      <c r="Q5" s="70"/>
      <c r="R5" s="9"/>
      <c r="S5" s="70"/>
      <c r="T5" s="9" t="s">
        <v>123</v>
      </c>
      <c r="U5" s="9"/>
      <c r="V5" s="70"/>
      <c r="W5" s="70"/>
      <c r="X5" s="70"/>
      <c r="Y5" s="70"/>
      <c r="Z5" s="70"/>
      <c r="AA5" s="70"/>
      <c r="AB5" s="70"/>
      <c r="AC5" s="70"/>
      <c r="AD5" s="70"/>
      <c r="AE5" s="13"/>
    </row>
    <row r="6" spans="2:31" ht="5.25" customHeight="1" x14ac:dyDescent="0.2">
      <c r="B6" s="23"/>
      <c r="C6" s="23"/>
      <c r="D6" s="23"/>
      <c r="E6" s="23"/>
      <c r="F6" s="23"/>
      <c r="G6" s="23"/>
      <c r="H6" s="23"/>
      <c r="I6" s="23"/>
      <c r="J6" s="23"/>
      <c r="K6" s="23"/>
      <c r="L6" s="23"/>
      <c r="M6" s="23"/>
      <c r="N6" s="23"/>
      <c r="O6" s="23"/>
      <c r="P6" s="23"/>
      <c r="T6" s="5"/>
    </row>
    <row r="7" spans="2:31" ht="29.25" customHeight="1" x14ac:dyDescent="0.2">
      <c r="B7" s="137" t="s">
        <v>8</v>
      </c>
      <c r="C7" s="137"/>
      <c r="D7" s="274" t="str">
        <f>Proyecto!$E$7</f>
        <v>Posicionamiento del Centro de Conciliación y Arbitraje Empresarial</v>
      </c>
      <c r="E7" s="274"/>
      <c r="F7" s="274"/>
      <c r="G7" s="274"/>
      <c r="H7" s="274"/>
      <c r="I7" s="274"/>
      <c r="J7" s="274"/>
      <c r="K7" s="274"/>
      <c r="L7" s="274"/>
      <c r="M7" s="274"/>
      <c r="N7" s="274"/>
      <c r="O7" s="274"/>
      <c r="P7" s="274"/>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84" t="s">
        <v>124</v>
      </c>
      <c r="C10" s="184"/>
      <c r="D10" s="184"/>
      <c r="E10" s="184"/>
      <c r="F10" s="184"/>
      <c r="G10" s="184"/>
      <c r="H10" s="184"/>
      <c r="I10" s="184"/>
      <c r="J10" s="184"/>
      <c r="K10" s="184"/>
      <c r="L10" s="184"/>
      <c r="M10" s="184"/>
      <c r="N10" s="184"/>
      <c r="O10" s="184"/>
      <c r="P10" s="184"/>
    </row>
    <row r="11" spans="2:31" ht="21.95" customHeight="1" x14ac:dyDescent="0.2">
      <c r="B11" s="181" t="s">
        <v>125</v>
      </c>
      <c r="C11" s="181"/>
      <c r="D11" s="181"/>
      <c r="E11" s="181"/>
      <c r="F11" s="71" t="s">
        <v>126</v>
      </c>
      <c r="G11" s="181" t="s">
        <v>127</v>
      </c>
      <c r="H11" s="181"/>
      <c r="I11" s="181"/>
      <c r="J11" s="181"/>
      <c r="K11" s="59"/>
      <c r="L11" s="59"/>
      <c r="M11" s="181" t="s">
        <v>128</v>
      </c>
      <c r="N11" s="181"/>
      <c r="O11" s="181"/>
      <c r="P11" s="181"/>
    </row>
    <row r="12" spans="2:31" ht="60" customHeight="1" x14ac:dyDescent="0.2">
      <c r="B12" s="275" t="s">
        <v>229</v>
      </c>
      <c r="C12" s="275"/>
      <c r="D12" s="275"/>
      <c r="E12" s="275"/>
      <c r="F12" s="113" t="s">
        <v>120</v>
      </c>
      <c r="G12" s="276" t="s">
        <v>213</v>
      </c>
      <c r="H12" s="277"/>
      <c r="I12" s="277"/>
      <c r="J12" s="278"/>
      <c r="K12" s="116"/>
      <c r="L12" s="116"/>
      <c r="M12" s="279" t="s">
        <v>185</v>
      </c>
      <c r="N12" s="280"/>
      <c r="O12" s="280"/>
      <c r="P12" s="281"/>
    </row>
    <row r="13" spans="2:31" ht="60" customHeight="1" x14ac:dyDescent="0.2">
      <c r="B13" s="275" t="s">
        <v>184</v>
      </c>
      <c r="C13" s="275"/>
      <c r="D13" s="275"/>
      <c r="E13" s="275"/>
      <c r="F13" s="113" t="s">
        <v>119</v>
      </c>
      <c r="G13" s="276" t="s">
        <v>214</v>
      </c>
      <c r="H13" s="277"/>
      <c r="I13" s="277"/>
      <c r="J13" s="278"/>
      <c r="K13" s="116"/>
      <c r="L13" s="116"/>
      <c r="M13" s="279" t="s">
        <v>185</v>
      </c>
      <c r="N13" s="280"/>
      <c r="O13" s="280"/>
      <c r="P13" s="281"/>
    </row>
    <row r="15" spans="2:31" ht="21.95" customHeight="1" x14ac:dyDescent="0.2">
      <c r="B15" s="184" t="s">
        <v>129</v>
      </c>
      <c r="C15" s="184"/>
      <c r="D15" s="184"/>
      <c r="E15" s="184"/>
      <c r="F15" s="184"/>
      <c r="G15" s="184"/>
      <c r="H15" s="184"/>
      <c r="I15" s="184"/>
      <c r="J15" s="184"/>
      <c r="K15" s="184"/>
      <c r="L15" s="184"/>
      <c r="M15" s="184"/>
      <c r="N15" s="184"/>
      <c r="O15" s="184"/>
      <c r="P15" s="184"/>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9" t="s">
        <v>130</v>
      </c>
      <c r="C4" s="19" t="s">
        <v>131</v>
      </c>
      <c r="E4" s="19" t="s">
        <v>132</v>
      </c>
      <c r="G4" s="19" t="s">
        <v>133</v>
      </c>
      <c r="I4" s="19" t="s">
        <v>134</v>
      </c>
      <c r="K4" s="19" t="s">
        <v>135</v>
      </c>
      <c r="M4" s="19"/>
      <c r="O4" s="19" t="s">
        <v>136</v>
      </c>
      <c r="Q4" s="19" t="s">
        <v>34</v>
      </c>
    </row>
    <row r="5" spans="1:17" x14ac:dyDescent="0.2">
      <c r="A5" t="s">
        <v>26</v>
      </c>
      <c r="C5" s="18" t="s">
        <v>37</v>
      </c>
      <c r="E5" s="18" t="s">
        <v>40</v>
      </c>
      <c r="G5" s="18" t="s">
        <v>59</v>
      </c>
      <c r="I5" s="18" t="s">
        <v>60</v>
      </c>
      <c r="K5" s="18" t="s">
        <v>77</v>
      </c>
      <c r="M5" t="s">
        <v>137</v>
      </c>
      <c r="O5" s="18" t="s">
        <v>138</v>
      </c>
      <c r="Q5" t="s">
        <v>139</v>
      </c>
    </row>
    <row r="6" spans="1:17" x14ac:dyDescent="0.2">
      <c r="A6" t="s">
        <v>27</v>
      </c>
      <c r="C6" s="18" t="s">
        <v>140</v>
      </c>
      <c r="E6" s="18" t="s">
        <v>141</v>
      </c>
      <c r="G6" s="18" t="s">
        <v>61</v>
      </c>
      <c r="I6" s="18" t="s">
        <v>78</v>
      </c>
      <c r="K6" s="18" t="s">
        <v>79</v>
      </c>
      <c r="M6" t="s">
        <v>46</v>
      </c>
      <c r="O6" s="18" t="s">
        <v>142</v>
      </c>
      <c r="Q6" t="s">
        <v>143</v>
      </c>
    </row>
    <row r="7" spans="1:17" x14ac:dyDescent="0.2">
      <c r="C7" s="18" t="s">
        <v>144</v>
      </c>
      <c r="G7" s="18" t="s">
        <v>145</v>
      </c>
      <c r="K7" s="20" t="s">
        <v>146</v>
      </c>
      <c r="O7" s="20" t="s">
        <v>147</v>
      </c>
      <c r="Q7" t="s">
        <v>148</v>
      </c>
    </row>
    <row r="8" spans="1:17" x14ac:dyDescent="0.2">
      <c r="O8" s="20" t="s">
        <v>88</v>
      </c>
      <c r="Q8" t="s">
        <v>39</v>
      </c>
    </row>
    <row r="9" spans="1:17" x14ac:dyDescent="0.2">
      <c r="O9" s="20" t="s">
        <v>149</v>
      </c>
      <c r="Q9" t="s">
        <v>150</v>
      </c>
    </row>
    <row r="10" spans="1:17" x14ac:dyDescent="0.2">
      <c r="O10" s="20" t="s">
        <v>151</v>
      </c>
      <c r="Q10" t="s">
        <v>152</v>
      </c>
    </row>
    <row r="11" spans="1:17" x14ac:dyDescent="0.2">
      <c r="O11" s="20" t="s">
        <v>153</v>
      </c>
      <c r="Q11" t="s">
        <v>154</v>
      </c>
    </row>
    <row r="12" spans="1:17" x14ac:dyDescent="0.2">
      <c r="Q12" t="s">
        <v>155</v>
      </c>
    </row>
    <row r="14" spans="1:17" x14ac:dyDescent="0.2">
      <c r="Q14" s="19" t="s">
        <v>156</v>
      </c>
    </row>
    <row r="15" spans="1:17" x14ac:dyDescent="0.2">
      <c r="Q15" t="s">
        <v>139</v>
      </c>
    </row>
    <row r="16" spans="1:17" x14ac:dyDescent="0.2">
      <c r="Q16" t="s">
        <v>143</v>
      </c>
    </row>
    <row r="17" spans="17:17" x14ac:dyDescent="0.2">
      <c r="Q17" t="s">
        <v>148</v>
      </c>
    </row>
    <row r="18" spans="17:17" x14ac:dyDescent="0.2">
      <c r="Q18" t="s">
        <v>39</v>
      </c>
    </row>
    <row r="19" spans="17:17" x14ac:dyDescent="0.2">
      <c r="Q19" t="s">
        <v>150</v>
      </c>
    </row>
    <row r="20" spans="17:17" x14ac:dyDescent="0.2">
      <c r="Q20" t="s">
        <v>152</v>
      </c>
    </row>
    <row r="21" spans="17:17" x14ac:dyDescent="0.2">
      <c r="Q21" t="s">
        <v>154</v>
      </c>
    </row>
    <row r="22" spans="17:17" x14ac:dyDescent="0.2">
      <c r="Q22" t="s">
        <v>155</v>
      </c>
    </row>
    <row r="23" spans="17:17" x14ac:dyDescent="0.2">
      <c r="Q23" s="18"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7" zoomScale="120" zoomScaleNormal="120" workbookViewId="0">
      <selection activeCell="E19" sqref="E19:P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48"/>
      <c r="C2" s="149"/>
      <c r="D2" s="150" t="s">
        <v>0</v>
      </c>
      <c r="E2" s="151"/>
      <c r="F2" s="151"/>
      <c r="G2" s="151"/>
      <c r="H2" s="151"/>
      <c r="I2" s="151"/>
      <c r="J2" s="152"/>
      <c r="K2" s="138" t="s">
        <v>1</v>
      </c>
      <c r="L2" s="178"/>
      <c r="M2" s="138" t="str">
        <f>Proyecto!K2</f>
        <v>Código: GC-F-015</v>
      </c>
      <c r="N2" s="173"/>
      <c r="O2" s="173"/>
      <c r="P2" s="139"/>
      <c r="Q2" s="70"/>
      <c r="R2" s="9"/>
      <c r="S2" s="9"/>
      <c r="T2" s="9"/>
      <c r="U2" s="12"/>
      <c r="V2" s="70"/>
      <c r="W2" s="70"/>
      <c r="X2" s="70"/>
      <c r="Y2" s="70"/>
      <c r="Z2" s="70"/>
      <c r="AA2" s="70"/>
      <c r="AB2" s="70"/>
      <c r="AC2" s="70"/>
      <c r="AD2" s="70"/>
      <c r="AE2" s="13"/>
    </row>
    <row r="3" spans="2:31" s="10" customFormat="1" ht="23.25" customHeight="1" x14ac:dyDescent="0.2">
      <c r="B3" s="144"/>
      <c r="C3" s="145"/>
      <c r="D3" s="153" t="s">
        <v>2</v>
      </c>
      <c r="E3" s="154"/>
      <c r="F3" s="154"/>
      <c r="G3" s="154"/>
      <c r="H3" s="154"/>
      <c r="I3" s="154"/>
      <c r="J3" s="155"/>
      <c r="K3" s="140" t="s">
        <v>3</v>
      </c>
      <c r="L3" s="179"/>
      <c r="M3" s="174" t="str">
        <f>Proyecto!K3</f>
        <v>Fecha: 17 de septiembre de 2014</v>
      </c>
      <c r="N3" s="175"/>
      <c r="O3" s="175"/>
      <c r="P3" s="176"/>
      <c r="Q3" s="70"/>
      <c r="R3" s="9"/>
      <c r="S3" s="9"/>
      <c r="T3" s="9"/>
      <c r="U3" s="12"/>
      <c r="V3" s="70"/>
      <c r="W3" s="70"/>
      <c r="X3" s="70"/>
      <c r="Y3" s="70"/>
      <c r="Z3" s="70"/>
      <c r="AA3" s="70"/>
      <c r="AB3" s="70"/>
      <c r="AC3" s="70"/>
      <c r="AD3" s="70"/>
      <c r="AE3" s="13"/>
    </row>
    <row r="4" spans="2:31" s="10" customFormat="1" ht="24" customHeight="1" x14ac:dyDescent="0.2">
      <c r="B4" s="144"/>
      <c r="C4" s="145"/>
      <c r="D4" s="153" t="s">
        <v>4</v>
      </c>
      <c r="E4" s="154"/>
      <c r="F4" s="154"/>
      <c r="G4" s="154"/>
      <c r="H4" s="154"/>
      <c r="I4" s="154"/>
      <c r="J4" s="155"/>
      <c r="K4" s="140" t="s">
        <v>5</v>
      </c>
      <c r="L4" s="179"/>
      <c r="M4" s="140" t="str">
        <f>Proyecto!K4</f>
        <v>Versión 001</v>
      </c>
      <c r="N4" s="177"/>
      <c r="O4" s="177"/>
      <c r="P4" s="141"/>
      <c r="Q4" s="70"/>
      <c r="R4" s="9"/>
      <c r="S4" s="70"/>
      <c r="T4" s="70"/>
      <c r="U4" s="12"/>
      <c r="V4" s="70"/>
      <c r="W4" s="70"/>
      <c r="X4" s="70"/>
      <c r="Y4" s="70"/>
      <c r="Z4" s="70"/>
      <c r="AA4" s="70"/>
      <c r="AB4" s="70"/>
      <c r="AC4" s="70"/>
      <c r="AD4" s="70"/>
      <c r="AE4" s="13"/>
    </row>
    <row r="5" spans="2:31" s="10" customFormat="1" ht="22.5" customHeight="1" thickBot="1" x14ac:dyDescent="0.25">
      <c r="B5" s="146"/>
      <c r="C5" s="147"/>
      <c r="D5" s="156" t="s">
        <v>6</v>
      </c>
      <c r="E5" s="157"/>
      <c r="F5" s="157"/>
      <c r="G5" s="157"/>
      <c r="H5" s="157"/>
      <c r="I5" s="157"/>
      <c r="J5" s="158"/>
      <c r="K5" s="142" t="s">
        <v>20</v>
      </c>
      <c r="L5" s="172"/>
      <c r="M5" s="163" t="s">
        <v>21</v>
      </c>
      <c r="N5" s="164"/>
      <c r="O5" s="164"/>
      <c r="P5" s="165"/>
      <c r="Q5" s="70"/>
      <c r="R5" s="9"/>
      <c r="S5" s="70"/>
      <c r="T5" s="70"/>
      <c r="U5" s="9"/>
      <c r="V5" s="70"/>
      <c r="W5" s="70"/>
      <c r="X5" s="70"/>
      <c r="Y5" s="70"/>
      <c r="Z5" s="70"/>
      <c r="AA5" s="70"/>
      <c r="AB5" s="70"/>
      <c r="AC5" s="70"/>
      <c r="AD5" s="70"/>
      <c r="AE5" s="13"/>
    </row>
    <row r="6" spans="2:31" ht="5.25" customHeight="1" x14ac:dyDescent="0.2">
      <c r="B6" s="23"/>
      <c r="C6" s="23"/>
      <c r="D6" s="23"/>
      <c r="E6" s="23"/>
      <c r="F6" s="23"/>
      <c r="G6" s="23"/>
      <c r="H6" s="23"/>
      <c r="I6" s="23"/>
      <c r="J6" s="23"/>
      <c r="K6" s="23"/>
      <c r="L6" s="23"/>
      <c r="M6" s="23"/>
      <c r="N6" s="23"/>
      <c r="O6" s="23"/>
      <c r="P6" s="23"/>
    </row>
    <row r="7" spans="2:31" ht="33.75" customHeight="1" x14ac:dyDescent="0.2">
      <c r="B7" s="137" t="s">
        <v>8</v>
      </c>
      <c r="C7" s="137"/>
      <c r="D7" s="166" t="str">
        <f>+Proyecto!E7</f>
        <v>Posicionamiento del Centro de Conciliación y Arbitraje Empresarial</v>
      </c>
      <c r="E7" s="166"/>
      <c r="F7" s="166"/>
      <c r="G7" s="166"/>
      <c r="H7" s="166"/>
      <c r="I7" s="166"/>
      <c r="J7" s="166"/>
      <c r="K7" s="166"/>
      <c r="L7" s="166"/>
      <c r="M7" s="166"/>
      <c r="N7" s="166"/>
      <c r="O7" s="166"/>
      <c r="P7" s="166"/>
      <c r="AE7" s="1"/>
    </row>
    <row r="8" spans="2:31" ht="6.75" customHeight="1" x14ac:dyDescent="0.2">
      <c r="B8" s="6"/>
      <c r="C8" s="6"/>
      <c r="D8" s="67"/>
      <c r="E8" s="67"/>
      <c r="F8" s="67"/>
      <c r="G8" s="67"/>
      <c r="H8" s="67"/>
      <c r="I8" s="67"/>
      <c r="J8" s="67"/>
      <c r="K8" s="67"/>
      <c r="L8" s="67"/>
      <c r="M8" s="67"/>
      <c r="N8" s="67"/>
      <c r="O8" s="67"/>
      <c r="P8" s="67"/>
      <c r="AE8" s="1"/>
    </row>
    <row r="9" spans="2:31" ht="39.75" customHeight="1" x14ac:dyDescent="0.2">
      <c r="B9" s="170" t="s">
        <v>22</v>
      </c>
      <c r="C9" s="171"/>
      <c r="D9" s="167" t="s">
        <v>165</v>
      </c>
      <c r="E9" s="168"/>
      <c r="F9" s="168"/>
      <c r="G9" s="168"/>
      <c r="H9" s="168"/>
      <c r="I9" s="168"/>
      <c r="J9" s="168"/>
      <c r="K9" s="168"/>
      <c r="L9" s="168"/>
      <c r="M9" s="168"/>
      <c r="N9" s="168"/>
      <c r="O9" s="168"/>
      <c r="P9" s="169"/>
      <c r="AE9" s="1"/>
    </row>
    <row r="10" spans="2:31" customFormat="1" ht="7.5" customHeight="1" x14ac:dyDescent="0.2">
      <c r="D10" s="91"/>
      <c r="E10" s="91"/>
      <c r="F10" s="91"/>
      <c r="G10" s="91"/>
      <c r="H10" s="91"/>
      <c r="I10" s="91"/>
      <c r="J10" s="91"/>
      <c r="K10" s="91"/>
      <c r="L10" s="91"/>
      <c r="M10" s="91"/>
      <c r="N10" s="91"/>
      <c r="O10" s="91"/>
      <c r="P10" s="91"/>
    </row>
    <row r="11" spans="2:31" ht="53.25" customHeight="1" x14ac:dyDescent="0.2">
      <c r="B11" s="170" t="s">
        <v>23</v>
      </c>
      <c r="C11" s="171"/>
      <c r="D11" s="167" t="s">
        <v>217</v>
      </c>
      <c r="E11" s="168"/>
      <c r="F11" s="168"/>
      <c r="G11" s="168"/>
      <c r="H11" s="168"/>
      <c r="I11" s="168"/>
      <c r="J11" s="168"/>
      <c r="K11" s="168"/>
      <c r="L11" s="168"/>
      <c r="M11" s="168"/>
      <c r="N11" s="168"/>
      <c r="O11" s="168"/>
      <c r="P11" s="169"/>
      <c r="AE11" s="1"/>
    </row>
    <row r="12" spans="2:31" s="3" customFormat="1" ht="5.25" customHeight="1" x14ac:dyDescent="0.2">
      <c r="B12" s="8"/>
      <c r="C12" s="8"/>
      <c r="D12" s="75"/>
      <c r="E12" s="75"/>
      <c r="F12" s="75"/>
      <c r="G12" s="75"/>
      <c r="H12" s="75"/>
      <c r="I12" s="75"/>
      <c r="J12" s="75"/>
      <c r="K12" s="75"/>
      <c r="L12" s="75"/>
      <c r="M12" s="75"/>
      <c r="N12" s="75"/>
      <c r="O12" s="75"/>
      <c r="P12" s="75"/>
      <c r="Q12" s="70"/>
      <c r="R12" s="9"/>
      <c r="S12" s="70"/>
      <c r="T12" s="70"/>
      <c r="U12" s="9"/>
      <c r="V12" s="70"/>
      <c r="W12" s="70"/>
      <c r="X12" s="70"/>
      <c r="Y12" s="70"/>
      <c r="Z12" s="70"/>
      <c r="AA12" s="70"/>
      <c r="AB12" s="70"/>
      <c r="AC12" s="70"/>
      <c r="AD12" s="70"/>
      <c r="AE12" s="70"/>
    </row>
    <row r="13" spans="2:31" ht="22.5" customHeight="1" x14ac:dyDescent="0.2">
      <c r="B13" s="160" t="s">
        <v>24</v>
      </c>
      <c r="C13" s="160"/>
      <c r="D13" s="71" t="s">
        <v>25</v>
      </c>
      <c r="E13" s="162" t="s">
        <v>164</v>
      </c>
      <c r="F13" s="162"/>
      <c r="G13" s="162"/>
      <c r="H13" s="162"/>
      <c r="I13" s="162"/>
      <c r="J13" s="162"/>
      <c r="K13" s="162"/>
      <c r="L13" s="162"/>
      <c r="M13" s="162"/>
      <c r="N13" s="162"/>
      <c r="O13" s="162"/>
      <c r="P13" s="162"/>
      <c r="AE13" s="1"/>
    </row>
    <row r="14" spans="2:31" s="24" customFormat="1" ht="28.5" customHeight="1" x14ac:dyDescent="0.2">
      <c r="B14" s="161"/>
      <c r="C14" s="161"/>
      <c r="D14" s="72" t="s">
        <v>26</v>
      </c>
      <c r="E14" s="162"/>
      <c r="F14" s="162"/>
      <c r="G14" s="162"/>
      <c r="H14" s="162"/>
      <c r="I14" s="162"/>
      <c r="J14" s="162"/>
      <c r="K14" s="162"/>
      <c r="L14" s="162"/>
      <c r="M14" s="162"/>
      <c r="N14" s="162"/>
      <c r="O14" s="162"/>
      <c r="P14" s="162"/>
      <c r="Q14" s="70"/>
      <c r="R14" s="9"/>
      <c r="S14" s="70"/>
      <c r="T14" s="70"/>
      <c r="U14" s="9"/>
      <c r="V14" s="70"/>
      <c r="W14" s="70"/>
      <c r="X14" s="70"/>
      <c r="Y14" s="70"/>
      <c r="Z14" s="70"/>
      <c r="AA14" s="70"/>
      <c r="AB14" s="70"/>
      <c r="AC14" s="70"/>
      <c r="AD14" s="70"/>
      <c r="AE14" s="70"/>
    </row>
    <row r="15" spans="2:31" ht="15.75" x14ac:dyDescent="0.2">
      <c r="E15" s="93"/>
      <c r="F15" s="93"/>
      <c r="G15" s="93"/>
      <c r="H15" s="93"/>
      <c r="I15" s="93"/>
      <c r="J15" s="93"/>
      <c r="K15" s="93"/>
      <c r="L15" s="93"/>
      <c r="M15" s="93"/>
      <c r="N15" s="93"/>
      <c r="O15" s="93"/>
      <c r="P15" s="93"/>
    </row>
    <row r="16" spans="2:31" ht="22.5" customHeight="1" x14ac:dyDescent="0.2">
      <c r="B16" s="160" t="s">
        <v>24</v>
      </c>
      <c r="C16" s="160"/>
      <c r="D16" s="71" t="s">
        <v>25</v>
      </c>
      <c r="E16" s="162" t="s">
        <v>218</v>
      </c>
      <c r="F16" s="162"/>
      <c r="G16" s="162"/>
      <c r="H16" s="162"/>
      <c r="I16" s="162"/>
      <c r="J16" s="162"/>
      <c r="K16" s="162"/>
      <c r="L16" s="162"/>
      <c r="M16" s="162"/>
      <c r="N16" s="162"/>
      <c r="O16" s="162"/>
      <c r="P16" s="162"/>
      <c r="AE16" s="1"/>
    </row>
    <row r="17" spans="2:21" s="66" customFormat="1" ht="34.5" customHeight="1" x14ac:dyDescent="0.2">
      <c r="B17" s="161"/>
      <c r="C17" s="161"/>
      <c r="D17" s="72" t="s">
        <v>27</v>
      </c>
      <c r="E17" s="162"/>
      <c r="F17" s="162"/>
      <c r="G17" s="162"/>
      <c r="H17" s="162"/>
      <c r="I17" s="162"/>
      <c r="J17" s="162"/>
      <c r="K17" s="162"/>
      <c r="L17" s="162"/>
      <c r="M17" s="162"/>
      <c r="N17" s="162"/>
      <c r="O17" s="162"/>
      <c r="P17" s="162"/>
      <c r="Q17" s="70"/>
      <c r="R17" s="9"/>
      <c r="S17" s="70"/>
      <c r="T17" s="70"/>
      <c r="U17" s="9"/>
    </row>
    <row r="18" spans="2:21" ht="15.75" x14ac:dyDescent="0.2">
      <c r="E18" s="93"/>
      <c r="F18" s="93"/>
      <c r="G18" s="93"/>
      <c r="H18" s="93"/>
      <c r="I18" s="93"/>
      <c r="J18" s="93"/>
      <c r="K18" s="93"/>
      <c r="L18" s="93"/>
      <c r="M18" s="93"/>
      <c r="N18" s="93"/>
      <c r="O18" s="93"/>
      <c r="P18" s="93"/>
    </row>
    <row r="19" spans="2:21" ht="12" customHeight="1" x14ac:dyDescent="0.2">
      <c r="B19" s="160" t="s">
        <v>24</v>
      </c>
      <c r="C19" s="160"/>
      <c r="D19" s="78" t="s">
        <v>25</v>
      </c>
      <c r="E19" s="162" t="s">
        <v>178</v>
      </c>
      <c r="F19" s="162"/>
      <c r="G19" s="162"/>
      <c r="H19" s="162"/>
      <c r="I19" s="162"/>
      <c r="J19" s="162"/>
      <c r="K19" s="162"/>
      <c r="L19" s="162"/>
      <c r="M19" s="162"/>
      <c r="N19" s="162"/>
      <c r="O19" s="162"/>
      <c r="P19" s="162"/>
    </row>
    <row r="20" spans="2:21" ht="35.25" customHeight="1" x14ac:dyDescent="0.2">
      <c r="B20" s="161"/>
      <c r="C20" s="161"/>
      <c r="D20" s="79" t="s">
        <v>27</v>
      </c>
      <c r="E20" s="162"/>
      <c r="F20" s="162"/>
      <c r="G20" s="162"/>
      <c r="H20" s="162"/>
      <c r="I20" s="162"/>
      <c r="J20" s="162"/>
      <c r="K20" s="162"/>
      <c r="L20" s="162"/>
      <c r="M20" s="162"/>
      <c r="N20" s="162"/>
      <c r="O20" s="162"/>
      <c r="P20" s="162"/>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7"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5" customFormat="1" ht="26.25" customHeight="1" thickBot="1" x14ac:dyDescent="0.25">
      <c r="B2" s="148"/>
      <c r="C2" s="149"/>
      <c r="D2" s="186" t="s">
        <v>0</v>
      </c>
      <c r="E2" s="187"/>
      <c r="F2" s="187"/>
      <c r="G2" s="187"/>
      <c r="H2" s="188"/>
      <c r="I2" s="34" t="str">
        <f>Proyecto!K2</f>
        <v>Código: GC-F-015</v>
      </c>
      <c r="J2" s="16"/>
      <c r="K2" s="16"/>
      <c r="L2" s="16"/>
      <c r="M2" s="70"/>
      <c r="N2" s="70"/>
      <c r="O2" s="70"/>
      <c r="P2" s="70"/>
      <c r="Q2" s="70"/>
      <c r="R2" s="70"/>
      <c r="S2" s="70"/>
      <c r="T2" s="13"/>
      <c r="U2" s="70"/>
      <c r="V2" s="70"/>
      <c r="W2" s="70"/>
      <c r="X2" s="70"/>
    </row>
    <row r="3" spans="2:24" s="15" customFormat="1" ht="23.25" customHeight="1" thickBot="1" x14ac:dyDescent="0.25">
      <c r="B3" s="144"/>
      <c r="C3" s="145"/>
      <c r="D3" s="186" t="s">
        <v>2</v>
      </c>
      <c r="E3" s="187"/>
      <c r="F3" s="187"/>
      <c r="G3" s="187"/>
      <c r="H3" s="188"/>
      <c r="I3" s="35" t="str">
        <f>Proyecto!K3</f>
        <v>Fecha: 17 de septiembre de 2014</v>
      </c>
      <c r="J3" s="16"/>
      <c r="K3" s="16"/>
      <c r="L3" s="16"/>
      <c r="M3" s="70"/>
      <c r="N3" s="70"/>
      <c r="O3" s="70"/>
      <c r="P3" s="70"/>
      <c r="Q3" s="70"/>
      <c r="R3" s="70"/>
      <c r="S3" s="70"/>
      <c r="T3" s="13"/>
      <c r="U3" s="70"/>
      <c r="V3" s="70"/>
      <c r="W3" s="70"/>
      <c r="X3" s="70"/>
    </row>
    <row r="4" spans="2:24" s="15" customFormat="1" ht="24" customHeight="1" thickBot="1" x14ac:dyDescent="0.25">
      <c r="B4" s="144"/>
      <c r="C4" s="145"/>
      <c r="D4" s="186" t="s">
        <v>4</v>
      </c>
      <c r="E4" s="187"/>
      <c r="F4" s="187"/>
      <c r="G4" s="187"/>
      <c r="H4" s="188"/>
      <c r="I4" s="35" t="str">
        <f>Proyecto!K4</f>
        <v>Versión 001</v>
      </c>
      <c r="J4" s="16"/>
      <c r="K4" s="16"/>
      <c r="L4" s="16"/>
      <c r="M4" s="70"/>
      <c r="N4" s="70"/>
      <c r="O4" s="70"/>
      <c r="P4" s="70"/>
      <c r="Q4" s="70"/>
      <c r="R4" s="70"/>
      <c r="S4" s="70"/>
      <c r="T4" s="13"/>
      <c r="U4" s="70"/>
      <c r="V4" s="70"/>
      <c r="W4" s="70"/>
      <c r="X4" s="70"/>
    </row>
    <row r="5" spans="2:24" s="15" customFormat="1" ht="22.5" customHeight="1" thickBot="1" x14ac:dyDescent="0.25">
      <c r="B5" s="146"/>
      <c r="C5" s="147"/>
      <c r="D5" s="189" t="s">
        <v>6</v>
      </c>
      <c r="E5" s="190"/>
      <c r="F5" s="190"/>
      <c r="G5" s="190"/>
      <c r="H5" s="191"/>
      <c r="I5" s="36" t="s">
        <v>28</v>
      </c>
      <c r="J5" s="16"/>
      <c r="K5" s="16"/>
      <c r="L5" s="16"/>
      <c r="M5" s="70"/>
      <c r="N5" s="70"/>
      <c r="O5" s="70"/>
      <c r="P5" s="70"/>
      <c r="Q5" s="70"/>
      <c r="R5" s="70"/>
      <c r="S5" s="70"/>
      <c r="T5" s="13"/>
      <c r="U5" s="70"/>
      <c r="V5" s="70"/>
      <c r="W5" s="70"/>
      <c r="X5" s="70"/>
    </row>
    <row r="6" spans="2:24" ht="5.25" customHeight="1" x14ac:dyDescent="0.2">
      <c r="B6" s="23"/>
      <c r="C6" s="23"/>
      <c r="D6" s="23"/>
      <c r="E6" s="23"/>
      <c r="F6" s="23"/>
      <c r="G6" s="23"/>
      <c r="H6" s="23"/>
      <c r="I6" s="23"/>
    </row>
    <row r="7" spans="2:24" ht="30" customHeight="1" x14ac:dyDescent="0.2">
      <c r="B7" s="137" t="s">
        <v>8</v>
      </c>
      <c r="C7" s="137"/>
      <c r="D7" s="180" t="str">
        <f>Proyecto!$E$7</f>
        <v>Posicionamiento del Centro de Conciliación y Arbitraje Empresarial</v>
      </c>
      <c r="E7" s="180"/>
      <c r="F7" s="180"/>
      <c r="G7" s="180"/>
      <c r="H7" s="180"/>
      <c r="I7" s="180"/>
      <c r="X7" s="1"/>
    </row>
    <row r="8" spans="2:24" s="15" customFormat="1" ht="10.5" customHeight="1" x14ac:dyDescent="0.2">
      <c r="B8" s="8"/>
      <c r="C8" s="8"/>
      <c r="D8" s="4"/>
      <c r="E8" s="4"/>
      <c r="F8" s="4"/>
      <c r="G8" s="4"/>
      <c r="H8" s="4"/>
      <c r="I8" s="4"/>
      <c r="J8" s="70"/>
      <c r="K8" s="70"/>
      <c r="L8" s="70"/>
      <c r="M8" s="70"/>
      <c r="N8" s="16"/>
      <c r="O8" s="70"/>
      <c r="P8" s="70"/>
      <c r="Q8" s="70"/>
      <c r="R8" s="70"/>
      <c r="S8" s="70"/>
      <c r="T8" s="70"/>
      <c r="U8" s="70"/>
      <c r="V8" s="70"/>
      <c r="W8" s="70"/>
      <c r="X8" s="70"/>
    </row>
    <row r="9" spans="2:24" ht="18.75" customHeight="1" x14ac:dyDescent="0.2">
      <c r="B9" s="184" t="s">
        <v>29</v>
      </c>
      <c r="C9" s="184"/>
      <c r="D9" s="184"/>
      <c r="E9" s="184"/>
      <c r="F9" s="184"/>
      <c r="G9" s="184"/>
      <c r="H9" s="184"/>
      <c r="I9" s="184"/>
      <c r="X9" s="1"/>
    </row>
    <row r="10" spans="2:24" ht="40.5" customHeight="1" x14ac:dyDescent="0.2">
      <c r="B10" s="181" t="s">
        <v>30</v>
      </c>
      <c r="C10" s="181"/>
      <c r="D10" s="185" t="s">
        <v>31</v>
      </c>
      <c r="E10" s="185"/>
      <c r="F10" s="185"/>
      <c r="G10" s="185"/>
      <c r="H10" s="185"/>
      <c r="I10" s="185"/>
      <c r="X10" s="1"/>
    </row>
    <row r="11" spans="2:24" ht="22.5" customHeight="1" x14ac:dyDescent="0.2">
      <c r="B11" s="181" t="s">
        <v>25</v>
      </c>
      <c r="C11" s="181"/>
      <c r="D11" s="181" t="s">
        <v>32</v>
      </c>
      <c r="E11" s="181"/>
      <c r="F11" s="71" t="s">
        <v>33</v>
      </c>
      <c r="G11" s="71" t="s">
        <v>34</v>
      </c>
      <c r="H11" s="71" t="s">
        <v>35</v>
      </c>
      <c r="I11" s="71" t="s">
        <v>36</v>
      </c>
      <c r="X11" s="1"/>
    </row>
    <row r="12" spans="2:24" ht="63.75" customHeight="1" x14ac:dyDescent="0.2">
      <c r="B12" s="183" t="s">
        <v>37</v>
      </c>
      <c r="C12" s="183"/>
      <c r="D12" s="183" t="s">
        <v>38</v>
      </c>
      <c r="E12" s="183"/>
      <c r="F12" s="121">
        <v>1</v>
      </c>
      <c r="G12" s="100" t="s">
        <v>39</v>
      </c>
      <c r="H12" s="100" t="s">
        <v>40</v>
      </c>
      <c r="I12" s="100" t="s">
        <v>41</v>
      </c>
      <c r="X12" s="1"/>
    </row>
    <row r="13" spans="2:24" ht="22.5" customHeight="1" x14ac:dyDescent="0.2">
      <c r="B13" s="181" t="s">
        <v>42</v>
      </c>
      <c r="C13" s="181"/>
      <c r="D13" s="182" t="s">
        <v>43</v>
      </c>
      <c r="E13" s="182"/>
      <c r="F13" s="182"/>
      <c r="G13" s="182"/>
      <c r="H13" s="182"/>
      <c r="I13" s="182"/>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4" zoomScale="140" zoomScaleNormal="140" workbookViewId="0">
      <selection activeCell="A4" sqref="A1:XFD104857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36" customFormat="1" ht="26.25" customHeight="1" thickBot="1" x14ac:dyDescent="0.25">
      <c r="B2" s="43"/>
      <c r="C2" s="202" t="s">
        <v>0</v>
      </c>
      <c r="D2" s="203"/>
      <c r="E2" s="203"/>
      <c r="F2" s="203"/>
      <c r="G2" s="192" t="str">
        <f>Proyecto!K2</f>
        <v>Código: GC-F-015</v>
      </c>
      <c r="H2" s="193"/>
      <c r="I2" s="193"/>
      <c r="J2" s="193"/>
      <c r="K2" s="193"/>
      <c r="L2" s="194"/>
      <c r="U2" s="13"/>
    </row>
    <row r="3" spans="1:21" s="136" customFormat="1" ht="23.25" customHeight="1" thickBot="1" x14ac:dyDescent="0.25">
      <c r="B3" s="45"/>
      <c r="C3" s="202" t="s">
        <v>2</v>
      </c>
      <c r="D3" s="203"/>
      <c r="E3" s="203"/>
      <c r="F3" s="203"/>
      <c r="G3" s="195" t="str">
        <f>Proyecto!K3</f>
        <v>Fecha: 17 de septiembre de 2014</v>
      </c>
      <c r="H3" s="196"/>
      <c r="I3" s="196"/>
      <c r="J3" s="196"/>
      <c r="K3" s="196"/>
      <c r="L3" s="197"/>
      <c r="U3" s="13"/>
    </row>
    <row r="4" spans="1:21" s="136" customFormat="1" ht="24" customHeight="1" thickBot="1" x14ac:dyDescent="0.25">
      <c r="B4" s="45"/>
      <c r="C4" s="202" t="s">
        <v>4</v>
      </c>
      <c r="D4" s="203"/>
      <c r="E4" s="203"/>
      <c r="F4" s="203"/>
      <c r="G4" s="198" t="str">
        <f>Proyecto!K4</f>
        <v>Versión 001</v>
      </c>
      <c r="H4" s="199"/>
      <c r="I4" s="199"/>
      <c r="J4" s="199"/>
      <c r="K4" s="199"/>
      <c r="L4" s="200"/>
      <c r="U4" s="13"/>
    </row>
    <row r="5" spans="1:21" s="136" customFormat="1" ht="22.5" customHeight="1" thickBot="1" x14ac:dyDescent="0.25">
      <c r="B5" s="47"/>
      <c r="C5" s="202" t="s">
        <v>6</v>
      </c>
      <c r="D5" s="203"/>
      <c r="E5" s="203"/>
      <c r="F5" s="203"/>
      <c r="G5" s="195" t="s">
        <v>44</v>
      </c>
      <c r="H5" s="196"/>
      <c r="I5" s="196"/>
      <c r="J5" s="196"/>
      <c r="K5" s="196"/>
      <c r="L5" s="197"/>
      <c r="U5" s="13"/>
    </row>
    <row r="6" spans="1:21" ht="5.25" customHeight="1" x14ac:dyDescent="0.2">
      <c r="A6" s="5" t="str">
        <f>Proyecto!$E$7</f>
        <v>Posicionamiento del Centro de Conciliación y Arbitraje Empresarial</v>
      </c>
      <c r="B6" s="23"/>
      <c r="C6" s="23"/>
      <c r="D6" s="23"/>
      <c r="E6" s="23"/>
      <c r="F6" s="23"/>
    </row>
    <row r="7" spans="1:21" ht="29.25" customHeight="1" x14ac:dyDescent="0.2">
      <c r="B7" s="135" t="s">
        <v>8</v>
      </c>
      <c r="C7" s="201" t="str">
        <f>Proyecto!$E$7</f>
        <v>Posicionamiento del Centro de Conciliación y Arbitraje Empresarial</v>
      </c>
      <c r="D7" s="201"/>
      <c r="E7" s="201"/>
      <c r="F7" s="201"/>
      <c r="U7" s="1"/>
    </row>
    <row r="8" spans="1:21" ht="15.75" x14ac:dyDescent="0.2">
      <c r="B8" s="136"/>
      <c r="C8" s="92"/>
      <c r="D8" s="92"/>
      <c r="E8" s="92"/>
      <c r="F8" s="92"/>
    </row>
    <row r="9" spans="1:21" ht="15.75" x14ac:dyDescent="0.2">
      <c r="C9" s="92"/>
      <c r="D9" s="92"/>
      <c r="E9" s="92"/>
      <c r="F9" s="92"/>
    </row>
    <row r="10" spans="1:21" ht="18" customHeight="1" x14ac:dyDescent="0.2">
      <c r="B10" s="135" t="s">
        <v>45</v>
      </c>
      <c r="C10" s="98" t="s">
        <v>46</v>
      </c>
      <c r="D10" s="92"/>
      <c r="E10" s="92"/>
      <c r="F10" s="92"/>
    </row>
    <row r="11" spans="1:21" ht="6" customHeight="1" x14ac:dyDescent="0.2">
      <c r="C11" s="92"/>
      <c r="D11" s="92"/>
      <c r="E11" s="92"/>
      <c r="F11" s="92"/>
    </row>
    <row r="12" spans="1:21" ht="18" customHeight="1" x14ac:dyDescent="0.2">
      <c r="B12" s="135" t="s">
        <v>47</v>
      </c>
      <c r="C12" s="94" t="s">
        <v>257</v>
      </c>
      <c r="D12" s="92"/>
      <c r="E12" s="92"/>
      <c r="F12" s="92"/>
    </row>
    <row r="13" spans="1:21" ht="6" customHeight="1" x14ac:dyDescent="0.2">
      <c r="C13" s="92"/>
      <c r="D13" s="92"/>
      <c r="E13" s="92"/>
      <c r="F13" s="92"/>
    </row>
    <row r="14" spans="1:21" ht="18" customHeight="1" x14ac:dyDescent="0.2">
      <c r="B14" s="135" t="s">
        <v>48</v>
      </c>
      <c r="C14" s="95"/>
      <c r="D14" s="92"/>
      <c r="E14" s="92"/>
      <c r="F14" s="92"/>
    </row>
    <row r="15" spans="1:21" ht="6" customHeight="1" x14ac:dyDescent="0.2">
      <c r="C15" s="92"/>
      <c r="D15" s="92"/>
      <c r="E15" s="92"/>
      <c r="F15" s="92"/>
    </row>
    <row r="16" spans="1:21" ht="18" customHeight="1" x14ac:dyDescent="0.2">
      <c r="B16" s="135" t="s">
        <v>49</v>
      </c>
      <c r="C16" s="96">
        <v>41323333</v>
      </c>
      <c r="D16" s="92"/>
      <c r="E16" s="92"/>
      <c r="F16" s="92"/>
    </row>
    <row r="17" spans="2:6" ht="6" customHeight="1" x14ac:dyDescent="0.2">
      <c r="C17" s="92"/>
      <c r="D17" s="92"/>
      <c r="E17" s="92"/>
      <c r="F17" s="92"/>
    </row>
    <row r="18" spans="2:6" ht="18" customHeight="1" x14ac:dyDescent="0.2">
      <c r="B18" s="135" t="s">
        <v>50</v>
      </c>
      <c r="C18" s="97">
        <v>41323333</v>
      </c>
      <c r="D18" s="92"/>
      <c r="E18" s="92"/>
      <c r="F18" s="92"/>
    </row>
    <row r="19" spans="2:6" ht="6" customHeight="1" x14ac:dyDescent="0.2">
      <c r="C19" s="92"/>
      <c r="D19" s="92"/>
      <c r="E19" s="92"/>
      <c r="F19" s="92"/>
    </row>
    <row r="20" spans="2:6" ht="18" customHeight="1" x14ac:dyDescent="0.2">
      <c r="B20" s="135" t="s">
        <v>51</v>
      </c>
      <c r="C20" s="97">
        <v>41323333</v>
      </c>
      <c r="D20" s="92"/>
      <c r="E20" s="92"/>
      <c r="F20" s="92"/>
    </row>
    <row r="21" spans="2:6" ht="15.75" x14ac:dyDescent="0.2">
      <c r="C21" s="92"/>
      <c r="D21" s="92"/>
      <c r="E21" s="92"/>
      <c r="F21" s="92"/>
    </row>
    <row r="24" spans="2:6" x14ac:dyDescent="0.2">
      <c r="C24" s="82"/>
    </row>
  </sheetData>
  <sheetProtection algorithmName="SHA-512" hashValue="5FEvsayvh4ZkRvHAidmXelVuwk1heaQ/nXCuf8ExbSKfvdT0bCOcLJLlC3bQ1HT/N4UFCwQKi2QcgQm22//5iA==" saltValue="oe4qRH++tR6JVUMBUNbXCQ=="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7" zoomScale="110" zoomScaleNormal="110" workbookViewId="0">
      <selection activeCell="D15" sqref="D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7"/>
      <c r="C2" s="189" t="s">
        <v>0</v>
      </c>
      <c r="D2" s="190"/>
      <c r="E2" s="190"/>
      <c r="F2" s="191"/>
      <c r="G2" s="34" t="str">
        <f>Proyecto!K2</f>
        <v>Código: GC-F-015</v>
      </c>
      <c r="H2" s="9"/>
      <c r="I2" s="9"/>
      <c r="J2" s="12"/>
      <c r="K2" s="70"/>
      <c r="L2" s="70"/>
      <c r="M2" s="70"/>
      <c r="N2" s="70"/>
      <c r="O2" s="70"/>
      <c r="P2" s="70"/>
      <c r="Q2" s="70"/>
      <c r="R2" s="70"/>
      <c r="S2" s="70"/>
      <c r="T2" s="13"/>
      <c r="U2" s="70"/>
      <c r="V2" s="70"/>
    </row>
    <row r="3" spans="2:22" s="10" customFormat="1" ht="23.25" customHeight="1" thickBot="1" x14ac:dyDescent="0.25">
      <c r="B3" s="38"/>
      <c r="C3" s="189" t="s">
        <v>2</v>
      </c>
      <c r="D3" s="190"/>
      <c r="E3" s="190"/>
      <c r="F3" s="191"/>
      <c r="G3" s="35" t="str">
        <f>Proyecto!K3</f>
        <v>Fecha: 17 de septiembre de 2014</v>
      </c>
      <c r="H3" s="9"/>
      <c r="I3" s="9"/>
      <c r="J3" s="12"/>
      <c r="K3" s="70"/>
      <c r="L3" s="70"/>
      <c r="M3" s="70"/>
      <c r="N3" s="70"/>
      <c r="O3" s="70"/>
      <c r="P3" s="70"/>
      <c r="Q3" s="70"/>
      <c r="R3" s="70"/>
      <c r="S3" s="70"/>
      <c r="T3" s="13"/>
      <c r="U3" s="70"/>
      <c r="V3" s="70"/>
    </row>
    <row r="4" spans="2:22" s="10" customFormat="1" ht="24" customHeight="1" thickBot="1" x14ac:dyDescent="0.25">
      <c r="B4" s="38"/>
      <c r="C4" s="189" t="s">
        <v>4</v>
      </c>
      <c r="D4" s="190"/>
      <c r="E4" s="190"/>
      <c r="F4" s="191"/>
      <c r="G4" s="35" t="str">
        <f>Proyecto!K4</f>
        <v>Versión 001</v>
      </c>
      <c r="H4" s="70"/>
      <c r="I4" s="70"/>
      <c r="J4" s="12"/>
      <c r="K4" s="70"/>
      <c r="L4" s="70"/>
      <c r="M4" s="70"/>
      <c r="N4" s="70"/>
      <c r="O4" s="70"/>
      <c r="P4" s="70"/>
      <c r="Q4" s="70"/>
      <c r="R4" s="70"/>
      <c r="S4" s="70"/>
      <c r="T4" s="13"/>
      <c r="U4" s="70"/>
      <c r="V4" s="70"/>
    </row>
    <row r="5" spans="2:22" s="10" customFormat="1" ht="22.5" customHeight="1" thickBot="1" x14ac:dyDescent="0.25">
      <c r="B5" s="39"/>
      <c r="C5" s="189" t="s">
        <v>6</v>
      </c>
      <c r="D5" s="190"/>
      <c r="E5" s="190"/>
      <c r="F5" s="191"/>
      <c r="G5" s="36" t="s">
        <v>52</v>
      </c>
      <c r="H5" s="70"/>
      <c r="I5" s="70"/>
      <c r="J5" s="9"/>
      <c r="K5" s="70"/>
      <c r="L5" s="70"/>
      <c r="M5" s="70"/>
      <c r="N5" s="70"/>
      <c r="O5" s="70"/>
      <c r="P5" s="70"/>
      <c r="Q5" s="70"/>
      <c r="R5" s="70"/>
      <c r="S5" s="70"/>
      <c r="T5" s="13"/>
      <c r="U5" s="70"/>
      <c r="V5" s="70"/>
    </row>
    <row r="6" spans="2:22" ht="5.25" customHeight="1" x14ac:dyDescent="0.2">
      <c r="B6" s="23"/>
      <c r="C6" s="23"/>
      <c r="D6" s="23"/>
      <c r="E6" s="23"/>
      <c r="F6" s="23"/>
      <c r="G6" s="23"/>
    </row>
    <row r="7" spans="2:22" ht="29.25" customHeight="1" x14ac:dyDescent="0.2">
      <c r="B7" s="69" t="s">
        <v>8</v>
      </c>
      <c r="C7" s="201" t="str">
        <f>Proyecto!$E$7</f>
        <v>Posicionamiento del Centro de Conciliación y Arbitraje Empresarial</v>
      </c>
      <c r="D7" s="201"/>
      <c r="E7" s="201"/>
      <c r="F7" s="201"/>
      <c r="G7" s="201"/>
      <c r="V7" s="1"/>
    </row>
    <row r="9" spans="2:22" ht="18" customHeight="1" x14ac:dyDescent="0.2">
      <c r="B9" s="184" t="s">
        <v>53</v>
      </c>
      <c r="C9" s="184"/>
      <c r="D9" s="184"/>
      <c r="E9" s="184"/>
      <c r="F9" s="184"/>
      <c r="G9" s="184"/>
    </row>
    <row r="10" spans="2:22" customFormat="1" ht="15" customHeight="1" x14ac:dyDescent="0.2"/>
    <row r="11" spans="2:22" ht="27.75" customHeight="1" x14ac:dyDescent="0.2">
      <c r="B11" s="71" t="s">
        <v>54</v>
      </c>
      <c r="C11" s="71" t="s">
        <v>55</v>
      </c>
      <c r="D11" s="71" t="s">
        <v>56</v>
      </c>
      <c r="E11" s="71" t="s">
        <v>57</v>
      </c>
      <c r="F11" s="184" t="s">
        <v>58</v>
      </c>
      <c r="G11" s="184"/>
    </row>
    <row r="12" spans="2:22" ht="77.25" customHeight="1" x14ac:dyDescent="0.2">
      <c r="B12" s="100" t="s">
        <v>59</v>
      </c>
      <c r="C12" s="100" t="s">
        <v>186</v>
      </c>
      <c r="D12" s="101" t="s">
        <v>159</v>
      </c>
      <c r="E12" s="100" t="s">
        <v>60</v>
      </c>
      <c r="F12" s="205" t="s">
        <v>188</v>
      </c>
      <c r="G12" s="205"/>
    </row>
    <row r="13" spans="2:22" ht="151.5" customHeight="1" x14ac:dyDescent="0.2">
      <c r="B13" s="100" t="s">
        <v>61</v>
      </c>
      <c r="C13" s="100" t="s">
        <v>219</v>
      </c>
      <c r="D13" s="101" t="s">
        <v>160</v>
      </c>
      <c r="E13" s="100" t="s">
        <v>60</v>
      </c>
      <c r="F13" s="204" t="s">
        <v>189</v>
      </c>
      <c r="G13" s="204"/>
    </row>
    <row r="14" spans="2:22" ht="80.25" customHeight="1" x14ac:dyDescent="0.2">
      <c r="B14" s="100" t="s">
        <v>62</v>
      </c>
      <c r="C14" s="100" t="s">
        <v>187</v>
      </c>
      <c r="D14" s="101" t="s">
        <v>162</v>
      </c>
      <c r="E14" s="100" t="s">
        <v>60</v>
      </c>
      <c r="F14" s="204" t="s">
        <v>202</v>
      </c>
      <c r="G14" s="204"/>
    </row>
    <row r="15" spans="2:22" ht="75" customHeight="1" x14ac:dyDescent="0.2">
      <c r="B15" s="100" t="s">
        <v>158</v>
      </c>
      <c r="C15" s="100" t="s">
        <v>200</v>
      </c>
      <c r="D15" s="101" t="s">
        <v>161</v>
      </c>
      <c r="E15" s="100" t="s">
        <v>60</v>
      </c>
      <c r="F15" s="204" t="s">
        <v>201</v>
      </c>
      <c r="G15" s="204"/>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4" zoomScale="110" zoomScaleNormal="110" workbookViewId="0">
      <selection activeCell="B8" sqref="B8:H8"/>
    </sheetView>
  </sheetViews>
  <sheetFormatPr baseColWidth="10" defaultColWidth="11.42578125" defaultRowHeight="12.75" x14ac:dyDescent="0.2"/>
  <cols>
    <col min="1" max="1" width="5" style="40" customWidth="1"/>
    <col min="2" max="2" width="38.28515625" style="40" customWidth="1"/>
    <col min="3" max="3" width="25" style="40" customWidth="1"/>
    <col min="4" max="4" width="11.42578125" style="40"/>
    <col min="5" max="5" width="40.42578125" style="40" customWidth="1"/>
    <col min="6" max="6" width="20.7109375" style="40" customWidth="1"/>
    <col min="7" max="7" width="25.42578125" style="40" customWidth="1"/>
    <col min="8" max="8" width="15" style="40" customWidth="1"/>
    <col min="9" max="16384" width="11.42578125" style="40"/>
  </cols>
  <sheetData>
    <row r="1" spans="2:8" ht="13.5" thickBot="1" x14ac:dyDescent="0.25"/>
    <row r="2" spans="2:8" ht="18" customHeight="1" thickBot="1" x14ac:dyDescent="0.25">
      <c r="B2" s="43"/>
      <c r="C2" s="202" t="s">
        <v>0</v>
      </c>
      <c r="D2" s="203"/>
      <c r="E2" s="203"/>
      <c r="F2" s="203"/>
      <c r="G2" s="192" t="str">
        <f>Proyecto!K2</f>
        <v>Código: GC-F-015</v>
      </c>
      <c r="H2" s="194"/>
    </row>
    <row r="3" spans="2:8" ht="19.5" customHeight="1" thickBot="1" x14ac:dyDescent="0.25">
      <c r="B3" s="45"/>
      <c r="C3" s="202" t="s">
        <v>2</v>
      </c>
      <c r="D3" s="203"/>
      <c r="E3" s="203"/>
      <c r="F3" s="203"/>
      <c r="G3" s="195" t="str">
        <f>Proyecto!K3</f>
        <v>Fecha: 17 de septiembre de 2014</v>
      </c>
      <c r="H3" s="197"/>
    </row>
    <row r="4" spans="2:8" ht="19.5" customHeight="1" thickBot="1" x14ac:dyDescent="0.25">
      <c r="B4" s="45"/>
      <c r="C4" s="202" t="s">
        <v>4</v>
      </c>
      <c r="D4" s="203"/>
      <c r="E4" s="203"/>
      <c r="F4" s="203"/>
      <c r="G4" s="198" t="str">
        <f>Proyecto!K4</f>
        <v>Versión 001</v>
      </c>
      <c r="H4" s="200"/>
    </row>
    <row r="5" spans="2:8" ht="21.75" customHeight="1" thickBot="1" x14ac:dyDescent="0.25">
      <c r="B5" s="47"/>
      <c r="C5" s="202" t="s">
        <v>6</v>
      </c>
      <c r="D5" s="203"/>
      <c r="E5" s="203"/>
      <c r="F5" s="203"/>
      <c r="G5" s="195" t="s">
        <v>63</v>
      </c>
      <c r="H5" s="197"/>
    </row>
    <row r="6" spans="2:8" ht="21" customHeight="1" x14ac:dyDescent="0.2"/>
    <row r="7" spans="2:8" ht="22.5" customHeight="1" x14ac:dyDescent="0.2">
      <c r="B7" s="206" t="s">
        <v>64</v>
      </c>
      <c r="C7" s="207"/>
      <c r="D7" s="207"/>
      <c r="E7" s="207"/>
      <c r="F7" s="207"/>
      <c r="G7" s="207"/>
      <c r="H7" s="207"/>
    </row>
    <row r="8" spans="2:8" ht="106.5" customHeight="1" x14ac:dyDescent="0.2">
      <c r="B8" s="208" t="s">
        <v>65</v>
      </c>
      <c r="C8" s="209"/>
      <c r="D8" s="209"/>
      <c r="E8" s="209"/>
      <c r="F8" s="209"/>
      <c r="G8" s="209"/>
      <c r="H8" s="209"/>
    </row>
    <row r="9" spans="2:8" x14ac:dyDescent="0.2">
      <c r="B9" s="41"/>
    </row>
    <row r="11" spans="2:8" ht="22.5" customHeight="1" x14ac:dyDescent="0.2">
      <c r="B11" s="210" t="s">
        <v>66</v>
      </c>
      <c r="C11" s="211"/>
      <c r="E11" s="206" t="s">
        <v>67</v>
      </c>
      <c r="F11" s="207"/>
      <c r="G11" s="207"/>
      <c r="H11" s="207"/>
    </row>
    <row r="13" spans="2:8" ht="20.25" customHeight="1" x14ac:dyDescent="0.2">
      <c r="B13" s="21" t="s">
        <v>55</v>
      </c>
      <c r="C13" s="21" t="s">
        <v>54</v>
      </c>
      <c r="D13" s="42"/>
      <c r="E13" s="21" t="s">
        <v>55</v>
      </c>
      <c r="F13" s="21" t="s">
        <v>54</v>
      </c>
      <c r="G13" s="21" t="s">
        <v>68</v>
      </c>
      <c r="H13" s="21" t="s">
        <v>69</v>
      </c>
    </row>
    <row r="14" spans="2:8" s="60" customFormat="1" ht="34.5" customHeight="1" x14ac:dyDescent="0.2">
      <c r="B14" s="103" t="str">
        <f>+'Recursos Humanos'!C12</f>
        <v>Superintendente Delegado Delegatura de Procedimientos Mercantiles</v>
      </c>
      <c r="C14" s="104" t="s">
        <v>59</v>
      </c>
      <c r="E14" s="102" t="s">
        <v>157</v>
      </c>
      <c r="F14" s="99" t="s">
        <v>70</v>
      </c>
      <c r="G14" s="108"/>
      <c r="H14" s="99"/>
    </row>
    <row r="15" spans="2:8" s="60" customFormat="1" ht="32.25" customHeight="1" x14ac:dyDescent="0.2">
      <c r="B15" s="103" t="str">
        <f>+'Recursos Humanos'!C13</f>
        <v>Director Centro de Conciliación y Arbitraje Societarios</v>
      </c>
      <c r="C15" s="104" t="s">
        <v>61</v>
      </c>
      <c r="E15" s="62"/>
      <c r="F15" s="63"/>
      <c r="G15" s="63"/>
      <c r="H15" s="63"/>
    </row>
    <row r="16" spans="2:8" s="60" customFormat="1" ht="33.75" customHeight="1" x14ac:dyDescent="0.2">
      <c r="B16" s="105" t="str">
        <f>+'Recursos Humanos'!C14</f>
        <v>Coordinador Grupo de Conciliación y Arbitraje Societarios</v>
      </c>
      <c r="C16" s="104" t="s">
        <v>145</v>
      </c>
      <c r="E16" s="64"/>
      <c r="F16" s="65"/>
      <c r="G16" s="65"/>
      <c r="H16" s="65"/>
    </row>
    <row r="17" spans="2:8" s="60" customFormat="1" ht="30.75" customHeight="1" x14ac:dyDescent="0.2">
      <c r="B17" s="105"/>
      <c r="C17" s="106"/>
      <c r="E17" s="64"/>
      <c r="F17" s="65"/>
      <c r="G17" s="65"/>
      <c r="H17" s="65"/>
    </row>
    <row r="18" spans="2:8" s="60" customFormat="1" ht="23.1" customHeight="1" x14ac:dyDescent="0.2">
      <c r="B18" s="104"/>
      <c r="C18" s="101"/>
      <c r="E18" s="64"/>
      <c r="F18" s="65"/>
      <c r="G18" s="65"/>
      <c r="H18" s="65"/>
    </row>
    <row r="19" spans="2:8" ht="23.1" customHeight="1" x14ac:dyDescent="0.2">
      <c r="B19" s="104"/>
      <c r="C19" s="101"/>
    </row>
    <row r="20" spans="2:8" ht="23.1" customHeight="1" x14ac:dyDescent="0.2">
      <c r="B20" s="104"/>
      <c r="C20" s="101"/>
    </row>
    <row r="21" spans="2:8" ht="23.1" customHeight="1" x14ac:dyDescent="0.25">
      <c r="B21" s="107"/>
      <c r="C21" s="107"/>
    </row>
    <row r="22" spans="2:8" ht="23.1" customHeight="1" x14ac:dyDescent="0.2">
      <c r="B22" s="83"/>
      <c r="C22" s="83"/>
    </row>
    <row r="23" spans="2:8" ht="23.1" customHeight="1" x14ac:dyDescent="0.2">
      <c r="B23" s="83"/>
      <c r="C23" s="83"/>
    </row>
    <row r="24" spans="2:8" ht="23.1" customHeight="1" x14ac:dyDescent="0.2">
      <c r="B24" s="83"/>
      <c r="C24" s="83"/>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zoomScale="85" zoomScaleNormal="85" workbookViewId="0">
      <selection activeCell="H22" sqref="H22"/>
    </sheetView>
  </sheetViews>
  <sheetFormatPr baseColWidth="10" defaultColWidth="11.42578125" defaultRowHeight="12" x14ac:dyDescent="0.2"/>
  <cols>
    <col min="1" max="1" width="2.42578125" style="1" customWidth="1"/>
    <col min="2" max="2" width="14.42578125" style="1" customWidth="1"/>
    <col min="3" max="3" width="25.7109375" style="1" customWidth="1"/>
    <col min="4" max="4" width="39.4257812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26"/>
      <c r="C2" s="227"/>
      <c r="D2" s="217" t="s">
        <v>0</v>
      </c>
      <c r="E2" s="218"/>
      <c r="F2" s="218"/>
      <c r="G2" s="219"/>
      <c r="H2" s="44" t="str">
        <f>Proyecto!K2</f>
        <v>Código: GC-F-015</v>
      </c>
      <c r="I2" s="70"/>
      <c r="J2" s="70"/>
      <c r="K2" s="70"/>
      <c r="L2" s="70"/>
      <c r="M2" s="70"/>
      <c r="N2" s="70"/>
      <c r="O2" s="70"/>
      <c r="P2" s="13"/>
    </row>
    <row r="3" spans="2:16" s="10" customFormat="1" ht="23.25" customHeight="1" thickBot="1" x14ac:dyDescent="0.25">
      <c r="B3" s="228"/>
      <c r="C3" s="229"/>
      <c r="D3" s="220" t="s">
        <v>2</v>
      </c>
      <c r="E3" s="221"/>
      <c r="F3" s="221"/>
      <c r="G3" s="222"/>
      <c r="H3" s="48" t="str">
        <f>Proyecto!K3</f>
        <v>Fecha: 17 de septiembre de 2014</v>
      </c>
      <c r="I3" s="70"/>
      <c r="J3" s="70"/>
      <c r="K3" s="70"/>
      <c r="L3" s="70"/>
      <c r="M3" s="70"/>
      <c r="N3" s="70"/>
      <c r="O3" s="70"/>
      <c r="P3" s="13"/>
    </row>
    <row r="4" spans="2:16" s="10" customFormat="1" ht="24" customHeight="1" thickBot="1" x14ac:dyDescent="0.25">
      <c r="B4" s="228"/>
      <c r="C4" s="229"/>
      <c r="D4" s="223" t="s">
        <v>4</v>
      </c>
      <c r="E4" s="224"/>
      <c r="F4" s="224"/>
      <c r="G4" s="225"/>
      <c r="H4" s="46" t="str">
        <f>Proyecto!K4</f>
        <v>Versión 001</v>
      </c>
      <c r="I4" s="70"/>
      <c r="J4" s="70"/>
      <c r="K4" s="70"/>
      <c r="L4" s="70"/>
      <c r="M4" s="70"/>
      <c r="N4" s="70"/>
      <c r="O4" s="70"/>
      <c r="P4" s="13"/>
    </row>
    <row r="5" spans="2:16" s="10" customFormat="1" ht="22.5" customHeight="1" thickBot="1" x14ac:dyDescent="0.25">
      <c r="B5" s="230"/>
      <c r="C5" s="231"/>
      <c r="D5" s="220" t="s">
        <v>6</v>
      </c>
      <c r="E5" s="221"/>
      <c r="F5" s="221"/>
      <c r="G5" s="222"/>
      <c r="H5" s="48" t="s">
        <v>71</v>
      </c>
      <c r="I5" s="70"/>
      <c r="J5" s="70"/>
      <c r="K5" s="70"/>
      <c r="L5" s="70"/>
      <c r="M5" s="70"/>
      <c r="N5" s="70"/>
      <c r="O5" s="70"/>
      <c r="P5" s="13"/>
    </row>
    <row r="6" spans="2:16" ht="5.25" customHeight="1" x14ac:dyDescent="0.2">
      <c r="B6" s="23"/>
      <c r="C6" s="23"/>
      <c r="D6" s="23"/>
      <c r="E6" s="23"/>
      <c r="F6" s="23"/>
      <c r="G6" s="23"/>
      <c r="H6" s="23"/>
    </row>
    <row r="7" spans="2:16" ht="29.25" customHeight="1" x14ac:dyDescent="0.2">
      <c r="B7" s="137" t="s">
        <v>8</v>
      </c>
      <c r="C7" s="137"/>
      <c r="D7" s="232" t="str">
        <f>Proyecto!$E$7</f>
        <v>Posicionamiento del Centro de Conciliación y Arbitraje Empresarial</v>
      </c>
      <c r="E7" s="232"/>
      <c r="F7" s="232"/>
      <c r="G7" s="232"/>
      <c r="H7" s="232"/>
      <c r="P7" s="1"/>
    </row>
    <row r="8" spans="2:16" customFormat="1" ht="19.5" customHeight="1" x14ac:dyDescent="0.2"/>
    <row r="9" spans="2:16" ht="30" customHeight="1" x14ac:dyDescent="0.2">
      <c r="B9" s="233" t="s">
        <v>14</v>
      </c>
      <c r="C9" s="234"/>
      <c r="D9" s="234"/>
      <c r="E9" s="234"/>
      <c r="F9" s="234"/>
      <c r="G9" s="234"/>
      <c r="H9" s="234"/>
    </row>
    <row r="10" spans="2:16" ht="9.75" customHeight="1" x14ac:dyDescent="0.2">
      <c r="B10" s="229"/>
      <c r="C10" s="229"/>
      <c r="D10" s="229"/>
      <c r="E10" s="229"/>
      <c r="F10" s="229"/>
      <c r="G10" s="229"/>
      <c r="H10" s="229"/>
      <c r="P10" s="1"/>
    </row>
    <row r="11" spans="2:16" ht="25.5" customHeight="1" x14ac:dyDescent="0.2">
      <c r="B11" s="181" t="s">
        <v>55</v>
      </c>
      <c r="C11" s="181"/>
      <c r="D11" s="71" t="s">
        <v>72</v>
      </c>
      <c r="E11" s="74" t="s">
        <v>73</v>
      </c>
      <c r="F11" s="71" t="s">
        <v>74</v>
      </c>
      <c r="G11" s="71" t="s">
        <v>75</v>
      </c>
      <c r="H11" s="71" t="s">
        <v>76</v>
      </c>
      <c r="P11" s="1"/>
    </row>
    <row r="12" spans="2:16" ht="38.1" customHeight="1" x14ac:dyDescent="0.2">
      <c r="B12" s="235" t="s">
        <v>190</v>
      </c>
      <c r="C12" s="236"/>
      <c r="D12" s="110" t="s">
        <v>191</v>
      </c>
      <c r="E12" s="110">
        <v>6012201000</v>
      </c>
      <c r="F12" s="111" t="s">
        <v>192</v>
      </c>
      <c r="G12" s="110" t="s">
        <v>60</v>
      </c>
      <c r="H12" s="112" t="s">
        <v>77</v>
      </c>
      <c r="O12" s="2"/>
      <c r="P12" s="1"/>
    </row>
    <row r="13" spans="2:16" ht="38.1" customHeight="1" x14ac:dyDescent="0.2">
      <c r="B13" s="235" t="s">
        <v>157</v>
      </c>
      <c r="C13" s="236"/>
      <c r="D13" s="110" t="str">
        <f>+'Recursos Humanos'!C12</f>
        <v>Superintendente Delegado Delegatura de Procedimientos Mercantiles</v>
      </c>
      <c r="E13" s="110">
        <v>6012201000</v>
      </c>
      <c r="F13" s="111"/>
      <c r="G13" s="110" t="s">
        <v>60</v>
      </c>
      <c r="H13" s="112" t="s">
        <v>77</v>
      </c>
      <c r="O13" s="2"/>
      <c r="P13" s="1"/>
    </row>
    <row r="14" spans="2:16" ht="38.1" customHeight="1" x14ac:dyDescent="0.2">
      <c r="B14" s="235" t="s">
        <v>193</v>
      </c>
      <c r="C14" s="236"/>
      <c r="D14" s="110" t="str">
        <f>+'Recursos Humanos'!C13</f>
        <v>Director Centro de Conciliación y Arbitraje Societarios</v>
      </c>
      <c r="E14" s="110">
        <v>6015941000</v>
      </c>
      <c r="F14" s="111" t="s">
        <v>174</v>
      </c>
      <c r="G14" s="110" t="s">
        <v>175</v>
      </c>
      <c r="H14" s="112" t="s">
        <v>77</v>
      </c>
      <c r="O14" s="2"/>
      <c r="P14" s="1"/>
    </row>
    <row r="15" spans="2:16" ht="38.1" customHeight="1" x14ac:dyDescent="0.2">
      <c r="B15" s="235" t="s">
        <v>177</v>
      </c>
      <c r="C15" s="236"/>
      <c r="D15" s="110" t="str">
        <f>+'Recursos Humanos'!C14</f>
        <v>Coordinador Grupo de Conciliación y Arbitraje Societarios</v>
      </c>
      <c r="E15" s="110">
        <v>6015941000</v>
      </c>
      <c r="F15" s="111" t="s">
        <v>176</v>
      </c>
      <c r="G15" s="110" t="s">
        <v>175</v>
      </c>
      <c r="H15" s="112" t="s">
        <v>77</v>
      </c>
      <c r="O15" s="2"/>
      <c r="P15" s="1"/>
    </row>
    <row r="16" spans="2:16" ht="40.5" customHeight="1" x14ac:dyDescent="0.2">
      <c r="B16" s="237" t="s">
        <v>216</v>
      </c>
      <c r="C16" s="238"/>
      <c r="D16" s="112" t="str">
        <f>+'Recursos Humanos'!C15</f>
        <v>Directora de Tecnología de la Información y las Comunicaciones</v>
      </c>
      <c r="E16" s="112">
        <v>6012201000</v>
      </c>
      <c r="F16" s="117"/>
      <c r="G16" s="112" t="s">
        <v>175</v>
      </c>
      <c r="H16" s="112" t="s">
        <v>77</v>
      </c>
      <c r="O16" s="2"/>
      <c r="P16" s="1"/>
    </row>
    <row r="17" spans="2:16" ht="20.100000000000001" customHeight="1" x14ac:dyDescent="0.2">
      <c r="B17" s="212"/>
      <c r="C17" s="213"/>
      <c r="D17" s="87"/>
      <c r="E17" s="87"/>
      <c r="F17" s="84"/>
      <c r="G17" s="89"/>
      <c r="H17" s="90"/>
      <c r="O17" s="2"/>
      <c r="P17" s="1"/>
    </row>
    <row r="18" spans="2:16" ht="20.100000000000001" customHeight="1" x14ac:dyDescent="0.2">
      <c r="B18" s="212"/>
      <c r="C18" s="213"/>
      <c r="D18" s="87"/>
      <c r="E18" s="87"/>
      <c r="F18" s="84"/>
      <c r="G18" s="89"/>
      <c r="H18" s="90"/>
      <c r="O18" s="2"/>
      <c r="P18" s="1"/>
    </row>
    <row r="19" spans="2:16" ht="20.100000000000001" customHeight="1" x14ac:dyDescent="0.2">
      <c r="B19" s="212"/>
      <c r="C19" s="213"/>
      <c r="D19" s="79"/>
      <c r="E19" s="79"/>
      <c r="F19" s="61"/>
      <c r="G19" s="86"/>
      <c r="H19" s="80"/>
      <c r="O19" s="2"/>
      <c r="P19" s="1"/>
    </row>
    <row r="20" spans="2:16" ht="20.100000000000001" customHeight="1" x14ac:dyDescent="0.2">
      <c r="B20" s="212"/>
      <c r="C20" s="213"/>
      <c r="D20" s="79"/>
      <c r="E20" s="79"/>
      <c r="F20" s="61"/>
      <c r="G20" s="79"/>
      <c r="H20" s="73"/>
      <c r="O20" s="2"/>
      <c r="P20" s="1"/>
    </row>
    <row r="21" spans="2:16" ht="20.100000000000001" customHeight="1" x14ac:dyDescent="0.2">
      <c r="B21" s="212"/>
      <c r="C21" s="213"/>
      <c r="D21" s="79"/>
      <c r="E21" s="79"/>
      <c r="F21" s="61"/>
      <c r="G21" s="79"/>
      <c r="H21" s="73"/>
      <c r="O21" s="2"/>
      <c r="P21" s="1"/>
    </row>
    <row r="22" spans="2:16" ht="20.100000000000001" customHeight="1" x14ac:dyDescent="0.2">
      <c r="B22" s="212"/>
      <c r="C22" s="213"/>
      <c r="D22" s="81"/>
      <c r="E22" s="81"/>
      <c r="F22" s="84"/>
      <c r="G22" s="79"/>
      <c r="H22" s="81"/>
    </row>
    <row r="23" spans="2:16" ht="20.100000000000001" customHeight="1" x14ac:dyDescent="0.2">
      <c r="B23" s="212"/>
      <c r="C23" s="213"/>
      <c r="D23" s="79"/>
      <c r="E23" s="79"/>
      <c r="F23" s="61"/>
      <c r="G23" s="79"/>
      <c r="H23" s="81"/>
    </row>
    <row r="24" spans="2:16" ht="20.100000000000001" customHeight="1" x14ac:dyDescent="0.2">
      <c r="B24" s="214"/>
      <c r="C24" s="215"/>
      <c r="D24" s="68"/>
      <c r="E24" s="68"/>
      <c r="F24" s="61"/>
      <c r="G24" s="79"/>
      <c r="H24" s="81"/>
    </row>
    <row r="25" spans="2:16" ht="20.100000000000001" customHeight="1" x14ac:dyDescent="0.2">
      <c r="B25" s="212"/>
      <c r="C25" s="213"/>
      <c r="D25" s="81"/>
      <c r="E25" s="81"/>
      <c r="F25" s="84"/>
      <c r="G25" s="79"/>
      <c r="H25" s="81"/>
    </row>
    <row r="26" spans="2:16" ht="20.100000000000001" customHeight="1" x14ac:dyDescent="0.2">
      <c r="B26" s="212"/>
      <c r="C26" s="213"/>
      <c r="D26" s="81"/>
      <c r="E26" s="81"/>
      <c r="F26" s="84"/>
      <c r="G26" s="79"/>
      <c r="H26" s="81"/>
    </row>
    <row r="27" spans="2:16" ht="20.100000000000001" customHeight="1" x14ac:dyDescent="0.2">
      <c r="B27" s="212"/>
      <c r="C27" s="213"/>
      <c r="D27" s="87"/>
      <c r="E27" s="87"/>
      <c r="F27" s="84"/>
      <c r="G27" s="86"/>
      <c r="H27" s="87"/>
    </row>
    <row r="28" spans="2:16" ht="20.100000000000001" customHeight="1" x14ac:dyDescent="0.2">
      <c r="B28" s="216"/>
      <c r="C28" s="216"/>
      <c r="D28" s="79"/>
      <c r="E28" s="79"/>
      <c r="F28" s="61"/>
      <c r="G28" s="79"/>
      <c r="H28" s="81"/>
    </row>
  </sheetData>
  <mergeCells count="27">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 ref="D2:G2"/>
    <mergeCell ref="D3:G3"/>
    <mergeCell ref="D4:G4"/>
    <mergeCell ref="D5:G5"/>
    <mergeCell ref="B2:C5"/>
    <mergeCell ref="B22:C22"/>
    <mergeCell ref="B24:C24"/>
    <mergeCell ref="B26:C26"/>
    <mergeCell ref="B28:C28"/>
    <mergeCell ref="B25:C25"/>
    <mergeCell ref="B23:C23"/>
    <mergeCell ref="B27:C27"/>
  </mergeCells>
  <conditionalFormatting sqref="D11">
    <cfRule type="cellIs" dxfId="49" priority="73" stopIfTrue="1" operator="equal">
      <formula>"Alto"</formula>
    </cfRule>
    <cfRule type="cellIs" dxfId="48" priority="74" stopIfTrue="1" operator="equal">
      <formula>"Medio"</formula>
    </cfRule>
    <cfRule type="cellIs" dxfId="47" priority="75" stopIfTrue="1" operator="equal">
      <formula>"Bajo"</formula>
    </cfRule>
  </conditionalFormatting>
  <conditionalFormatting sqref="D24">
    <cfRule type="cellIs" dxfId="46" priority="28" stopIfTrue="1" operator="equal">
      <formula>"Alto"</formula>
    </cfRule>
    <cfRule type="cellIs" dxfId="45" priority="29" stopIfTrue="1" operator="equal">
      <formula>"Medio"</formula>
    </cfRule>
    <cfRule type="cellIs" dxfId="44" priority="30" stopIfTrue="1" operator="equal">
      <formula>"Bajo"</formula>
    </cfRule>
  </conditionalFormatting>
  <conditionalFormatting sqref="D28">
    <cfRule type="cellIs" dxfId="43" priority="25" stopIfTrue="1" operator="equal">
      <formula>"Alto"</formula>
    </cfRule>
    <cfRule type="cellIs" dxfId="42" priority="26" stopIfTrue="1" operator="equal">
      <formula>"Medio"</formula>
    </cfRule>
    <cfRule type="cellIs" dxfId="41" priority="27" stopIfTrue="1" operator="equal">
      <formula>"Bajo"</formula>
    </cfRule>
  </conditionalFormatting>
  <conditionalFormatting sqref="D20:D21">
    <cfRule type="cellIs" dxfId="40" priority="34" stopIfTrue="1" operator="equal">
      <formula>"Alto"</formula>
    </cfRule>
    <cfRule type="cellIs" dxfId="39" priority="35" stopIfTrue="1" operator="equal">
      <formula>"Medio"</formula>
    </cfRule>
    <cfRule type="cellIs" dxfId="38" priority="36" stopIfTrue="1" operator="equal">
      <formula>"Bajo"</formula>
    </cfRule>
  </conditionalFormatting>
  <conditionalFormatting sqref="D19">
    <cfRule type="cellIs" dxfId="37" priority="22" stopIfTrue="1" operator="equal">
      <formula>"Alto"</formula>
    </cfRule>
    <cfRule type="cellIs" dxfId="36" priority="23" stopIfTrue="1" operator="equal">
      <formula>"Medio"</formula>
    </cfRule>
    <cfRule type="cellIs" dxfId="35" priority="24" stopIfTrue="1" operator="equal">
      <formula>"Bajo"</formula>
    </cfRule>
  </conditionalFormatting>
  <conditionalFormatting sqref="D23">
    <cfRule type="cellIs" dxfId="34" priority="13" stopIfTrue="1" operator="equal">
      <formula>"Alto"</formula>
    </cfRule>
    <cfRule type="cellIs" dxfId="33" priority="14" stopIfTrue="1" operator="equal">
      <formula>"Medio"</formula>
    </cfRule>
    <cfRule type="cellIs" dxfId="32" priority="15" stopIfTrue="1" operator="equal">
      <formula>"Bajo"</formula>
    </cfRule>
  </conditionalFormatting>
  <conditionalFormatting sqref="D12">
    <cfRule type="cellIs" dxfId="31" priority="10" stopIfTrue="1" operator="equal">
      <formula>"Alto"</formula>
    </cfRule>
    <cfRule type="cellIs" dxfId="30" priority="11" stopIfTrue="1" operator="equal">
      <formula>"Medio"</formula>
    </cfRule>
    <cfRule type="cellIs" dxfId="29" priority="12" stopIfTrue="1" operator="equal">
      <formula>"Bajo"</formula>
    </cfRule>
  </conditionalFormatting>
  <conditionalFormatting sqref="D13">
    <cfRule type="cellIs" dxfId="28" priority="7" stopIfTrue="1" operator="equal">
      <formula>"Alto"</formula>
    </cfRule>
    <cfRule type="cellIs" dxfId="27" priority="8" stopIfTrue="1" operator="equal">
      <formula>"Medio"</formula>
    </cfRule>
    <cfRule type="cellIs" dxfId="26" priority="9" stopIfTrue="1" operator="equal">
      <formula>"Bajo"</formula>
    </cfRule>
  </conditionalFormatting>
  <conditionalFormatting sqref="D14:D15">
    <cfRule type="cellIs" dxfId="25" priority="4" stopIfTrue="1" operator="equal">
      <formula>"Alto"</formula>
    </cfRule>
    <cfRule type="cellIs" dxfId="24" priority="5" stopIfTrue="1" operator="equal">
      <formula>"Medio"</formula>
    </cfRule>
    <cfRule type="cellIs" dxfId="23" priority="6" stopIfTrue="1" operator="equal">
      <formula>"Bajo"</formula>
    </cfRule>
  </conditionalFormatting>
  <conditionalFormatting sqref="D16">
    <cfRule type="cellIs" dxfId="22" priority="1" stopIfTrue="1" operator="equal">
      <formula>"Alto"</formula>
    </cfRule>
    <cfRule type="cellIs" dxfId="21" priority="2" stopIfTrue="1" operator="equal">
      <formula>"Medio"</formula>
    </cfRule>
    <cfRule type="cellIs" dxfId="20"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4" r:id="rId2"/>
    <hyperlink ref="F15" r:id="rId3"/>
  </hyperlinks>
  <printOptions horizontalCentered="1"/>
  <pageMargins left="0.39370078740157483" right="0.39370078740157483" top="0.74803149606299213" bottom="0.74803149606299213" header="0.31496062992125984" footer="0.31496062992125984"/>
  <pageSetup paperSize="5" scale="89" fitToHeight="0" orientation="landscape" r:id="rId4"/>
  <headerFooter>
    <oddHeader>&amp;A</oddHeader>
  </headerFooter>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tocar'!$K$5:$K$7</xm:f>
          </x14:formula1>
          <xm:sqref>H14:H21</xm:sqref>
        </x14:dataValidation>
        <x14:dataValidation type="list" allowBlank="1" showInputMessage="1" showErrorMessage="1">
          <x14:formula1>
            <xm:f>'D:\OneDrive - SUPERINTENDENCIA DE SOCIEDADES\Documentos\2023\ProyectosEstrategicos\Mercantiles\[P01_DefinicionLineas_Jurisprudenciales.xlsx]No tocar'!#REF!</xm:f>
          </x14:formula1>
          <xm:sqref>G12:G13</xm:sqref>
        </x14:dataValidation>
        <x14:dataValidation type="list" allowBlank="1" showInputMessage="1" showErrorMessage="1">
          <x14:formula1>
            <xm:f>'D:\OneDrive - SUPERINTENDENCIA DE SOCIEDADES\Documentos\2023\ProyectosEstrategicos\Mercantiles\[P01_DefinicionLineas_Jurisprudenciales.xlsx]No tocar'!#REF!</xm:f>
          </x14:formula1>
          <xm:sqref>H12:H13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5"/>
  <sheetViews>
    <sheetView showGridLines="0" topLeftCell="A12" zoomScale="85" zoomScaleNormal="85" workbookViewId="0">
      <pane xSplit="3" ySplit="1" topLeftCell="D13" activePane="bottomRight" state="frozen"/>
      <selection activeCell="A12" sqref="A12"/>
      <selection pane="topRight" activeCell="D12" sqref="D12"/>
      <selection pane="bottomLeft" activeCell="A13" sqref="A13"/>
      <selection pane="bottomRight" activeCell="G17" sqref="G17"/>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6.855468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3"/>
      <c r="C2" s="202" t="s">
        <v>0</v>
      </c>
      <c r="D2" s="203"/>
      <c r="E2" s="203"/>
      <c r="F2" s="203"/>
      <c r="G2" s="50" t="str">
        <f>Proyecto!K2</f>
        <v>Código: GC-F-015</v>
      </c>
      <c r="H2" s="49"/>
      <c r="I2" s="70"/>
      <c r="J2" s="70"/>
      <c r="K2" s="70"/>
      <c r="L2" s="70"/>
      <c r="M2" s="70"/>
      <c r="N2" s="70"/>
      <c r="O2" s="70"/>
      <c r="P2" s="13"/>
    </row>
    <row r="3" spans="2:16" s="10" customFormat="1" ht="23.25" customHeight="1" thickBot="1" x14ac:dyDescent="0.25">
      <c r="B3" s="45"/>
      <c r="C3" s="202" t="s">
        <v>2</v>
      </c>
      <c r="D3" s="203"/>
      <c r="E3" s="203"/>
      <c r="F3" s="203"/>
      <c r="G3" s="48" t="str">
        <f>Proyecto!K3</f>
        <v>Fecha: 17 de septiembre de 2014</v>
      </c>
      <c r="H3" s="49"/>
      <c r="I3" s="70"/>
      <c r="J3" s="70"/>
      <c r="K3" s="70"/>
      <c r="L3" s="70"/>
      <c r="M3" s="70"/>
      <c r="N3" s="70"/>
      <c r="O3" s="70"/>
      <c r="P3" s="13"/>
    </row>
    <row r="4" spans="2:16" s="10" customFormat="1" ht="24" customHeight="1" thickBot="1" x14ac:dyDescent="0.25">
      <c r="B4" s="45"/>
      <c r="C4" s="202" t="s">
        <v>4</v>
      </c>
      <c r="D4" s="203"/>
      <c r="E4" s="203"/>
      <c r="F4" s="203"/>
      <c r="G4" s="48" t="str">
        <f>Proyecto!K4</f>
        <v>Versión 001</v>
      </c>
      <c r="H4" s="49"/>
      <c r="I4" s="70"/>
      <c r="J4" s="70"/>
      <c r="K4" s="70"/>
      <c r="L4" s="70"/>
      <c r="M4" s="70"/>
      <c r="N4" s="70"/>
      <c r="O4" s="70"/>
      <c r="P4" s="13"/>
    </row>
    <row r="5" spans="2:16" s="10" customFormat="1" ht="22.5" customHeight="1" thickBot="1" x14ac:dyDescent="0.25">
      <c r="B5" s="47"/>
      <c r="C5" s="202" t="s">
        <v>6</v>
      </c>
      <c r="D5" s="203"/>
      <c r="E5" s="203"/>
      <c r="F5" s="203"/>
      <c r="G5" s="51" t="s">
        <v>80</v>
      </c>
      <c r="H5" s="49"/>
      <c r="I5" s="70"/>
      <c r="J5" s="70"/>
      <c r="K5" s="70"/>
      <c r="L5" s="70"/>
      <c r="M5" s="70"/>
      <c r="N5" s="70"/>
      <c r="O5" s="70"/>
      <c r="P5" s="13"/>
    </row>
    <row r="6" spans="2:16" ht="5.25" customHeight="1" x14ac:dyDescent="0.2">
      <c r="B6" s="23"/>
      <c r="C6" s="23"/>
      <c r="D6" s="23"/>
      <c r="E6" s="23"/>
      <c r="F6" s="23"/>
    </row>
    <row r="7" spans="2:16" ht="29.25" customHeight="1" x14ac:dyDescent="0.2">
      <c r="B7" s="69" t="s">
        <v>8</v>
      </c>
      <c r="C7" s="242" t="str">
        <f>Proyecto!$E$7</f>
        <v>Posicionamiento del Centro de Conciliación y Arbitraje Empresarial</v>
      </c>
      <c r="D7" s="242"/>
      <c r="E7" s="242"/>
      <c r="F7" s="242"/>
      <c r="G7" s="76"/>
      <c r="P7" s="1"/>
    </row>
    <row r="8" spans="2:16" ht="6.75" customHeight="1" x14ac:dyDescent="0.2">
      <c r="B8" s="6"/>
      <c r="C8" s="7"/>
      <c r="D8" s="7"/>
      <c r="E8" s="7"/>
      <c r="F8" s="7"/>
      <c r="P8" s="1"/>
    </row>
    <row r="9" spans="2:16" x14ac:dyDescent="0.2">
      <c r="B9" s="145"/>
      <c r="C9" s="145"/>
    </row>
    <row r="10" spans="2:16" ht="20.25" customHeight="1" x14ac:dyDescent="0.2">
      <c r="B10" s="239" t="s">
        <v>81</v>
      </c>
      <c r="C10" s="240"/>
      <c r="D10" s="240"/>
      <c r="E10" s="240"/>
      <c r="F10" s="240"/>
      <c r="G10" s="241"/>
    </row>
    <row r="11" spans="2:16" customFormat="1" ht="15" customHeight="1" x14ac:dyDescent="0.2"/>
    <row r="12" spans="2:16" ht="24.75" customHeight="1" x14ac:dyDescent="0.2">
      <c r="B12" s="78" t="s">
        <v>82</v>
      </c>
      <c r="C12" s="78" t="s">
        <v>83</v>
      </c>
      <c r="D12" s="78" t="s">
        <v>84</v>
      </c>
      <c r="E12" s="78" t="s">
        <v>85</v>
      </c>
      <c r="F12" s="78" t="s">
        <v>86</v>
      </c>
      <c r="G12" s="78" t="s">
        <v>87</v>
      </c>
    </row>
    <row r="13" spans="2:16" ht="85.5" customHeight="1" x14ac:dyDescent="0.2">
      <c r="B13" s="113" t="s">
        <v>191</v>
      </c>
      <c r="C13" s="112" t="s">
        <v>88</v>
      </c>
      <c r="D13" s="119" t="s">
        <v>194</v>
      </c>
      <c r="E13" s="112" t="s">
        <v>152</v>
      </c>
      <c r="F13" s="113" t="s">
        <v>195</v>
      </c>
      <c r="G13" s="120" t="s">
        <v>196</v>
      </c>
    </row>
    <row r="14" spans="2:16" ht="117" customHeight="1" x14ac:dyDescent="0.2">
      <c r="B14" s="110" t="s">
        <v>195</v>
      </c>
      <c r="C14" s="110" t="s">
        <v>88</v>
      </c>
      <c r="D14" s="118" t="s">
        <v>198</v>
      </c>
      <c r="E14" s="110" t="s">
        <v>89</v>
      </c>
      <c r="F14" s="110" t="s">
        <v>222</v>
      </c>
      <c r="G14" s="118" t="s">
        <v>199</v>
      </c>
    </row>
    <row r="15" spans="2:16" ht="96.75" customHeight="1" x14ac:dyDescent="0.2">
      <c r="B15" s="110" t="s">
        <v>197</v>
      </c>
      <c r="C15" s="110" t="s">
        <v>138</v>
      </c>
      <c r="D15" s="119" t="s">
        <v>203</v>
      </c>
      <c r="E15" s="110" t="s">
        <v>89</v>
      </c>
      <c r="F15" s="113" t="s">
        <v>204</v>
      </c>
      <c r="G15" s="120" t="s">
        <v>205</v>
      </c>
    </row>
    <row r="16" spans="2:16" ht="84" customHeight="1" x14ac:dyDescent="0.2">
      <c r="B16" s="110" t="s">
        <v>207</v>
      </c>
      <c r="C16" s="110" t="s">
        <v>138</v>
      </c>
      <c r="D16" s="118" t="s">
        <v>179</v>
      </c>
      <c r="E16" s="110" t="s">
        <v>89</v>
      </c>
      <c r="F16" s="113" t="s">
        <v>204</v>
      </c>
      <c r="G16" s="118" t="s">
        <v>206</v>
      </c>
    </row>
    <row r="17" spans="2:7" ht="78.75" x14ac:dyDescent="0.2">
      <c r="B17" s="110" t="s">
        <v>220</v>
      </c>
      <c r="C17" s="110" t="s">
        <v>138</v>
      </c>
      <c r="D17" s="119" t="s">
        <v>221</v>
      </c>
      <c r="E17" s="110" t="s">
        <v>155</v>
      </c>
      <c r="F17" s="110" t="s">
        <v>222</v>
      </c>
      <c r="G17" s="118" t="s">
        <v>223</v>
      </c>
    </row>
    <row r="18" spans="2:7" ht="20.100000000000001" customHeight="1" x14ac:dyDescent="0.2">
      <c r="B18" s="122"/>
      <c r="C18" s="112"/>
      <c r="D18" s="113"/>
      <c r="E18" s="123"/>
      <c r="F18" s="113"/>
      <c r="G18" s="123"/>
    </row>
    <row r="19" spans="2:7" ht="20.100000000000001" customHeight="1" x14ac:dyDescent="0.2">
      <c r="B19" s="122"/>
      <c r="C19" s="112"/>
      <c r="D19" s="113"/>
      <c r="E19" s="123"/>
      <c r="F19" s="113"/>
      <c r="G19" s="123"/>
    </row>
    <row r="20" spans="2:7" ht="20.100000000000001" customHeight="1" x14ac:dyDescent="0.2">
      <c r="B20" s="122"/>
      <c r="C20" s="112"/>
      <c r="D20" s="113"/>
      <c r="E20" s="123"/>
      <c r="F20" s="113"/>
      <c r="G20" s="123"/>
    </row>
    <row r="21" spans="2:7" ht="20.100000000000001" customHeight="1" x14ac:dyDescent="0.2">
      <c r="B21" s="122"/>
      <c r="C21" s="112"/>
      <c r="D21" s="113"/>
      <c r="E21" s="123"/>
      <c r="F21" s="113"/>
      <c r="G21" s="123"/>
    </row>
    <row r="22" spans="2:7" ht="20.100000000000001" customHeight="1" x14ac:dyDescent="0.2">
      <c r="B22" s="122"/>
      <c r="C22" s="112"/>
      <c r="D22" s="113"/>
      <c r="E22" s="123"/>
      <c r="F22" s="113"/>
      <c r="G22" s="123"/>
    </row>
    <row r="23" spans="2:7" ht="20.100000000000001" customHeight="1" x14ac:dyDescent="0.2">
      <c r="B23" s="122"/>
      <c r="C23" s="112"/>
      <c r="D23" s="113"/>
      <c r="E23" s="123"/>
      <c r="F23" s="113"/>
      <c r="G23" s="123"/>
    </row>
    <row r="24" spans="2:7" ht="15.75" x14ac:dyDescent="0.2">
      <c r="B24" s="92"/>
      <c r="C24" s="92"/>
      <c r="D24" s="92"/>
      <c r="E24" s="92"/>
      <c r="F24" s="92"/>
      <c r="G24" s="92"/>
    </row>
    <row r="25" spans="2:7" ht="15.75" x14ac:dyDescent="0.2">
      <c r="B25" s="92"/>
      <c r="C25" s="92"/>
      <c r="D25" s="92"/>
      <c r="E25" s="92"/>
      <c r="F25" s="92"/>
      <c r="G25" s="92"/>
    </row>
  </sheetData>
  <mergeCells count="7">
    <mergeCell ref="B10:G10"/>
    <mergeCell ref="B9:C9"/>
    <mergeCell ref="C7:F7"/>
    <mergeCell ref="C2:F2"/>
    <mergeCell ref="C3:F3"/>
    <mergeCell ref="C4:F4"/>
    <mergeCell ref="C5:F5"/>
  </mergeCells>
  <dataValidations count="1">
    <dataValidation type="whole" allowBlank="1" showInputMessage="1" showErrorMessage="1" sqref="E9 E24:E65499 G11 G9 G24:G65499 H9:N6549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E13:E23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H12" sqref="H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33.5703125" style="1" customWidth="1"/>
    <col min="6" max="6" width="42.42578125" style="1" customWidth="1"/>
    <col min="7" max="7" width="21.28515625" style="1" customWidth="1"/>
    <col min="8" max="8" width="28.570312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3"/>
      <c r="C2" s="202" t="s">
        <v>0</v>
      </c>
      <c r="D2" s="203"/>
      <c r="E2" s="203"/>
      <c r="F2" s="203"/>
      <c r="G2" s="192" t="str">
        <f>Proyecto!K2</f>
        <v>Código: GC-F-015</v>
      </c>
      <c r="H2" s="194"/>
      <c r="I2" s="70"/>
      <c r="J2" s="9"/>
      <c r="K2" s="9"/>
      <c r="L2" s="9"/>
      <c r="M2" s="12"/>
      <c r="N2" s="70"/>
      <c r="O2" s="70"/>
      <c r="P2" s="70"/>
      <c r="Q2" s="70"/>
      <c r="R2" s="70"/>
      <c r="S2" s="70"/>
      <c r="T2" s="70"/>
      <c r="U2" s="70"/>
      <c r="V2" s="70"/>
      <c r="W2" s="13"/>
    </row>
    <row r="3" spans="2:23" s="10" customFormat="1" ht="23.25" customHeight="1" thickBot="1" x14ac:dyDescent="0.25">
      <c r="B3" s="45"/>
      <c r="C3" s="202" t="s">
        <v>2</v>
      </c>
      <c r="D3" s="203"/>
      <c r="E3" s="203"/>
      <c r="F3" s="203"/>
      <c r="G3" s="195" t="str">
        <f>Proyecto!K3</f>
        <v>Fecha: 17 de septiembre de 2014</v>
      </c>
      <c r="H3" s="197"/>
      <c r="I3" s="70"/>
      <c r="J3" s="9"/>
      <c r="K3" s="9"/>
      <c r="L3" s="9"/>
      <c r="M3" s="12"/>
      <c r="N3" s="70"/>
      <c r="O3" s="70"/>
      <c r="P3" s="70"/>
      <c r="Q3" s="70"/>
      <c r="R3" s="70"/>
      <c r="S3" s="70"/>
      <c r="T3" s="70"/>
      <c r="U3" s="70"/>
      <c r="V3" s="70"/>
      <c r="W3" s="13"/>
    </row>
    <row r="4" spans="2:23" s="10" customFormat="1" ht="24" customHeight="1" thickBot="1" x14ac:dyDescent="0.25">
      <c r="B4" s="45"/>
      <c r="C4" s="202" t="s">
        <v>4</v>
      </c>
      <c r="D4" s="203"/>
      <c r="E4" s="203"/>
      <c r="F4" s="203"/>
      <c r="G4" s="198" t="str">
        <f>Proyecto!K4</f>
        <v>Versión 001</v>
      </c>
      <c r="H4" s="200"/>
      <c r="I4" s="70"/>
      <c r="J4" s="9"/>
      <c r="K4" s="70"/>
      <c r="L4" s="70"/>
      <c r="M4" s="12"/>
      <c r="N4" s="70"/>
      <c r="O4" s="70"/>
      <c r="P4" s="70"/>
      <c r="Q4" s="70"/>
      <c r="R4" s="70"/>
      <c r="S4" s="70"/>
      <c r="T4" s="70"/>
      <c r="U4" s="70"/>
      <c r="V4" s="70"/>
      <c r="W4" s="13"/>
    </row>
    <row r="5" spans="2:23" s="10" customFormat="1" ht="22.5" customHeight="1" thickBot="1" x14ac:dyDescent="0.25">
      <c r="B5" s="47"/>
      <c r="C5" s="202" t="s">
        <v>6</v>
      </c>
      <c r="D5" s="203"/>
      <c r="E5" s="203"/>
      <c r="F5" s="203"/>
      <c r="G5" s="195" t="s">
        <v>90</v>
      </c>
      <c r="H5" s="197"/>
      <c r="I5" s="70"/>
      <c r="J5" s="9"/>
      <c r="K5" s="70"/>
      <c r="L5" s="70"/>
      <c r="M5" s="9"/>
      <c r="N5" s="70"/>
      <c r="O5" s="70"/>
      <c r="P5" s="70"/>
      <c r="Q5" s="70"/>
      <c r="R5" s="70"/>
      <c r="S5" s="70"/>
      <c r="T5" s="70"/>
      <c r="U5" s="70"/>
      <c r="V5" s="70"/>
      <c r="W5" s="13"/>
    </row>
    <row r="6" spans="2:23" ht="5.25" customHeight="1" x14ac:dyDescent="0.2">
      <c r="B6" s="23"/>
      <c r="C6" s="23"/>
      <c r="D6" s="23"/>
      <c r="E6" s="23"/>
      <c r="F6" s="23"/>
      <c r="G6" s="23"/>
      <c r="H6" s="23"/>
    </row>
    <row r="7" spans="2:23" ht="29.25" customHeight="1" x14ac:dyDescent="0.2">
      <c r="B7" s="22" t="s">
        <v>8</v>
      </c>
      <c r="C7" s="180" t="str">
        <f>Proyecto!$E$7</f>
        <v>Posicionamiento del Centro de Conciliación y Arbitraje Empresarial</v>
      </c>
      <c r="D7" s="180"/>
      <c r="E7" s="180"/>
      <c r="F7" s="180"/>
      <c r="G7" s="180"/>
      <c r="H7" s="180"/>
      <c r="W7" s="1"/>
    </row>
    <row r="9" spans="2:23" ht="15" customHeight="1" x14ac:dyDescent="0.2">
      <c r="B9" s="184" t="s">
        <v>91</v>
      </c>
      <c r="C9" s="184"/>
      <c r="D9" s="184"/>
      <c r="E9" s="184"/>
      <c r="F9" s="184"/>
      <c r="G9" s="184"/>
      <c r="H9" s="184"/>
    </row>
    <row r="10" spans="2:23" customFormat="1" ht="15" customHeight="1" x14ac:dyDescent="0.2"/>
    <row r="11" spans="2:23" ht="33.75" customHeight="1" x14ac:dyDescent="0.2">
      <c r="B11" s="181" t="s">
        <v>92</v>
      </c>
      <c r="C11" s="181"/>
      <c r="D11" s="71" t="s">
        <v>93</v>
      </c>
      <c r="E11" s="71" t="s">
        <v>94</v>
      </c>
      <c r="F11" s="71" t="s">
        <v>95</v>
      </c>
      <c r="G11" s="71" t="s">
        <v>96</v>
      </c>
      <c r="H11" s="71" t="s">
        <v>97</v>
      </c>
    </row>
    <row r="12" spans="2:23" ht="61.5" customHeight="1" x14ac:dyDescent="0.2">
      <c r="B12" s="167" t="s">
        <v>224</v>
      </c>
      <c r="C12" s="243"/>
      <c r="D12" s="110" t="s">
        <v>208</v>
      </c>
      <c r="E12" s="109" t="s">
        <v>209</v>
      </c>
      <c r="F12" s="109" t="s">
        <v>180</v>
      </c>
      <c r="G12" s="110" t="s">
        <v>181</v>
      </c>
      <c r="H12" s="109" t="s">
        <v>182</v>
      </c>
    </row>
    <row r="13" spans="2:23" x14ac:dyDescent="0.2">
      <c r="B13" s="85"/>
      <c r="C13" s="85"/>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19" priority="43" stopIfTrue="1" operator="equal">
      <formula>"Alto"</formula>
    </cfRule>
    <cfRule type="cellIs" dxfId="18" priority="44" stopIfTrue="1" operator="equal">
      <formula>"Medio"</formula>
    </cfRule>
    <cfRule type="cellIs" dxfId="17" priority="45" stopIfTrue="1" operator="equal">
      <formula>"Bajo"</formula>
    </cfRule>
  </conditionalFormatting>
  <conditionalFormatting sqref="F12:H12">
    <cfRule type="cellIs" dxfId="16" priority="16" stopIfTrue="1" operator="equal">
      <formula>"Alto"</formula>
    </cfRule>
    <cfRule type="cellIs" dxfId="15" priority="17" stopIfTrue="1" operator="equal">
      <formula>"Medio"</formula>
    </cfRule>
    <cfRule type="cellIs" dxfId="14" priority="18" stopIfTrue="1" operator="equal">
      <formula>"Bajo"</formula>
    </cfRule>
  </conditionalFormatting>
  <conditionalFormatting sqref="B12">
    <cfRule type="cellIs" dxfId="13" priority="13" stopIfTrue="1" operator="equal">
      <formula>"Alto"</formula>
    </cfRule>
    <cfRule type="cellIs" dxfId="12" priority="14" stopIfTrue="1" operator="equal">
      <formula>"Medio"</formula>
    </cfRule>
    <cfRule type="cellIs" dxfId="11" priority="15" stopIfTrue="1" operator="equal">
      <formula>"Bajo"</formula>
    </cfRule>
  </conditionalFormatting>
  <conditionalFormatting sqref="D12">
    <cfRule type="cellIs" dxfId="10" priority="7" stopIfTrue="1" operator="equal">
      <formula>"Alto"</formula>
    </cfRule>
    <cfRule type="cellIs" dxfId="9" priority="8" stopIfTrue="1" operator="equal">
      <formula>"Medio"</formula>
    </cfRule>
    <cfRule type="cellIs" dxfId="8" priority="9" stopIfTrue="1" operator="equal">
      <formula>"Bajo"</formula>
    </cfRule>
  </conditionalFormatting>
  <dataValidations count="1">
    <dataValidation type="whole" allowBlank="1" showInputMessage="1" showErrorMessage="1" sqref="F8:G8 F13:G65492 I8:M65492 O8:U65492">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6E1735F1-B531-4BE7-B2D8-FA9D7254D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D603BA87-9B3D-4E77-B32D-FD940314F00D}">
  <ds:schemaRefs>
    <ds:schemaRef ds:uri="office.server.policy"/>
  </ds:schemaRefs>
</ds:datastoreItem>
</file>

<file path=customXml/itemProps5.xml><?xml version="1.0" encoding="utf-8"?>
<ds:datastoreItem xmlns:ds="http://schemas.openxmlformats.org/officeDocument/2006/customXml" ds:itemID="{820DD3A3-BB5E-4EF6-8182-5F85CA08B8A7}">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EDT_03</dc:title>
  <dc:subject/>
  <dc:creator>Bibiana Coy Paez</dc:creator>
  <cp:keywords>Despacho</cp:keywords>
  <dc:description/>
  <cp:lastModifiedBy>Bibiana Coy Paez</cp:lastModifiedBy>
  <cp:revision/>
  <dcterms:created xsi:type="dcterms:W3CDTF">2009-01-14T13:57:13Z</dcterms:created>
  <dcterms:modified xsi:type="dcterms:W3CDTF">2024-08-01T04:13:59Z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