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francycp\Desktop\WEB\"/>
    </mc:Choice>
  </mc:AlternateContent>
  <bookViews>
    <workbookView xWindow="0" yWindow="0" windowWidth="28800" windowHeight="18000" tabRatio="776"/>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definedNames>
    <definedName name="_xlnm._FilterDatabase" localSheetId="10" hidden="1">'EDT- Actividades'!$C$9:$IU$18</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Interesados!$B$2:$H$20</definedName>
    <definedName name="_xlnm.Print_Area" localSheetId="7">'Plan de comunicaciones'!$B$2:$H$23</definedName>
    <definedName name="_xlnm.Print_Area" localSheetId="4">'Recursos Humanos'!$B$2:$G$14</definedName>
    <definedName name="_xlnm.Print_Area" localSheetId="8">Requerimientos!$B$2:$H$12</definedName>
    <definedName name="_xlnm.Print_Area" localSheetId="11">Riesgos!$B$2:$P$17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6" i="11" l="1"/>
  <c r="AI16" i="11"/>
  <c r="AH16" i="11"/>
  <c r="AG16" i="11"/>
  <c r="AF16" i="11"/>
  <c r="AE16" i="11"/>
  <c r="AD16" i="11"/>
  <c r="AC16" i="11"/>
  <c r="AB16" i="11"/>
  <c r="AA16" i="11"/>
  <c r="Z16" i="11"/>
  <c r="Y16" i="11"/>
  <c r="X16" i="11"/>
  <c r="W16" i="11"/>
  <c r="V16" i="11"/>
  <c r="U16" i="11"/>
  <c r="T16" i="11"/>
  <c r="S16" i="11"/>
  <c r="R16" i="11"/>
  <c r="Q16" i="11"/>
  <c r="P16" i="11"/>
  <c r="O16" i="11"/>
  <c r="N16" i="11"/>
  <c r="M12" i="11"/>
  <c r="M11" i="11"/>
  <c r="M10" i="11"/>
  <c r="M14" i="11"/>
  <c r="M15" i="11"/>
  <c r="M13" i="11"/>
  <c r="S17" i="11" l="1"/>
  <c r="Q17" i="11"/>
  <c r="AH17" i="11"/>
  <c r="AF17" i="11"/>
  <c r="AD17" i="11"/>
  <c r="AB17" i="11"/>
  <c r="Z17" i="11"/>
  <c r="X17" i="11"/>
  <c r="V17" i="11"/>
  <c r="T17" i="11"/>
  <c r="R17" i="11"/>
  <c r="P17" i="11"/>
  <c r="N17" i="11"/>
  <c r="M17" i="11" s="1"/>
  <c r="AJ11" i="11" l="1"/>
  <c r="AJ12" i="11"/>
  <c r="AJ13" i="11"/>
  <c r="AJ14" i="11"/>
  <c r="AJ15" i="11"/>
  <c r="AJ10" i="11"/>
  <c r="B13" i="7" l="1"/>
  <c r="J11" i="11" l="1"/>
  <c r="J12" i="11"/>
  <c r="J13" i="11"/>
  <c r="J14" i="11"/>
  <c r="J15" i="11"/>
  <c r="J10" i="11"/>
  <c r="D7" i="2"/>
  <c r="F16" i="11"/>
  <c r="B15" i="16"/>
  <c r="B17" i="16"/>
  <c r="B16" i="16"/>
  <c r="D7" i="9"/>
  <c r="L2" i="11"/>
  <c r="L3" i="11"/>
  <c r="L4" i="11"/>
  <c r="D7" i="11"/>
  <c r="M4" i="9"/>
  <c r="M3" i="9"/>
  <c r="M2" i="9"/>
  <c r="M4" i="8"/>
  <c r="M3" i="8"/>
  <c r="M2" i="8"/>
  <c r="G4" i="4"/>
  <c r="G3" i="4"/>
  <c r="G2" i="4"/>
  <c r="G4" i="7"/>
  <c r="G3" i="7"/>
  <c r="G2" i="7"/>
  <c r="H4" i="6"/>
  <c r="H3" i="6"/>
  <c r="H2" i="6"/>
  <c r="G4" i="12"/>
  <c r="G3" i="12"/>
  <c r="G2" i="12"/>
  <c r="G4" i="16"/>
  <c r="G3" i="16"/>
  <c r="G2" i="16"/>
  <c r="G4" i="5"/>
  <c r="G3" i="5"/>
  <c r="G2" i="5"/>
  <c r="I4" i="3"/>
  <c r="I3" i="3"/>
  <c r="I2" i="3"/>
  <c r="M4" i="2"/>
  <c r="M3" i="2"/>
  <c r="M2" i="2"/>
  <c r="C7" i="12"/>
  <c r="C7" i="5"/>
  <c r="A6" i="12"/>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10.xml><?xml version="1.0" encoding="utf-8"?>
<comments xmlns="http://schemas.openxmlformats.org/spreadsheetml/2006/main">
  <authors>
    <author>Bibiana Coy Paez</author>
  </authors>
  <commentList>
    <comment ref="E15" authorId="0" shapeId="0">
      <text>
        <r>
          <rPr>
            <sz val="9"/>
            <color indexed="81"/>
            <rFont val="Tahoma"/>
            <family val="2"/>
          </rPr>
          <t>Se realizará una por semestre por cada parea DPM/OAJ</t>
        </r>
      </text>
    </comment>
  </commentList>
</comments>
</file>

<file path=xl/comments2.xml><?xml version="1.0" encoding="utf-8"?>
<comments xmlns="http://schemas.openxmlformats.org/spreadsheetml/2006/main">
  <authors>
    <author>RONIN</author>
    <author>Juan Camilo Correa Jimenez</author>
    <author>Ana Maria Patricia Marmolejo Angel</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F12" authorId="2" shapeId="0">
      <text>
        <r>
          <rPr>
            <b/>
            <sz val="9"/>
            <color indexed="81"/>
            <rFont val="Tahoma"/>
            <family val="2"/>
          </rPr>
          <t>Ana Maria Patricia Marmolejo Angel:</t>
        </r>
        <r>
          <rPr>
            <sz val="9"/>
            <color indexed="81"/>
            <rFont val="Tahoma"/>
            <family val="2"/>
          </rPr>
          <t xml:space="preserve">
Quedaron de revisar este asunto en OAP.</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<sst xmlns="http://schemas.openxmlformats.org/spreadsheetml/2006/main" count="455" uniqueCount="283">
  <si>
    <t>SUPERINTENDENCIA DE SOCIEDADES</t>
  </si>
  <si>
    <t>Código: GC-F-015</t>
  </si>
  <si>
    <t>SISTEMA DE GESTION INTEGRADO</t>
  </si>
  <si>
    <t>Fecha: 17 de septiembre de 2014</t>
  </si>
  <si>
    <t>PROCESO: GESTION INTEGRAL</t>
  </si>
  <si>
    <t>Versión 001</t>
  </si>
  <si>
    <t>FORMATO: PLANEACION DE PROYECTOS</t>
  </si>
  <si>
    <t>Página 1 de 12</t>
  </si>
  <si>
    <t xml:space="preserve">NOMBRE DEL PROYECTO </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</si>
  <si>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</si>
  <si>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</si>
  <si>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</si>
  <si>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</si>
  <si>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</si>
  <si>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</si>
  <si>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</si>
  <si>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</si>
  <si>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</si>
  <si>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</si>
  <si>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</si>
  <si>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</si>
  <si>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</si>
  <si>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</si>
  <si>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</si>
  <si>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</si>
  <si>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</si>
  <si>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</si>
  <si>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</si>
  <si>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</si>
  <si>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</si>
  <si>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</si>
  <si>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</si>
  <si>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</si>
  <si>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</si>
  <si>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</si>
  <si>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</si>
  <si>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</si>
  <si>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</si>
  <si>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Mensual</t>
  </si>
  <si>
    <t>Ascendente</t>
  </si>
  <si>
    <t>RESPONSABLE DE LA MEDICION</t>
  </si>
  <si>
    <t>Gerente de Proyecto</t>
  </si>
  <si>
    <t>Página 4 de 12</t>
  </si>
  <si>
    <t>NO APLICA - PRESUPUESTO DE INVERSIÓN</t>
  </si>
  <si>
    <t>PRESUPUESTO DE INVERSIÓN</t>
  </si>
  <si>
    <t>NUMERO DE CDP</t>
  </si>
  <si>
    <t>NÚMERO DE OBLIGACIÓN</t>
  </si>
  <si>
    <t>APROPIACION INICIAL</t>
  </si>
  <si>
    <t>VALOR COMPROMETIDO</t>
  </si>
  <si>
    <t>VALOR OBLIGADO</t>
  </si>
  <si>
    <t>Página 5 de 12</t>
  </si>
  <si>
    <t xml:space="preserve">RECURSOS HUMANOS  </t>
  </si>
  <si>
    <t>ROL</t>
  </si>
  <si>
    <t>NOMBRE</t>
  </si>
  <si>
    <t>RESPONSABILIDADES</t>
  </si>
  <si>
    <t>INT.-EXT.</t>
  </si>
  <si>
    <t>CAPACIDADES</t>
  </si>
  <si>
    <t>Patrocinador</t>
  </si>
  <si>
    <t>Interno</t>
  </si>
  <si>
    <t>Gerente</t>
  </si>
  <si>
    <t>Líder funcional</t>
  </si>
  <si>
    <t>Página 6 de 12</t>
  </si>
  <si>
    <t>Gestión de las comunicaciones entre los equipos de trabajo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</si>
  <si>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</si>
  <si>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EQUIPO DE PROYECTO DE LA SUPERINTENDENCIA</t>
  </si>
  <si>
    <t>EQUIPO DE PROYECTO DEL PROVEEDOR</t>
  </si>
  <si>
    <t>mail</t>
  </si>
  <si>
    <t>teléfono</t>
  </si>
  <si>
    <t>Proveedor</t>
  </si>
  <si>
    <t>Página 7 de 12</t>
  </si>
  <si>
    <t>CARGO</t>
  </si>
  <si>
    <t>TELEFONO</t>
  </si>
  <si>
    <t>CORREO ELECTRONICO</t>
  </si>
  <si>
    <t>INTERNO - EXTERNO</t>
  </si>
  <si>
    <t>POSICION FRENTE AL PROYECTO</t>
  </si>
  <si>
    <t>A favor</t>
  </si>
  <si>
    <t>Externo</t>
  </si>
  <si>
    <t>Neutral</t>
  </si>
  <si>
    <t>Página 8 de 12</t>
  </si>
  <si>
    <t>PLAN DE COMUNICACIÓN</t>
  </si>
  <si>
    <t>NOMBRE DE INTERESADO</t>
  </si>
  <si>
    <t>TIPO DE COMUNICACIÓN</t>
  </si>
  <si>
    <t>OBJETIVO</t>
  </si>
  <si>
    <t>FRECUENCIA</t>
  </si>
  <si>
    <t>RESPONSABLE</t>
  </si>
  <si>
    <t>ENTREGABLE</t>
  </si>
  <si>
    <t>Reunión</t>
  </si>
  <si>
    <t>Según requerimiento</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</si>
  <si>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</si>
  <si>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</si>
  <si>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</si>
  <si>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</si>
  <si>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</si>
  <si>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</si>
  <si>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</si>
  <si>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</si>
  <si>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</si>
  <si>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</si>
  <si>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</si>
  <si>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</si>
  <si>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</si>
  <si>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</si>
  <si>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</si>
  <si>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Página 11 de 12</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</si>
  <si>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</si>
  <si>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</si>
  <si>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</si>
  <si>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</si>
  <si>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</si>
  <si>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</si>
  <si>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</si>
  <si>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</si>
  <si>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</si>
  <si>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</si>
  <si>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EVIDENCIA Ó AVANCES  DE LOS ENTREGABLES</t>
  </si>
  <si>
    <t>PORCENTAJE DE CUMPLIMIENTO/AVANCE</t>
  </si>
  <si>
    <t>Bajo</t>
  </si>
  <si>
    <t>Medio</t>
  </si>
  <si>
    <t>Alto</t>
  </si>
  <si>
    <t>Página 12 de 12</t>
  </si>
  <si>
    <t>Extremo</t>
  </si>
  <si>
    <t>GESTION DE RIESGOS DEL PROYECTO</t>
  </si>
  <si>
    <t>DESCRIPCION</t>
  </si>
  <si>
    <t>EVALUACION</t>
  </si>
  <si>
    <t>ACTIVIDADES DE MITIGACION</t>
  </si>
  <si>
    <t>RESPONSABLE DE GESTIONAR EL RIESGO</t>
  </si>
  <si>
    <t>CRONOGRAMA DE ACTIVIDADES</t>
  </si>
  <si>
    <t>Tipo de objetivo</t>
  </si>
  <si>
    <t>Tipos de indicadores</t>
  </si>
  <si>
    <t>Tendencia de indicador</t>
  </si>
  <si>
    <t>Roles</t>
  </si>
  <si>
    <t>interno - externo</t>
  </si>
  <si>
    <t>Posicion en el proyecto</t>
  </si>
  <si>
    <t>Tipo de comunicación</t>
  </si>
  <si>
    <t>NO APLICA</t>
  </si>
  <si>
    <t>Mail</t>
  </si>
  <si>
    <t>Diario</t>
  </si>
  <si>
    <t>Eficiencia</t>
  </si>
  <si>
    <t>Descendente</t>
  </si>
  <si>
    <t>Oficio</t>
  </si>
  <si>
    <t>Semanal</t>
  </si>
  <si>
    <t>Efectividad</t>
  </si>
  <si>
    <t>Lider funcional</t>
  </si>
  <si>
    <t>En contra</t>
  </si>
  <si>
    <t>Memorando</t>
  </si>
  <si>
    <t>Quincenal</t>
  </si>
  <si>
    <t>Telefónica</t>
  </si>
  <si>
    <t>Bimensual</t>
  </si>
  <si>
    <t>Electrónica</t>
  </si>
  <si>
    <t>Trimestral</t>
  </si>
  <si>
    <t>Acto administrativo</t>
  </si>
  <si>
    <t>Semestral</t>
  </si>
  <si>
    <t>Anual</t>
  </si>
  <si>
    <t>FRECUENCIA DE COMUNICACIÓN</t>
  </si>
  <si>
    <t>Líder Técnico</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</si>
  <si>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</si>
  <si>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Coordinar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</si>
  <si>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</si>
  <si>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Especifica las necesidades funcionales de la solución
Participa en el diseño de la solución
Participa en las pruebas de la solución
Verifica que la dependencia usuaria aprueba la solución</t>
  </si>
  <si>
    <t>Aumentar la excelencia en el servicio a través del fortalecimiento de la oferta de valor a los usuarios de manera efectiva y pronta.</t>
  </si>
  <si>
    <t>Profesional asignado por la DTIC (funcionamiento Tesauro)</t>
  </si>
  <si>
    <t>Profesional Universitario</t>
  </si>
  <si>
    <t>Safanador@supersociedades.gov.co</t>
  </si>
  <si>
    <t xml:space="preserve">Cada Patrocinador desginará un Gerente de Proyecto de su respectiva área, quien liderará de manera global y a nivel funcional la ejecución del proyecto </t>
  </si>
  <si>
    <t xml:space="preserve">Jefe de Oficina Asesora Jurídica </t>
  </si>
  <si>
    <t>ACervantes@supersociedades.gov.co</t>
  </si>
  <si>
    <t>Ana María Patricia Mármolejo Angel</t>
  </si>
  <si>
    <t xml:space="preserve">Profesional Especializado-Coordinadora del Grupo de Asesoría y Doctrina Societaria </t>
  </si>
  <si>
    <t>AnaMA@supersociedades.gov.co</t>
  </si>
  <si>
    <t>Mario Hernán Afanador Sánchez</t>
  </si>
  <si>
    <t xml:space="preserve">Informes </t>
  </si>
  <si>
    <t xml:space="preserve">Comunicar al Patrocinador los avances, novedades, riesgos y demás asuntos cruciales relacionados con la ejecución del proyecto. </t>
  </si>
  <si>
    <t>* Comunicar al Gerente de Proyecto los avances, novedades, riesgos y demás asuntos cruciales relacionados con la ejecución del proyecto. 
* Entregar al Gerente de Proyecto los entregables asociados a la ejecución del proyecto.</t>
  </si>
  <si>
    <t>Actividades ejecutadas
___________________________
Actividades planeadas</t>
  </si>
  <si>
    <t>High Tech Software S.A.S. (NUVU)</t>
  </si>
  <si>
    <t>Superintendente de Sociedades</t>
  </si>
  <si>
    <t>BEscobar@supersociedades.gov.co</t>
  </si>
  <si>
    <t>Reporta Información sobre gestión y avance de entregables del proyecto</t>
  </si>
  <si>
    <t>Comunicación escrita o verbal, según solicitud planteada.</t>
  </si>
  <si>
    <t xml:space="preserve">Llevar a cabo la adecuación y ajuste de 1.700 oficios emitidos por la Oficina Asesora Jurídica, por calidad de datos migrados de manera masiva por el proveedor NUVU correspondientes a los años 2008, 2009 y mitad de 2010 en la herramienta tecnológica Tesauro para el año 2023.  </t>
  </si>
  <si>
    <t xml:space="preserve">Llevar a cabo la adecuación y ajuste de 54 fichas de análisis doctrinal elaboradas y realizadas por la Oficina Asesora Jurídica, en cuanto al cumplimiento en calidad de datos migrados de manera masiva por el proveedor NUVU dentro de la herramienta tecnológica Tesauro para el año 2023.   </t>
  </si>
  <si>
    <t>Oficios que se adecuen y ajusten por el Recurso Humano de la Oficina Asesora Jurídica asignado para el proyecto</t>
  </si>
  <si>
    <t>Fichas que se adecuen y ajusten por el Recurso Humano de la Oficina Asesora Jurídica asignado para el proyecto</t>
  </si>
  <si>
    <t xml:space="preserve">Oficina Asesora Jurídica </t>
  </si>
  <si>
    <t>Entregable</t>
  </si>
  <si>
    <t xml:space="preserve">Entregable </t>
  </si>
  <si>
    <t xml:space="preserve">Adecuar y ajustar 1.700 oficios, por calidad de datos migrados de manera masiva por el proveedor NUVU correspondientes a los años 2008, 2009 y mitad de 2010 en la herramienta tecnológica Tesauro para el año 2023.                                                                                                                                                                                                                  </t>
  </si>
  <si>
    <t xml:space="preserve">Adecuar y ajustar 54 fichas de análisis doctrinal elaboradas y realizadas por la Oficina Asesora Jurídica, en cuanto al cumplimiento en calidad de datos migrados de manera masiva por el proveedor NUVU dentro de la herramienta tecnológica Tesauro para el año 2023.   </t>
  </si>
  <si>
    <t>Contratos gestionados por 4 meses que se suscribirán con los Contratistas cuyos servicios apoyarán la ejecución del proyecto</t>
  </si>
  <si>
    <t>Actualización del sistema SGDEA que puede impactar el funcionamiento adecuado de la herramienta tecnológica de Tesauro</t>
  </si>
  <si>
    <t>Fortalecer el uso y apropiación de la herramienta tecnológica del Tesauro en aras de organizar, clasificar y sistematizar la información generada por la Delegatura de Procedimientos Mercantiles y la Oficina Asesora Juridica que permita estructurar la concepción de una cultura de memoria institucional, fortalecer de forma compartida el conocimiento de la Entidad, así como poner a disposición (socializar y difundir) el conocimiento que produce la Entidad para su uso por parte los grupos de interés de ésta, generando procesos más participativos con dichos grupos y de esta forma, mejorar los servicios que presta la Entidad.</t>
  </si>
  <si>
    <t>Aumentar el contenido en la herramienta Tesauro a través del trabajo realizado por la Delegatura de Procedimientos de Mercantiles y la Oficina Asesora Jurídica, para que los usuarios profundicen sus conocimientos en materia societaria, para su respectiva toma de decisiones, logrando con ello el reconocimiento y la confianza de los usuarios.</t>
  </si>
  <si>
    <t xml:space="preserve">Verificar la calidad de la información contenida en la herramienta Tesauro de la Delegatura de Procedimientos Mercantiles y la Oficina Asesora Juridica con el fin de ofrecer mayores y mejores servicios a los grupos de interes que hacen uso de esta herramienta.                                                                                                                              </t>
  </si>
  <si>
    <t>Delegado de Procedimientos Mercantiles
Jefe de la Oficina Asesora de Jurídica.</t>
  </si>
  <si>
    <t>Profesional Especializado Delegatura Procedimientos Mercantiles
Profesional Especializado Oficina Asesora Juridica</t>
  </si>
  <si>
    <t>Profesional Especializado Delegatura Procedimientos Mercantiles
Profesional Universitario Asignado Oficina Asesora Juridica</t>
  </si>
  <si>
    <t>Garantizar el funcionamiento y operación de la Herramienta en las condiciones actuales</t>
  </si>
  <si>
    <t>Delegado de Procedimientos Mercantiles</t>
  </si>
  <si>
    <t>Profesional Especializado</t>
  </si>
  <si>
    <t>Luz Adriana Rodriguez</t>
  </si>
  <si>
    <t>Director de TIC</t>
  </si>
  <si>
    <t>Diana Carolina Enciso</t>
  </si>
  <si>
    <t xml:space="preserve">Jefe de la Oficina Asesora de Planeación </t>
  </si>
  <si>
    <t>Profesional Especializado Delegatura Procedimientos Mercantiles
Profesional Universitario Oficina Asesora Juridica</t>
  </si>
  <si>
    <t xml:space="preserve">Líder Técnico </t>
  </si>
  <si>
    <t>* Comunicar al Líder Técnico los posibles inconvenientes en el funcionamiento de la herramienta Tesauro.</t>
  </si>
  <si>
    <t>Presentaciones (si a ello hay lugar)
Informes ejecutivos</t>
  </si>
  <si>
    <t>Asesor de Comunicaciones</t>
  </si>
  <si>
    <t>jose.florez@nuvu.cc</t>
  </si>
  <si>
    <t xml:space="preserve">Fichas </t>
  </si>
  <si>
    <t>DPM-001</t>
  </si>
  <si>
    <t xml:space="preserve">Cargar en la herramienta las sentencias proferidas por la Delegatura de Procedimientos Mercantiles. </t>
  </si>
  <si>
    <t>DPM-002</t>
  </si>
  <si>
    <t>Sentencias</t>
  </si>
  <si>
    <t>DPM-003</t>
  </si>
  <si>
    <t>Sentencias en segunda instancia</t>
  </si>
  <si>
    <t>Delegatura de Procedimientos Mercantiles</t>
  </si>
  <si>
    <t>Validar que las fichas elaboradas se encuentren complementamente diligenciadas y cargadas en la herramienta</t>
  </si>
  <si>
    <t>Desde la actualización de la información de la Delegatura de Procedimientos Mercantiles y la Oficina Asesora Juridica para el uso eficiente de la herramienta Tesauro, hasta la verificación de la calidad de datos de la información cargada para cada área (DPM/OAJ).</t>
  </si>
  <si>
    <t>No Aplica</t>
  </si>
  <si>
    <t>Respetar los recursos financieros asignados para la ejecución del proyecto; 
Garantizar que los proveedores y/o contratistas sean idóneos para la ejecución del proyecto.</t>
  </si>
  <si>
    <t xml:space="preserve">Cargue de las sentencias proferidas en la vigencia 2023. </t>
  </si>
  <si>
    <t xml:space="preserve">Transcripción de las sentencias proferidas en segunda instancia respecto de los procesos estudiados. </t>
  </si>
  <si>
    <t>Elaboración y cargue de 70 fichas.</t>
  </si>
  <si>
    <t>DPM</t>
  </si>
  <si>
    <t xml:space="preserve">6. </t>
  </si>
  <si>
    <t xml:space="preserve">Piezas Elaboradas </t>
  </si>
  <si>
    <t>Grupo de Comunicaciones</t>
  </si>
  <si>
    <t>Gestionar y ejecutar las actividades necesarias de acuerdo con las funciones del área usuaria para generar el menor impacto en la herramienta tecnológica de Tesauro.</t>
  </si>
  <si>
    <t>Planificación, aprobación y seguimiento de la Contratación por parte de las áreas pertinentes de la Entidad (Secretaría General).</t>
  </si>
  <si>
    <t>Dirección de Tecnologías de la Información 
Gestión Documental y Áreas funcionales</t>
  </si>
  <si>
    <t xml:space="preserve">Oficina Asesora Jurídica
Delegatura de Procedimientos Mercantiles
Secretaria General </t>
  </si>
  <si>
    <t>Los oficios a revisar por los contratistas que se encuentran migrados a la herramienta tecnológica Tesauro, deben ajustarse con los descriptores descritos en la base en archivo excel entregada por parte de la Oficina Asesora Jurídica.</t>
  </si>
  <si>
    <t>Las fichas a revisar por los contratistas que se encuentran migradas a la herramienta tecnológica Tesauro, deben ajustarse con los 8 tipos de metadatos que se encuentran en las fichas que en pdf se entregarán por la Oficina Asesora Jurídica.</t>
  </si>
  <si>
    <t>Uso y apropiación del Tesauro</t>
  </si>
  <si>
    <t>Fortalecer la oferta de valor a los usuarios de los servicios prestados por la Superintendencia de Sociedades.</t>
  </si>
  <si>
    <r>
      <rPr>
        <b/>
        <u/>
        <sz val="12"/>
        <rFont val="Calibri Light"/>
        <family val="2"/>
      </rPr>
      <t xml:space="preserve">* En el caso de la Oficina Asesora Jurídica: </t>
    </r>
    <r>
      <rPr>
        <sz val="12"/>
        <rFont val="Calibri Light"/>
        <family val="2"/>
      </rPr>
      <t xml:space="preserve">El Gerente de Proyecto designado por el Patrocinador, a su vez, contará con el siguiente equipo humano, a saber: 1 persona que colabora en la Gestión de calidad de datos en el Tesauro de manera técnica y 3 personas del Grupo de Trabajo del Grupo de Asesoría y Doctrina Societaria que comprenden: 1 Coordinador de labores o líder funcional quien coordina las labores con el Gerente del proyecto y 2 colaboradores en la parte técnica y de análisis jurídico. De igual forma, se contará con el apoyo de 2 contratistas quienes realizarán labores ténicas y de análisis jurídico.
</t>
    </r>
    <r>
      <rPr>
        <b/>
        <sz val="12"/>
        <rFont val="Calibri Light"/>
        <family val="2"/>
      </rPr>
      <t xml:space="preserve">En el caso de la Delegatura de Procedimientos Mercantiles: </t>
    </r>
    <r>
      <rPr>
        <sz val="12"/>
        <rFont val="Calibri Light"/>
        <family val="2"/>
      </rPr>
      <t xml:space="preserve"> El Gerente del proyecto designado, contara con dos contratistas para el desarrollo del proyecto. </t>
    </r>
  </si>
  <si>
    <r>
      <rPr>
        <b/>
        <u/>
        <sz val="12"/>
        <rFont val="Calibri Light"/>
        <family val="2"/>
      </rPr>
      <t>* En el caso de la Oficina Asesora Jurídica:</t>
    </r>
    <r>
      <rPr>
        <sz val="12"/>
        <rFont val="Calibri Light"/>
        <family val="2"/>
      </rPr>
      <t xml:space="preserve"> El Coordinador de labores o líder funcional designado por el Gerente de Proyecto será quien coordine las labores de la ejecución del proyecto con el Gerente del mismo.</t>
    </r>
    <r>
      <rPr>
        <sz val="12"/>
        <color rgb="FFFF0000"/>
        <rFont val="Calibri Light"/>
        <family val="2"/>
      </rPr>
      <t xml:space="preserve">
</t>
    </r>
    <r>
      <rPr>
        <b/>
        <sz val="12"/>
        <rFont val="Calibri Light"/>
        <family val="2"/>
      </rPr>
      <t xml:space="preserve">En el caso de la Delegatura de Procedimientos Mercantiles: </t>
    </r>
    <r>
      <rPr>
        <sz val="12"/>
        <rFont val="Calibri Light"/>
        <family val="2"/>
      </rPr>
      <t xml:space="preserve">El Líder funcional designado desarrollará el proyecto con los 2 contratistas. </t>
    </r>
  </si>
  <si>
    <t xml:space="preserve">601 2201000 </t>
  </si>
  <si>
    <t>MariaA@SUPERSOCIEDADES.GOV.CO</t>
  </si>
  <si>
    <t>María Consuelo Alarcón Pardo</t>
  </si>
  <si>
    <t>LARodriguez@supersociedades.gov.co</t>
  </si>
  <si>
    <t>DEnciso@supersociedades.gov.co</t>
  </si>
  <si>
    <t>MJimenez@SUPERSOCIEDADES.GOV.CO</t>
  </si>
  <si>
    <t>Asesora Despacho del Superintendente de Sociedades</t>
  </si>
  <si>
    <t xml:space="preserve"> Asesor Despacho del Superintendente de Sociedades Comunicaciones</t>
  </si>
  <si>
    <t>Presentación Comité Trimestral
Comunicación escrita o verbal, según solicitud planteada.</t>
  </si>
  <si>
    <t>Profesional Especializado Delegatura Procedimientos Mercantiles y Asesor de la Oficina Asesora Jurídica</t>
  </si>
  <si>
    <r>
      <rPr>
        <b/>
        <sz val="12"/>
        <rFont val="Calibri Light"/>
        <family val="2"/>
      </rPr>
      <t xml:space="preserve">En el caso de la Delegatura de Procedimientos Mercantiles 
</t>
    </r>
    <r>
      <rPr>
        <sz val="12"/>
        <rFont val="Calibri Light"/>
        <family val="2"/>
      </rPr>
      <t xml:space="preserve">* Elaboración y cargue de 70 fichas.
* Cargue de las sentencias proferidas en la vigencia 2023. 
* Transcripción de las sentencias proferidas en segunda instancia respecto de los procesos estudiados. 
</t>
    </r>
    <r>
      <rPr>
        <b/>
        <sz val="12"/>
        <rFont val="Calibri Light"/>
        <family val="2"/>
      </rPr>
      <t xml:space="preserve">
En el caso de la Oficina Asesora Jurídica: </t>
    </r>
    <r>
      <rPr>
        <sz val="12"/>
        <rFont val="Calibri Light"/>
        <family val="2"/>
      </rPr>
      <t xml:space="preserve">
* Adecuación y ajuste de 1.700 oficios emitidos por la Oficina Asesora Jurídica 
* Adecuación y ajuste de 54 fichas de análisis doctrinal elaboradas y realizadas por la Oficina Asesora Jurídica </t>
    </r>
  </si>
  <si>
    <t>Cambio en la estructura organizacional de la entidad (movimiento de personal de planta)</t>
  </si>
  <si>
    <t>Establecer pautas para realizar un debido empalme y entrega de cargo.
Realizar seguimiento a la gestión realizada y asegurar la trazabilidad de los soportes de todas las actividades</t>
  </si>
  <si>
    <t xml:space="preserve">Ficha  Base Tesauro </t>
  </si>
  <si>
    <t>Oficios Base Tesauro (relación)</t>
  </si>
  <si>
    <t xml:space="preserve">Realizar socialización a través de la página web y redes sociales de la Entidad de la Herramienta Tesauro para el uso y apropiación de los grupos de interés. </t>
  </si>
  <si>
    <t>* Comunicar al Grupo de Comunicaciones las estrategias a desarrollar para apropiar el uso de la herramienta.</t>
  </si>
  <si>
    <t xml:space="preserve">Cargar en la herramienta las sentencias proferidas por el Tribunal Superior de Bogotá, en relación con las sentencias proferidas por la Delegatura de Procedimientos Mercantiles, cuando ello aplique. </t>
  </si>
  <si>
    <t>Validar que las sentencias proferidas en la vigencia 2023 se encuentren cargadas en la herramienta</t>
  </si>
  <si>
    <t>Validar que las sentencias proferidas en segunda instancia, que han sido estudiadas previamente, se hayan cargado en la herramienta</t>
  </si>
  <si>
    <t>Verificar que las fichas juridicas y estadisticas se ajusten a los formatos preestablecidos por la Delegatura de Procedimientos Mercantiles</t>
  </si>
  <si>
    <t>Ejecución de contratos por 4 meses que se suscribirán con los Contratistas cuyos servicios apoyarán la ejecución del proyecto. Lo anterior, desconociendo la posibilidad de utilizar la planta temporal y la suscripción de otros contratos.
Afectación funcional de la Herramienta que impida el desarrollo del proyecto.</t>
  </si>
  <si>
    <t xml:space="preserve">Sentencias proferidas reflejadas en la Base Tesauro </t>
  </si>
  <si>
    <t xml:space="preserve">Sentencias proferidas en procesos estudiados, refelejados en la Base Tesauro </t>
  </si>
  <si>
    <t>Actualización de la información de las fichas, oficios y sentencias con los criterios de calidad de datos definidos por la DPM y la OAJ según corresponda.</t>
  </si>
  <si>
    <t>A FEBRERO</t>
  </si>
  <si>
    <t>MARZO</t>
  </si>
  <si>
    <t>ABRIL</t>
  </si>
  <si>
    <t>MAYO</t>
  </si>
  <si>
    <t>JUNIO</t>
  </si>
  <si>
    <t>JULIO</t>
  </si>
  <si>
    <t>AGOSTO</t>
  </si>
  <si>
    <t>SEPTIEMBRE</t>
  </si>
  <si>
    <t>OCTUBRE</t>
  </si>
  <si>
    <t>NOVIEMBRE</t>
  </si>
  <si>
    <t>DICIEMBRE</t>
  </si>
  <si>
    <t>% programado</t>
  </si>
  <si>
    <t>% ejecutado</t>
  </si>
  <si>
    <t>CMantilla@SUPERSOCIEDADES.GOV.CO</t>
  </si>
  <si>
    <t>FECHA CIERRE ACTIVIDAD /
FECHA SEGUIMIENTO</t>
  </si>
  <si>
    <t>Link tesauro
Se carga excel con la relacion de las fichas trabajadas.</t>
  </si>
  <si>
    <t>Link tesauro
Se carga excel con la relacion de las sentencias trabajadas.</t>
  </si>
  <si>
    <t>Mailing interno, fondo de pantalla, banner página web, publicación redes sociales, mailing base empresas - DPM
-Se anexa correo electrónico que da constancia de la solicitud realizada al Grupo de Comunicaciones de las piezas elaboradas para la presentación del Tesauro y del envío preliminar de las diapositivas realizadas para su socialización - OAJ. (Marzo)
-Se encuentra en edición el video para su posterior socialización, se anexa correo de envío del libreto. OAJ-Abril</t>
  </si>
  <si>
    <t>Estas evidencias son para el mes de marzo de 2023, cumpliendo al 100% de los programado.
Link  Tesauro: https://admintesauro.supersociedades.gov.co/ (ámbito privado) y https://tesauro.supersociedades.gov.co/results?restart=true#/ (ámbito público)
- Se anexa archivo de excel donde se encuentran relacionados los 170 oficios con los descriptores añadidos al sistema para el mes de marzo de 2023.
Estas evidencias son para el mes de abril de 2023, cumpliendo al 100% de los programado.
-Links Tesauro entornos pùblico y privado descritos anteriormente.                                                                                                                  -Se anexa archivo de excel donde se encuentran relacionados los 170 oficios con los descriptores modificados y/o añadidos al sistema para el mes de abril de 2023.</t>
  </si>
  <si>
    <t xml:space="preserve">Estas evidencias son para el mes de marzo de 2023, cumpliendo al 100% de los programado.
-Link Tesauro: https://admintesauro.supersociedades.gov.co/ (ámbito privado) y https://tesauro.supersociedades.gov.co/results?restart=true#/ (ámbito público)
-Se anexan pdfs de las 6 fichas de análisis doctrinal trabajadas durante el mes de marzo.
Estas evidencias son para el mes de abril de 2023, cumpliendo al 100% de lo programado.                                                                                                                -Links Tesauro entornos pùblico y privado descritos anteriormente.                                                                                                                        -Se anexan los archivos en pdf de las 6 fichas de análisis doctrinal analizadas y verificadas en el sistema Tesauro en el mes de abril de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</si>
</sst>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1" formatCode="_-* #,##0_-;\-* #,##0_-;_-* &quot;-&quot;_-;_-@_-"/>
    <numFmt numFmtId="164" formatCode="[$$-240A]#,##0"/>
    <numFmt numFmtId="165" formatCode="dd\-mm\-yy"/>
    <numFmt numFmtId="166" formatCode="0.0"/>
    <numFmt numFmtId="167" formatCode="[$-80A]dddd\ d&quot; de &quot;mmmm&quot; de &quot;yyyy;@"/>
    <numFmt numFmtId="168" formatCode="[$-240A]d&quot; de &quot;mmmm&quot; de &quot;yyyy;@"/>
    <numFmt numFmtId="169" formatCode="0.0%"/>
    <numFmt numFmtId="170" formatCode="_-* #,##0.000_-;\-* #,##0.000_-;_-* &quot;-&quot;_-;_-@_-"/>
    <numFmt numFmtId="171" formatCode="[$-240A]dddd\ d&quot; de &quot;mmmm&quot; de &quot;yyyy;@"/>
  </numFmts>
  <fonts count="49"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4"/>
      <name val="Arial"/>
      <family val="2"/>
    </font>
    <font>
      <sz val="10"/>
      <color rgb="FF002060"/>
      <name val="Arial"/>
      <family val="2"/>
    </font>
    <font>
      <b/>
      <sz val="10"/>
      <color rgb="FF002060"/>
      <name val="Arial"/>
      <family val="2"/>
    </font>
    <font>
      <sz val="10"/>
      <name val="Arial"/>
      <family val="2"/>
    </font>
    <font>
      <sz val="10"/>
      <color rgb="FF0000FF"/>
      <name val="Arial"/>
      <family val="2"/>
    </font>
    <font>
      <b/>
      <sz val="10"/>
      <color rgb="FF0000FF"/>
      <name val="Arial"/>
      <family val="2"/>
    </font>
    <font>
      <b/>
      <sz val="9"/>
      <color rgb="FF000000"/>
      <name val="Tahoma"/>
      <family val="2"/>
    </font>
    <font>
      <sz val="9"/>
      <color rgb="FF000000"/>
      <name val="Tahoma"/>
      <family val="2"/>
    </font>
    <font>
      <sz val="12"/>
      <name val="Arial"/>
      <family val="2"/>
    </font>
    <font>
      <b/>
      <sz val="9"/>
      <color rgb="FFFF0000"/>
      <name val="Arial"/>
      <family val="2"/>
    </font>
    <font>
      <b/>
      <sz val="10"/>
      <color rgb="FFFF0000"/>
      <name val="Arial"/>
      <family val="2"/>
    </font>
    <font>
      <sz val="10"/>
      <color rgb="FFFF0000"/>
      <name val="Arial"/>
      <family val="2"/>
    </font>
    <font>
      <sz val="12"/>
      <color rgb="FF002060"/>
      <name val="Arial"/>
      <family val="2"/>
    </font>
    <font>
      <b/>
      <sz val="12"/>
      <color theme="0"/>
      <name val="Arial"/>
      <family val="2"/>
    </font>
    <font>
      <b/>
      <sz val="12"/>
      <color rgb="FF002060"/>
      <name val="Arial"/>
      <family val="2"/>
    </font>
    <font>
      <b/>
      <sz val="11"/>
      <color rgb="FFFF0000"/>
      <name val="Arial"/>
      <family val="2"/>
    </font>
    <font>
      <sz val="12"/>
      <name val="Calibri Light"/>
      <family val="2"/>
    </font>
    <font>
      <sz val="14"/>
      <name val="Calibri Light"/>
      <family val="2"/>
    </font>
    <font>
      <b/>
      <sz val="16"/>
      <name val="Calibri Light"/>
      <family val="2"/>
    </font>
    <font>
      <sz val="10"/>
      <name val="Calibri Light"/>
      <family val="2"/>
    </font>
    <font>
      <b/>
      <sz val="14"/>
      <name val="Calibri Light"/>
      <family val="2"/>
    </font>
    <font>
      <b/>
      <sz val="11"/>
      <color theme="0"/>
      <name val="Calibri Light"/>
      <family val="2"/>
    </font>
    <font>
      <b/>
      <sz val="12"/>
      <name val="Calibri Light"/>
      <family val="2"/>
    </font>
    <font>
      <b/>
      <sz val="10"/>
      <name val="Calibri Light"/>
      <family val="2"/>
    </font>
    <font>
      <b/>
      <u/>
      <sz val="12"/>
      <name val="Calibri Light"/>
      <family val="2"/>
    </font>
    <font>
      <sz val="12"/>
      <color rgb="FFFF0000"/>
      <name val="Calibri Light"/>
      <family val="2"/>
    </font>
    <font>
      <u/>
      <sz val="12"/>
      <color theme="10"/>
      <name val="Calibri Light"/>
      <family val="2"/>
    </font>
    <font>
      <b/>
      <sz val="12"/>
      <color rgb="FF0000FF"/>
      <name val="Calibri Light"/>
      <family val="2"/>
    </font>
    <font>
      <sz val="12"/>
      <color rgb="FF0000FF"/>
      <name val="Calibri Light"/>
      <family val="2"/>
    </font>
    <font>
      <sz val="10"/>
      <color rgb="FF002060"/>
      <name val="Calibri Light"/>
      <family val="2"/>
    </font>
    <font>
      <sz val="11"/>
      <color rgb="FF002060"/>
      <name val="Calibri Light"/>
      <family val="2"/>
    </font>
    <font>
      <sz val="11"/>
      <color rgb="FF0000FF"/>
      <name val="Calibri Light"/>
      <family val="2"/>
    </font>
    <font>
      <sz val="10"/>
      <color rgb="FF0000FF"/>
      <name val="Calibri Light"/>
      <family val="2"/>
    </font>
  </fonts>
  <fills count="14">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
      <patternFill patternType="solid">
        <fgColor theme="0" tint="-0.14999847407452621"/>
        <bgColor indexed="64"/>
      </patternFill>
    </fill>
    <fill>
      <patternFill patternType="solid">
        <fgColor theme="9" tint="0.59999389629810485"/>
        <bgColor indexed="64"/>
      </patternFill>
    </fill>
  </fills>
  <borders count="5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7">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xf numFmtId="41" fontId="19" fillId="0" borderId="0" applyFont="0" applyFill="0" applyBorder="0" applyAlignment="0" applyProtection="0"/>
  </cellStyleXfs>
  <cellXfs count="373">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2" fillId="0" borderId="0" xfId="0" applyFont="1" applyFill="1" applyBorder="1"/>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7" fillId="0" borderId="0" xfId="2" applyFont="1" applyFill="1" applyBorder="1" applyAlignment="1" applyProtection="1">
      <alignment vertical="center"/>
    </xf>
    <xf numFmtId="0" fontId="7" fillId="0" borderId="10" xfId="2" applyFont="1" applyFill="1" applyBorder="1" applyAlignment="1" applyProtection="1">
      <alignment vertical="center"/>
    </xf>
    <xf numFmtId="0" fontId="7" fillId="0" borderId="15" xfId="2" applyFont="1" applyFill="1" applyBorder="1" applyAlignment="1" applyProtection="1">
      <alignmen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3" borderId="2" xfId="0" applyFont="1" applyFill="1" applyBorder="1" applyAlignment="1">
      <alignment vertical="center" wrapText="1"/>
    </xf>
    <xf numFmtId="0" fontId="0" fillId="4" borderId="0" xfId="0" applyFill="1" applyAlignment="1">
      <alignment vertical="center" wrapText="1"/>
    </xf>
    <xf numFmtId="0" fontId="11" fillId="4" borderId="2" xfId="4" applyFill="1" applyBorder="1" applyAlignment="1">
      <alignment horizontal="center" vertical="center" wrapText="1"/>
    </xf>
    <xf numFmtId="0" fontId="0" fillId="4" borderId="8" xfId="0" applyFill="1" applyBorder="1" applyAlignment="1">
      <alignment horizontal="center" vertical="center" wrapText="1"/>
    </xf>
    <xf numFmtId="0" fontId="0" fillId="4" borderId="0" xfId="0" applyFill="1" applyBorder="1" applyAlignment="1">
      <alignment vertical="center" wrapText="1"/>
    </xf>
    <xf numFmtId="0" fontId="0" fillId="4" borderId="0" xfId="0" applyFill="1" applyBorder="1" applyAlignment="1">
      <alignment horizontal="center" vertical="center" wrapText="1"/>
    </xf>
    <xf numFmtId="0" fontId="4" fillId="0" borderId="0" xfId="0" applyFont="1" applyBorder="1" applyAlignment="1">
      <alignment horizontal="center" vertical="center" wrapText="1"/>
    </xf>
    <xf numFmtId="0" fontId="5" fillId="3" borderId="2" xfId="0" applyFont="1" applyFill="1" applyBorder="1" applyAlignment="1">
      <alignment horizontal="left" vertical="center"/>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4" borderId="2" xfId="0" applyFill="1" applyBorder="1"/>
    <xf numFmtId="0" fontId="2" fillId="4" borderId="2" xfId="0" applyFont="1" applyFill="1" applyBorder="1"/>
    <xf numFmtId="0" fontId="11" fillId="0" borderId="2" xfId="4" applyBorder="1" applyAlignment="1">
      <alignment horizontal="center" vertical="center" wrapText="1"/>
    </xf>
    <xf numFmtId="0" fontId="4" fillId="0" borderId="0" xfId="0" applyFont="1" applyAlignment="1">
      <alignment horizontal="left"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4"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vertical="center"/>
    </xf>
    <xf numFmtId="0" fontId="25" fillId="0" borderId="0" xfId="0" applyFont="1" applyAlignment="1">
      <alignment horizontal="center" vertical="center" wrapText="1"/>
    </xf>
    <xf numFmtId="0" fontId="26" fillId="4" borderId="0" xfId="0" applyFont="1" applyFill="1" applyAlignment="1">
      <alignment vertical="center" wrapText="1"/>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0" xfId="0" applyFont="1" applyFill="1" applyAlignment="1">
      <alignment horizontal="center" vertical="center" wrapText="1"/>
    </xf>
    <xf numFmtId="6" fontId="4" fillId="0" borderId="0" xfId="0" applyNumberFormat="1" applyFont="1" applyFill="1" applyAlignment="1">
      <alignment horizontal="center" vertical="center" wrapText="1"/>
    </xf>
    <xf numFmtId="0" fontId="31" fillId="0" borderId="0" xfId="0" applyFont="1" applyFill="1" applyAlignment="1">
      <alignment horizontal="center" vertical="center" wrapText="1"/>
    </xf>
    <xf numFmtId="0" fontId="4" fillId="4" borderId="0" xfId="0" applyFont="1" applyFill="1" applyAlignment="1">
      <alignment horizontal="center" vertical="center" wrapText="1"/>
    </xf>
    <xf numFmtId="0" fontId="4" fillId="4" borderId="0" xfId="0" applyFont="1" applyFill="1"/>
    <xf numFmtId="0" fontId="32" fillId="0" borderId="0" xfId="0" applyFont="1" applyBorder="1" applyAlignment="1">
      <alignment horizontal="center" vertical="center"/>
    </xf>
    <xf numFmtId="0" fontId="32" fillId="0" borderId="0" xfId="0" applyFont="1" applyAlignment="1">
      <alignment horizontal="justify" vertical="center"/>
    </xf>
    <xf numFmtId="0" fontId="32" fillId="0" borderId="0" xfId="0" applyFont="1" applyAlignment="1">
      <alignment horizontal="center" vertical="center" wrapText="1"/>
    </xf>
    <xf numFmtId="9" fontId="32"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5" fillId="0" borderId="0" xfId="0" applyFont="1" applyAlignment="1">
      <alignment horizontal="center" vertical="center" wrapText="1"/>
    </xf>
    <xf numFmtId="0" fontId="39" fillId="0" borderId="2" xfId="0" applyNumberFormat="1" applyFont="1" applyFill="1" applyBorder="1" applyAlignment="1">
      <alignment horizontal="center" vertical="center" wrapText="1"/>
    </xf>
    <xf numFmtId="0" fontId="35" fillId="0" borderId="0" xfId="0" applyFont="1" applyFill="1" applyAlignment="1">
      <alignment horizontal="center" vertical="center" wrapText="1"/>
    </xf>
    <xf numFmtId="0" fontId="35" fillId="0" borderId="2" xfId="0" applyNumberFormat="1" applyFont="1" applyFill="1" applyBorder="1" applyAlignment="1">
      <alignment horizontal="center" vertical="center" wrapText="1"/>
    </xf>
    <xf numFmtId="2" fontId="35" fillId="0" borderId="2" xfId="0" applyNumberFormat="1" applyFont="1" applyFill="1" applyBorder="1" applyAlignment="1">
      <alignment horizontal="center" vertical="center" wrapText="1"/>
    </xf>
    <xf numFmtId="164" fontId="35" fillId="0" borderId="2" xfId="0" applyNumberFormat="1"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2" xfId="0" applyFont="1" applyBorder="1" applyAlignment="1">
      <alignment horizontal="left" vertical="center" wrapText="1"/>
    </xf>
    <xf numFmtId="0" fontId="38" fillId="0" borderId="2" xfId="0" applyFont="1" applyBorder="1" applyAlignment="1">
      <alignment horizontal="center" vertical="center" wrapText="1"/>
    </xf>
    <xf numFmtId="0" fontId="32" fillId="0" borderId="2" xfId="0" applyFont="1" applyFill="1" applyBorder="1" applyAlignment="1">
      <alignment horizontal="center" vertical="center"/>
    </xf>
    <xf numFmtId="0" fontId="32" fillId="4" borderId="2" xfId="0" applyFont="1" applyFill="1" applyBorder="1" applyAlignment="1">
      <alignment horizontal="left" vertical="center" wrapText="1"/>
    </xf>
    <xf numFmtId="0" fontId="42" fillId="4" borderId="2" xfId="4" applyFont="1" applyFill="1" applyBorder="1" applyAlignment="1">
      <alignment horizontal="center" vertical="center" wrapText="1"/>
    </xf>
    <xf numFmtId="0" fontId="42" fillId="0" borderId="2" xfId="4" applyFont="1" applyBorder="1" applyAlignment="1">
      <alignment horizontal="center" vertical="center" wrapText="1"/>
    </xf>
    <xf numFmtId="0" fontId="33" fillId="4" borderId="2" xfId="0" applyFont="1" applyFill="1" applyBorder="1" applyAlignment="1">
      <alignment horizontal="center" vertical="center" wrapText="1"/>
    </xf>
    <xf numFmtId="0" fontId="33" fillId="4" borderId="2" xfId="0" applyFont="1" applyFill="1" applyBorder="1" applyAlignment="1">
      <alignment horizontal="justify" vertical="center" wrapText="1"/>
    </xf>
    <xf numFmtId="0" fontId="33" fillId="0" borderId="2" xfId="0" applyFont="1" applyFill="1" applyBorder="1" applyAlignment="1">
      <alignment horizontal="center" vertical="center" wrapText="1"/>
    </xf>
    <xf numFmtId="0" fontId="33" fillId="4" borderId="2" xfId="0" applyFont="1" applyFill="1" applyBorder="1" applyAlignment="1">
      <alignment horizontal="center" vertical="center"/>
    </xf>
    <xf numFmtId="0" fontId="33" fillId="0" borderId="2" xfId="0" applyFont="1" applyBorder="1" applyAlignment="1">
      <alignment vertical="center"/>
    </xf>
    <xf numFmtId="0" fontId="33" fillId="0" borderId="2" xfId="0" applyFont="1" applyFill="1" applyBorder="1" applyAlignment="1">
      <alignment horizontal="left" vertical="center" wrapText="1"/>
    </xf>
    <xf numFmtId="0" fontId="33" fillId="0" borderId="2" xfId="0" applyFont="1" applyBorder="1" applyAlignment="1">
      <alignment horizontal="center" vertical="center" wrapText="1"/>
    </xf>
    <xf numFmtId="14" fontId="32" fillId="4" borderId="2" xfId="0" applyNumberFormat="1" applyFont="1" applyFill="1" applyBorder="1" applyAlignment="1">
      <alignment horizontal="center" vertical="center" wrapText="1"/>
    </xf>
    <xf numFmtId="0" fontId="32" fillId="4" borderId="0" xfId="0" applyFont="1" applyFill="1" applyBorder="1" applyAlignment="1">
      <alignment horizontal="center" vertical="center"/>
    </xf>
    <xf numFmtId="0" fontId="32" fillId="0" borderId="2" xfId="0" applyFont="1" applyBorder="1" applyAlignment="1">
      <alignment vertical="center" wrapText="1"/>
    </xf>
    <xf numFmtId="0" fontId="32" fillId="0" borderId="2" xfId="0" applyFont="1" applyBorder="1" applyAlignment="1">
      <alignment horizontal="justify" vertical="center" wrapText="1"/>
    </xf>
    <xf numFmtId="0" fontId="32" fillId="0" borderId="0" xfId="0" applyFont="1" applyAlignment="1">
      <alignment horizontal="justify" vertical="center" wrapText="1"/>
    </xf>
    <xf numFmtId="0" fontId="2" fillId="4" borderId="0" xfId="0" applyFont="1"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2" fillId="4" borderId="0" xfId="0" applyFont="1" applyFill="1" applyAlignment="1" applyProtection="1">
      <alignment vertical="center" wrapText="1"/>
      <protection locked="0"/>
    </xf>
    <xf numFmtId="0" fontId="24" fillId="4" borderId="0" xfId="0" applyFont="1" applyFill="1" applyAlignment="1" applyProtection="1">
      <alignment horizontal="center" vertical="center" wrapText="1"/>
      <protection locked="0"/>
    </xf>
    <xf numFmtId="0" fontId="2" fillId="4" borderId="0" xfId="0" applyFont="1" applyFill="1" applyAlignment="1" applyProtection="1">
      <alignment horizontal="justify" vertical="center" wrapText="1"/>
      <protection locked="0"/>
    </xf>
    <xf numFmtId="0" fontId="2" fillId="4" borderId="0" xfId="0" applyFont="1" applyFill="1" applyProtection="1">
      <protection locked="0"/>
    </xf>
    <xf numFmtId="0" fontId="2" fillId="4" borderId="0" xfId="0" applyFont="1" applyFill="1" applyBorder="1" applyAlignment="1" applyProtection="1">
      <alignment vertical="center" wrapText="1"/>
      <protection locked="0"/>
    </xf>
    <xf numFmtId="0" fontId="13" fillId="4" borderId="0" xfId="2" applyFont="1" applyFill="1" applyBorder="1" applyAlignment="1" applyProtection="1">
      <alignment horizontal="center" vertical="center"/>
      <protection locked="0"/>
    </xf>
    <xf numFmtId="0" fontId="13" fillId="4" borderId="0" xfId="2" applyFont="1" applyFill="1" applyBorder="1" applyAlignment="1" applyProtection="1">
      <alignment vertical="center"/>
      <protection locked="0"/>
    </xf>
    <xf numFmtId="0" fontId="7" fillId="4" borderId="0" xfId="2"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protection locked="0"/>
    </xf>
    <xf numFmtId="0" fontId="14" fillId="8" borderId="2" xfId="0" applyFont="1" applyFill="1" applyBorder="1" applyAlignment="1" applyProtection="1">
      <alignment horizontal="center" vertical="center" wrapText="1"/>
      <protection locked="0"/>
    </xf>
    <xf numFmtId="0" fontId="29" fillId="8" borderId="2" xfId="0" applyFont="1" applyFill="1" applyBorder="1" applyAlignment="1" applyProtection="1">
      <alignment horizontal="center" vertical="center" wrapText="1"/>
      <protection locked="0"/>
    </xf>
    <xf numFmtId="9" fontId="29" fillId="8" borderId="2" xfId="0" applyNumberFormat="1" applyFont="1" applyFill="1" applyBorder="1" applyAlignment="1" applyProtection="1">
      <alignment horizontal="center" vertical="center" wrapText="1"/>
      <protection locked="0"/>
    </xf>
    <xf numFmtId="165" fontId="14" fillId="8" borderId="2" xfId="0" applyNumberFormat="1" applyFont="1" applyFill="1" applyBorder="1" applyAlignment="1" applyProtection="1">
      <alignment horizontal="center" vertical="center" wrapText="1"/>
      <protection locked="0"/>
    </xf>
    <xf numFmtId="0" fontId="2" fillId="4" borderId="0" xfId="0" applyFont="1" applyFill="1" applyAlignment="1" applyProtection="1">
      <alignment horizontal="center"/>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 fontId="27" fillId="0" borderId="0" xfId="0" applyNumberFormat="1"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4" borderId="0" xfId="0" applyFont="1" applyFill="1" applyAlignment="1" applyProtection="1">
      <alignment horizontal="center" vertical="center" wrapText="1"/>
      <protection locked="0"/>
    </xf>
    <xf numFmtId="0" fontId="17" fillId="4" borderId="0" xfId="0" applyFont="1" applyFill="1" applyAlignment="1" applyProtection="1">
      <alignment vertical="center" wrapText="1"/>
      <protection locked="0"/>
    </xf>
    <xf numFmtId="0" fontId="28" fillId="4" borderId="0" xfId="0" applyFont="1" applyFill="1" applyAlignment="1" applyProtection="1">
      <alignment horizontal="center" vertical="center" wrapText="1"/>
      <protection locked="0"/>
    </xf>
    <xf numFmtId="166" fontId="17" fillId="4" borderId="0" xfId="0" applyNumberFormat="1" applyFont="1" applyFill="1" applyAlignment="1" applyProtection="1">
      <alignment horizontal="center" vertical="center" wrapText="1"/>
      <protection locked="0"/>
    </xf>
    <xf numFmtId="1" fontId="17" fillId="0" borderId="0" xfId="0" applyNumberFormat="1"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vertical="center" wrapText="1"/>
      <protection locked="0"/>
    </xf>
    <xf numFmtId="1" fontId="18" fillId="4" borderId="0" xfId="0" applyNumberFormat="1" applyFont="1" applyFill="1" applyBorder="1" applyAlignment="1" applyProtection="1">
      <alignment horizontal="center" vertical="center" wrapText="1"/>
      <protection locked="0"/>
    </xf>
    <xf numFmtId="10" fontId="2" fillId="4" borderId="0" xfId="0" applyNumberFormat="1" applyFont="1" applyFill="1" applyAlignment="1" applyProtection="1">
      <alignment horizontal="center" vertical="center" wrapText="1"/>
      <protection locked="0"/>
    </xf>
    <xf numFmtId="170" fontId="2" fillId="4" borderId="0" xfId="0" applyNumberFormat="1" applyFont="1" applyFill="1" applyAlignment="1" applyProtection="1">
      <alignment horizontal="center" vertical="center" wrapText="1"/>
      <protection locked="0"/>
    </xf>
    <xf numFmtId="2" fontId="2" fillId="4" borderId="0" xfId="0" applyNumberFormat="1" applyFont="1" applyFill="1" applyAlignment="1" applyProtection="1">
      <alignment horizontal="center" vertical="center" wrapText="1"/>
      <protection locked="0"/>
    </xf>
    <xf numFmtId="0" fontId="43" fillId="0" borderId="2" xfId="0" applyFont="1" applyFill="1" applyBorder="1" applyAlignment="1" applyProtection="1">
      <alignment horizontal="center" vertical="center" wrapText="1"/>
    </xf>
    <xf numFmtId="0" fontId="44" fillId="0" borderId="2" xfId="0" applyFont="1" applyFill="1" applyBorder="1" applyAlignment="1" applyProtection="1">
      <alignment horizontal="justify" vertical="center" wrapText="1"/>
    </xf>
    <xf numFmtId="0" fontId="44" fillId="0" borderId="2" xfId="0" applyFont="1" applyFill="1" applyBorder="1" applyAlignment="1" applyProtection="1">
      <alignment horizontal="center" vertical="center" wrapText="1"/>
    </xf>
    <xf numFmtId="0" fontId="44" fillId="0" borderId="2" xfId="5" applyNumberFormat="1" applyFont="1" applyFill="1" applyBorder="1" applyAlignment="1" applyProtection="1">
      <alignment horizontal="center" vertical="center" wrapText="1"/>
    </xf>
    <xf numFmtId="9" fontId="44" fillId="0" borderId="2" xfId="5" applyFont="1" applyFill="1" applyBorder="1" applyAlignment="1" applyProtection="1">
      <alignment horizontal="center" vertical="center" wrapText="1"/>
    </xf>
    <xf numFmtId="171" fontId="44" fillId="0" borderId="2" xfId="0" applyNumberFormat="1" applyFont="1" applyFill="1" applyBorder="1" applyAlignment="1" applyProtection="1">
      <alignment horizontal="center" vertical="center"/>
    </xf>
    <xf numFmtId="166" fontId="44" fillId="0" borderId="2" xfId="0" applyNumberFormat="1" applyFont="1" applyFill="1" applyBorder="1" applyAlignment="1" applyProtection="1">
      <alignment horizontal="center" vertical="center" wrapText="1"/>
    </xf>
    <xf numFmtId="9" fontId="44" fillId="0" borderId="2" xfId="5" applyNumberFormat="1" applyFont="1" applyFill="1" applyBorder="1" applyAlignment="1" applyProtection="1">
      <alignment horizontal="center" vertical="center" wrapText="1"/>
    </xf>
    <xf numFmtId="0" fontId="2" fillId="0" borderId="0" xfId="0" applyFont="1" applyFill="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protection locked="0"/>
    </xf>
    <xf numFmtId="10" fontId="2" fillId="0" borderId="0" xfId="0" applyNumberFormat="1" applyFont="1" applyFill="1" applyAlignment="1" applyProtection="1">
      <alignment horizontal="center" vertical="center" wrapText="1"/>
      <protection locked="0"/>
    </xf>
    <xf numFmtId="170" fontId="2" fillId="0" borderId="0" xfId="0" applyNumberFormat="1" applyFont="1" applyFill="1" applyAlignment="1" applyProtection="1">
      <alignment horizontal="center" vertical="center" wrapText="1"/>
      <protection locked="0"/>
    </xf>
    <xf numFmtId="2" fontId="2" fillId="0" borderId="0" xfId="0" applyNumberFormat="1" applyFont="1" applyFill="1" applyAlignment="1" applyProtection="1">
      <alignment horizontal="center" vertical="center" wrapText="1"/>
      <protection locked="0"/>
    </xf>
    <xf numFmtId="0" fontId="5" fillId="3" borderId="2" xfId="0" applyFont="1" applyFill="1" applyBorder="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7" xfId="2" applyFont="1" applyFill="1" applyBorder="1" applyAlignment="1" applyProtection="1">
      <alignment horizontal="center" vertical="center"/>
    </xf>
    <xf numFmtId="0" fontId="6" fillId="0" borderId="18" xfId="2" applyFont="1" applyFill="1" applyBorder="1" applyAlignment="1" applyProtection="1">
      <alignment horizontal="center" vertical="center"/>
    </xf>
    <xf numFmtId="0" fontId="6" fillId="0" borderId="25" xfId="2" applyFont="1" applyFill="1" applyBorder="1" applyAlignment="1" applyProtection="1">
      <alignment horizontal="center" vertical="center"/>
    </xf>
    <xf numFmtId="0" fontId="6" fillId="0" borderId="20"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2"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34" fillId="0" borderId="0" xfId="0" applyFont="1" applyBorder="1" applyAlignment="1">
      <alignment horizontal="left" vertical="center" wrapText="1"/>
    </xf>
    <xf numFmtId="0" fontId="32" fillId="4" borderId="2" xfId="0" applyFont="1" applyFill="1" applyBorder="1" applyAlignment="1">
      <alignment horizontal="justify"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36" fillId="0" borderId="2" xfId="0" applyFont="1" applyBorder="1" applyAlignment="1">
      <alignment horizontal="center" vertical="center" wrapText="1"/>
    </xf>
    <xf numFmtId="0" fontId="32" fillId="4" borderId="5" xfId="0" applyFont="1" applyFill="1" applyBorder="1" applyAlignment="1">
      <alignment horizontal="justify" vertical="center" wrapText="1"/>
    </xf>
    <xf numFmtId="0" fontId="32" fillId="4" borderId="4" xfId="0" applyFont="1" applyFill="1" applyBorder="1" applyAlignment="1">
      <alignment horizontal="justify" vertical="center"/>
    </xf>
    <xf numFmtId="0" fontId="32" fillId="4" borderId="3" xfId="0" applyFont="1" applyFill="1" applyBorder="1" applyAlignment="1">
      <alignment horizontal="justify"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36" fillId="4" borderId="2" xfId="0" applyFont="1" applyFill="1" applyBorder="1" applyAlignment="1">
      <alignment horizontal="left" vertical="center" wrapText="1"/>
    </xf>
    <xf numFmtId="0" fontId="37" fillId="3" borderId="2"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2" fillId="4" borderId="2" xfId="0" applyFont="1" applyFill="1" applyBorder="1" applyAlignment="1">
      <alignment horizontal="center" vertical="center" wrapText="1"/>
    </xf>
    <xf numFmtId="9" fontId="32" fillId="4"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33" fillId="4" borderId="2" xfId="0" applyFont="1" applyFill="1" applyBorder="1" applyAlignment="1">
      <alignment horizontal="left" vertical="center" wrapText="1"/>
    </xf>
    <xf numFmtId="0" fontId="6" fillId="0" borderId="27"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3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4" fillId="4" borderId="4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36" fillId="0" borderId="2" xfId="0" applyFont="1" applyBorder="1" applyAlignment="1">
      <alignment horizontal="center" vertical="center"/>
    </xf>
    <xf numFmtId="0" fontId="6" fillId="4" borderId="30" xfId="2" applyFont="1" applyFill="1" applyBorder="1" applyAlignment="1" applyProtection="1">
      <alignment horizontal="center" vertical="center"/>
    </xf>
    <xf numFmtId="0" fontId="6" fillId="4" borderId="39" xfId="2" applyFont="1" applyFill="1" applyBorder="1" applyAlignment="1" applyProtection="1">
      <alignment horizontal="center" vertical="center"/>
    </xf>
    <xf numFmtId="0" fontId="32" fillId="0" borderId="2" xfId="0" applyFont="1" applyBorder="1" applyAlignment="1">
      <alignment horizontal="justify" vertical="center" wrapText="1"/>
    </xf>
    <xf numFmtId="0" fontId="36" fillId="0" borderId="2" xfId="0" applyFont="1" applyBorder="1" applyAlignment="1">
      <alignment horizontal="left" vertical="center"/>
    </xf>
    <xf numFmtId="0" fontId="14" fillId="3" borderId="7" xfId="0" applyFont="1" applyFill="1" applyBorder="1" applyAlignment="1">
      <alignment horizontal="center" vertical="center"/>
    </xf>
    <xf numFmtId="0" fontId="14" fillId="3" borderId="0" xfId="0" applyFont="1" applyFill="1" applyBorder="1" applyAlignment="1">
      <alignment horizontal="center" vertical="center"/>
    </xf>
    <xf numFmtId="0" fontId="32" fillId="4" borderId="2" xfId="0" applyFont="1" applyFill="1" applyBorder="1" applyAlignment="1">
      <alignment horizontal="left" vertical="center" wrapText="1"/>
    </xf>
    <xf numFmtId="0" fontId="32"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4" fillId="4" borderId="2" xfId="0" applyFont="1" applyFill="1" applyBorder="1" applyAlignment="1">
      <alignment horizontal="center" vertical="center" wrapText="1"/>
    </xf>
    <xf numFmtId="0" fontId="6" fillId="4" borderId="40"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6" fillId="4" borderId="41"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xf numFmtId="0" fontId="32" fillId="4" borderId="5"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36" fillId="0" borderId="4" xfId="0" applyFont="1" applyBorder="1" applyAlignment="1">
      <alignment horizontal="center" vertical="center"/>
    </xf>
    <xf numFmtId="0" fontId="32" fillId="4" borderId="3" xfId="0" applyFont="1" applyFill="1" applyBorder="1" applyAlignment="1">
      <alignment horizontal="justify" vertical="center" wrapText="1"/>
    </xf>
    <xf numFmtId="0" fontId="5" fillId="3" borderId="2" xfId="0" applyFont="1" applyFill="1" applyBorder="1" applyAlignment="1">
      <alignment horizontal="left" vertical="center" wrapText="1"/>
    </xf>
    <xf numFmtId="0" fontId="32" fillId="0" borderId="2" xfId="0" applyFont="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17" xfId="2" applyFont="1" applyFill="1" applyBorder="1" applyAlignment="1" applyProtection="1">
      <alignment horizontal="center" vertical="center"/>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2" fillId="4" borderId="51" xfId="0" applyFont="1" applyFill="1" applyBorder="1" applyAlignment="1" applyProtection="1">
      <alignment horizontal="center" vertical="center" wrapText="1"/>
      <protection locked="0"/>
    </xf>
    <xf numFmtId="0" fontId="2" fillId="4" borderId="58" xfId="0" applyFont="1" applyFill="1" applyBorder="1" applyAlignment="1" applyProtection="1">
      <alignment horizontal="center" vertical="center" wrapText="1"/>
      <protection locked="0"/>
    </xf>
    <xf numFmtId="0" fontId="2" fillId="4" borderId="52" xfId="0" applyFont="1" applyFill="1" applyBorder="1" applyAlignment="1" applyProtection="1">
      <alignment horizontal="center" vertical="center" wrapText="1"/>
      <protection locked="0"/>
    </xf>
    <xf numFmtId="0" fontId="13" fillId="4" borderId="56" xfId="2" applyFont="1" applyFill="1" applyBorder="1" applyAlignment="1" applyProtection="1">
      <alignment horizontal="center" vertical="center"/>
      <protection locked="0"/>
    </xf>
    <xf numFmtId="0" fontId="13" fillId="4" borderId="4" xfId="2" applyFont="1" applyFill="1" applyBorder="1" applyAlignment="1" applyProtection="1">
      <alignment horizontal="center" vertical="center"/>
      <protection locked="0"/>
    </xf>
    <xf numFmtId="0" fontId="13" fillId="4" borderId="57" xfId="2" applyFont="1" applyFill="1" applyBorder="1" applyAlignment="1" applyProtection="1">
      <alignment horizontal="center" vertical="center"/>
      <protection locked="0"/>
    </xf>
    <xf numFmtId="0" fontId="13" fillId="4" borderId="54" xfId="2" applyFont="1" applyFill="1" applyBorder="1" applyAlignment="1" applyProtection="1">
      <alignment horizontal="center" vertical="center"/>
      <protection locked="0"/>
    </xf>
    <xf numFmtId="0" fontId="13" fillId="4" borderId="35" xfId="2" applyFont="1" applyFill="1" applyBorder="1" applyAlignment="1" applyProtection="1">
      <alignment horizontal="center" vertical="center"/>
      <protection locked="0"/>
    </xf>
    <xf numFmtId="0" fontId="13" fillId="4" borderId="55" xfId="2" applyFont="1" applyFill="1" applyBorder="1" applyAlignment="1" applyProtection="1">
      <alignment horizontal="center" vertical="center"/>
      <protection locked="0"/>
    </xf>
    <xf numFmtId="0" fontId="34" fillId="4" borderId="4" xfId="0" applyFont="1" applyFill="1" applyBorder="1" applyAlignment="1" applyProtection="1">
      <alignment horizontal="left" vertical="center"/>
      <protection locked="0"/>
    </xf>
    <xf numFmtId="0" fontId="34" fillId="4" borderId="3" xfId="0" applyFont="1" applyFill="1" applyBorder="1" applyAlignment="1" applyProtection="1">
      <alignment horizontal="left" vertical="center"/>
      <protection locked="0"/>
    </xf>
    <xf numFmtId="0" fontId="2" fillId="4" borderId="27"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2" fillId="4" borderId="56" xfId="0" applyFont="1" applyFill="1" applyBorder="1" applyAlignment="1" applyProtection="1">
      <alignment horizontal="left" vertical="center" wrapText="1"/>
      <protection locked="0"/>
    </xf>
    <xf numFmtId="0" fontId="2" fillId="4" borderId="57" xfId="0" applyFont="1" applyFill="1" applyBorder="1" applyAlignment="1" applyProtection="1">
      <alignment horizontal="left" vertical="center" wrapText="1"/>
      <protection locked="0"/>
    </xf>
    <xf numFmtId="0" fontId="2" fillId="4" borderId="54" xfId="0" applyFont="1" applyFill="1" applyBorder="1" applyAlignment="1" applyProtection="1">
      <alignment horizontal="left" vertical="center" wrapText="1"/>
      <protection locked="0"/>
    </xf>
    <xf numFmtId="0" fontId="2" fillId="4" borderId="55" xfId="0" applyFont="1" applyFill="1" applyBorder="1" applyAlignment="1" applyProtection="1">
      <alignment horizontal="left" vertical="center" wrapText="1"/>
      <protection locked="0"/>
    </xf>
    <xf numFmtId="0" fontId="13" fillId="4" borderId="27" xfId="2" applyFont="1" applyFill="1" applyBorder="1" applyAlignment="1" applyProtection="1">
      <alignment horizontal="center" vertical="center"/>
      <protection locked="0"/>
    </xf>
    <xf numFmtId="0" fontId="13" fillId="4" borderId="29" xfId="2" applyFont="1" applyFill="1" applyBorder="1" applyAlignment="1" applyProtection="1">
      <alignment horizontal="center" vertical="center"/>
      <protection locked="0"/>
    </xf>
    <xf numFmtId="0" fontId="13" fillId="4" borderId="28" xfId="2" applyFont="1" applyFill="1" applyBorder="1" applyAlignment="1" applyProtection="1">
      <alignment horizontal="center" vertical="center"/>
      <protection locked="0"/>
    </xf>
    <xf numFmtId="0" fontId="13" fillId="4" borderId="2" xfId="0" applyFont="1" applyFill="1" applyBorder="1" applyAlignment="1" applyProtection="1">
      <alignment horizontal="center"/>
      <protection locked="0"/>
    </xf>
    <xf numFmtId="0" fontId="6" fillId="4" borderId="49"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0" xfId="2" applyFont="1" applyFill="1" applyBorder="1" applyAlignment="1" applyProtection="1">
      <alignment horizontal="center" vertical="center"/>
    </xf>
    <xf numFmtId="0" fontId="4" fillId="4" borderId="1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32" fillId="0" borderId="5" xfId="0" applyFont="1" applyBorder="1" applyAlignment="1">
      <alignment horizontal="justify" vertical="center" wrapText="1"/>
    </xf>
    <xf numFmtId="0" fontId="32" fillId="0" borderId="4" xfId="0" applyFont="1" applyBorder="1" applyAlignment="1">
      <alignment horizontal="justify" vertical="center" wrapText="1"/>
    </xf>
    <xf numFmtId="0" fontId="32" fillId="0" borderId="3" xfId="0" applyFont="1" applyBorder="1" applyAlignment="1">
      <alignment horizontal="justify" vertical="center" wrapText="1"/>
    </xf>
    <xf numFmtId="0" fontId="32" fillId="0" borderId="5"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17" fillId="0" borderId="0" xfId="0" applyFont="1" applyFill="1" applyBorder="1" applyAlignment="1" applyProtection="1">
      <alignment horizontal="center" vertical="center" wrapText="1"/>
    </xf>
    <xf numFmtId="0" fontId="17" fillId="4" borderId="0" xfId="0" applyFont="1" applyFill="1" applyAlignment="1" applyProtection="1">
      <alignment horizontal="center" vertical="center" wrapText="1"/>
    </xf>
    <xf numFmtId="0" fontId="17" fillId="4" borderId="0" xfId="0" applyFont="1" applyFill="1" applyAlignment="1" applyProtection="1">
      <alignment vertical="center" wrapText="1"/>
    </xf>
    <xf numFmtId="0" fontId="28" fillId="4" borderId="0" xfId="0" applyFont="1" applyFill="1" applyAlignment="1" applyProtection="1">
      <alignment horizontal="center" vertical="center" wrapText="1"/>
    </xf>
    <xf numFmtId="9" fontId="30" fillId="10" borderId="53" xfId="0" applyNumberFormat="1" applyFont="1" applyFill="1" applyBorder="1" applyAlignment="1" applyProtection="1">
      <alignment horizontal="center" vertical="center" wrapText="1"/>
    </xf>
    <xf numFmtId="166" fontId="17" fillId="4" borderId="0" xfId="0" applyNumberFormat="1" applyFont="1" applyFill="1" applyAlignment="1" applyProtection="1">
      <alignment horizontal="center" vertical="center" wrapText="1"/>
    </xf>
    <xf numFmtId="0" fontId="17" fillId="4" borderId="0" xfId="0" applyFont="1" applyFill="1" applyAlignment="1" applyProtection="1">
      <alignment horizontal="justify" vertical="center" wrapText="1"/>
    </xf>
    <xf numFmtId="9" fontId="21" fillId="11" borderId="53" xfId="0" applyNumberFormat="1" applyFont="1" applyFill="1" applyBorder="1" applyAlignment="1" applyProtection="1">
      <alignment horizontal="center" vertical="center" wrapText="1"/>
    </xf>
    <xf numFmtId="9" fontId="34" fillId="13" borderId="53" xfId="0" applyNumberFormat="1" applyFont="1" applyFill="1" applyBorder="1" applyAlignment="1" applyProtection="1">
      <alignment horizontal="center" vertical="center" wrapText="1"/>
    </xf>
    <xf numFmtId="9" fontId="21" fillId="0" borderId="0" xfId="0" applyNumberFormat="1" applyFont="1" applyFill="1" applyBorder="1" applyAlignment="1" applyProtection="1">
      <alignment horizontal="center" vertical="center" wrapText="1"/>
    </xf>
    <xf numFmtId="167" fontId="20" fillId="0" borderId="0" xfId="0" applyNumberFormat="1" applyFont="1" applyFill="1" applyBorder="1" applyAlignment="1" applyProtection="1">
      <alignment horizontal="left" vertical="center" wrapText="1"/>
    </xf>
    <xf numFmtId="1" fontId="17" fillId="0" borderId="0" xfId="0" applyNumberFormat="1" applyFont="1" applyFill="1" applyBorder="1" applyAlignment="1" applyProtection="1">
      <alignment horizontal="center" vertical="center" wrapText="1"/>
    </xf>
    <xf numFmtId="9" fontId="14" fillId="8" borderId="2" xfId="0" applyNumberFormat="1" applyFont="1" applyFill="1" applyBorder="1" applyAlignment="1" applyProtection="1">
      <alignment horizontal="center" vertical="center" wrapText="1"/>
    </xf>
    <xf numFmtId="0" fontId="14" fillId="9" borderId="2"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2" fillId="4" borderId="0" xfId="0" applyFont="1" applyFill="1" applyAlignment="1" applyProtection="1">
      <alignment horizontal="center"/>
    </xf>
    <xf numFmtId="168" fontId="44" fillId="0" borderId="2" xfId="0" applyNumberFormat="1" applyFont="1" applyFill="1" applyBorder="1" applyAlignment="1" applyProtection="1">
      <alignment horizontal="center" vertical="center" wrapText="1"/>
    </xf>
    <xf numFmtId="9" fontId="45" fillId="12" borderId="2" xfId="5" applyFont="1" applyFill="1" applyBorder="1" applyAlignment="1" applyProtection="1">
      <alignment horizontal="center" vertical="center" wrapText="1"/>
    </xf>
    <xf numFmtId="9" fontId="45" fillId="0" borderId="2" xfId="5" applyFont="1" applyFill="1" applyBorder="1" applyAlignment="1" applyProtection="1">
      <alignment horizontal="center" vertical="center" wrapText="1"/>
    </xf>
    <xf numFmtId="9" fontId="45" fillId="0" borderId="2" xfId="5" applyFont="1" applyFill="1" applyBorder="1" applyAlignment="1" applyProtection="1">
      <alignment horizontal="left" vertical="center" wrapText="1"/>
    </xf>
    <xf numFmtId="9" fontId="44" fillId="0" borderId="0" xfId="0" applyNumberFormat="1" applyFont="1" applyFill="1" applyBorder="1" applyAlignment="1" applyProtection="1">
      <alignment horizontal="center" vertical="center" wrapText="1"/>
    </xf>
    <xf numFmtId="9" fontId="2" fillId="0" borderId="0" xfId="5" applyFont="1" applyFill="1" applyBorder="1" applyAlignment="1" applyProtection="1">
      <alignment horizontal="left" vertical="center" wrapText="1"/>
    </xf>
    <xf numFmtId="167" fontId="2" fillId="0" borderId="0" xfId="0" applyNumberFormat="1" applyFont="1" applyFill="1" applyBorder="1" applyAlignment="1" applyProtection="1">
      <alignment horizontal="left" vertical="center" wrapText="1"/>
    </xf>
    <xf numFmtId="167" fontId="27" fillId="0" borderId="0" xfId="0" applyNumberFormat="1" applyFont="1" applyFill="1" applyBorder="1" applyAlignment="1" applyProtection="1">
      <alignment horizontal="left" vertical="center" wrapText="1"/>
    </xf>
    <xf numFmtId="169" fontId="20" fillId="4" borderId="0" xfId="6" applyNumberFormat="1" applyFont="1" applyFill="1" applyAlignment="1" applyProtection="1">
      <alignment horizontal="center" vertical="center" wrapText="1"/>
    </xf>
    <xf numFmtId="10" fontId="2" fillId="4" borderId="0" xfId="0" applyNumberFormat="1" applyFont="1" applyFill="1" applyAlignment="1" applyProtection="1">
      <alignment horizontal="center" vertical="center"/>
    </xf>
    <xf numFmtId="0" fontId="2" fillId="4" borderId="0" xfId="0" applyFont="1" applyFill="1" applyProtection="1"/>
    <xf numFmtId="169" fontId="20" fillId="0" borderId="0" xfId="6" applyNumberFormat="1" applyFont="1" applyFill="1" applyAlignment="1" applyProtection="1">
      <alignment horizontal="center" vertical="center" wrapText="1"/>
    </xf>
    <xf numFmtId="41" fontId="20" fillId="0" borderId="0" xfId="6" applyFont="1" applyFill="1" applyBorder="1" applyAlignment="1" applyProtection="1">
      <alignment horizontal="center" vertical="center" wrapText="1"/>
    </xf>
    <xf numFmtId="0" fontId="5" fillId="9" borderId="2" xfId="0" applyFont="1" applyFill="1" applyBorder="1" applyAlignment="1" applyProtection="1">
      <alignment horizontal="center" vertical="center" wrapText="1"/>
    </xf>
    <xf numFmtId="0" fontId="47" fillId="0" borderId="2" xfId="0" applyFont="1" applyFill="1" applyBorder="1" applyAlignment="1" applyProtection="1">
      <alignment vertical="center" wrapText="1"/>
    </xf>
    <xf numFmtId="0" fontId="48" fillId="0" borderId="2" xfId="0" applyFont="1" applyFill="1" applyBorder="1" applyAlignment="1" applyProtection="1">
      <alignment vertical="center" wrapText="1"/>
    </xf>
    <xf numFmtId="0" fontId="17" fillId="4" borderId="0" xfId="0" applyFont="1" applyFill="1" applyBorder="1" applyAlignment="1" applyProtection="1">
      <alignment horizontal="center" vertical="center" wrapText="1"/>
    </xf>
    <xf numFmtId="169" fontId="20" fillId="4" borderId="0" xfId="5" applyNumberFormat="1" applyFont="1" applyFill="1" applyAlignment="1" applyProtection="1">
      <alignment horizontal="center" vertical="center" wrapText="1"/>
    </xf>
    <xf numFmtId="169" fontId="20" fillId="0" borderId="0" xfId="5" applyNumberFormat="1" applyFont="1" applyFill="1" applyAlignment="1" applyProtection="1">
      <alignment horizontal="center" vertical="center" wrapText="1"/>
    </xf>
    <xf numFmtId="0" fontId="20" fillId="4" borderId="0" xfId="0" applyFont="1" applyFill="1" applyAlignment="1" applyProtection="1">
      <alignment vertical="center" wrapText="1"/>
    </xf>
    <xf numFmtId="0" fontId="2" fillId="4" borderId="0" xfId="0" applyFont="1" applyFill="1" applyAlignment="1" applyProtection="1">
      <alignment horizontal="justify" vertical="center" wrapText="1"/>
    </xf>
    <xf numFmtId="0" fontId="2" fillId="4" borderId="0" xfId="0" applyFont="1" applyFill="1" applyAlignment="1" applyProtection="1">
      <alignment horizontal="center" vertical="center" wrapText="1"/>
    </xf>
    <xf numFmtId="0" fontId="2" fillId="0" borderId="0" xfId="0" applyFont="1" applyFill="1" applyAlignment="1" applyProtection="1">
      <alignment horizontal="center" vertical="center" wrapText="1"/>
    </xf>
    <xf numFmtId="9" fontId="46" fillId="13" borderId="2" xfId="0" applyNumberFormat="1" applyFont="1" applyFill="1" applyBorder="1" applyAlignment="1" applyProtection="1">
      <alignment horizontal="center" vertical="center" wrapText="1"/>
    </xf>
  </cellXfs>
  <cellStyles count="7">
    <cellStyle name="Hipervínculo" xfId="4" builtinId="8"/>
    <cellStyle name="Millares [0]" xfId="6" builtinId="6"/>
    <cellStyle name="Neutral" xfId="1" builtinId="28" customBuiltin="1"/>
    <cellStyle name="Normal" xfId="0" builtinId="0"/>
    <cellStyle name="Normal 2" xfId="2"/>
    <cellStyle name="Porcentaje" xfId="5" builtinId="5"/>
    <cellStyle name="Total" xfId="3" builtinId="25" customBuiltin="1"/>
  </cellStyles>
  <dxfs count="33">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88227</xdr:colOff>
      <xdr:row>1</xdr:row>
      <xdr:rowOff>20203</xdr:rowOff>
    </xdr:from>
    <xdr:to>
      <xdr:col>2</xdr:col>
      <xdr:colOff>521917</xdr:colOff>
      <xdr:row>4</xdr:row>
      <xdr:rowOff>192447</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2750" y="184726"/>
          <a:ext cx="1074462" cy="110742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462642</xdr:colOff>
      <xdr:row>6</xdr:row>
      <xdr:rowOff>108858</xdr:rowOff>
    </xdr:from>
    <xdr:to>
      <xdr:col>36</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1484313</xdr:colOff>
      <xdr:row>1</xdr:row>
      <xdr:rowOff>34925</xdr:rowOff>
    </xdr:from>
    <xdr:to>
      <xdr:col>2</xdr:col>
      <xdr:colOff>2401888</xdr:colOff>
      <xdr:row>4</xdr:row>
      <xdr:rowOff>204486</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3141" y="213519"/>
          <a:ext cx="917575" cy="92858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18</xdr:row>
      <xdr:rowOff>2</xdr:rowOff>
    </xdr:from>
    <xdr:to>
      <xdr:col>6</xdr:col>
      <xdr:colOff>402789</xdr:colOff>
      <xdr:row>25</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24</xdr:row>
      <xdr:rowOff>10574</xdr:rowOff>
    </xdr:from>
    <xdr:to>
      <xdr:col>5</xdr:col>
      <xdr:colOff>718777</xdr:colOff>
      <xdr:row>35</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34</xdr:row>
      <xdr:rowOff>95250</xdr:rowOff>
    </xdr:from>
    <xdr:to>
      <xdr:col>3</xdr:col>
      <xdr:colOff>1651623</xdr:colOff>
      <xdr:row>43</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jose.florez@nuvu.cc"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hyperlink" Target="mailto:MJimenez@SUPERSOCIEDADES.GOV.CO" TargetMode="External"/><Relationship Id="rId13" Type="http://schemas.openxmlformats.org/officeDocument/2006/relationships/comments" Target="../comments6.xml"/><Relationship Id="rId3" Type="http://schemas.openxmlformats.org/officeDocument/2006/relationships/hyperlink" Target="mailto:ACervantes@supersociedades.gov.co" TargetMode="External"/><Relationship Id="rId7" Type="http://schemas.openxmlformats.org/officeDocument/2006/relationships/hyperlink" Target="mailto:DEnciso@supersociedades.gov.co" TargetMode="External"/><Relationship Id="rId12" Type="http://schemas.openxmlformats.org/officeDocument/2006/relationships/vmlDrawing" Target="../drawings/vmlDrawing6.vml"/><Relationship Id="rId2" Type="http://schemas.openxmlformats.org/officeDocument/2006/relationships/hyperlink" Target="mailto:AnaMA@supersociedades.gov.co" TargetMode="External"/><Relationship Id="rId1" Type="http://schemas.openxmlformats.org/officeDocument/2006/relationships/hyperlink" Target="mailto:Safanador@supersociedades.gov.co" TargetMode="External"/><Relationship Id="rId6" Type="http://schemas.openxmlformats.org/officeDocument/2006/relationships/hyperlink" Target="mailto:LARodriguez@supersociedades.gov.co" TargetMode="External"/><Relationship Id="rId11" Type="http://schemas.openxmlformats.org/officeDocument/2006/relationships/drawing" Target="../drawings/drawing7.xml"/><Relationship Id="rId5" Type="http://schemas.openxmlformats.org/officeDocument/2006/relationships/hyperlink" Target="mailto:MariaA@SUPERSOCIEDADES.GOV.CO" TargetMode="External"/><Relationship Id="rId10" Type="http://schemas.openxmlformats.org/officeDocument/2006/relationships/printerSettings" Target="../printerSettings/printerSettings7.bin"/><Relationship Id="rId4" Type="http://schemas.openxmlformats.org/officeDocument/2006/relationships/hyperlink" Target="mailto:BEscobar@supersociedades.gov.co" TargetMode="External"/><Relationship Id="rId9" Type="http://schemas.openxmlformats.org/officeDocument/2006/relationships/hyperlink" Target="mailto:CMantilla@SUPERSOCIEDADES.GOV.CO"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tabSelected="1" zoomScale="110" zoomScaleNormal="110" workbookViewId="0">
      <selection activeCell="E7" sqref="E7:L7"/>
    </sheetView>
  </sheetViews>
  <sheetFormatPr baseColWidth="10" defaultColWidth="11.42578125" defaultRowHeight="12" x14ac:dyDescent="0.2"/>
  <cols>
    <col min="1" max="1" width="0.7109375" style="1" customWidth="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5.25" customHeight="1" thickBot="1" x14ac:dyDescent="0.25"/>
    <row r="2" spans="1:19" s="11" customFormat="1" ht="26.25" customHeight="1" x14ac:dyDescent="0.2">
      <c r="A2" s="68"/>
      <c r="B2" s="184"/>
      <c r="C2" s="185"/>
      <c r="D2" s="186" t="s">
        <v>0</v>
      </c>
      <c r="E2" s="187"/>
      <c r="F2" s="187"/>
      <c r="G2" s="187"/>
      <c r="H2" s="187"/>
      <c r="I2" s="187"/>
      <c r="J2" s="188"/>
      <c r="K2" s="174" t="s">
        <v>1</v>
      </c>
      <c r="L2" s="175"/>
      <c r="M2" s="68"/>
      <c r="N2" s="68"/>
      <c r="O2" s="68"/>
      <c r="P2" s="68"/>
      <c r="Q2" s="68"/>
      <c r="R2" s="68"/>
      <c r="S2" s="13"/>
    </row>
    <row r="3" spans="1:19" s="11" customFormat="1" ht="23.25" customHeight="1" x14ac:dyDescent="0.2">
      <c r="A3" s="68"/>
      <c r="B3" s="180"/>
      <c r="C3" s="181"/>
      <c r="D3" s="189" t="s">
        <v>2</v>
      </c>
      <c r="E3" s="190"/>
      <c r="F3" s="190"/>
      <c r="G3" s="190"/>
      <c r="H3" s="190"/>
      <c r="I3" s="190"/>
      <c r="J3" s="191"/>
      <c r="K3" s="176" t="s">
        <v>3</v>
      </c>
      <c r="L3" s="177"/>
      <c r="M3" s="68"/>
      <c r="N3" s="68"/>
      <c r="O3" s="68"/>
      <c r="P3" s="68"/>
      <c r="Q3" s="68"/>
      <c r="R3" s="68"/>
      <c r="S3" s="13"/>
    </row>
    <row r="4" spans="1:19" s="11" customFormat="1" ht="24" customHeight="1" x14ac:dyDescent="0.2">
      <c r="A4" s="68"/>
      <c r="B4" s="180"/>
      <c r="C4" s="181"/>
      <c r="D4" s="189" t="s">
        <v>4</v>
      </c>
      <c r="E4" s="190"/>
      <c r="F4" s="190"/>
      <c r="G4" s="190"/>
      <c r="H4" s="190"/>
      <c r="I4" s="190"/>
      <c r="J4" s="191"/>
      <c r="K4" s="176" t="s">
        <v>5</v>
      </c>
      <c r="L4" s="177"/>
      <c r="M4" s="68"/>
      <c r="N4" s="68"/>
      <c r="O4" s="68"/>
      <c r="P4" s="68"/>
      <c r="Q4" s="68"/>
      <c r="R4" s="68"/>
      <c r="S4" s="13"/>
    </row>
    <row r="5" spans="1:19" s="11" customFormat="1" ht="22.5" customHeight="1" thickBot="1" x14ac:dyDescent="0.25">
      <c r="A5" s="68"/>
      <c r="B5" s="182"/>
      <c r="C5" s="183"/>
      <c r="D5" s="192" t="s">
        <v>6</v>
      </c>
      <c r="E5" s="193"/>
      <c r="F5" s="193"/>
      <c r="G5" s="193"/>
      <c r="H5" s="193"/>
      <c r="I5" s="193"/>
      <c r="J5" s="194"/>
      <c r="K5" s="178" t="s">
        <v>7</v>
      </c>
      <c r="L5" s="179"/>
      <c r="M5" s="68"/>
      <c r="N5" s="68"/>
      <c r="O5" s="68"/>
      <c r="P5" s="68"/>
      <c r="Q5" s="68"/>
      <c r="R5" s="68"/>
      <c r="S5" s="13"/>
    </row>
    <row r="6" spans="1:19" ht="5.25" customHeight="1" x14ac:dyDescent="0.2">
      <c r="C6" s="24"/>
      <c r="D6" s="24"/>
      <c r="E6" s="24"/>
      <c r="F6" s="24"/>
      <c r="G6" s="24"/>
      <c r="H6" s="24"/>
      <c r="I6" s="24"/>
    </row>
    <row r="7" spans="1:19" ht="48" customHeight="1" x14ac:dyDescent="0.2">
      <c r="C7" s="173" t="s">
        <v>8</v>
      </c>
      <c r="D7" s="173"/>
      <c r="E7" s="195" t="s">
        <v>234</v>
      </c>
      <c r="F7" s="195"/>
      <c r="G7" s="195"/>
      <c r="H7" s="195"/>
      <c r="I7" s="195"/>
      <c r="J7" s="195"/>
      <c r="K7" s="195"/>
      <c r="L7" s="195"/>
      <c r="M7" s="86"/>
      <c r="N7" s="86"/>
      <c r="O7" s="86"/>
      <c r="P7" s="86"/>
      <c r="Q7" s="86"/>
      <c r="S7" s="1"/>
    </row>
    <row r="8" spans="1:19" ht="6.75" customHeight="1" x14ac:dyDescent="0.2">
      <c r="C8" s="6"/>
      <c r="D8" s="6"/>
      <c r="E8" s="7"/>
      <c r="F8" s="7"/>
      <c r="G8" s="7"/>
      <c r="H8" s="7"/>
      <c r="I8" s="7"/>
      <c r="S8" s="1"/>
    </row>
    <row r="9" spans="1:19" ht="6.75" customHeight="1" thickBot="1" x14ac:dyDescent="0.25">
      <c r="C9" s="6"/>
      <c r="D9" s="6"/>
      <c r="E9" s="7"/>
      <c r="F9" s="7"/>
      <c r="G9" s="7"/>
      <c r="H9" s="7"/>
      <c r="I9" s="7"/>
      <c r="S9" s="1"/>
    </row>
    <row r="10" spans="1:19" ht="12.75" thickBot="1" x14ac:dyDescent="0.25">
      <c r="B10" s="26"/>
      <c r="C10" s="27"/>
      <c r="D10" s="27"/>
      <c r="E10" s="27"/>
      <c r="F10" s="27"/>
      <c r="G10" s="27"/>
      <c r="H10" s="27"/>
      <c r="I10" s="27"/>
      <c r="J10" s="27"/>
      <c r="K10" s="27"/>
      <c r="L10" s="28"/>
    </row>
    <row r="11" spans="1:19" ht="39.950000000000003" customHeight="1" thickBot="1" x14ac:dyDescent="0.25">
      <c r="B11" s="29"/>
      <c r="C11" s="15" t="s">
        <v>9</v>
      </c>
      <c r="D11" s="30"/>
      <c r="E11" s="15" t="s">
        <v>10</v>
      </c>
      <c r="F11" s="30"/>
      <c r="G11" s="15" t="s">
        <v>11</v>
      </c>
      <c r="H11" s="30"/>
      <c r="I11" s="15" t="s">
        <v>12</v>
      </c>
      <c r="J11" s="30"/>
      <c r="K11" s="15" t="s">
        <v>13</v>
      </c>
      <c r="L11" s="31"/>
    </row>
    <row r="12" spans="1:19" ht="15" customHeight="1" thickBot="1" x14ac:dyDescent="0.25">
      <c r="B12" s="29"/>
      <c r="C12" s="30"/>
      <c r="D12" s="30"/>
      <c r="E12" s="30"/>
      <c r="F12" s="30"/>
      <c r="G12" s="30"/>
      <c r="H12" s="30"/>
      <c r="I12" s="30"/>
      <c r="J12" s="30"/>
      <c r="K12" s="30"/>
      <c r="L12" s="31"/>
    </row>
    <row r="13" spans="1:19" ht="39.950000000000003" customHeight="1" thickBot="1" x14ac:dyDescent="0.25">
      <c r="B13" s="29"/>
      <c r="C13" s="15" t="s">
        <v>14</v>
      </c>
      <c r="D13" s="30"/>
      <c r="E13" s="15" t="s">
        <v>15</v>
      </c>
      <c r="F13" s="30"/>
      <c r="G13" s="15" t="s">
        <v>16</v>
      </c>
      <c r="H13" s="30"/>
      <c r="I13" s="15" t="s">
        <v>17</v>
      </c>
      <c r="J13" s="30"/>
      <c r="K13" s="15" t="s">
        <v>18</v>
      </c>
      <c r="L13" s="31"/>
    </row>
    <row r="14" spans="1:19" ht="15" customHeight="1" thickBot="1" x14ac:dyDescent="0.25">
      <c r="B14" s="29"/>
      <c r="C14" s="30"/>
      <c r="D14" s="30"/>
      <c r="E14" s="30"/>
      <c r="F14" s="30"/>
      <c r="G14" s="30"/>
      <c r="H14" s="30"/>
      <c r="I14" s="30"/>
      <c r="J14" s="30"/>
      <c r="K14" s="30"/>
      <c r="L14" s="31"/>
    </row>
    <row r="15" spans="1:19" ht="37.5" customHeight="1" thickBot="1" x14ac:dyDescent="0.25">
      <c r="B15" s="29"/>
      <c r="C15" s="30"/>
      <c r="D15" s="30"/>
      <c r="E15" s="30"/>
      <c r="F15" s="30"/>
      <c r="G15" s="15" t="s">
        <v>19</v>
      </c>
      <c r="H15" s="30"/>
      <c r="I15" s="30"/>
      <c r="J15" s="30"/>
      <c r="K15" s="30"/>
      <c r="L15" s="31"/>
    </row>
    <row r="16" spans="1:19" ht="12.75" thickBot="1" x14ac:dyDescent="0.25">
      <c r="B16" s="32"/>
      <c r="C16" s="33"/>
      <c r="D16" s="33"/>
      <c r="E16" s="33"/>
      <c r="F16" s="33"/>
      <c r="G16" s="33"/>
      <c r="H16" s="33"/>
      <c r="I16" s="33"/>
      <c r="J16" s="33"/>
      <c r="K16" s="33"/>
      <c r="L16" s="34"/>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L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scale="88"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B7" zoomScale="110" zoomScaleNormal="110" workbookViewId="0">
      <selection activeCell="D18" sqref="D18:P18"/>
    </sheetView>
  </sheetViews>
  <sheetFormatPr baseColWidth="10" defaultColWidth="11.42578125" defaultRowHeight="12" x14ac:dyDescent="0.2"/>
  <cols>
    <col min="1" max="1" width="2.42578125" style="1" customWidth="1"/>
    <col min="2" max="2" width="9.5703125" style="1" customWidth="1"/>
    <col min="3" max="3" width="12.710937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262"/>
      <c r="C2" s="263"/>
      <c r="D2" s="285" t="s">
        <v>0</v>
      </c>
      <c r="E2" s="286"/>
      <c r="F2" s="286"/>
      <c r="G2" s="286"/>
      <c r="H2" s="286"/>
      <c r="I2" s="286"/>
      <c r="J2" s="287"/>
      <c r="K2" s="58"/>
      <c r="L2" s="56"/>
      <c r="M2" s="279" t="str">
        <f>Proyecto!K2</f>
        <v>Código: GC-F-015</v>
      </c>
      <c r="N2" s="279"/>
      <c r="O2" s="279"/>
      <c r="P2" s="280"/>
      <c r="Q2" s="68"/>
      <c r="R2" s="9"/>
      <c r="S2" s="9"/>
      <c r="T2" s="9"/>
      <c r="U2" s="12"/>
      <c r="V2" s="68"/>
      <c r="W2" s="68"/>
      <c r="X2" s="68"/>
      <c r="Y2" s="68"/>
      <c r="Z2" s="68"/>
      <c r="AA2" s="68"/>
      <c r="AB2" s="68"/>
      <c r="AC2" s="68"/>
      <c r="AD2" s="68"/>
      <c r="AE2" s="13"/>
    </row>
    <row r="3" spans="2:31" s="10" customFormat="1" ht="23.25" customHeight="1" x14ac:dyDescent="0.2">
      <c r="B3" s="264"/>
      <c r="C3" s="265"/>
      <c r="D3" s="288" t="s">
        <v>2</v>
      </c>
      <c r="E3" s="289"/>
      <c r="F3" s="289"/>
      <c r="G3" s="289"/>
      <c r="H3" s="289"/>
      <c r="I3" s="289"/>
      <c r="J3" s="290"/>
      <c r="K3" s="73"/>
      <c r="L3" s="74"/>
      <c r="M3" s="281" t="str">
        <f>Proyecto!K3</f>
        <v>Fecha: 17 de septiembre de 2014</v>
      </c>
      <c r="N3" s="281"/>
      <c r="O3" s="281"/>
      <c r="P3" s="282"/>
      <c r="Q3" s="68"/>
      <c r="R3" s="9"/>
      <c r="S3" s="9"/>
      <c r="T3" s="9"/>
      <c r="U3" s="12"/>
      <c r="V3" s="68"/>
      <c r="W3" s="68"/>
      <c r="X3" s="68"/>
      <c r="Y3" s="68"/>
      <c r="Z3" s="68"/>
      <c r="AA3" s="68"/>
      <c r="AB3" s="68"/>
      <c r="AC3" s="68"/>
      <c r="AD3" s="68"/>
      <c r="AE3" s="13"/>
    </row>
    <row r="4" spans="2:31" s="10" customFormat="1" ht="24" customHeight="1" x14ac:dyDescent="0.2">
      <c r="B4" s="264"/>
      <c r="C4" s="265"/>
      <c r="D4" s="288" t="s">
        <v>4</v>
      </c>
      <c r="E4" s="289"/>
      <c r="F4" s="289"/>
      <c r="G4" s="289"/>
      <c r="H4" s="289"/>
      <c r="I4" s="289"/>
      <c r="J4" s="290"/>
      <c r="K4" s="73"/>
      <c r="L4" s="74"/>
      <c r="M4" s="281" t="str">
        <f>Proyecto!K4</f>
        <v>Versión 001</v>
      </c>
      <c r="N4" s="281"/>
      <c r="O4" s="281"/>
      <c r="P4" s="282"/>
      <c r="Q4" s="68"/>
      <c r="R4" s="9"/>
      <c r="S4" s="68"/>
      <c r="T4" s="68"/>
      <c r="U4" s="12"/>
      <c r="V4" s="68"/>
      <c r="W4" s="68"/>
      <c r="X4" s="68"/>
      <c r="Y4" s="68"/>
      <c r="Z4" s="68"/>
      <c r="AA4" s="68"/>
      <c r="AB4" s="68"/>
      <c r="AC4" s="68"/>
      <c r="AD4" s="68"/>
      <c r="AE4" s="13"/>
    </row>
    <row r="5" spans="2:31" s="10" customFormat="1" ht="22.5" customHeight="1" thickBot="1" x14ac:dyDescent="0.25">
      <c r="B5" s="266"/>
      <c r="C5" s="267"/>
      <c r="D5" s="291" t="s">
        <v>6</v>
      </c>
      <c r="E5" s="292"/>
      <c r="F5" s="292"/>
      <c r="G5" s="292"/>
      <c r="H5" s="292"/>
      <c r="I5" s="292"/>
      <c r="J5" s="293"/>
      <c r="K5" s="59"/>
      <c r="L5" s="57"/>
      <c r="M5" s="283" t="s">
        <v>96</v>
      </c>
      <c r="N5" s="283"/>
      <c r="O5" s="283"/>
      <c r="P5" s="284"/>
      <c r="Q5" s="68"/>
      <c r="R5" s="9"/>
      <c r="S5" s="68"/>
      <c r="T5" s="68"/>
      <c r="U5" s="9"/>
      <c r="V5" s="68"/>
      <c r="W5" s="68"/>
      <c r="X5" s="68"/>
      <c r="Y5" s="68"/>
      <c r="Z5" s="68"/>
      <c r="AA5" s="68"/>
      <c r="AB5" s="68"/>
      <c r="AC5" s="68"/>
      <c r="AD5" s="68"/>
      <c r="AE5" s="13"/>
    </row>
    <row r="6" spans="2:31" ht="5.25" customHeight="1" x14ac:dyDescent="0.2">
      <c r="B6" s="24"/>
      <c r="C6" s="24"/>
      <c r="D6" s="24"/>
      <c r="E6" s="24"/>
      <c r="F6" s="24"/>
      <c r="G6" s="24"/>
      <c r="H6" s="24"/>
      <c r="I6" s="24"/>
      <c r="J6" s="24"/>
      <c r="K6" s="24"/>
      <c r="L6" s="24"/>
      <c r="M6" s="24"/>
      <c r="N6" s="24"/>
      <c r="O6" s="24"/>
      <c r="P6" s="24"/>
    </row>
    <row r="7" spans="2:31" ht="29.25" customHeight="1" x14ac:dyDescent="0.2">
      <c r="B7" s="173" t="s">
        <v>8</v>
      </c>
      <c r="C7" s="173"/>
      <c r="D7" s="239" t="str">
        <f>Proyecto!$E$7</f>
        <v>Uso y apropiación del Tesauro</v>
      </c>
      <c r="E7" s="239"/>
      <c r="F7" s="239"/>
      <c r="G7" s="239"/>
      <c r="H7" s="239"/>
      <c r="I7" s="239"/>
      <c r="J7" s="239"/>
      <c r="K7" s="239"/>
      <c r="L7" s="239"/>
      <c r="M7" s="239"/>
      <c r="N7" s="239"/>
      <c r="O7" s="239"/>
      <c r="P7" s="239"/>
      <c r="AE7" s="1"/>
    </row>
    <row r="8" spans="2:31" ht="6.75" customHeight="1" x14ac:dyDescent="0.2">
      <c r="B8" s="6"/>
      <c r="C8" s="6"/>
      <c r="D8" s="97"/>
      <c r="E8" s="97"/>
      <c r="F8" s="97"/>
      <c r="G8" s="97"/>
      <c r="H8" s="97"/>
      <c r="I8" s="97"/>
      <c r="J8" s="97"/>
      <c r="K8" s="97"/>
      <c r="L8" s="97"/>
      <c r="M8" s="97"/>
      <c r="N8" s="97"/>
      <c r="O8" s="97"/>
      <c r="P8" s="97"/>
      <c r="AE8" s="1"/>
    </row>
    <row r="9" spans="2:31" ht="3.75" customHeight="1" x14ac:dyDescent="0.2">
      <c r="D9" s="99"/>
      <c r="E9" s="99"/>
      <c r="F9" s="99"/>
      <c r="G9" s="99"/>
      <c r="H9" s="99"/>
      <c r="I9" s="99"/>
      <c r="J9" s="99"/>
      <c r="K9" s="99"/>
      <c r="L9" s="99"/>
      <c r="M9" s="99"/>
      <c r="N9" s="99"/>
      <c r="O9" s="99"/>
      <c r="P9" s="99"/>
    </row>
    <row r="10" spans="2:31" ht="75.75" customHeight="1" x14ac:dyDescent="0.2">
      <c r="B10" s="277" t="s">
        <v>97</v>
      </c>
      <c r="C10" s="277"/>
      <c r="D10" s="246" t="s">
        <v>218</v>
      </c>
      <c r="E10" s="247"/>
      <c r="F10" s="247"/>
      <c r="G10" s="247"/>
      <c r="H10" s="247"/>
      <c r="I10" s="247"/>
      <c r="J10" s="247"/>
      <c r="K10" s="247"/>
      <c r="L10" s="247"/>
      <c r="M10" s="247"/>
      <c r="N10" s="247"/>
      <c r="O10" s="247"/>
      <c r="P10" s="247"/>
      <c r="AE10" s="1"/>
    </row>
    <row r="11" spans="2:31" ht="5.25" customHeight="1" x14ac:dyDescent="0.2">
      <c r="D11" s="99"/>
      <c r="E11" s="99"/>
      <c r="F11" s="99"/>
      <c r="G11" s="99"/>
      <c r="H11" s="99"/>
      <c r="I11" s="99"/>
      <c r="J11" s="99"/>
      <c r="K11" s="99"/>
      <c r="L11" s="99"/>
      <c r="M11" s="99"/>
      <c r="N11" s="99"/>
      <c r="O11" s="99"/>
      <c r="P11" s="99"/>
    </row>
    <row r="12" spans="2:31" ht="32.25" customHeight="1" x14ac:dyDescent="0.2">
      <c r="B12" s="173" t="s">
        <v>98</v>
      </c>
      <c r="C12" s="173"/>
      <c r="D12" s="246" t="s">
        <v>219</v>
      </c>
      <c r="E12" s="246"/>
      <c r="F12" s="246"/>
      <c r="G12" s="246"/>
      <c r="H12" s="246"/>
      <c r="I12" s="246"/>
      <c r="J12" s="246"/>
      <c r="K12" s="246"/>
      <c r="L12" s="246"/>
      <c r="M12" s="246"/>
      <c r="N12" s="246"/>
      <c r="O12" s="246"/>
      <c r="P12" s="246"/>
    </row>
    <row r="13" spans="2:31" ht="3" customHeight="1" x14ac:dyDescent="0.2">
      <c r="B13" s="6"/>
      <c r="C13" s="6"/>
      <c r="D13" s="124"/>
      <c r="E13" s="124"/>
      <c r="F13" s="124"/>
      <c r="G13" s="124"/>
      <c r="H13" s="124"/>
      <c r="I13" s="124"/>
      <c r="J13" s="124"/>
      <c r="K13" s="124"/>
      <c r="L13" s="124"/>
      <c r="M13" s="124"/>
      <c r="N13" s="124"/>
      <c r="O13" s="124"/>
      <c r="P13" s="124"/>
      <c r="AE13" s="1"/>
    </row>
    <row r="14" spans="2:31" ht="61.5" customHeight="1" x14ac:dyDescent="0.2">
      <c r="B14" s="277" t="s">
        <v>99</v>
      </c>
      <c r="C14" s="277"/>
      <c r="D14" s="246" t="s">
        <v>259</v>
      </c>
      <c r="E14" s="246"/>
      <c r="F14" s="246"/>
      <c r="G14" s="246"/>
      <c r="H14" s="246"/>
      <c r="I14" s="246"/>
      <c r="J14" s="246"/>
      <c r="K14" s="246"/>
      <c r="L14" s="246"/>
      <c r="M14" s="246"/>
      <c r="N14" s="246"/>
      <c r="O14" s="246"/>
      <c r="P14" s="246"/>
    </row>
    <row r="15" spans="2:31" ht="3" customHeight="1" x14ac:dyDescent="0.2">
      <c r="B15" s="6"/>
      <c r="C15" s="6"/>
      <c r="D15" s="124"/>
      <c r="E15" s="124"/>
      <c r="F15" s="124"/>
      <c r="G15" s="124"/>
      <c r="H15" s="124"/>
      <c r="I15" s="124"/>
      <c r="J15" s="124"/>
      <c r="K15" s="124"/>
      <c r="L15" s="124"/>
      <c r="M15" s="124"/>
      <c r="N15" s="124"/>
      <c r="O15" s="124"/>
      <c r="P15" s="124"/>
      <c r="AE15" s="1"/>
    </row>
    <row r="16" spans="2:31" ht="45.75" customHeight="1" x14ac:dyDescent="0.2">
      <c r="B16" s="277" t="s">
        <v>100</v>
      </c>
      <c r="C16" s="277"/>
      <c r="D16" s="278" t="s">
        <v>220</v>
      </c>
      <c r="E16" s="278"/>
      <c r="F16" s="278"/>
      <c r="G16" s="278"/>
      <c r="H16" s="278"/>
      <c r="I16" s="278"/>
      <c r="J16" s="278"/>
      <c r="K16" s="278"/>
      <c r="L16" s="278"/>
      <c r="M16" s="278"/>
      <c r="N16" s="278"/>
      <c r="O16" s="278"/>
      <c r="P16" s="278"/>
    </row>
    <row r="17" spans="2:31" ht="3" customHeight="1" x14ac:dyDescent="0.2">
      <c r="B17" s="6"/>
      <c r="C17" s="6"/>
      <c r="D17" s="124"/>
      <c r="E17" s="124"/>
      <c r="F17" s="124"/>
      <c r="G17" s="124"/>
      <c r="H17" s="124"/>
      <c r="I17" s="124"/>
      <c r="J17" s="124"/>
      <c r="K17" s="124"/>
      <c r="L17" s="124"/>
      <c r="M17" s="124"/>
      <c r="N17" s="124"/>
      <c r="O17" s="124"/>
      <c r="P17" s="124"/>
      <c r="AE17" s="1"/>
    </row>
    <row r="18" spans="2:31" ht="124.5" customHeight="1" x14ac:dyDescent="0.2">
      <c r="B18" s="277" t="s">
        <v>101</v>
      </c>
      <c r="C18" s="277"/>
      <c r="D18" s="246" t="s">
        <v>248</v>
      </c>
      <c r="E18" s="246"/>
      <c r="F18" s="246"/>
      <c r="G18" s="246"/>
      <c r="H18" s="246"/>
      <c r="I18" s="246"/>
      <c r="J18" s="246"/>
      <c r="K18" s="246"/>
      <c r="L18" s="246"/>
      <c r="M18" s="246"/>
      <c r="N18" s="246"/>
      <c r="O18" s="246"/>
      <c r="P18" s="246"/>
    </row>
    <row r="19" spans="2:31" ht="5.25" customHeight="1" x14ac:dyDescent="0.2">
      <c r="B19" s="6"/>
      <c r="C19" s="6"/>
      <c r="D19" s="124"/>
      <c r="E19" s="124"/>
      <c r="F19" s="124"/>
      <c r="G19" s="124"/>
      <c r="H19" s="124"/>
      <c r="I19" s="124"/>
      <c r="J19" s="124"/>
      <c r="K19" s="124"/>
      <c r="L19" s="124"/>
      <c r="M19" s="124"/>
      <c r="N19" s="124"/>
      <c r="O19" s="124"/>
      <c r="P19" s="124"/>
      <c r="AE19" s="1"/>
    </row>
    <row r="20" spans="2:31" ht="55.5" customHeight="1" x14ac:dyDescent="0.2">
      <c r="B20" s="277" t="s">
        <v>102</v>
      </c>
      <c r="C20" s="277"/>
      <c r="D20" s="246" t="s">
        <v>262</v>
      </c>
      <c r="E20" s="246"/>
      <c r="F20" s="246"/>
      <c r="G20" s="246"/>
      <c r="H20" s="246"/>
      <c r="I20" s="246"/>
      <c r="J20" s="246"/>
      <c r="K20" s="246"/>
      <c r="L20" s="246"/>
      <c r="M20" s="246"/>
      <c r="N20" s="246"/>
      <c r="O20" s="246"/>
      <c r="P20" s="246"/>
    </row>
  </sheetData>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W11:AC12 W16:AC16 Q11:U12 G18:M18 O18:U18 W18:AC18 W20:AC65492 O16:U16 G16:M16">
      <formula1>1</formula1>
      <formula2>5</formula2>
    </dataValidation>
  </dataValidations>
  <printOptions horizontalCentered="1"/>
  <pageMargins left="0.39370078740157483" right="0.39370078740157483" top="0.74803149606299213" bottom="0.74803149606299213" header="0.31496062992125984" footer="0.31496062992125984"/>
  <pageSetup scale="6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AL30"/>
  <sheetViews>
    <sheetView showGridLines="0" topLeftCell="A7" zoomScale="70" zoomScaleNormal="70" workbookViewId="0">
      <pane xSplit="5" ySplit="3" topLeftCell="F10" activePane="bottomRight" state="frozen"/>
      <selection activeCell="A7" sqref="A7"/>
      <selection pane="topRight" activeCell="F7" sqref="F7"/>
      <selection pane="bottomLeft" activeCell="A10" sqref="A10"/>
      <selection pane="bottomRight" activeCell="K15" sqref="K15"/>
    </sheetView>
  </sheetViews>
  <sheetFormatPr baseColWidth="10" defaultColWidth="11.42578125" defaultRowHeight="15" x14ac:dyDescent="0.2"/>
  <cols>
    <col min="1" max="1" width="1.140625" style="128" customWidth="1"/>
    <col min="2" max="2" width="5.140625" style="128" customWidth="1"/>
    <col min="3" max="3" width="55" style="129" customWidth="1"/>
    <col min="4" max="4" width="27.140625" style="130" customWidth="1"/>
    <col min="5" max="5" width="10.42578125" style="131" customWidth="1"/>
    <col min="6" max="6" width="15.28515625" style="131" customWidth="1"/>
    <col min="7" max="7" width="21.85546875" style="131" customWidth="1"/>
    <col min="8" max="9" width="39.7109375" style="129" customWidth="1"/>
    <col min="10" max="10" width="16.28515625" style="129" customWidth="1"/>
    <col min="11" max="11" width="72.5703125" style="132" customWidth="1"/>
    <col min="12" max="12" width="30.7109375" style="129" customWidth="1"/>
    <col min="13" max="13" width="22.85546875" style="129" customWidth="1"/>
    <col min="14" max="14" width="8.7109375" style="133" hidden="1" customWidth="1"/>
    <col min="15" max="15" width="8.7109375" style="143" hidden="1" customWidth="1"/>
    <col min="16" max="18" width="8.7109375" style="133" hidden="1" customWidth="1"/>
    <col min="19" max="19" width="8.7109375" style="143" hidden="1" customWidth="1"/>
    <col min="20" max="35" width="8.7109375" style="133" hidden="1" customWidth="1"/>
    <col min="36" max="36" width="7.5703125" style="167" hidden="1" customWidth="1"/>
    <col min="37" max="37" width="40.28515625" style="133" customWidth="1"/>
    <col min="38" max="38" width="27.7109375" style="128" customWidth="1"/>
    <col min="39" max="39" width="37.140625" style="128" bestFit="1" customWidth="1"/>
    <col min="40" max="40" width="20.85546875" style="128" customWidth="1"/>
    <col min="41" max="255" width="9.140625" style="128" customWidth="1"/>
    <col min="256" max="16384" width="11.42578125" style="128"/>
  </cols>
  <sheetData>
    <row r="1" spans="2:38" ht="15.75" thickBot="1" x14ac:dyDescent="0.25"/>
    <row r="2" spans="2:38" ht="20.100000000000001" customHeight="1" x14ac:dyDescent="0.2">
      <c r="C2" s="294"/>
      <c r="D2" s="311" t="s">
        <v>0</v>
      </c>
      <c r="E2" s="312"/>
      <c r="F2" s="312"/>
      <c r="G2" s="312"/>
      <c r="H2" s="312"/>
      <c r="I2" s="312"/>
      <c r="J2" s="312"/>
      <c r="K2" s="313"/>
      <c r="L2" s="305" t="str">
        <f>Proyecto!K2</f>
        <v>Código: GC-F-015</v>
      </c>
      <c r="M2" s="306"/>
      <c r="N2" s="134"/>
      <c r="O2" s="128"/>
      <c r="P2" s="134"/>
      <c r="Q2" s="134"/>
      <c r="R2" s="134"/>
      <c r="S2" s="128"/>
      <c r="T2" s="134"/>
      <c r="U2" s="134"/>
      <c r="V2" s="134"/>
      <c r="W2" s="134"/>
      <c r="X2" s="134"/>
      <c r="Y2" s="134"/>
      <c r="Z2" s="134"/>
      <c r="AA2" s="134"/>
      <c r="AB2" s="134"/>
      <c r="AC2" s="134"/>
      <c r="AD2" s="134"/>
      <c r="AE2" s="134"/>
      <c r="AF2" s="134"/>
      <c r="AG2" s="134"/>
      <c r="AH2" s="134"/>
      <c r="AI2" s="134"/>
      <c r="AJ2" s="168"/>
      <c r="AK2" s="134"/>
    </row>
    <row r="3" spans="2:38" ht="20.100000000000001" customHeight="1" x14ac:dyDescent="0.2">
      <c r="C3" s="295"/>
      <c r="D3" s="297" t="s">
        <v>2</v>
      </c>
      <c r="E3" s="298"/>
      <c r="F3" s="298"/>
      <c r="G3" s="298"/>
      <c r="H3" s="298"/>
      <c r="I3" s="298"/>
      <c r="J3" s="298"/>
      <c r="K3" s="299"/>
      <c r="L3" s="307" t="str">
        <f>Proyecto!K3</f>
        <v>Fecha: 17 de septiembre de 2014</v>
      </c>
      <c r="M3" s="308"/>
      <c r="N3" s="134"/>
      <c r="O3" s="128"/>
      <c r="P3" s="134"/>
      <c r="Q3" s="134"/>
      <c r="R3" s="134"/>
      <c r="S3" s="128"/>
      <c r="T3" s="134"/>
      <c r="U3" s="134"/>
      <c r="V3" s="134"/>
      <c r="W3" s="134"/>
      <c r="X3" s="134"/>
      <c r="Y3" s="134"/>
      <c r="Z3" s="134"/>
      <c r="AA3" s="134"/>
      <c r="AB3" s="134"/>
      <c r="AC3" s="134"/>
      <c r="AD3" s="134"/>
      <c r="AE3" s="134"/>
      <c r="AF3" s="134"/>
      <c r="AG3" s="134"/>
      <c r="AH3" s="134"/>
      <c r="AI3" s="134"/>
      <c r="AJ3" s="168"/>
      <c r="AK3" s="134"/>
    </row>
    <row r="4" spans="2:38" ht="20.100000000000001" customHeight="1" x14ac:dyDescent="0.2">
      <c r="C4" s="295"/>
      <c r="D4" s="297" t="s">
        <v>4</v>
      </c>
      <c r="E4" s="298"/>
      <c r="F4" s="298"/>
      <c r="G4" s="298"/>
      <c r="H4" s="298"/>
      <c r="I4" s="298"/>
      <c r="J4" s="298"/>
      <c r="K4" s="299"/>
      <c r="L4" s="307" t="str">
        <f>Proyecto!K4</f>
        <v>Versión 001</v>
      </c>
      <c r="M4" s="308"/>
      <c r="N4" s="134"/>
      <c r="O4" s="128"/>
      <c r="P4" s="134"/>
      <c r="Q4" s="134"/>
      <c r="R4" s="134"/>
      <c r="S4" s="128"/>
      <c r="T4" s="134"/>
      <c r="U4" s="134"/>
      <c r="V4" s="134"/>
      <c r="W4" s="134"/>
      <c r="X4" s="134"/>
      <c r="Y4" s="134"/>
      <c r="Z4" s="134"/>
      <c r="AA4" s="134"/>
      <c r="AB4" s="134"/>
      <c r="AC4" s="134"/>
      <c r="AD4" s="134"/>
      <c r="AE4" s="134"/>
      <c r="AF4" s="134"/>
      <c r="AG4" s="134"/>
      <c r="AH4" s="134"/>
      <c r="AI4" s="134"/>
      <c r="AJ4" s="168"/>
      <c r="AK4" s="134"/>
    </row>
    <row r="5" spans="2:38" ht="20.100000000000001" customHeight="1" thickBot="1" x14ac:dyDescent="0.25">
      <c r="C5" s="296"/>
      <c r="D5" s="300" t="s">
        <v>6</v>
      </c>
      <c r="E5" s="301"/>
      <c r="F5" s="301"/>
      <c r="G5" s="301"/>
      <c r="H5" s="301"/>
      <c r="I5" s="301"/>
      <c r="J5" s="301"/>
      <c r="K5" s="302"/>
      <c r="L5" s="309" t="s">
        <v>103</v>
      </c>
      <c r="M5" s="310"/>
      <c r="N5" s="134"/>
      <c r="O5" s="128"/>
      <c r="P5" s="134"/>
      <c r="Q5" s="134"/>
      <c r="R5" s="134"/>
      <c r="S5" s="128"/>
      <c r="T5" s="134"/>
      <c r="U5" s="134"/>
      <c r="V5" s="134"/>
      <c r="W5" s="134"/>
      <c r="X5" s="134"/>
      <c r="Y5" s="134"/>
      <c r="Z5" s="134"/>
      <c r="AA5" s="134"/>
      <c r="AB5" s="134"/>
      <c r="AC5" s="134"/>
      <c r="AD5" s="134"/>
      <c r="AE5" s="134"/>
      <c r="AF5" s="134"/>
      <c r="AG5" s="134"/>
      <c r="AH5" s="134"/>
      <c r="AI5" s="134"/>
      <c r="AJ5" s="168"/>
      <c r="AK5" s="134"/>
    </row>
    <row r="6" spans="2:38" ht="15.75" x14ac:dyDescent="0.2">
      <c r="C6" s="135"/>
      <c r="D6" s="136"/>
      <c r="E6" s="137"/>
      <c r="F6" s="137"/>
    </row>
    <row r="7" spans="2:38" ht="22.5" customHeight="1" x14ac:dyDescent="0.2">
      <c r="C7" s="138" t="s">
        <v>104</v>
      </c>
      <c r="D7" s="303" t="str">
        <f>Proyecto!$E$7</f>
        <v>Uso y apropiación del Tesauro</v>
      </c>
      <c r="E7" s="303"/>
      <c r="F7" s="303"/>
      <c r="G7" s="303"/>
      <c r="H7" s="303"/>
      <c r="I7" s="303"/>
      <c r="J7" s="303"/>
      <c r="K7" s="303"/>
      <c r="L7" s="303"/>
      <c r="M7" s="304"/>
      <c r="N7" s="129"/>
      <c r="O7" s="129"/>
      <c r="P7" s="129"/>
      <c r="Q7" s="129"/>
      <c r="R7" s="129"/>
      <c r="S7" s="129"/>
      <c r="T7" s="129"/>
      <c r="U7" s="129"/>
      <c r="V7" s="129"/>
      <c r="W7" s="129"/>
      <c r="X7" s="129"/>
      <c r="Y7" s="129"/>
      <c r="Z7" s="129"/>
      <c r="AA7" s="129"/>
      <c r="AB7" s="129"/>
      <c r="AC7" s="129"/>
      <c r="AD7" s="129"/>
      <c r="AE7" s="129"/>
      <c r="AF7" s="129"/>
      <c r="AG7" s="129"/>
      <c r="AH7" s="129"/>
      <c r="AI7" s="129"/>
      <c r="AJ7" s="169"/>
      <c r="AK7" s="129"/>
    </row>
    <row r="8" spans="2:38" x14ac:dyDescent="0.2">
      <c r="N8" s="314" t="s">
        <v>263</v>
      </c>
      <c r="O8" s="314"/>
      <c r="P8" s="314" t="s">
        <v>264</v>
      </c>
      <c r="Q8" s="314"/>
      <c r="R8" s="314" t="s">
        <v>265</v>
      </c>
      <c r="S8" s="314"/>
      <c r="T8" s="314" t="s">
        <v>266</v>
      </c>
      <c r="U8" s="314"/>
      <c r="V8" s="314" t="s">
        <v>267</v>
      </c>
      <c r="W8" s="314"/>
      <c r="X8" s="314" t="s">
        <v>268</v>
      </c>
      <c r="Y8" s="314"/>
      <c r="Z8" s="314" t="s">
        <v>269</v>
      </c>
      <c r="AA8" s="314"/>
      <c r="AB8" s="314" t="s">
        <v>270</v>
      </c>
      <c r="AC8" s="314"/>
      <c r="AD8" s="314" t="s">
        <v>271</v>
      </c>
      <c r="AE8" s="314"/>
      <c r="AF8" s="314" t="s">
        <v>272</v>
      </c>
      <c r="AG8" s="314"/>
      <c r="AH8" s="314" t="s">
        <v>273</v>
      </c>
      <c r="AI8" s="314"/>
    </row>
    <row r="9" spans="2:38" ht="66.75" customHeight="1" x14ac:dyDescent="0.2">
      <c r="B9" s="139" t="s">
        <v>105</v>
      </c>
      <c r="C9" s="139" t="s">
        <v>106</v>
      </c>
      <c r="D9" s="139" t="s">
        <v>107</v>
      </c>
      <c r="E9" s="140" t="s">
        <v>108</v>
      </c>
      <c r="F9" s="141" t="s">
        <v>109</v>
      </c>
      <c r="G9" s="140" t="s">
        <v>110</v>
      </c>
      <c r="H9" s="142" t="s">
        <v>111</v>
      </c>
      <c r="I9" s="142" t="s">
        <v>112</v>
      </c>
      <c r="J9" s="142" t="s">
        <v>113</v>
      </c>
      <c r="K9" s="345" t="s">
        <v>114</v>
      </c>
      <c r="L9" s="362" t="s">
        <v>277</v>
      </c>
      <c r="M9" s="346" t="s">
        <v>115</v>
      </c>
      <c r="N9" s="346" t="s">
        <v>274</v>
      </c>
      <c r="O9" s="346" t="s">
        <v>275</v>
      </c>
      <c r="P9" s="346" t="s">
        <v>274</v>
      </c>
      <c r="Q9" s="346" t="s">
        <v>275</v>
      </c>
      <c r="R9" s="346" t="s">
        <v>274</v>
      </c>
      <c r="S9" s="346" t="s">
        <v>275</v>
      </c>
      <c r="T9" s="346" t="s">
        <v>274</v>
      </c>
      <c r="U9" s="346" t="s">
        <v>275</v>
      </c>
      <c r="V9" s="346" t="s">
        <v>274</v>
      </c>
      <c r="W9" s="346" t="s">
        <v>275</v>
      </c>
      <c r="X9" s="346" t="s">
        <v>274</v>
      </c>
      <c r="Y9" s="346" t="s">
        <v>275</v>
      </c>
      <c r="Z9" s="346" t="s">
        <v>274</v>
      </c>
      <c r="AA9" s="346" t="s">
        <v>275</v>
      </c>
      <c r="AB9" s="346" t="s">
        <v>274</v>
      </c>
      <c r="AC9" s="346" t="s">
        <v>275</v>
      </c>
      <c r="AD9" s="346" t="s">
        <v>274</v>
      </c>
      <c r="AE9" s="346" t="s">
        <v>275</v>
      </c>
      <c r="AF9" s="346" t="s">
        <v>274</v>
      </c>
      <c r="AG9" s="346" t="s">
        <v>275</v>
      </c>
      <c r="AH9" s="346" t="s">
        <v>274</v>
      </c>
      <c r="AI9" s="346" t="s">
        <v>275</v>
      </c>
      <c r="AJ9" s="347"/>
      <c r="AK9" s="348"/>
    </row>
    <row r="10" spans="2:38" s="145" customFormat="1" ht="52.5" customHeight="1" x14ac:dyDescent="0.2">
      <c r="B10" s="159">
        <v>1</v>
      </c>
      <c r="C10" s="160" t="s">
        <v>223</v>
      </c>
      <c r="D10" s="161" t="s">
        <v>251</v>
      </c>
      <c r="E10" s="162">
        <v>70</v>
      </c>
      <c r="F10" s="163">
        <v>0.2</v>
      </c>
      <c r="G10" s="161" t="s">
        <v>224</v>
      </c>
      <c r="H10" s="164">
        <v>44986</v>
      </c>
      <c r="I10" s="164">
        <v>45291</v>
      </c>
      <c r="J10" s="165">
        <f>(I10-H10)/7</f>
        <v>43.571428571428569</v>
      </c>
      <c r="K10" s="363" t="s">
        <v>278</v>
      </c>
      <c r="L10" s="349"/>
      <c r="M10" s="372">
        <f t="shared" ref="M10:M12" si="0">+(O10+Q10+S10+U10+W10+Y10+AA10+AC10+AE10+AG10+AI10)*$F10</f>
        <v>0.06</v>
      </c>
      <c r="N10" s="350">
        <v>0</v>
      </c>
      <c r="O10" s="351">
        <v>0</v>
      </c>
      <c r="P10" s="350">
        <v>0.15</v>
      </c>
      <c r="Q10" s="351">
        <v>0.15</v>
      </c>
      <c r="R10" s="350">
        <v>0.15</v>
      </c>
      <c r="S10" s="351">
        <v>0.15</v>
      </c>
      <c r="T10" s="350">
        <v>0.15</v>
      </c>
      <c r="U10" s="352"/>
      <c r="V10" s="350">
        <v>0.15</v>
      </c>
      <c r="W10" s="352"/>
      <c r="X10" s="350">
        <v>0.1</v>
      </c>
      <c r="Y10" s="352"/>
      <c r="Z10" s="350">
        <v>0.1</v>
      </c>
      <c r="AA10" s="352"/>
      <c r="AB10" s="350">
        <v>0</v>
      </c>
      <c r="AC10" s="352"/>
      <c r="AD10" s="350">
        <v>0</v>
      </c>
      <c r="AE10" s="352"/>
      <c r="AF10" s="350">
        <v>0.1</v>
      </c>
      <c r="AG10" s="352"/>
      <c r="AH10" s="350">
        <v>0.1</v>
      </c>
      <c r="AI10" s="352"/>
      <c r="AJ10" s="353">
        <f>+AH10+AF10+AD10+AB10+Z10+T10+R10+X10+V10+P10+N10+AI10</f>
        <v>1</v>
      </c>
      <c r="AK10" s="354"/>
      <c r="AL10" s="144"/>
    </row>
    <row r="11" spans="2:38" s="145" customFormat="1" ht="63" customHeight="1" x14ac:dyDescent="0.2">
      <c r="B11" s="159">
        <v>2</v>
      </c>
      <c r="C11" s="160" t="s">
        <v>221</v>
      </c>
      <c r="D11" s="161" t="s">
        <v>260</v>
      </c>
      <c r="E11" s="166">
        <v>1</v>
      </c>
      <c r="F11" s="163">
        <v>0.1</v>
      </c>
      <c r="G11" s="161" t="s">
        <v>224</v>
      </c>
      <c r="H11" s="164">
        <v>44986</v>
      </c>
      <c r="I11" s="164">
        <v>45291</v>
      </c>
      <c r="J11" s="165">
        <f t="shared" ref="J11:J15" si="1">(I11-H11)/7</f>
        <v>43.571428571428569</v>
      </c>
      <c r="K11" s="363" t="s">
        <v>279</v>
      </c>
      <c r="L11" s="349"/>
      <c r="M11" s="372">
        <f t="shared" si="0"/>
        <v>0.03</v>
      </c>
      <c r="N11" s="350">
        <v>0</v>
      </c>
      <c r="O11" s="351">
        <v>0</v>
      </c>
      <c r="P11" s="350">
        <v>0.15</v>
      </c>
      <c r="Q11" s="351">
        <v>0.15</v>
      </c>
      <c r="R11" s="350">
        <v>0.15</v>
      </c>
      <c r="S11" s="351">
        <v>0.15</v>
      </c>
      <c r="T11" s="350">
        <v>0.15</v>
      </c>
      <c r="U11" s="352"/>
      <c r="V11" s="350">
        <v>0.15</v>
      </c>
      <c r="W11" s="352"/>
      <c r="X11" s="350">
        <v>0.1</v>
      </c>
      <c r="Y11" s="352"/>
      <c r="Z11" s="350">
        <v>0.1</v>
      </c>
      <c r="AA11" s="352"/>
      <c r="AB11" s="350">
        <v>0</v>
      </c>
      <c r="AC11" s="352"/>
      <c r="AD11" s="350">
        <v>0</v>
      </c>
      <c r="AE11" s="352"/>
      <c r="AF11" s="350">
        <v>0.1</v>
      </c>
      <c r="AG11" s="352"/>
      <c r="AH11" s="350">
        <v>0.1</v>
      </c>
      <c r="AI11" s="352"/>
      <c r="AJ11" s="353">
        <f t="shared" ref="AJ11:AJ15" si="2">+AH11+AF11+AD11+AB11+Z11+T11+R11+X11+V11+P11+N11+AI11</f>
        <v>1</v>
      </c>
      <c r="AK11" s="355"/>
      <c r="AL11" s="144"/>
    </row>
    <row r="12" spans="2:38" s="145" customFormat="1" ht="106.5" customHeight="1" x14ac:dyDescent="0.2">
      <c r="B12" s="159">
        <v>3</v>
      </c>
      <c r="C12" s="160" t="s">
        <v>222</v>
      </c>
      <c r="D12" s="161" t="s">
        <v>261</v>
      </c>
      <c r="E12" s="166">
        <v>1</v>
      </c>
      <c r="F12" s="163">
        <v>0.15</v>
      </c>
      <c r="G12" s="161" t="s">
        <v>224</v>
      </c>
      <c r="H12" s="164">
        <v>44986</v>
      </c>
      <c r="I12" s="164">
        <v>45291</v>
      </c>
      <c r="J12" s="165">
        <f t="shared" si="1"/>
        <v>43.571428571428569</v>
      </c>
      <c r="K12" s="363" t="s">
        <v>279</v>
      </c>
      <c r="L12" s="349"/>
      <c r="M12" s="372">
        <f t="shared" si="0"/>
        <v>4.4999999999999998E-2</v>
      </c>
      <c r="N12" s="350">
        <v>0</v>
      </c>
      <c r="O12" s="351">
        <v>0</v>
      </c>
      <c r="P12" s="350">
        <v>0.15</v>
      </c>
      <c r="Q12" s="351">
        <v>0.15</v>
      </c>
      <c r="R12" s="350">
        <v>0.15</v>
      </c>
      <c r="S12" s="351">
        <v>0.15</v>
      </c>
      <c r="T12" s="350">
        <v>0.15</v>
      </c>
      <c r="U12" s="352"/>
      <c r="V12" s="350">
        <v>0.15</v>
      </c>
      <c r="W12" s="352"/>
      <c r="X12" s="350">
        <v>0.1</v>
      </c>
      <c r="Y12" s="352"/>
      <c r="Z12" s="350">
        <v>0.1</v>
      </c>
      <c r="AA12" s="352"/>
      <c r="AB12" s="350">
        <v>0</v>
      </c>
      <c r="AC12" s="352"/>
      <c r="AD12" s="350">
        <v>0</v>
      </c>
      <c r="AE12" s="352"/>
      <c r="AF12" s="350">
        <v>0.1</v>
      </c>
      <c r="AG12" s="352"/>
      <c r="AH12" s="350">
        <v>0.1</v>
      </c>
      <c r="AI12" s="352"/>
      <c r="AJ12" s="353">
        <f t="shared" si="2"/>
        <v>1</v>
      </c>
      <c r="AK12" s="355"/>
      <c r="AL12" s="144"/>
    </row>
    <row r="13" spans="2:38" s="145" customFormat="1" ht="183.75" customHeight="1" x14ac:dyDescent="0.2">
      <c r="B13" s="159">
        <v>4</v>
      </c>
      <c r="C13" s="160" t="s">
        <v>186</v>
      </c>
      <c r="D13" s="161" t="s">
        <v>252</v>
      </c>
      <c r="E13" s="162">
        <v>1700</v>
      </c>
      <c r="F13" s="163">
        <v>0.25</v>
      </c>
      <c r="G13" s="161" t="s">
        <v>183</v>
      </c>
      <c r="H13" s="164">
        <v>44986</v>
      </c>
      <c r="I13" s="164">
        <v>45291</v>
      </c>
      <c r="J13" s="165">
        <f t="shared" si="1"/>
        <v>43.571428571428569</v>
      </c>
      <c r="K13" s="364" t="s">
        <v>281</v>
      </c>
      <c r="L13" s="349"/>
      <c r="M13" s="372">
        <f>+(O13+Q13+S13+U13+W13+Y13+AA13+AC13+AE13+AG13+AI13)*$F13</f>
        <v>0.05</v>
      </c>
      <c r="N13" s="350">
        <v>0</v>
      </c>
      <c r="O13" s="351">
        <v>0</v>
      </c>
      <c r="P13" s="350">
        <v>0.1</v>
      </c>
      <c r="Q13" s="351">
        <v>0.1</v>
      </c>
      <c r="R13" s="350">
        <v>0.1</v>
      </c>
      <c r="S13" s="351">
        <v>0.1</v>
      </c>
      <c r="T13" s="350">
        <v>0.1</v>
      </c>
      <c r="U13" s="352"/>
      <c r="V13" s="350">
        <v>0.1</v>
      </c>
      <c r="W13" s="352"/>
      <c r="X13" s="350">
        <v>0.1</v>
      </c>
      <c r="Y13" s="352"/>
      <c r="Z13" s="350">
        <v>0.1</v>
      </c>
      <c r="AA13" s="352"/>
      <c r="AB13" s="350">
        <v>0.1</v>
      </c>
      <c r="AC13" s="352"/>
      <c r="AD13" s="350">
        <v>0.1</v>
      </c>
      <c r="AE13" s="352"/>
      <c r="AF13" s="350">
        <v>0.1</v>
      </c>
      <c r="AG13" s="352"/>
      <c r="AH13" s="350">
        <v>0.1</v>
      </c>
      <c r="AI13" s="352"/>
      <c r="AJ13" s="353">
        <f t="shared" si="2"/>
        <v>0.99999999999999989</v>
      </c>
      <c r="AK13" s="355"/>
      <c r="AL13" s="144"/>
    </row>
    <row r="14" spans="2:38" s="145" customFormat="1" ht="189.75" customHeight="1" x14ac:dyDescent="0.2">
      <c r="B14" s="159">
        <v>5</v>
      </c>
      <c r="C14" s="160" t="s">
        <v>187</v>
      </c>
      <c r="D14" s="161" t="s">
        <v>251</v>
      </c>
      <c r="E14" s="162">
        <v>54</v>
      </c>
      <c r="F14" s="163">
        <v>0.2</v>
      </c>
      <c r="G14" s="161" t="s">
        <v>183</v>
      </c>
      <c r="H14" s="164">
        <v>44986</v>
      </c>
      <c r="I14" s="164">
        <v>45291</v>
      </c>
      <c r="J14" s="165">
        <f t="shared" si="1"/>
        <v>43.571428571428569</v>
      </c>
      <c r="K14" s="364" t="s">
        <v>282</v>
      </c>
      <c r="L14" s="349"/>
      <c r="M14" s="372">
        <f>+(O14+Q14+S14+U14+W14+Y14+AA14+AC14+AE14+AG14+AI14)*$F14</f>
        <v>4.0000000000000008E-2</v>
      </c>
      <c r="N14" s="350">
        <v>0</v>
      </c>
      <c r="O14" s="351">
        <v>0</v>
      </c>
      <c r="P14" s="350">
        <v>0.1</v>
      </c>
      <c r="Q14" s="351">
        <v>0.1</v>
      </c>
      <c r="R14" s="350">
        <v>0.1</v>
      </c>
      <c r="S14" s="351">
        <v>0.1</v>
      </c>
      <c r="T14" s="350">
        <v>0.1</v>
      </c>
      <c r="U14" s="352"/>
      <c r="V14" s="350">
        <v>0.1</v>
      </c>
      <c r="W14" s="352"/>
      <c r="X14" s="350">
        <v>0.1</v>
      </c>
      <c r="Y14" s="352"/>
      <c r="Z14" s="350">
        <v>0.1</v>
      </c>
      <c r="AA14" s="352"/>
      <c r="AB14" s="350">
        <v>0.1</v>
      </c>
      <c r="AC14" s="352"/>
      <c r="AD14" s="350">
        <v>0.1</v>
      </c>
      <c r="AE14" s="352"/>
      <c r="AF14" s="350">
        <v>0.1</v>
      </c>
      <c r="AG14" s="352"/>
      <c r="AH14" s="350">
        <v>0.1</v>
      </c>
      <c r="AI14" s="352"/>
      <c r="AJ14" s="353">
        <f t="shared" si="2"/>
        <v>0.99999999999999989</v>
      </c>
      <c r="AK14" s="355"/>
      <c r="AL14" s="144"/>
    </row>
    <row r="15" spans="2:38" s="147" customFormat="1" ht="168.75" customHeight="1" x14ac:dyDescent="0.2">
      <c r="B15" s="159" t="s">
        <v>225</v>
      </c>
      <c r="C15" s="160" t="s">
        <v>253</v>
      </c>
      <c r="D15" s="161" t="s">
        <v>226</v>
      </c>
      <c r="E15" s="162">
        <v>4</v>
      </c>
      <c r="F15" s="163">
        <v>0.1</v>
      </c>
      <c r="G15" s="161" t="s">
        <v>227</v>
      </c>
      <c r="H15" s="164">
        <v>44986</v>
      </c>
      <c r="I15" s="164">
        <v>45291</v>
      </c>
      <c r="J15" s="165">
        <f t="shared" si="1"/>
        <v>43.571428571428569</v>
      </c>
      <c r="K15" s="364" t="s">
        <v>280</v>
      </c>
      <c r="L15" s="349"/>
      <c r="M15" s="372">
        <f>+(O15+Q15+S15+U15+W15+Y15+AA15+AC15+AE15+AG15+AI15)*$F15</f>
        <v>4.3000000000000003E-2</v>
      </c>
      <c r="N15" s="350">
        <v>0</v>
      </c>
      <c r="O15" s="351">
        <v>0</v>
      </c>
      <c r="P15" s="350">
        <v>0.25</v>
      </c>
      <c r="Q15" s="351">
        <v>0.31</v>
      </c>
      <c r="R15" s="350">
        <v>0</v>
      </c>
      <c r="S15" s="351">
        <v>0.12</v>
      </c>
      <c r="T15" s="350">
        <v>0</v>
      </c>
      <c r="U15" s="352"/>
      <c r="V15" s="350">
        <v>0.25</v>
      </c>
      <c r="W15" s="352"/>
      <c r="X15" s="350">
        <v>0</v>
      </c>
      <c r="Y15" s="352"/>
      <c r="Z15" s="350">
        <v>0</v>
      </c>
      <c r="AA15" s="352"/>
      <c r="AB15" s="350">
        <v>0.25</v>
      </c>
      <c r="AC15" s="352"/>
      <c r="AD15" s="350">
        <v>0</v>
      </c>
      <c r="AE15" s="352"/>
      <c r="AF15" s="350">
        <v>0</v>
      </c>
      <c r="AG15" s="352"/>
      <c r="AH15" s="350">
        <v>0.25</v>
      </c>
      <c r="AI15" s="352"/>
      <c r="AJ15" s="353">
        <f t="shared" si="2"/>
        <v>1</v>
      </c>
      <c r="AK15" s="356"/>
      <c r="AL15" s="146"/>
    </row>
    <row r="16" spans="2:38" s="333" customFormat="1" ht="28.5" customHeight="1" x14ac:dyDescent="0.2">
      <c r="C16" s="334"/>
      <c r="D16" s="335"/>
      <c r="E16" s="336"/>
      <c r="F16" s="337">
        <f>SUM(F10:F15)</f>
        <v>1.0000000000000002</v>
      </c>
      <c r="G16" s="336"/>
      <c r="H16" s="334"/>
      <c r="I16" s="334"/>
      <c r="J16" s="338"/>
      <c r="K16" s="339"/>
      <c r="L16" s="334"/>
      <c r="M16" s="340">
        <f>SUM(M10:M15)</f>
        <v>0.26800000000000002</v>
      </c>
      <c r="N16" s="341">
        <f>SUM(N10:N15)</f>
        <v>0</v>
      </c>
      <c r="O16" s="341">
        <f t="shared" ref="O16:AI16" si="3">SUM(O10:O15)</f>
        <v>0</v>
      </c>
      <c r="P16" s="341">
        <f t="shared" si="3"/>
        <v>0.89999999999999991</v>
      </c>
      <c r="Q16" s="341">
        <f t="shared" si="3"/>
        <v>0.96</v>
      </c>
      <c r="R16" s="341">
        <f t="shared" si="3"/>
        <v>0.64999999999999991</v>
      </c>
      <c r="S16" s="341">
        <f t="shared" si="3"/>
        <v>0.76999999999999991</v>
      </c>
      <c r="T16" s="341">
        <f t="shared" si="3"/>
        <v>0.64999999999999991</v>
      </c>
      <c r="U16" s="341">
        <f t="shared" si="3"/>
        <v>0</v>
      </c>
      <c r="V16" s="341">
        <f t="shared" si="3"/>
        <v>0.89999999999999991</v>
      </c>
      <c r="W16" s="341">
        <f t="shared" si="3"/>
        <v>0</v>
      </c>
      <c r="X16" s="341">
        <f t="shared" si="3"/>
        <v>0.5</v>
      </c>
      <c r="Y16" s="341">
        <f t="shared" si="3"/>
        <v>0</v>
      </c>
      <c r="Z16" s="341">
        <f t="shared" si="3"/>
        <v>0.5</v>
      </c>
      <c r="AA16" s="341">
        <f t="shared" si="3"/>
        <v>0</v>
      </c>
      <c r="AB16" s="341">
        <f t="shared" si="3"/>
        <v>0.45</v>
      </c>
      <c r="AC16" s="341">
        <f t="shared" si="3"/>
        <v>0</v>
      </c>
      <c r="AD16" s="341">
        <f t="shared" si="3"/>
        <v>0.2</v>
      </c>
      <c r="AE16" s="341">
        <f t="shared" si="3"/>
        <v>0</v>
      </c>
      <c r="AF16" s="341">
        <f t="shared" si="3"/>
        <v>0.5</v>
      </c>
      <c r="AG16" s="341">
        <f t="shared" si="3"/>
        <v>0</v>
      </c>
      <c r="AH16" s="341">
        <f t="shared" si="3"/>
        <v>0.75</v>
      </c>
      <c r="AI16" s="341">
        <f t="shared" si="3"/>
        <v>0</v>
      </c>
      <c r="AJ16" s="342"/>
      <c r="AK16" s="343"/>
      <c r="AL16" s="344"/>
    </row>
    <row r="17" spans="3:38" s="148" customFormat="1" ht="21.75" hidden="1" customHeight="1" x14ac:dyDescent="0.2">
      <c r="C17" s="149"/>
      <c r="D17" s="150"/>
      <c r="E17" s="151"/>
      <c r="F17" s="151"/>
      <c r="G17" s="151"/>
      <c r="H17" s="149"/>
      <c r="I17" s="149"/>
      <c r="J17" s="152"/>
      <c r="K17" s="339"/>
      <c r="L17" s="334"/>
      <c r="M17" s="357">
        <f>+N17+P17+R17+T17+V17+X17+Z17+AB17+AD17+AF17+AH17</f>
        <v>1</v>
      </c>
      <c r="N17" s="358">
        <f>+(N10*$F10)+(N11*$F11)+(N12*$F12)+(N13*$F13)+(N14*$F14)+(N15*$F15)</f>
        <v>0</v>
      </c>
      <c r="O17" s="348"/>
      <c r="P17" s="358">
        <f>+(P10*$F10)+(P11*$F11)+(P12*$F12)+(P13*$F13)+(P14*$F14)+(P15*$F15)</f>
        <v>0.13750000000000001</v>
      </c>
      <c r="Q17" s="358">
        <f>+(Q10*$F10)+(Q11*$F11)+(Q12*$F12)+(Q13*$F13)+(Q14*$F14)+(Q15*$F15)</f>
        <v>0.14350000000000002</v>
      </c>
      <c r="R17" s="358">
        <f>+(R10*$F10)+(R11*$F11)+(R12*$F12)+(R13*$F13)+(R14*$F14)+(R15*$F15)</f>
        <v>0.1125</v>
      </c>
      <c r="S17" s="358">
        <f>+(S10*$F10)+(S11*$F11)+(S12*$F12)+(S13*$F13)+(S14*$F14)+(S15*$F15)</f>
        <v>0.1245</v>
      </c>
      <c r="T17" s="358">
        <f>+(T10*$F10)+(T11*$F11)+(T12*$F12)+(T13*$F13)+(T14*$F14)+(T15*$F15)</f>
        <v>0.1125</v>
      </c>
      <c r="U17" s="359"/>
      <c r="V17" s="358">
        <f>+(V10*$F10)+(V11*$F11)+(V12*$F12)+(V13*$F13)+(V14*$F14)+(V15*$F15)</f>
        <v>0.13750000000000001</v>
      </c>
      <c r="W17" s="359"/>
      <c r="X17" s="358">
        <f>+(X10*$F10)+(X11*$F11)+(X12*$F12)+(X13*$F13)+(X14*$F14)+(X15*$F15)</f>
        <v>9.0000000000000011E-2</v>
      </c>
      <c r="Y17" s="359"/>
      <c r="Z17" s="358">
        <f>+(Z10*$F10)+(Z11*$F11)+(Z12*$F12)+(Z13*$F13)+(Z14*$F14)+(Z15*$F15)</f>
        <v>9.0000000000000011E-2</v>
      </c>
      <c r="AA17" s="359"/>
      <c r="AB17" s="358">
        <f>+(AB10*$F10)+(AB11*$F11)+(AB12*$F12)+(AB13*$F13)+(AB14*$F14)+(AB15*$F15)</f>
        <v>7.0000000000000007E-2</v>
      </c>
      <c r="AC17" s="359"/>
      <c r="AD17" s="358">
        <f>+(AD10*$F10)+(AD11*$F11)+(AD12*$F12)+(AD13*$F13)+(AD14*$F14)+(AD15*$F15)</f>
        <v>4.5000000000000005E-2</v>
      </c>
      <c r="AE17" s="359"/>
      <c r="AF17" s="358">
        <f>+(AF10*$F10)+(AF11*$F11)+(AF12*$F12)+(AF13*$F13)+(AF14*$F14)+(AF15*$F15)</f>
        <v>9.0000000000000011E-2</v>
      </c>
      <c r="AG17" s="359"/>
      <c r="AH17" s="358">
        <f>+(AH10*$F10)+(AH11*$F11)+(AH12*$F12)+(AH13*$F13)+(AH14*$F14)+(AH15*$F15)</f>
        <v>0.11500000000000002</v>
      </c>
      <c r="AI17" s="359"/>
      <c r="AJ17" s="360"/>
      <c r="AK17" s="361"/>
      <c r="AL17" s="153"/>
    </row>
    <row r="18" spans="3:38" s="154" customFormat="1" ht="27" customHeight="1" x14ac:dyDescent="0.2">
      <c r="C18" s="149"/>
      <c r="D18" s="150"/>
      <c r="E18" s="151"/>
      <c r="F18" s="151"/>
      <c r="G18" s="151"/>
      <c r="H18" s="149"/>
      <c r="I18" s="149"/>
      <c r="J18" s="149"/>
      <c r="K18" s="365"/>
      <c r="L18" s="334"/>
      <c r="M18" s="366"/>
      <c r="N18" s="359"/>
      <c r="O18" s="348"/>
      <c r="P18" s="359"/>
      <c r="Q18" s="359"/>
      <c r="R18" s="359"/>
      <c r="S18" s="348"/>
      <c r="T18" s="359"/>
      <c r="U18" s="359"/>
      <c r="V18" s="359"/>
      <c r="W18" s="359"/>
      <c r="X18" s="359"/>
      <c r="Y18" s="359"/>
      <c r="Z18" s="359"/>
      <c r="AA18" s="359"/>
      <c r="AB18" s="359"/>
      <c r="AC18" s="359"/>
      <c r="AD18" s="359"/>
      <c r="AE18" s="359"/>
      <c r="AF18" s="359"/>
      <c r="AG18" s="359"/>
      <c r="AH18" s="359"/>
      <c r="AI18" s="359"/>
      <c r="AJ18" s="367"/>
      <c r="AK18" s="368"/>
      <c r="AL18" s="155"/>
    </row>
    <row r="19" spans="3:38" x14ac:dyDescent="0.2">
      <c r="K19" s="369"/>
      <c r="L19" s="370"/>
      <c r="M19" s="370"/>
      <c r="N19" s="359"/>
      <c r="O19" s="348"/>
      <c r="P19" s="359"/>
      <c r="Q19" s="359"/>
      <c r="R19" s="359"/>
      <c r="S19" s="348"/>
      <c r="T19" s="359"/>
      <c r="U19" s="359"/>
      <c r="V19" s="359"/>
      <c r="W19" s="359"/>
      <c r="X19" s="359"/>
      <c r="Y19" s="359"/>
      <c r="Z19" s="359"/>
      <c r="AA19" s="359"/>
      <c r="AB19" s="359"/>
      <c r="AC19" s="359"/>
      <c r="AD19" s="359"/>
      <c r="AE19" s="359"/>
      <c r="AF19" s="359"/>
      <c r="AG19" s="359"/>
      <c r="AH19" s="359"/>
      <c r="AI19" s="359"/>
      <c r="AJ19" s="371"/>
      <c r="AK19" s="359"/>
    </row>
    <row r="21" spans="3:38" x14ac:dyDescent="0.2">
      <c r="M21" s="156"/>
      <c r="AJ21" s="170"/>
    </row>
    <row r="22" spans="3:38" x14ac:dyDescent="0.2">
      <c r="M22" s="157"/>
      <c r="AJ22" s="171"/>
    </row>
    <row r="27" spans="3:38" x14ac:dyDescent="0.2">
      <c r="N27" s="129"/>
      <c r="O27" s="129"/>
      <c r="P27" s="129"/>
      <c r="Q27" s="129"/>
      <c r="R27" s="129"/>
      <c r="S27" s="129"/>
      <c r="T27" s="129"/>
      <c r="U27" s="129"/>
      <c r="V27" s="129"/>
      <c r="W27" s="129"/>
      <c r="X27" s="129"/>
      <c r="Y27" s="129"/>
      <c r="Z27" s="129"/>
      <c r="AA27" s="129"/>
      <c r="AB27" s="129"/>
      <c r="AC27" s="129"/>
      <c r="AD27" s="129"/>
      <c r="AE27" s="129"/>
      <c r="AF27" s="129"/>
      <c r="AG27" s="129"/>
      <c r="AH27" s="129"/>
      <c r="AI27" s="129"/>
    </row>
    <row r="29" spans="3:38" x14ac:dyDescent="0.2">
      <c r="M29" s="158"/>
      <c r="AJ29" s="172"/>
    </row>
    <row r="30" spans="3:38" x14ac:dyDescent="0.2">
      <c r="AK30" s="129"/>
    </row>
  </sheetData>
  <sheetProtection formatCells="0" formatColumns="0" formatRows="0" insertColumns="0"/>
  <mergeCells count="21">
    <mergeCell ref="AH8:AI8"/>
    <mergeCell ref="X8:Y8"/>
    <mergeCell ref="Z8:AA8"/>
    <mergeCell ref="AB8:AC8"/>
    <mergeCell ref="AD8:AE8"/>
    <mergeCell ref="AF8:AG8"/>
    <mergeCell ref="N8:O8"/>
    <mergeCell ref="P8:Q8"/>
    <mergeCell ref="R8:S8"/>
    <mergeCell ref="T8:U8"/>
    <mergeCell ref="V8:W8"/>
    <mergeCell ref="C2:C5"/>
    <mergeCell ref="D3:K3"/>
    <mergeCell ref="D4:K4"/>
    <mergeCell ref="D5:K5"/>
    <mergeCell ref="D7:M7"/>
    <mergeCell ref="L2:M2"/>
    <mergeCell ref="L3:M3"/>
    <mergeCell ref="L4:M4"/>
    <mergeCell ref="L5:M5"/>
    <mergeCell ref="D2:K2"/>
  </mergeCells>
  <dataValidations count="1">
    <dataValidation type="whole" allowBlank="1" showInputMessage="1" showErrorMessage="1" sqref="G8:L8 G16:J65378 L16:L65378 K16:K17 K19:K65378">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38" fitToHeight="0" orientation="landscape" r:id="rId1"/>
  <headerFooter>
    <oddHeader>Página &amp;P de &amp;F</oddHeader>
    <oddFooter>Preparado por N.Johanna Rodríguez A &amp;D&amp;RPágina &amp;P</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6"/>
  <sheetViews>
    <sheetView showGridLines="0" topLeftCell="B1" zoomScale="90" zoomScaleNormal="90" workbookViewId="0">
      <selection activeCell="M12" sqref="M12:P14"/>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318"/>
      <c r="C2" s="319"/>
      <c r="D2" s="315" t="s">
        <v>0</v>
      </c>
      <c r="E2" s="286"/>
      <c r="F2" s="286"/>
      <c r="G2" s="286"/>
      <c r="H2" s="286"/>
      <c r="I2" s="286"/>
      <c r="J2" s="286"/>
      <c r="K2" s="54"/>
      <c r="L2" s="54"/>
      <c r="M2" s="324" t="str">
        <f>Proyecto!K2</f>
        <v>Código: GC-F-015</v>
      </c>
      <c r="N2" s="279"/>
      <c r="O2" s="279"/>
      <c r="P2" s="280"/>
      <c r="Q2" s="68"/>
      <c r="R2" s="9"/>
      <c r="S2" s="9"/>
      <c r="T2" s="9" t="s">
        <v>116</v>
      </c>
      <c r="U2" s="12"/>
      <c r="V2" s="68"/>
      <c r="W2" s="68"/>
      <c r="X2" s="68"/>
      <c r="Y2" s="68"/>
      <c r="Z2" s="68"/>
      <c r="AA2" s="68"/>
      <c r="AB2" s="68"/>
      <c r="AC2" s="68"/>
      <c r="AD2" s="68"/>
      <c r="AE2" s="13"/>
    </row>
    <row r="3" spans="2:31" s="10" customFormat="1" ht="23.25" customHeight="1" x14ac:dyDescent="0.2">
      <c r="B3" s="320"/>
      <c r="C3" s="321"/>
      <c r="D3" s="316" t="s">
        <v>2</v>
      </c>
      <c r="E3" s="289"/>
      <c r="F3" s="289"/>
      <c r="G3" s="289"/>
      <c r="H3" s="289"/>
      <c r="I3" s="289"/>
      <c r="J3" s="289"/>
      <c r="K3" s="53"/>
      <c r="L3" s="53"/>
      <c r="M3" s="325" t="str">
        <f>Proyecto!K3</f>
        <v>Fecha: 17 de septiembre de 2014</v>
      </c>
      <c r="N3" s="281"/>
      <c r="O3" s="281"/>
      <c r="P3" s="282"/>
      <c r="Q3" s="68"/>
      <c r="R3" s="9"/>
      <c r="S3" s="9"/>
      <c r="T3" s="9" t="s">
        <v>117</v>
      </c>
      <c r="U3" s="12"/>
      <c r="V3" s="68"/>
      <c r="W3" s="68"/>
      <c r="X3" s="68"/>
      <c r="Y3" s="68"/>
      <c r="Z3" s="68"/>
      <c r="AA3" s="68"/>
      <c r="AB3" s="68"/>
      <c r="AC3" s="68"/>
      <c r="AD3" s="68"/>
      <c r="AE3" s="13"/>
    </row>
    <row r="4" spans="2:31" s="10" customFormat="1" ht="24" customHeight="1" x14ac:dyDescent="0.2">
      <c r="B4" s="320"/>
      <c r="C4" s="321"/>
      <c r="D4" s="316" t="s">
        <v>4</v>
      </c>
      <c r="E4" s="289"/>
      <c r="F4" s="289"/>
      <c r="G4" s="289"/>
      <c r="H4" s="289"/>
      <c r="I4" s="289"/>
      <c r="J4" s="289"/>
      <c r="K4" s="53"/>
      <c r="L4" s="53"/>
      <c r="M4" s="325" t="str">
        <f>Proyecto!K4</f>
        <v>Versión 001</v>
      </c>
      <c r="N4" s="281"/>
      <c r="O4" s="281"/>
      <c r="P4" s="282"/>
      <c r="Q4" s="68"/>
      <c r="R4" s="9"/>
      <c r="S4" s="68"/>
      <c r="T4" s="9" t="s">
        <v>118</v>
      </c>
      <c r="U4" s="12"/>
      <c r="V4" s="68"/>
      <c r="W4" s="68"/>
      <c r="X4" s="68"/>
      <c r="Y4" s="68"/>
      <c r="Z4" s="68"/>
      <c r="AA4" s="68"/>
      <c r="AB4" s="68"/>
      <c r="AC4" s="68"/>
      <c r="AD4" s="68"/>
      <c r="AE4" s="13"/>
    </row>
    <row r="5" spans="2:31" s="10" customFormat="1" ht="22.5" customHeight="1" thickBot="1" x14ac:dyDescent="0.25">
      <c r="B5" s="322"/>
      <c r="C5" s="323"/>
      <c r="D5" s="317" t="s">
        <v>6</v>
      </c>
      <c r="E5" s="292"/>
      <c r="F5" s="292"/>
      <c r="G5" s="292"/>
      <c r="H5" s="292"/>
      <c r="I5" s="292"/>
      <c r="J5" s="292"/>
      <c r="K5" s="55"/>
      <c r="L5" s="55"/>
      <c r="M5" s="326" t="s">
        <v>119</v>
      </c>
      <c r="N5" s="283"/>
      <c r="O5" s="283"/>
      <c r="P5" s="284"/>
      <c r="Q5" s="68"/>
      <c r="R5" s="9"/>
      <c r="S5" s="68"/>
      <c r="T5" s="9" t="s">
        <v>120</v>
      </c>
      <c r="U5" s="9"/>
      <c r="V5" s="68"/>
      <c r="W5" s="68"/>
      <c r="X5" s="68"/>
      <c r="Y5" s="68"/>
      <c r="Z5" s="68"/>
      <c r="AA5" s="68"/>
      <c r="AB5" s="68"/>
      <c r="AC5" s="68"/>
      <c r="AD5" s="68"/>
      <c r="AE5" s="13"/>
    </row>
    <row r="6" spans="2:31" ht="5.25" customHeight="1" x14ac:dyDescent="0.2">
      <c r="B6" s="24"/>
      <c r="C6" s="24"/>
      <c r="D6" s="24"/>
      <c r="E6" s="24"/>
      <c r="F6" s="24"/>
      <c r="G6" s="24"/>
      <c r="H6" s="24"/>
      <c r="I6" s="24"/>
      <c r="J6" s="24"/>
      <c r="K6" s="24"/>
      <c r="L6" s="24"/>
      <c r="M6" s="24"/>
      <c r="N6" s="24"/>
      <c r="O6" s="24"/>
      <c r="P6" s="24"/>
      <c r="T6" s="5"/>
    </row>
    <row r="7" spans="2:31" ht="29.25" customHeight="1" x14ac:dyDescent="0.2">
      <c r="B7" s="173" t="s">
        <v>8</v>
      </c>
      <c r="C7" s="173"/>
      <c r="D7" s="239" t="str">
        <f>Proyecto!$E$7</f>
        <v>Uso y apropiación del Tesauro</v>
      </c>
      <c r="E7" s="239"/>
      <c r="F7" s="239"/>
      <c r="G7" s="239"/>
      <c r="H7" s="239"/>
      <c r="I7" s="239"/>
      <c r="J7" s="239"/>
      <c r="K7" s="239"/>
      <c r="L7" s="239"/>
      <c r="M7" s="239"/>
      <c r="N7" s="239"/>
      <c r="O7" s="239"/>
      <c r="P7" s="239"/>
      <c r="AE7" s="1"/>
    </row>
    <row r="8" spans="2:31" ht="6.75" customHeight="1" x14ac:dyDescent="0.2">
      <c r="B8" s="6"/>
      <c r="C8" s="6"/>
      <c r="D8" s="7"/>
      <c r="E8" s="7"/>
      <c r="F8" s="7"/>
      <c r="G8" s="7"/>
      <c r="H8" s="7"/>
      <c r="I8" s="7"/>
      <c r="J8" s="7"/>
      <c r="K8" s="7"/>
      <c r="L8" s="7"/>
      <c r="M8" s="7"/>
      <c r="N8" s="7"/>
      <c r="O8" s="7"/>
      <c r="P8" s="7"/>
      <c r="AE8" s="1"/>
    </row>
    <row r="10" spans="2:31" ht="21.95" customHeight="1" x14ac:dyDescent="0.2">
      <c r="B10" s="221" t="s">
        <v>121</v>
      </c>
      <c r="C10" s="221"/>
      <c r="D10" s="221"/>
      <c r="E10" s="221"/>
      <c r="F10" s="221"/>
      <c r="G10" s="221"/>
      <c r="H10" s="221"/>
      <c r="I10" s="221"/>
      <c r="J10" s="221"/>
      <c r="K10" s="221"/>
      <c r="L10" s="221"/>
      <c r="M10" s="221"/>
      <c r="N10" s="221"/>
      <c r="O10" s="221"/>
      <c r="P10" s="221"/>
    </row>
    <row r="11" spans="2:31" ht="21.95" customHeight="1" x14ac:dyDescent="0.2">
      <c r="B11" s="222" t="s">
        <v>122</v>
      </c>
      <c r="C11" s="222"/>
      <c r="D11" s="222"/>
      <c r="E11" s="222"/>
      <c r="F11" s="69" t="s">
        <v>123</v>
      </c>
      <c r="G11" s="222" t="s">
        <v>124</v>
      </c>
      <c r="H11" s="222"/>
      <c r="I11" s="222"/>
      <c r="J11" s="222"/>
      <c r="K11" s="60"/>
      <c r="L11" s="60"/>
      <c r="M11" s="222" t="s">
        <v>125</v>
      </c>
      <c r="N11" s="222"/>
      <c r="O11" s="222"/>
      <c r="P11" s="222"/>
    </row>
    <row r="12" spans="2:31" ht="72.75" customHeight="1" x14ac:dyDescent="0.2">
      <c r="B12" s="242" t="s">
        <v>188</v>
      </c>
      <c r="C12" s="242"/>
      <c r="D12" s="242"/>
      <c r="E12" s="242"/>
      <c r="F12" s="109" t="s">
        <v>118</v>
      </c>
      <c r="G12" s="327" t="s">
        <v>229</v>
      </c>
      <c r="H12" s="328"/>
      <c r="I12" s="328"/>
      <c r="J12" s="329"/>
      <c r="K12" s="126"/>
      <c r="L12" s="126"/>
      <c r="M12" s="330" t="s">
        <v>231</v>
      </c>
      <c r="N12" s="331"/>
      <c r="O12" s="331"/>
      <c r="P12" s="332"/>
    </row>
    <row r="13" spans="2:31" ht="72.75" customHeight="1" x14ac:dyDescent="0.2">
      <c r="B13" s="242" t="s">
        <v>249</v>
      </c>
      <c r="C13" s="242"/>
      <c r="D13" s="242"/>
      <c r="E13" s="242"/>
      <c r="F13" s="109" t="s">
        <v>117</v>
      </c>
      <c r="G13" s="327" t="s">
        <v>250</v>
      </c>
      <c r="H13" s="328"/>
      <c r="I13" s="328"/>
      <c r="J13" s="329"/>
      <c r="K13" s="125"/>
      <c r="L13" s="125"/>
      <c r="M13" s="330" t="s">
        <v>231</v>
      </c>
      <c r="N13" s="331"/>
      <c r="O13" s="331"/>
      <c r="P13" s="332"/>
    </row>
    <row r="14" spans="2:31" ht="76.5" customHeight="1" x14ac:dyDescent="0.2">
      <c r="B14" s="242" t="s">
        <v>189</v>
      </c>
      <c r="C14" s="242"/>
      <c r="D14" s="242"/>
      <c r="E14" s="242"/>
      <c r="F14" s="109" t="s">
        <v>117</v>
      </c>
      <c r="G14" s="327" t="s">
        <v>228</v>
      </c>
      <c r="H14" s="328"/>
      <c r="I14" s="328"/>
      <c r="J14" s="329"/>
      <c r="K14" s="126"/>
      <c r="L14" s="126"/>
      <c r="M14" s="330" t="s">
        <v>230</v>
      </c>
      <c r="N14" s="331"/>
      <c r="O14" s="331"/>
      <c r="P14" s="332"/>
    </row>
    <row r="15" spans="2:31" ht="15.75" x14ac:dyDescent="0.2">
      <c r="B15" s="127"/>
      <c r="C15" s="127"/>
      <c r="D15" s="127"/>
      <c r="E15" s="127"/>
      <c r="F15" s="127"/>
      <c r="G15" s="127"/>
      <c r="H15" s="127"/>
      <c r="I15" s="127"/>
      <c r="J15" s="127"/>
      <c r="K15" s="127"/>
      <c r="L15" s="127"/>
      <c r="M15" s="127"/>
      <c r="N15" s="127"/>
      <c r="O15" s="127"/>
      <c r="P15" s="127"/>
    </row>
    <row r="16" spans="2:31" ht="21.95" customHeight="1" x14ac:dyDescent="0.2">
      <c r="B16" s="221" t="s">
        <v>126</v>
      </c>
      <c r="C16" s="221"/>
      <c r="D16" s="221"/>
      <c r="E16" s="221"/>
      <c r="F16" s="221"/>
      <c r="G16" s="221"/>
      <c r="H16" s="221"/>
      <c r="I16" s="221"/>
      <c r="J16" s="221"/>
      <c r="K16" s="221"/>
      <c r="L16" s="221"/>
      <c r="M16" s="221"/>
      <c r="N16" s="221"/>
      <c r="O16" s="221"/>
      <c r="P16" s="221"/>
    </row>
  </sheetData>
  <mergeCells count="25">
    <mergeCell ref="B14:E14"/>
    <mergeCell ref="G14:J14"/>
    <mergeCell ref="M14:P14"/>
    <mergeCell ref="B16:P16"/>
    <mergeCell ref="B11:E11"/>
    <mergeCell ref="G11:J11"/>
    <mergeCell ref="M11:P11"/>
    <mergeCell ref="B12:E12"/>
    <mergeCell ref="G12:J12"/>
    <mergeCell ref="M12:P12"/>
    <mergeCell ref="B13:E13"/>
    <mergeCell ref="G13:J13"/>
    <mergeCell ref="M13:P13"/>
    <mergeCell ref="D2:J2"/>
    <mergeCell ref="D3:J3"/>
    <mergeCell ref="D4:J4"/>
    <mergeCell ref="D5:J5"/>
    <mergeCell ref="B10:P10"/>
    <mergeCell ref="B2:C5"/>
    <mergeCell ref="M2:P2"/>
    <mergeCell ref="M3:P3"/>
    <mergeCell ref="M4:P4"/>
    <mergeCell ref="M5:P5"/>
    <mergeCell ref="B7:C7"/>
    <mergeCell ref="D7:P7"/>
  </mergeCells>
  <conditionalFormatting sqref="F14">
    <cfRule type="containsText" dxfId="11" priority="9" operator="containsText" text="Extremo">
      <formula>NOT(ISERROR(SEARCH("Extremo",F14)))</formula>
    </cfRule>
    <cfRule type="containsText" dxfId="10" priority="10" operator="containsText" text="Alto">
      <formula>NOT(ISERROR(SEARCH("Alto",F14)))</formula>
    </cfRule>
    <cfRule type="containsText" dxfId="9" priority="11" operator="containsText" text="Medio">
      <formula>NOT(ISERROR(SEARCH("Medio",F14)))</formula>
    </cfRule>
    <cfRule type="containsText" dxfId="8" priority="12" operator="containsText" text="Bajo">
      <formula>NOT(ISERROR(SEARCH("Bajo",F14)))</formula>
    </cfRule>
  </conditionalFormatting>
  <conditionalFormatting sqref="F12">
    <cfRule type="containsText" dxfId="7" priority="5" operator="containsText" text="Extremo">
      <formula>NOT(ISERROR(SEARCH("Extremo",F12)))</formula>
    </cfRule>
    <cfRule type="containsText" dxfId="6" priority="6" operator="containsText" text="Alto">
      <formula>NOT(ISERROR(SEARCH("Alto",F12)))</formula>
    </cfRule>
    <cfRule type="containsText" dxfId="5" priority="7" operator="containsText" text="Medio">
      <formula>NOT(ISERROR(SEARCH("Medio",F12)))</formula>
    </cfRule>
    <cfRule type="containsText" dxfId="4" priority="8" operator="containsText" text="Bajo">
      <formula>NOT(ISERROR(SEARCH("Bajo",F12)))</formula>
    </cfRule>
  </conditionalFormatting>
  <conditionalFormatting sqref="F13">
    <cfRule type="containsText" dxfId="3" priority="1" operator="containsText" text="Extremo">
      <formula>NOT(ISERROR(SEARCH("Extremo",F13)))</formula>
    </cfRule>
    <cfRule type="containsText" dxfId="2" priority="2" operator="containsText" text="Alto">
      <formula>NOT(ISERROR(SEARCH("Alto",F13)))</formula>
    </cfRule>
    <cfRule type="containsText" dxfId="1" priority="3" operator="containsText" text="Medio">
      <formula>NOT(ISERROR(SEARCH("Medio",F13)))</formula>
    </cfRule>
    <cfRule type="containsText" dxfId="0" priority="4" operator="containsText" text="Bajo">
      <formula>NOT(ISERROR(SEARCH("Bajo",F13)))</formula>
    </cfRule>
  </conditionalFormatting>
  <dataValidations count="2">
    <dataValidation type="whole" allowBlank="1" showInputMessage="1" showErrorMessage="1" sqref="O17:P65503 O9:P9 O15:P15 G15:M15 G17:M65503 G9:M9 W9:AC65503 Q9:U65503">
      <formula1>1</formula1>
      <formula2>5</formula2>
    </dataValidation>
    <dataValidation type="list" allowBlank="1" showInputMessage="1" showErrorMessage="1" sqref="F12:F14">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20" t="s">
        <v>127</v>
      </c>
      <c r="C4" s="20" t="s">
        <v>128</v>
      </c>
      <c r="E4" s="20" t="s">
        <v>129</v>
      </c>
      <c r="G4" s="20" t="s">
        <v>130</v>
      </c>
      <c r="I4" s="20" t="s">
        <v>131</v>
      </c>
      <c r="K4" s="20" t="s">
        <v>132</v>
      </c>
      <c r="M4" s="20"/>
      <c r="O4" s="20" t="s">
        <v>133</v>
      </c>
      <c r="Q4" s="20" t="s">
        <v>34</v>
      </c>
    </row>
    <row r="5" spans="1:17" x14ac:dyDescent="0.2">
      <c r="A5" t="s">
        <v>26</v>
      </c>
      <c r="C5" s="19" t="s">
        <v>37</v>
      </c>
      <c r="E5" s="19" t="s">
        <v>39</v>
      </c>
      <c r="G5" s="19" t="s">
        <v>57</v>
      </c>
      <c r="I5" s="19" t="s">
        <v>58</v>
      </c>
      <c r="K5" s="19" t="s">
        <v>75</v>
      </c>
      <c r="M5" t="s">
        <v>134</v>
      </c>
      <c r="O5" s="19" t="s">
        <v>135</v>
      </c>
      <c r="Q5" t="s">
        <v>136</v>
      </c>
    </row>
    <row r="6" spans="1:17" x14ac:dyDescent="0.2">
      <c r="A6" t="s">
        <v>27</v>
      </c>
      <c r="C6" s="19" t="s">
        <v>137</v>
      </c>
      <c r="E6" s="19" t="s">
        <v>138</v>
      </c>
      <c r="G6" s="19" t="s">
        <v>59</v>
      </c>
      <c r="I6" s="19" t="s">
        <v>76</v>
      </c>
      <c r="K6" s="19" t="s">
        <v>77</v>
      </c>
      <c r="M6" t="s">
        <v>44</v>
      </c>
      <c r="O6" s="19" t="s">
        <v>139</v>
      </c>
      <c r="Q6" t="s">
        <v>140</v>
      </c>
    </row>
    <row r="7" spans="1:17" x14ac:dyDescent="0.2">
      <c r="C7" s="19" t="s">
        <v>141</v>
      </c>
      <c r="G7" s="19" t="s">
        <v>142</v>
      </c>
      <c r="K7" s="21" t="s">
        <v>143</v>
      </c>
      <c r="O7" s="21" t="s">
        <v>144</v>
      </c>
      <c r="Q7" t="s">
        <v>145</v>
      </c>
    </row>
    <row r="8" spans="1:17" x14ac:dyDescent="0.2">
      <c r="O8" s="21" t="s">
        <v>86</v>
      </c>
      <c r="Q8" t="s">
        <v>38</v>
      </c>
    </row>
    <row r="9" spans="1:17" x14ac:dyDescent="0.2">
      <c r="O9" s="21" t="s">
        <v>146</v>
      </c>
      <c r="Q9" t="s">
        <v>147</v>
      </c>
    </row>
    <row r="10" spans="1:17" x14ac:dyDescent="0.2">
      <c r="O10" s="21" t="s">
        <v>148</v>
      </c>
      <c r="Q10" t="s">
        <v>149</v>
      </c>
    </row>
    <row r="11" spans="1:17" x14ac:dyDescent="0.2">
      <c r="O11" s="21" t="s">
        <v>150</v>
      </c>
      <c r="Q11" t="s">
        <v>151</v>
      </c>
    </row>
    <row r="12" spans="1:17" x14ac:dyDescent="0.2">
      <c r="Q12" t="s">
        <v>152</v>
      </c>
    </row>
    <row r="14" spans="1:17" x14ac:dyDescent="0.2">
      <c r="Q14" s="20" t="s">
        <v>153</v>
      </c>
    </row>
    <row r="15" spans="1:17" x14ac:dyDescent="0.2">
      <c r="Q15" t="s">
        <v>136</v>
      </c>
    </row>
    <row r="16" spans="1:17" x14ac:dyDescent="0.2">
      <c r="Q16" t="s">
        <v>140</v>
      </c>
    </row>
    <row r="17" spans="17:17" x14ac:dyDescent="0.2">
      <c r="Q17" t="s">
        <v>145</v>
      </c>
    </row>
    <row r="18" spans="17:17" x14ac:dyDescent="0.2">
      <c r="Q18" t="s">
        <v>38</v>
      </c>
    </row>
    <row r="19" spans="17:17" x14ac:dyDescent="0.2">
      <c r="Q19" t="s">
        <v>147</v>
      </c>
    </row>
    <row r="20" spans="17:17" x14ac:dyDescent="0.2">
      <c r="Q20" t="s">
        <v>149</v>
      </c>
    </row>
    <row r="21" spans="17:17" x14ac:dyDescent="0.2">
      <c r="Q21" t="s">
        <v>151</v>
      </c>
    </row>
    <row r="22" spans="17:17" x14ac:dyDescent="0.2">
      <c r="Q22" t="s">
        <v>152</v>
      </c>
    </row>
    <row r="23" spans="17:17" x14ac:dyDescent="0.2">
      <c r="Q23" s="19" t="s">
        <v>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zoomScale="90" zoomScaleNormal="90" workbookViewId="0">
      <selection activeCell="E19" sqref="E19:P20"/>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184"/>
      <c r="C2" s="185"/>
      <c r="D2" s="186" t="s">
        <v>0</v>
      </c>
      <c r="E2" s="187"/>
      <c r="F2" s="187"/>
      <c r="G2" s="187"/>
      <c r="H2" s="187"/>
      <c r="I2" s="187"/>
      <c r="J2" s="188"/>
      <c r="K2" s="174" t="s">
        <v>1</v>
      </c>
      <c r="L2" s="214"/>
      <c r="M2" s="174" t="str">
        <f>Proyecto!K2</f>
        <v>Código: GC-F-015</v>
      </c>
      <c r="N2" s="209"/>
      <c r="O2" s="209"/>
      <c r="P2" s="175"/>
      <c r="Q2" s="68"/>
      <c r="R2" s="9"/>
      <c r="S2" s="9"/>
      <c r="T2" s="9"/>
      <c r="U2" s="12"/>
      <c r="V2" s="68"/>
      <c r="W2" s="68"/>
      <c r="X2" s="68"/>
      <c r="Y2" s="68"/>
      <c r="Z2" s="68"/>
      <c r="AA2" s="68"/>
      <c r="AB2" s="68"/>
      <c r="AC2" s="68"/>
      <c r="AD2" s="68"/>
      <c r="AE2" s="13"/>
    </row>
    <row r="3" spans="2:31" s="10" customFormat="1" ht="23.25" customHeight="1" x14ac:dyDescent="0.2">
      <c r="B3" s="180"/>
      <c r="C3" s="181"/>
      <c r="D3" s="189" t="s">
        <v>2</v>
      </c>
      <c r="E3" s="190"/>
      <c r="F3" s="190"/>
      <c r="G3" s="190"/>
      <c r="H3" s="190"/>
      <c r="I3" s="190"/>
      <c r="J3" s="191"/>
      <c r="K3" s="176" t="s">
        <v>3</v>
      </c>
      <c r="L3" s="215"/>
      <c r="M3" s="210" t="str">
        <f>Proyecto!K3</f>
        <v>Fecha: 17 de septiembre de 2014</v>
      </c>
      <c r="N3" s="211"/>
      <c r="O3" s="211"/>
      <c r="P3" s="212"/>
      <c r="Q3" s="68"/>
      <c r="R3" s="9"/>
      <c r="S3" s="9"/>
      <c r="T3" s="9"/>
      <c r="U3" s="12"/>
      <c r="V3" s="68"/>
      <c r="W3" s="68"/>
      <c r="X3" s="68"/>
      <c r="Y3" s="68"/>
      <c r="Z3" s="68"/>
      <c r="AA3" s="68"/>
      <c r="AB3" s="68"/>
      <c r="AC3" s="68"/>
      <c r="AD3" s="68"/>
      <c r="AE3" s="13"/>
    </row>
    <row r="4" spans="2:31" s="10" customFormat="1" ht="24" customHeight="1" x14ac:dyDescent="0.2">
      <c r="B4" s="180"/>
      <c r="C4" s="181"/>
      <c r="D4" s="189" t="s">
        <v>4</v>
      </c>
      <c r="E4" s="190"/>
      <c r="F4" s="190"/>
      <c r="G4" s="190"/>
      <c r="H4" s="190"/>
      <c r="I4" s="190"/>
      <c r="J4" s="191"/>
      <c r="K4" s="176" t="s">
        <v>5</v>
      </c>
      <c r="L4" s="215"/>
      <c r="M4" s="176" t="str">
        <f>Proyecto!K4</f>
        <v>Versión 001</v>
      </c>
      <c r="N4" s="213"/>
      <c r="O4" s="213"/>
      <c r="P4" s="177"/>
      <c r="Q4" s="68"/>
      <c r="R4" s="9"/>
      <c r="S4" s="68"/>
      <c r="T4" s="68"/>
      <c r="U4" s="12"/>
      <c r="V4" s="68"/>
      <c r="W4" s="68"/>
      <c r="X4" s="68"/>
      <c r="Y4" s="68"/>
      <c r="Z4" s="68"/>
      <c r="AA4" s="68"/>
      <c r="AB4" s="68"/>
      <c r="AC4" s="68"/>
      <c r="AD4" s="68"/>
      <c r="AE4" s="13"/>
    </row>
    <row r="5" spans="2:31" s="10" customFormat="1" ht="22.5" customHeight="1" thickBot="1" x14ac:dyDescent="0.25">
      <c r="B5" s="182"/>
      <c r="C5" s="183"/>
      <c r="D5" s="192" t="s">
        <v>6</v>
      </c>
      <c r="E5" s="193"/>
      <c r="F5" s="193"/>
      <c r="G5" s="193"/>
      <c r="H5" s="193"/>
      <c r="I5" s="193"/>
      <c r="J5" s="194"/>
      <c r="K5" s="178" t="s">
        <v>20</v>
      </c>
      <c r="L5" s="199"/>
      <c r="M5" s="200" t="s">
        <v>21</v>
      </c>
      <c r="N5" s="201"/>
      <c r="O5" s="201"/>
      <c r="P5" s="202"/>
      <c r="Q5" s="68"/>
      <c r="R5" s="9"/>
      <c r="S5" s="68"/>
      <c r="T5" s="68"/>
      <c r="U5" s="9"/>
      <c r="V5" s="68"/>
      <c r="W5" s="68"/>
      <c r="X5" s="68"/>
      <c r="Y5" s="68"/>
      <c r="Z5" s="68"/>
      <c r="AA5" s="68"/>
      <c r="AB5" s="68"/>
      <c r="AC5" s="68"/>
      <c r="AD5" s="68"/>
      <c r="AE5" s="13"/>
    </row>
    <row r="6" spans="2:31" ht="5.25" customHeight="1" x14ac:dyDescent="0.2">
      <c r="B6" s="24"/>
      <c r="C6" s="24"/>
      <c r="D6" s="24"/>
      <c r="E6" s="24"/>
      <c r="F6" s="24"/>
      <c r="G6" s="24"/>
      <c r="H6" s="24"/>
      <c r="I6" s="24"/>
      <c r="J6" s="24"/>
      <c r="K6" s="24"/>
      <c r="L6" s="24"/>
      <c r="M6" s="24"/>
      <c r="N6" s="24"/>
      <c r="O6" s="24"/>
      <c r="P6" s="24"/>
    </row>
    <row r="7" spans="2:31" ht="33.75" customHeight="1" x14ac:dyDescent="0.2">
      <c r="B7" s="173" t="s">
        <v>8</v>
      </c>
      <c r="C7" s="173"/>
      <c r="D7" s="203" t="str">
        <f>+Proyecto!E7</f>
        <v>Uso y apropiación del Tesauro</v>
      </c>
      <c r="E7" s="203"/>
      <c r="F7" s="203"/>
      <c r="G7" s="203"/>
      <c r="H7" s="203"/>
      <c r="I7" s="203"/>
      <c r="J7" s="203"/>
      <c r="K7" s="203"/>
      <c r="L7" s="203"/>
      <c r="M7" s="203"/>
      <c r="N7" s="203"/>
      <c r="O7" s="203"/>
      <c r="P7" s="203"/>
      <c r="AE7" s="1"/>
    </row>
    <row r="8" spans="2:31" ht="6.75" customHeight="1" x14ac:dyDescent="0.2">
      <c r="B8" s="6"/>
      <c r="C8" s="6"/>
      <c r="D8" s="97"/>
      <c r="E8" s="97"/>
      <c r="F8" s="97"/>
      <c r="G8" s="97"/>
      <c r="H8" s="97"/>
      <c r="I8" s="97"/>
      <c r="J8" s="97"/>
      <c r="K8" s="97"/>
      <c r="L8" s="97"/>
      <c r="M8" s="97"/>
      <c r="N8" s="97"/>
      <c r="O8" s="97"/>
      <c r="P8" s="97"/>
      <c r="AE8" s="1"/>
    </row>
    <row r="9" spans="2:31" ht="39.75" customHeight="1" x14ac:dyDescent="0.2">
      <c r="B9" s="207" t="s">
        <v>22</v>
      </c>
      <c r="C9" s="208"/>
      <c r="D9" s="204" t="s">
        <v>159</v>
      </c>
      <c r="E9" s="205"/>
      <c r="F9" s="205"/>
      <c r="G9" s="205"/>
      <c r="H9" s="205"/>
      <c r="I9" s="205"/>
      <c r="J9" s="205"/>
      <c r="K9" s="205"/>
      <c r="L9" s="205"/>
      <c r="M9" s="205"/>
      <c r="N9" s="205"/>
      <c r="O9" s="205"/>
      <c r="P9" s="206"/>
      <c r="AE9" s="1"/>
    </row>
    <row r="10" spans="2:31" customFormat="1" ht="7.5" customHeight="1" x14ac:dyDescent="0.2">
      <c r="D10" s="98"/>
      <c r="E10" s="98"/>
      <c r="F10" s="98"/>
      <c r="G10" s="98"/>
      <c r="H10" s="98"/>
      <c r="I10" s="98"/>
      <c r="J10" s="98"/>
      <c r="K10" s="98"/>
      <c r="L10" s="98"/>
      <c r="M10" s="98"/>
      <c r="N10" s="98"/>
      <c r="O10" s="98"/>
      <c r="P10" s="98"/>
    </row>
    <row r="11" spans="2:31" ht="44.25" customHeight="1" x14ac:dyDescent="0.2">
      <c r="B11" s="207" t="s">
        <v>23</v>
      </c>
      <c r="C11" s="208"/>
      <c r="D11" s="204" t="s">
        <v>235</v>
      </c>
      <c r="E11" s="205"/>
      <c r="F11" s="205"/>
      <c r="G11" s="205"/>
      <c r="H11" s="205"/>
      <c r="I11" s="205"/>
      <c r="J11" s="205"/>
      <c r="K11" s="205"/>
      <c r="L11" s="205"/>
      <c r="M11" s="205"/>
      <c r="N11" s="205"/>
      <c r="O11" s="205"/>
      <c r="P11" s="206"/>
      <c r="AE11" s="1"/>
    </row>
    <row r="12" spans="2:31" s="3" customFormat="1" ht="5.25" customHeight="1" x14ac:dyDescent="0.2">
      <c r="B12" s="8"/>
      <c r="C12" s="8"/>
      <c r="D12" s="72"/>
      <c r="E12" s="72"/>
      <c r="F12" s="72"/>
      <c r="G12" s="72"/>
      <c r="H12" s="72"/>
      <c r="I12" s="72"/>
      <c r="J12" s="72"/>
      <c r="K12" s="72"/>
      <c r="L12" s="72"/>
      <c r="M12" s="72"/>
      <c r="N12" s="72"/>
      <c r="O12" s="72"/>
      <c r="P12" s="72"/>
      <c r="Q12" s="68"/>
      <c r="R12" s="9"/>
      <c r="S12" s="68"/>
      <c r="T12" s="68"/>
      <c r="U12" s="9"/>
      <c r="V12" s="68"/>
      <c r="W12" s="68"/>
      <c r="X12" s="68"/>
      <c r="Y12" s="68"/>
      <c r="Z12" s="68"/>
      <c r="AA12" s="68"/>
      <c r="AB12" s="68"/>
      <c r="AC12" s="68"/>
      <c r="AD12" s="68"/>
      <c r="AE12" s="68"/>
    </row>
    <row r="13" spans="2:31" ht="22.5" customHeight="1" x14ac:dyDescent="0.2">
      <c r="B13" s="197" t="s">
        <v>24</v>
      </c>
      <c r="C13" s="197"/>
      <c r="D13" s="69" t="s">
        <v>25</v>
      </c>
      <c r="E13" s="196" t="s">
        <v>190</v>
      </c>
      <c r="F13" s="196"/>
      <c r="G13" s="196"/>
      <c r="H13" s="196"/>
      <c r="I13" s="196"/>
      <c r="J13" s="196"/>
      <c r="K13" s="196"/>
      <c r="L13" s="196"/>
      <c r="M13" s="196"/>
      <c r="N13" s="196"/>
      <c r="O13" s="196"/>
      <c r="P13" s="196"/>
      <c r="AE13" s="1"/>
    </row>
    <row r="14" spans="2:31" s="25" customFormat="1" ht="78" customHeight="1" x14ac:dyDescent="0.2">
      <c r="B14" s="198"/>
      <c r="C14" s="198"/>
      <c r="D14" s="70" t="s">
        <v>26</v>
      </c>
      <c r="E14" s="196"/>
      <c r="F14" s="196"/>
      <c r="G14" s="196"/>
      <c r="H14" s="196"/>
      <c r="I14" s="196"/>
      <c r="J14" s="196"/>
      <c r="K14" s="196"/>
      <c r="L14" s="196"/>
      <c r="M14" s="196"/>
      <c r="N14" s="196"/>
      <c r="O14" s="196"/>
      <c r="P14" s="196"/>
      <c r="Q14" s="68"/>
      <c r="R14" s="9"/>
      <c r="S14" s="68"/>
      <c r="T14" s="68"/>
      <c r="U14" s="9"/>
      <c r="V14" s="68"/>
      <c r="W14" s="68"/>
      <c r="X14" s="68"/>
      <c r="Y14" s="68"/>
      <c r="Z14" s="68"/>
      <c r="AA14" s="68"/>
      <c r="AB14" s="68"/>
      <c r="AC14" s="68"/>
      <c r="AD14" s="68"/>
      <c r="AE14" s="68"/>
    </row>
    <row r="15" spans="2:31" ht="15.75" x14ac:dyDescent="0.2">
      <c r="E15" s="99"/>
      <c r="F15" s="99"/>
      <c r="G15" s="99"/>
      <c r="H15" s="99"/>
      <c r="I15" s="99"/>
      <c r="J15" s="99"/>
      <c r="K15" s="99"/>
      <c r="L15" s="99"/>
      <c r="M15" s="99"/>
      <c r="N15" s="99"/>
      <c r="O15" s="99"/>
      <c r="P15" s="99"/>
    </row>
    <row r="16" spans="2:31" ht="19.5" customHeight="1" x14ac:dyDescent="0.2">
      <c r="B16" s="197" t="s">
        <v>24</v>
      </c>
      <c r="C16" s="197"/>
      <c r="D16" s="69" t="s">
        <v>25</v>
      </c>
      <c r="E16" s="196" t="s">
        <v>191</v>
      </c>
      <c r="F16" s="196"/>
      <c r="G16" s="196"/>
      <c r="H16" s="196"/>
      <c r="I16" s="196"/>
      <c r="J16" s="196"/>
      <c r="K16" s="196"/>
      <c r="L16" s="196"/>
      <c r="M16" s="196"/>
      <c r="N16" s="196"/>
      <c r="O16" s="196"/>
      <c r="P16" s="196"/>
      <c r="AE16" s="1"/>
    </row>
    <row r="17" spans="2:31" s="66" customFormat="1" ht="55.5" customHeight="1" x14ac:dyDescent="0.2">
      <c r="B17" s="198"/>
      <c r="C17" s="198"/>
      <c r="D17" s="70" t="s">
        <v>27</v>
      </c>
      <c r="E17" s="196"/>
      <c r="F17" s="196"/>
      <c r="G17" s="196"/>
      <c r="H17" s="196"/>
      <c r="I17" s="196"/>
      <c r="J17" s="196"/>
      <c r="K17" s="196"/>
      <c r="L17" s="196"/>
      <c r="M17" s="196"/>
      <c r="N17" s="196"/>
      <c r="O17" s="196"/>
      <c r="P17" s="196"/>
      <c r="Q17" s="68"/>
      <c r="R17" s="9"/>
      <c r="S17" s="68"/>
      <c r="T17" s="68"/>
      <c r="U17" s="9"/>
    </row>
    <row r="18" spans="2:31" ht="15.75" x14ac:dyDescent="0.2">
      <c r="E18" s="99"/>
      <c r="F18" s="99"/>
      <c r="G18" s="99"/>
      <c r="H18" s="99"/>
      <c r="I18" s="99"/>
      <c r="J18" s="99"/>
      <c r="K18" s="99"/>
      <c r="L18" s="99"/>
      <c r="M18" s="99"/>
      <c r="N18" s="99"/>
      <c r="O18" s="99"/>
      <c r="P18" s="99"/>
    </row>
    <row r="19" spans="2:31" ht="19.5" customHeight="1" x14ac:dyDescent="0.2">
      <c r="B19" s="197" t="s">
        <v>24</v>
      </c>
      <c r="C19" s="197"/>
      <c r="D19" s="90" t="s">
        <v>25</v>
      </c>
      <c r="E19" s="196" t="s">
        <v>192</v>
      </c>
      <c r="F19" s="196"/>
      <c r="G19" s="196"/>
      <c r="H19" s="196"/>
      <c r="I19" s="196"/>
      <c r="J19" s="196"/>
      <c r="K19" s="196"/>
      <c r="L19" s="196"/>
      <c r="M19" s="196"/>
      <c r="N19" s="196"/>
      <c r="O19" s="196"/>
      <c r="P19" s="196"/>
      <c r="AE19" s="1"/>
    </row>
    <row r="20" spans="2:31" s="89" customFormat="1" ht="55.5" customHeight="1" x14ac:dyDescent="0.2">
      <c r="B20" s="198"/>
      <c r="C20" s="198"/>
      <c r="D20" s="91" t="s">
        <v>27</v>
      </c>
      <c r="E20" s="196"/>
      <c r="F20" s="196"/>
      <c r="G20" s="196"/>
      <c r="H20" s="196"/>
      <c r="I20" s="196"/>
      <c r="J20" s="196"/>
      <c r="K20" s="196"/>
      <c r="L20" s="196"/>
      <c r="M20" s="196"/>
      <c r="N20" s="196"/>
      <c r="O20" s="196"/>
      <c r="P20" s="196"/>
      <c r="R20" s="9"/>
      <c r="U20" s="9"/>
    </row>
  </sheetData>
  <mergeCells count="28">
    <mergeCell ref="B19:C20"/>
    <mergeCell ref="E19:P20"/>
    <mergeCell ref="B2:C2"/>
    <mergeCell ref="B3:C3"/>
    <mergeCell ref="B4:C4"/>
    <mergeCell ref="M2:P2"/>
    <mergeCell ref="M3:P3"/>
    <mergeCell ref="M4:P4"/>
    <mergeCell ref="D2:J2"/>
    <mergeCell ref="K2:L2"/>
    <mergeCell ref="D3:J3"/>
    <mergeCell ref="K3:L3"/>
    <mergeCell ref="D4:J4"/>
    <mergeCell ref="K4:L4"/>
    <mergeCell ref="B16:C17"/>
    <mergeCell ref="E16:P17"/>
    <mergeCell ref="E13:P14"/>
    <mergeCell ref="B13:C14"/>
    <mergeCell ref="D5:J5"/>
    <mergeCell ref="K5:L5"/>
    <mergeCell ref="M5:P5"/>
    <mergeCell ref="D7:P7"/>
    <mergeCell ref="B5:C5"/>
    <mergeCell ref="D11:P11"/>
    <mergeCell ref="D9:P9"/>
    <mergeCell ref="B7:C7"/>
    <mergeCell ref="B11:C11"/>
    <mergeCell ref="B9:C9"/>
  </mergeCells>
  <dataValidations count="1">
    <dataValidation type="whole" allowBlank="1" showInputMessage="1" showErrorMessage="1" sqref="W15:AC15 G15:M15 O15:U15 W21:AC65468 O21:U65468 O18:U18 W18:AC18 G18:M18 G21:M65468">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D17 D20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7"/>
  <sheetViews>
    <sheetView showGridLines="0" zoomScale="90" zoomScaleNormal="90" workbookViewId="0">
      <selection activeCell="H20" sqref="H20"/>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18"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16" customFormat="1" ht="26.25" customHeight="1" thickBot="1" x14ac:dyDescent="0.25">
      <c r="B2" s="184"/>
      <c r="C2" s="185"/>
      <c r="D2" s="224" t="s">
        <v>0</v>
      </c>
      <c r="E2" s="225"/>
      <c r="F2" s="225"/>
      <c r="G2" s="225"/>
      <c r="H2" s="226"/>
      <c r="I2" s="35" t="str">
        <f>Proyecto!K2</f>
        <v>Código: GC-F-015</v>
      </c>
      <c r="J2" s="17"/>
      <c r="K2" s="17"/>
      <c r="L2" s="17"/>
      <c r="M2" s="68"/>
      <c r="N2" s="68"/>
      <c r="O2" s="68"/>
      <c r="P2" s="68"/>
      <c r="Q2" s="68"/>
      <c r="R2" s="68"/>
      <c r="S2" s="68"/>
      <c r="T2" s="13"/>
      <c r="U2" s="68"/>
      <c r="V2" s="68"/>
      <c r="W2" s="68"/>
      <c r="X2" s="68"/>
    </row>
    <row r="3" spans="2:24" s="16" customFormat="1" ht="23.25" customHeight="1" thickBot="1" x14ac:dyDescent="0.25">
      <c r="B3" s="180"/>
      <c r="C3" s="181"/>
      <c r="D3" s="224" t="s">
        <v>2</v>
      </c>
      <c r="E3" s="225"/>
      <c r="F3" s="225"/>
      <c r="G3" s="225"/>
      <c r="H3" s="226"/>
      <c r="I3" s="36" t="str">
        <f>Proyecto!K3</f>
        <v>Fecha: 17 de septiembre de 2014</v>
      </c>
      <c r="J3" s="17"/>
      <c r="K3" s="17"/>
      <c r="L3" s="17"/>
      <c r="M3" s="68"/>
      <c r="N3" s="68"/>
      <c r="O3" s="68"/>
      <c r="P3" s="68"/>
      <c r="Q3" s="68"/>
      <c r="R3" s="68"/>
      <c r="S3" s="68"/>
      <c r="T3" s="13"/>
      <c r="U3" s="68"/>
      <c r="V3" s="68"/>
      <c r="W3" s="68"/>
      <c r="X3" s="68"/>
    </row>
    <row r="4" spans="2:24" s="16" customFormat="1" ht="24" customHeight="1" thickBot="1" x14ac:dyDescent="0.25">
      <c r="B4" s="180"/>
      <c r="C4" s="181"/>
      <c r="D4" s="224" t="s">
        <v>4</v>
      </c>
      <c r="E4" s="225"/>
      <c r="F4" s="225"/>
      <c r="G4" s="225"/>
      <c r="H4" s="226"/>
      <c r="I4" s="36" t="str">
        <f>Proyecto!K4</f>
        <v>Versión 001</v>
      </c>
      <c r="J4" s="17"/>
      <c r="K4" s="17"/>
      <c r="L4" s="17"/>
      <c r="M4" s="68"/>
      <c r="N4" s="68"/>
      <c r="O4" s="68"/>
      <c r="P4" s="68"/>
      <c r="Q4" s="68"/>
      <c r="R4" s="68"/>
      <c r="S4" s="68"/>
      <c r="T4" s="13"/>
      <c r="U4" s="68"/>
      <c r="V4" s="68"/>
      <c r="W4" s="68"/>
      <c r="X4" s="68"/>
    </row>
    <row r="5" spans="2:24" s="16" customFormat="1" ht="22.5" customHeight="1" thickBot="1" x14ac:dyDescent="0.25">
      <c r="B5" s="182"/>
      <c r="C5" s="183"/>
      <c r="D5" s="227" t="s">
        <v>6</v>
      </c>
      <c r="E5" s="228"/>
      <c r="F5" s="228"/>
      <c r="G5" s="228"/>
      <c r="H5" s="229"/>
      <c r="I5" s="37" t="s">
        <v>28</v>
      </c>
      <c r="J5" s="17"/>
      <c r="K5" s="17"/>
      <c r="L5" s="17"/>
      <c r="M5" s="68"/>
      <c r="N5" s="68"/>
      <c r="O5" s="68"/>
      <c r="P5" s="68"/>
      <c r="Q5" s="68"/>
      <c r="R5" s="68"/>
      <c r="S5" s="68"/>
      <c r="T5" s="13"/>
      <c r="U5" s="68"/>
      <c r="V5" s="68"/>
      <c r="W5" s="68"/>
      <c r="X5" s="68"/>
    </row>
    <row r="6" spans="2:24" ht="5.25" customHeight="1" x14ac:dyDescent="0.2">
      <c r="B6" s="24"/>
      <c r="C6" s="24"/>
      <c r="D6" s="24"/>
      <c r="E6" s="24"/>
      <c r="F6" s="24"/>
      <c r="G6" s="24"/>
      <c r="H6" s="24"/>
      <c r="I6" s="24"/>
    </row>
    <row r="7" spans="2:24" ht="19.5" customHeight="1" x14ac:dyDescent="0.2">
      <c r="B7" s="173" t="s">
        <v>8</v>
      </c>
      <c r="C7" s="173"/>
      <c r="D7" s="216" t="str">
        <f>Proyecto!$E$7</f>
        <v>Uso y apropiación del Tesauro</v>
      </c>
      <c r="E7" s="216"/>
      <c r="F7" s="216"/>
      <c r="G7" s="216"/>
      <c r="H7" s="216"/>
      <c r="I7" s="216"/>
      <c r="X7" s="1"/>
    </row>
    <row r="8" spans="2:24" s="16" customFormat="1" ht="10.5" customHeight="1" x14ac:dyDescent="0.2">
      <c r="B8" s="8"/>
      <c r="C8" s="8"/>
      <c r="D8" s="4"/>
      <c r="E8" s="4"/>
      <c r="F8" s="4"/>
      <c r="G8" s="4"/>
      <c r="H8" s="4"/>
      <c r="I8" s="4"/>
      <c r="J8" s="68"/>
      <c r="K8" s="68"/>
      <c r="L8" s="68"/>
      <c r="M8" s="68"/>
      <c r="N8" s="17"/>
      <c r="O8" s="68"/>
      <c r="P8" s="68"/>
      <c r="Q8" s="68"/>
      <c r="R8" s="68"/>
      <c r="S8" s="68"/>
      <c r="T8" s="68"/>
      <c r="U8" s="68"/>
      <c r="V8" s="68"/>
      <c r="W8" s="68"/>
      <c r="X8" s="68"/>
    </row>
    <row r="9" spans="2:24" ht="18.75" customHeight="1" x14ac:dyDescent="0.2">
      <c r="B9" s="221" t="s">
        <v>29</v>
      </c>
      <c r="C9" s="221"/>
      <c r="D9" s="221"/>
      <c r="E9" s="221"/>
      <c r="F9" s="221"/>
      <c r="G9" s="221"/>
      <c r="H9" s="221"/>
      <c r="I9" s="221"/>
      <c r="X9" s="1"/>
    </row>
    <row r="10" spans="2:24" ht="40.5" customHeight="1" x14ac:dyDescent="0.2">
      <c r="B10" s="222" t="s">
        <v>30</v>
      </c>
      <c r="C10" s="222"/>
      <c r="D10" s="223" t="s">
        <v>31</v>
      </c>
      <c r="E10" s="223"/>
      <c r="F10" s="223"/>
      <c r="G10" s="223"/>
      <c r="H10" s="223"/>
      <c r="I10" s="223"/>
      <c r="X10" s="1"/>
    </row>
    <row r="11" spans="2:24" ht="22.5" customHeight="1" x14ac:dyDescent="0.2">
      <c r="B11" s="222" t="s">
        <v>25</v>
      </c>
      <c r="C11" s="222"/>
      <c r="D11" s="222" t="s">
        <v>32</v>
      </c>
      <c r="E11" s="222"/>
      <c r="F11" s="69" t="s">
        <v>33</v>
      </c>
      <c r="G11" s="69" t="s">
        <v>34</v>
      </c>
      <c r="H11" s="69" t="s">
        <v>35</v>
      </c>
      <c r="I11" s="69" t="s">
        <v>36</v>
      </c>
      <c r="X11" s="1"/>
    </row>
    <row r="12" spans="2:24" ht="91.5" customHeight="1" x14ac:dyDescent="0.2">
      <c r="B12" s="219" t="s">
        <v>37</v>
      </c>
      <c r="C12" s="219"/>
      <c r="D12" s="220">
        <v>1</v>
      </c>
      <c r="E12" s="219"/>
      <c r="F12" s="100">
        <v>1</v>
      </c>
      <c r="G12" s="101" t="s">
        <v>38</v>
      </c>
      <c r="H12" s="102" t="s">
        <v>39</v>
      </c>
      <c r="I12" s="102" t="s">
        <v>173</v>
      </c>
      <c r="X12" s="1"/>
    </row>
    <row r="13" spans="2:24" ht="30" customHeight="1" x14ac:dyDescent="0.2">
      <c r="B13" s="217" t="s">
        <v>40</v>
      </c>
      <c r="C13" s="217"/>
      <c r="D13" s="218" t="s">
        <v>41</v>
      </c>
      <c r="E13" s="218"/>
      <c r="F13" s="218"/>
      <c r="G13" s="218"/>
      <c r="H13" s="218"/>
      <c r="I13" s="218"/>
      <c r="X13" s="1"/>
    </row>
    <row r="17" spans="7:7" x14ac:dyDescent="0.2">
      <c r="G17" s="87"/>
    </row>
  </sheetData>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7"/>
  <sheetViews>
    <sheetView showGridLines="0" zoomScale="110" zoomScaleNormal="110" workbookViewId="0">
      <selection activeCell="D16" sqref="D16"/>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5" customWidth="1"/>
    <col min="9" max="9" width="1" style="1" customWidth="1"/>
    <col min="10" max="10" width="1.42578125" style="1" customWidth="1"/>
    <col min="11" max="11" width="1.140625" style="5"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4" customFormat="1" ht="26.25" customHeight="1" thickBot="1" x14ac:dyDescent="0.25">
      <c r="A2" s="68"/>
      <c r="B2" s="44"/>
      <c r="C2" s="240" t="s">
        <v>0</v>
      </c>
      <c r="D2" s="241"/>
      <c r="E2" s="241"/>
      <c r="F2" s="241"/>
      <c r="G2" s="230" t="str">
        <f>Proyecto!K2</f>
        <v>Código: GC-F-015</v>
      </c>
      <c r="H2" s="231"/>
      <c r="I2" s="231"/>
      <c r="J2" s="231"/>
      <c r="K2" s="231"/>
      <c r="L2" s="232"/>
      <c r="M2" s="68"/>
      <c r="N2" s="68"/>
      <c r="O2" s="68"/>
      <c r="P2" s="68"/>
      <c r="Q2" s="68"/>
      <c r="R2" s="68"/>
      <c r="S2" s="68"/>
      <c r="T2" s="68"/>
      <c r="U2" s="13"/>
    </row>
    <row r="3" spans="1:21" s="14" customFormat="1" ht="23.25" customHeight="1" thickBot="1" x14ac:dyDescent="0.25">
      <c r="A3" s="68"/>
      <c r="B3" s="46"/>
      <c r="C3" s="240" t="s">
        <v>2</v>
      </c>
      <c r="D3" s="241"/>
      <c r="E3" s="241"/>
      <c r="F3" s="241"/>
      <c r="G3" s="233" t="str">
        <f>Proyecto!K3</f>
        <v>Fecha: 17 de septiembre de 2014</v>
      </c>
      <c r="H3" s="234"/>
      <c r="I3" s="234"/>
      <c r="J3" s="234"/>
      <c r="K3" s="234"/>
      <c r="L3" s="235"/>
      <c r="M3" s="68"/>
      <c r="N3" s="68"/>
      <c r="O3" s="68"/>
      <c r="P3" s="68"/>
      <c r="Q3" s="68"/>
      <c r="R3" s="68"/>
      <c r="S3" s="68"/>
      <c r="T3" s="68"/>
      <c r="U3" s="13"/>
    </row>
    <row r="4" spans="1:21" s="14" customFormat="1" ht="24" customHeight="1" thickBot="1" x14ac:dyDescent="0.25">
      <c r="A4" s="68"/>
      <c r="B4" s="46"/>
      <c r="C4" s="240" t="s">
        <v>4</v>
      </c>
      <c r="D4" s="241"/>
      <c r="E4" s="241"/>
      <c r="F4" s="241"/>
      <c r="G4" s="236" t="str">
        <f>Proyecto!K4</f>
        <v>Versión 001</v>
      </c>
      <c r="H4" s="237"/>
      <c r="I4" s="237"/>
      <c r="J4" s="237"/>
      <c r="K4" s="237"/>
      <c r="L4" s="238"/>
      <c r="M4" s="68"/>
      <c r="N4" s="68"/>
      <c r="O4" s="68"/>
      <c r="P4" s="68"/>
      <c r="Q4" s="68"/>
      <c r="R4" s="68"/>
      <c r="S4" s="68"/>
      <c r="T4" s="68"/>
      <c r="U4" s="13"/>
    </row>
    <row r="5" spans="1:21" s="14" customFormat="1" ht="22.5" customHeight="1" thickBot="1" x14ac:dyDescent="0.25">
      <c r="A5" s="68"/>
      <c r="B5" s="48"/>
      <c r="C5" s="240" t="s">
        <v>6</v>
      </c>
      <c r="D5" s="241"/>
      <c r="E5" s="241"/>
      <c r="F5" s="241"/>
      <c r="G5" s="233" t="s">
        <v>42</v>
      </c>
      <c r="H5" s="234"/>
      <c r="I5" s="234"/>
      <c r="J5" s="234"/>
      <c r="K5" s="234"/>
      <c r="L5" s="235"/>
      <c r="M5" s="68"/>
      <c r="N5" s="68"/>
      <c r="O5" s="68"/>
      <c r="P5" s="68"/>
      <c r="Q5" s="68"/>
      <c r="R5" s="68"/>
      <c r="S5" s="68"/>
      <c r="T5" s="68"/>
      <c r="U5" s="13"/>
    </row>
    <row r="6" spans="1:21" ht="5.25" customHeight="1" x14ac:dyDescent="0.2">
      <c r="A6" s="5" t="str">
        <f>Proyecto!$E$7</f>
        <v>Uso y apropiación del Tesauro</v>
      </c>
      <c r="B6" s="24"/>
      <c r="C6" s="24"/>
      <c r="D6" s="24"/>
      <c r="E6" s="24"/>
      <c r="F6" s="24"/>
    </row>
    <row r="7" spans="1:21" ht="29.25" customHeight="1" x14ac:dyDescent="0.2">
      <c r="B7" s="67" t="s">
        <v>8</v>
      </c>
      <c r="C7" s="239" t="str">
        <f>Proyecto!$E$7</f>
        <v>Uso y apropiación del Tesauro</v>
      </c>
      <c r="D7" s="239"/>
      <c r="E7" s="239"/>
      <c r="F7" s="239"/>
      <c r="U7" s="1"/>
    </row>
    <row r="8" spans="1:21" x14ac:dyDescent="0.2">
      <c r="B8" s="68"/>
    </row>
    <row r="9" spans="1:21" ht="12.75" x14ac:dyDescent="0.2">
      <c r="C9" s="103"/>
    </row>
    <row r="10" spans="1:21" ht="18" customHeight="1" x14ac:dyDescent="0.2">
      <c r="B10" s="67" t="s">
        <v>43</v>
      </c>
      <c r="C10" s="104" t="s">
        <v>44</v>
      </c>
    </row>
    <row r="11" spans="1:21" ht="6" customHeight="1" x14ac:dyDescent="0.2">
      <c r="C11" s="105"/>
    </row>
    <row r="12" spans="1:21" ht="18" customHeight="1" x14ac:dyDescent="0.2">
      <c r="B12" s="67" t="s">
        <v>45</v>
      </c>
      <c r="C12" s="106"/>
    </row>
    <row r="13" spans="1:21" ht="6" customHeight="1" x14ac:dyDescent="0.2">
      <c r="C13" s="105"/>
    </row>
    <row r="14" spans="1:21" ht="18" customHeight="1" x14ac:dyDescent="0.2">
      <c r="B14" s="67" t="s">
        <v>46</v>
      </c>
      <c r="C14" s="107"/>
    </row>
    <row r="15" spans="1:21" ht="6" customHeight="1" x14ac:dyDescent="0.2">
      <c r="C15" s="105"/>
    </row>
    <row r="16" spans="1:21" ht="18" customHeight="1" x14ac:dyDescent="0.2">
      <c r="B16" s="67" t="s">
        <v>47</v>
      </c>
      <c r="C16" s="108"/>
    </row>
    <row r="17" spans="2:3" ht="6" customHeight="1" x14ac:dyDescent="0.2">
      <c r="C17" s="105"/>
    </row>
    <row r="18" spans="2:3" ht="18" customHeight="1" x14ac:dyDescent="0.2">
      <c r="B18" s="67" t="s">
        <v>48</v>
      </c>
      <c r="C18" s="108"/>
    </row>
    <row r="19" spans="2:3" ht="6" customHeight="1" x14ac:dyDescent="0.2">
      <c r="C19" s="105"/>
    </row>
    <row r="20" spans="2:3" ht="18" customHeight="1" x14ac:dyDescent="0.2">
      <c r="B20" s="67" t="s">
        <v>49</v>
      </c>
      <c r="C20" s="108"/>
    </row>
    <row r="21" spans="2:3" ht="12.75" x14ac:dyDescent="0.2">
      <c r="C21" s="105"/>
    </row>
    <row r="22" spans="2:3" ht="15" x14ac:dyDescent="0.2">
      <c r="C22" s="94"/>
    </row>
    <row r="23" spans="2:3" x14ac:dyDescent="0.2">
      <c r="C23" s="92"/>
    </row>
    <row r="24" spans="2:3" x14ac:dyDescent="0.2">
      <c r="C24" s="93"/>
    </row>
    <row r="27" spans="2:3" x14ac:dyDescent="0.2">
      <c r="C27" s="87"/>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5"/>
  <sheetViews>
    <sheetView showGridLines="0" topLeftCell="B10" zoomScale="85" zoomScaleNormal="85" workbookViewId="0">
      <selection activeCell="B12" sqref="B12:C12"/>
    </sheetView>
  </sheetViews>
  <sheetFormatPr baseColWidth="10" defaultColWidth="11.42578125" defaultRowHeight="12" x14ac:dyDescent="0.2"/>
  <cols>
    <col min="1" max="1" width="2.42578125" style="1" customWidth="1"/>
    <col min="2" max="2" width="34.28515625" style="1" customWidth="1"/>
    <col min="3" max="3" width="31.71093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5" customWidth="1"/>
    <col min="10" max="10" width="1" style="1" customWidth="1"/>
    <col min="11" max="11" width="1.42578125" style="1" customWidth="1"/>
    <col min="12" max="12" width="1.140625" style="5"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0" customFormat="1" ht="26.25" customHeight="1" thickBot="1" x14ac:dyDescent="0.25">
      <c r="B2" s="38"/>
      <c r="C2" s="227" t="s">
        <v>0</v>
      </c>
      <c r="D2" s="228"/>
      <c r="E2" s="228"/>
      <c r="F2" s="229"/>
      <c r="G2" s="35" t="str">
        <f>Proyecto!K2</f>
        <v>Código: GC-F-015</v>
      </c>
      <c r="H2" s="9"/>
      <c r="I2" s="9"/>
      <c r="J2" s="12"/>
      <c r="K2" s="68"/>
      <c r="L2" s="68"/>
      <c r="M2" s="68"/>
      <c r="N2" s="68"/>
      <c r="O2" s="68"/>
      <c r="P2" s="68"/>
      <c r="Q2" s="68"/>
      <c r="R2" s="68"/>
      <c r="S2" s="68"/>
      <c r="T2" s="13"/>
      <c r="U2" s="68"/>
      <c r="V2" s="68"/>
    </row>
    <row r="3" spans="2:22" s="10" customFormat="1" ht="23.25" customHeight="1" thickBot="1" x14ac:dyDescent="0.25">
      <c r="B3" s="39"/>
      <c r="C3" s="227" t="s">
        <v>2</v>
      </c>
      <c r="D3" s="228"/>
      <c r="E3" s="228"/>
      <c r="F3" s="229"/>
      <c r="G3" s="36" t="str">
        <f>Proyecto!K3</f>
        <v>Fecha: 17 de septiembre de 2014</v>
      </c>
      <c r="H3" s="9"/>
      <c r="I3" s="9"/>
      <c r="J3" s="12"/>
      <c r="K3" s="68"/>
      <c r="L3" s="68"/>
      <c r="M3" s="68"/>
      <c r="N3" s="68"/>
      <c r="O3" s="68"/>
      <c r="P3" s="68"/>
      <c r="Q3" s="68"/>
      <c r="R3" s="68"/>
      <c r="S3" s="68"/>
      <c r="T3" s="13"/>
      <c r="U3" s="68"/>
      <c r="V3" s="68"/>
    </row>
    <row r="4" spans="2:22" s="10" customFormat="1" ht="24" customHeight="1" thickBot="1" x14ac:dyDescent="0.25">
      <c r="B4" s="39"/>
      <c r="C4" s="227" t="s">
        <v>4</v>
      </c>
      <c r="D4" s="228"/>
      <c r="E4" s="228"/>
      <c r="F4" s="229"/>
      <c r="G4" s="36" t="str">
        <f>Proyecto!K4</f>
        <v>Versión 001</v>
      </c>
      <c r="H4" s="68"/>
      <c r="I4" s="68"/>
      <c r="J4" s="12"/>
      <c r="K4" s="68"/>
      <c r="L4" s="68"/>
      <c r="M4" s="68"/>
      <c r="N4" s="68"/>
      <c r="O4" s="68"/>
      <c r="P4" s="68"/>
      <c r="Q4" s="68"/>
      <c r="R4" s="68"/>
      <c r="S4" s="68"/>
      <c r="T4" s="13"/>
      <c r="U4" s="68"/>
      <c r="V4" s="68"/>
    </row>
    <row r="5" spans="2:22" s="10" customFormat="1" ht="22.5" customHeight="1" thickBot="1" x14ac:dyDescent="0.25">
      <c r="B5" s="40"/>
      <c r="C5" s="227" t="s">
        <v>6</v>
      </c>
      <c r="D5" s="228"/>
      <c r="E5" s="228"/>
      <c r="F5" s="229"/>
      <c r="G5" s="37" t="s">
        <v>50</v>
      </c>
      <c r="H5" s="68"/>
      <c r="I5" s="68"/>
      <c r="J5" s="9"/>
      <c r="K5" s="68"/>
      <c r="L5" s="68"/>
      <c r="M5" s="68"/>
      <c r="N5" s="68"/>
      <c r="O5" s="68"/>
      <c r="P5" s="68"/>
      <c r="Q5" s="68"/>
      <c r="R5" s="68"/>
      <c r="S5" s="68"/>
      <c r="T5" s="13"/>
      <c r="U5" s="68"/>
      <c r="V5" s="68"/>
    </row>
    <row r="6" spans="2:22" ht="5.25" customHeight="1" x14ac:dyDescent="0.2">
      <c r="B6" s="24"/>
      <c r="C6" s="24"/>
      <c r="D6" s="24"/>
      <c r="E6" s="24"/>
      <c r="F6" s="24"/>
      <c r="G6" s="24"/>
    </row>
    <row r="7" spans="2:22" ht="29.25" customHeight="1" x14ac:dyDescent="0.2">
      <c r="B7" s="67" t="s">
        <v>8</v>
      </c>
      <c r="C7" s="243" t="str">
        <f>Proyecto!$E$7</f>
        <v>Uso y apropiación del Tesauro</v>
      </c>
      <c r="D7" s="243"/>
      <c r="E7" s="243"/>
      <c r="F7" s="243"/>
      <c r="G7" s="243"/>
      <c r="V7" s="1"/>
    </row>
    <row r="9" spans="2:22" ht="18" customHeight="1" x14ac:dyDescent="0.2">
      <c r="B9" s="221" t="s">
        <v>51</v>
      </c>
      <c r="C9" s="221"/>
      <c r="D9" s="221"/>
      <c r="E9" s="221"/>
      <c r="F9" s="221"/>
      <c r="G9" s="221"/>
    </row>
    <row r="10" spans="2:22" customFormat="1" ht="15" customHeight="1" x14ac:dyDescent="0.2"/>
    <row r="11" spans="2:22" ht="27.75" customHeight="1" x14ac:dyDescent="0.2">
      <c r="B11" s="69" t="s">
        <v>52</v>
      </c>
      <c r="C11" s="69" t="s">
        <v>53</v>
      </c>
      <c r="D11" s="69" t="s">
        <v>54</v>
      </c>
      <c r="E11" s="69" t="s">
        <v>55</v>
      </c>
      <c r="F11" s="221" t="s">
        <v>56</v>
      </c>
      <c r="G11" s="221"/>
    </row>
    <row r="12" spans="2:22" ht="97.5" customHeight="1" x14ac:dyDescent="0.2">
      <c r="B12" s="111" t="s">
        <v>57</v>
      </c>
      <c r="C12" s="102" t="s">
        <v>193</v>
      </c>
      <c r="D12" s="110" t="s">
        <v>155</v>
      </c>
      <c r="E12" s="109" t="s">
        <v>58</v>
      </c>
      <c r="F12" s="242" t="s">
        <v>163</v>
      </c>
      <c r="G12" s="242"/>
    </row>
    <row r="13" spans="2:22" ht="258.75" customHeight="1" x14ac:dyDescent="0.2">
      <c r="B13" s="111" t="s">
        <v>59</v>
      </c>
      <c r="C13" s="102" t="s">
        <v>194</v>
      </c>
      <c r="D13" s="110" t="s">
        <v>156</v>
      </c>
      <c r="E13" s="109" t="s">
        <v>58</v>
      </c>
      <c r="F13" s="242" t="s">
        <v>236</v>
      </c>
      <c r="G13" s="242"/>
    </row>
    <row r="14" spans="2:22" ht="123" customHeight="1" x14ac:dyDescent="0.2">
      <c r="B14" s="111" t="s">
        <v>60</v>
      </c>
      <c r="C14" s="102" t="s">
        <v>195</v>
      </c>
      <c r="D14" s="110" t="s">
        <v>158</v>
      </c>
      <c r="E14" s="109" t="s">
        <v>58</v>
      </c>
      <c r="F14" s="242" t="s">
        <v>237</v>
      </c>
      <c r="G14" s="242"/>
    </row>
    <row r="15" spans="2:22" ht="99.75" customHeight="1" x14ac:dyDescent="0.2">
      <c r="B15" s="111" t="s">
        <v>154</v>
      </c>
      <c r="C15" s="101" t="s">
        <v>160</v>
      </c>
      <c r="D15" s="110" t="s">
        <v>157</v>
      </c>
      <c r="E15" s="109" t="s">
        <v>58</v>
      </c>
      <c r="F15" s="242" t="s">
        <v>196</v>
      </c>
      <c r="G15" s="242"/>
    </row>
  </sheetData>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N8:T65484 H8:L65484 E16:G65484">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xm:sqref>
        </x14:dataValidation>
        <x14:dataValidation type="list" allowBlank="1" showInputMessage="1" showErrorMessage="1">
          <x14:formula1>
            <xm:f>'No tocar'!$I$5:$I$6</xm:f>
          </x14:formula1>
          <xm:sqref>E12:E15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I24"/>
  <sheetViews>
    <sheetView topLeftCell="A10" zoomScaleNormal="100" workbookViewId="0">
      <selection activeCell="B14" sqref="B14"/>
    </sheetView>
  </sheetViews>
  <sheetFormatPr baseColWidth="10" defaultColWidth="11.42578125" defaultRowHeight="12.75" x14ac:dyDescent="0.2"/>
  <cols>
    <col min="1" max="1" width="5" style="41" customWidth="1"/>
    <col min="2" max="2" width="43.7109375" style="41" customWidth="1"/>
    <col min="3" max="3" width="25" style="41" customWidth="1"/>
    <col min="4" max="4" width="14.28515625" style="41" customWidth="1"/>
    <col min="5" max="5" width="40.42578125" style="41" customWidth="1"/>
    <col min="6" max="6" width="20.7109375" style="41" customWidth="1"/>
    <col min="7" max="7" width="25.42578125" style="41" customWidth="1"/>
    <col min="8" max="8" width="15" style="41" customWidth="1"/>
    <col min="9" max="16384" width="11.42578125" style="41"/>
  </cols>
  <sheetData>
    <row r="1" spans="2:9" ht="13.5" thickBot="1" x14ac:dyDescent="0.25"/>
    <row r="2" spans="2:9" ht="18" customHeight="1" thickBot="1" x14ac:dyDescent="0.25">
      <c r="B2" s="44"/>
      <c r="C2" s="240" t="s">
        <v>0</v>
      </c>
      <c r="D2" s="241"/>
      <c r="E2" s="241"/>
      <c r="F2" s="241"/>
      <c r="G2" s="230" t="str">
        <f>Proyecto!K2</f>
        <v>Código: GC-F-015</v>
      </c>
      <c r="H2" s="232"/>
    </row>
    <row r="3" spans="2:9" ht="19.5" customHeight="1" thickBot="1" x14ac:dyDescent="0.25">
      <c r="B3" s="46"/>
      <c r="C3" s="240" t="s">
        <v>2</v>
      </c>
      <c r="D3" s="241"/>
      <c r="E3" s="241"/>
      <c r="F3" s="241"/>
      <c r="G3" s="233" t="str">
        <f>Proyecto!K3</f>
        <v>Fecha: 17 de septiembre de 2014</v>
      </c>
      <c r="H3" s="235"/>
    </row>
    <row r="4" spans="2:9" ht="19.5" customHeight="1" thickBot="1" x14ac:dyDescent="0.25">
      <c r="B4" s="46"/>
      <c r="C4" s="240" t="s">
        <v>4</v>
      </c>
      <c r="D4" s="241"/>
      <c r="E4" s="241"/>
      <c r="F4" s="241"/>
      <c r="G4" s="236" t="str">
        <f>Proyecto!K4</f>
        <v>Versión 001</v>
      </c>
      <c r="H4" s="238"/>
    </row>
    <row r="5" spans="2:9" ht="21.75" customHeight="1" thickBot="1" x14ac:dyDescent="0.25">
      <c r="B5" s="48"/>
      <c r="C5" s="240" t="s">
        <v>6</v>
      </c>
      <c r="D5" s="241"/>
      <c r="E5" s="241"/>
      <c r="F5" s="241"/>
      <c r="G5" s="233" t="s">
        <v>61</v>
      </c>
      <c r="H5" s="235"/>
    </row>
    <row r="6" spans="2:9" ht="21" customHeight="1" x14ac:dyDescent="0.2"/>
    <row r="7" spans="2:9" ht="22.5" customHeight="1" x14ac:dyDescent="0.2">
      <c r="B7" s="244" t="s">
        <v>62</v>
      </c>
      <c r="C7" s="245"/>
      <c r="D7" s="245"/>
      <c r="E7" s="245"/>
      <c r="F7" s="245"/>
      <c r="G7" s="245"/>
      <c r="H7" s="245"/>
    </row>
    <row r="8" spans="2:9" ht="99.75" customHeight="1" x14ac:dyDescent="0.2">
      <c r="B8" s="246" t="s">
        <v>63</v>
      </c>
      <c r="C8" s="247"/>
      <c r="D8" s="247"/>
      <c r="E8" s="247"/>
      <c r="F8" s="247"/>
      <c r="G8" s="247"/>
      <c r="H8" s="247"/>
    </row>
    <row r="9" spans="2:9" x14ac:dyDescent="0.2">
      <c r="B9" s="42"/>
    </row>
    <row r="11" spans="2:9" ht="22.5" customHeight="1" x14ac:dyDescent="0.2">
      <c r="B11" s="248" t="s">
        <v>64</v>
      </c>
      <c r="C11" s="249"/>
      <c r="E11" s="244" t="s">
        <v>65</v>
      </c>
      <c r="F11" s="245"/>
      <c r="G11" s="245"/>
      <c r="H11" s="245"/>
    </row>
    <row r="13" spans="2:9" ht="20.25" customHeight="1" x14ac:dyDescent="0.2">
      <c r="B13" s="22" t="s">
        <v>53</v>
      </c>
      <c r="C13" s="22" t="s">
        <v>52</v>
      </c>
      <c r="D13" s="43"/>
      <c r="E13" s="22" t="s">
        <v>53</v>
      </c>
      <c r="F13" s="22" t="s">
        <v>52</v>
      </c>
      <c r="G13" s="22" t="s">
        <v>66</v>
      </c>
      <c r="H13" s="22" t="s">
        <v>67</v>
      </c>
    </row>
    <row r="14" spans="2:9" s="61" customFormat="1" ht="36.75" customHeight="1" x14ac:dyDescent="0.2">
      <c r="B14" s="102" t="s">
        <v>193</v>
      </c>
      <c r="C14" s="109" t="s">
        <v>57</v>
      </c>
      <c r="E14" s="102" t="s">
        <v>174</v>
      </c>
      <c r="F14" s="102" t="s">
        <v>68</v>
      </c>
      <c r="G14" s="114" t="s">
        <v>208</v>
      </c>
      <c r="H14" s="102">
        <v>3123888841</v>
      </c>
      <c r="I14" s="88"/>
    </row>
    <row r="15" spans="2:9" s="61" customFormat="1" ht="70.5" customHeight="1" x14ac:dyDescent="0.2">
      <c r="B15" s="102" t="str">
        <f>+'Recursos Humanos'!C13</f>
        <v>Profesional Especializado Delegatura Procedimientos Mercantiles
Profesional Especializado Oficina Asesora Juridica</v>
      </c>
      <c r="C15" s="109" t="s">
        <v>59</v>
      </c>
      <c r="E15" s="63"/>
      <c r="F15" s="63"/>
      <c r="G15" s="63"/>
      <c r="H15" s="63"/>
    </row>
    <row r="16" spans="2:9" s="61" customFormat="1" ht="75" customHeight="1" x14ac:dyDescent="0.2">
      <c r="B16" s="101" t="str">
        <f>+'Recursos Humanos'!C14</f>
        <v>Profesional Especializado Delegatura Procedimientos Mercantiles
Profesional Universitario Asignado Oficina Asesora Juridica</v>
      </c>
      <c r="C16" s="101" t="s">
        <v>142</v>
      </c>
      <c r="D16" s="88"/>
      <c r="E16" s="64"/>
      <c r="F16" s="65"/>
      <c r="G16" s="65"/>
      <c r="H16" s="65"/>
    </row>
    <row r="17" spans="2:8" s="61" customFormat="1" ht="41.25" customHeight="1" x14ac:dyDescent="0.2">
      <c r="B17" s="101" t="str">
        <f>+'Recursos Humanos'!C15</f>
        <v>Profesional asignado por la DTIC (funcionamiento Tesauro)</v>
      </c>
      <c r="C17" s="112" t="s">
        <v>154</v>
      </c>
      <c r="E17" s="64"/>
      <c r="F17" s="65"/>
      <c r="G17" s="65"/>
      <c r="H17" s="65"/>
    </row>
    <row r="18" spans="2:8" s="61" customFormat="1" ht="23.1" customHeight="1" x14ac:dyDescent="0.2">
      <c r="B18" s="110"/>
      <c r="C18" s="113"/>
      <c r="E18" s="64"/>
      <c r="F18" s="65"/>
      <c r="G18" s="65"/>
      <c r="H18" s="65"/>
    </row>
    <row r="19" spans="2:8" ht="23.1" customHeight="1" x14ac:dyDescent="0.2">
      <c r="B19" s="110"/>
      <c r="C19" s="113"/>
    </row>
    <row r="20" spans="2:8" ht="23.1" customHeight="1" x14ac:dyDescent="0.2">
      <c r="B20" s="85"/>
      <c r="C20" s="84"/>
    </row>
    <row r="21" spans="2:8" ht="23.1" customHeight="1" x14ac:dyDescent="0.2">
      <c r="B21" s="78"/>
      <c r="C21" s="78"/>
    </row>
    <row r="22" spans="2:8" ht="23.1" customHeight="1" x14ac:dyDescent="0.2">
      <c r="B22" s="79"/>
      <c r="C22" s="79"/>
    </row>
    <row r="23" spans="2:8" ht="23.1" customHeight="1" x14ac:dyDescent="0.2">
      <c r="B23" s="79"/>
      <c r="C23" s="79"/>
    </row>
    <row r="24" spans="2:8" ht="23.1" customHeight="1" x14ac:dyDescent="0.2">
      <c r="B24" s="79"/>
      <c r="C24" s="79"/>
    </row>
  </sheetData>
  <mergeCells count="12">
    <mergeCell ref="E11:H11"/>
    <mergeCell ref="B7:H7"/>
    <mergeCell ref="B8:H8"/>
    <mergeCell ref="B11:C11"/>
    <mergeCell ref="G2:H2"/>
    <mergeCell ref="G3:H3"/>
    <mergeCell ref="G4:H4"/>
    <mergeCell ref="G5:H5"/>
    <mergeCell ref="C2:F2"/>
    <mergeCell ref="C3:F3"/>
    <mergeCell ref="C4:F4"/>
    <mergeCell ref="C5:F5"/>
  </mergeCells>
  <hyperlinks>
    <hyperlink ref="G14" r:id="rId1"/>
  </hyperlinks>
  <printOptions horizontalCentered="1"/>
  <pageMargins left="0.70866141732283472" right="0.70866141732283472" top="0.74803149606299213" bottom="0.74803149606299213" header="0.31496062992125984" footer="0.31496062992125984"/>
  <pageSetup paperSize="5" scale="82" orientation="landscape"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C14:C16 C18:C20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3"/>
  <sheetViews>
    <sheetView showGridLines="0" zoomScale="80" zoomScaleNormal="80" workbookViewId="0">
      <selection activeCell="H23" sqref="H23"/>
    </sheetView>
  </sheetViews>
  <sheetFormatPr baseColWidth="10" defaultColWidth="11.42578125" defaultRowHeight="12" x14ac:dyDescent="0.2"/>
  <cols>
    <col min="1" max="1" width="2.42578125" style="1" customWidth="1"/>
    <col min="2" max="2" width="14.42578125" style="1" customWidth="1"/>
    <col min="3" max="3" width="30.7109375" style="1" customWidth="1"/>
    <col min="4" max="4" width="33" style="1" customWidth="1"/>
    <col min="5" max="5" width="23.140625" style="1" customWidth="1"/>
    <col min="6" max="6" width="41.42578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262"/>
      <c r="C2" s="263"/>
      <c r="D2" s="253" t="s">
        <v>0</v>
      </c>
      <c r="E2" s="254"/>
      <c r="F2" s="254"/>
      <c r="G2" s="255"/>
      <c r="H2" s="45" t="str">
        <f>Proyecto!K2</f>
        <v>Código: GC-F-015</v>
      </c>
      <c r="I2" s="68"/>
      <c r="J2" s="68"/>
      <c r="K2" s="68"/>
      <c r="L2" s="68"/>
      <c r="M2" s="68"/>
      <c r="N2" s="68"/>
      <c r="O2" s="68"/>
      <c r="P2" s="13"/>
    </row>
    <row r="3" spans="2:16" s="10" customFormat="1" ht="23.25" customHeight="1" thickBot="1" x14ac:dyDescent="0.25">
      <c r="B3" s="264"/>
      <c r="C3" s="265"/>
      <c r="D3" s="256" t="s">
        <v>2</v>
      </c>
      <c r="E3" s="257"/>
      <c r="F3" s="257"/>
      <c r="G3" s="258"/>
      <c r="H3" s="49" t="str">
        <f>Proyecto!K3</f>
        <v>Fecha: 17 de septiembre de 2014</v>
      </c>
      <c r="I3" s="68"/>
      <c r="J3" s="68"/>
      <c r="K3" s="68"/>
      <c r="L3" s="68"/>
      <c r="M3" s="68"/>
      <c r="N3" s="68"/>
      <c r="O3" s="68"/>
      <c r="P3" s="13"/>
    </row>
    <row r="4" spans="2:16" s="10" customFormat="1" ht="24" customHeight="1" thickBot="1" x14ac:dyDescent="0.25">
      <c r="B4" s="264"/>
      <c r="C4" s="265"/>
      <c r="D4" s="259" t="s">
        <v>4</v>
      </c>
      <c r="E4" s="260"/>
      <c r="F4" s="260"/>
      <c r="G4" s="261"/>
      <c r="H4" s="47" t="str">
        <f>Proyecto!K4</f>
        <v>Versión 001</v>
      </c>
      <c r="I4" s="68"/>
      <c r="J4" s="68"/>
      <c r="K4" s="68"/>
      <c r="L4" s="68"/>
      <c r="M4" s="68"/>
      <c r="N4" s="68"/>
      <c r="O4" s="68"/>
      <c r="P4" s="13"/>
    </row>
    <row r="5" spans="2:16" s="10" customFormat="1" ht="22.5" customHeight="1" thickBot="1" x14ac:dyDescent="0.25">
      <c r="B5" s="266"/>
      <c r="C5" s="267"/>
      <c r="D5" s="256" t="s">
        <v>6</v>
      </c>
      <c r="E5" s="257"/>
      <c r="F5" s="257"/>
      <c r="G5" s="258"/>
      <c r="H5" s="49" t="s">
        <v>69</v>
      </c>
      <c r="I5" s="68"/>
      <c r="J5" s="68"/>
      <c r="K5" s="68"/>
      <c r="L5" s="68"/>
      <c r="M5" s="68"/>
      <c r="N5" s="68"/>
      <c r="O5" s="68"/>
      <c r="P5" s="13"/>
    </row>
    <row r="6" spans="2:16" ht="5.25" customHeight="1" x14ac:dyDescent="0.2">
      <c r="B6" s="24"/>
      <c r="C6" s="24"/>
      <c r="D6" s="24"/>
      <c r="E6" s="24"/>
      <c r="F6" s="24"/>
      <c r="G6" s="24"/>
      <c r="H6" s="24"/>
    </row>
    <row r="7" spans="2:16" ht="29.25" customHeight="1" x14ac:dyDescent="0.2">
      <c r="B7" s="173" t="s">
        <v>8</v>
      </c>
      <c r="C7" s="173"/>
      <c r="D7" s="239" t="str">
        <f>Proyecto!$E$7</f>
        <v>Uso y apropiación del Tesauro</v>
      </c>
      <c r="E7" s="239"/>
      <c r="F7" s="239"/>
      <c r="G7" s="239"/>
      <c r="H7" s="239"/>
      <c r="P7" s="1"/>
    </row>
    <row r="8" spans="2:16" customFormat="1" ht="19.5" customHeight="1" x14ac:dyDescent="0.2"/>
    <row r="9" spans="2:16" ht="30" customHeight="1" x14ac:dyDescent="0.2">
      <c r="B9" s="268" t="s">
        <v>14</v>
      </c>
      <c r="C9" s="269"/>
      <c r="D9" s="269"/>
      <c r="E9" s="269"/>
      <c r="F9" s="269"/>
      <c r="G9" s="269"/>
      <c r="H9" s="269"/>
    </row>
    <row r="10" spans="2:16" ht="9.75" customHeight="1" x14ac:dyDescent="0.2">
      <c r="B10" s="265"/>
      <c r="C10" s="265"/>
      <c r="D10" s="265"/>
      <c r="E10" s="265"/>
      <c r="F10" s="265"/>
      <c r="G10" s="265"/>
      <c r="H10" s="265"/>
      <c r="P10" s="1"/>
    </row>
    <row r="11" spans="2:16" ht="25.5" customHeight="1" x14ac:dyDescent="0.2">
      <c r="B11" s="222" t="s">
        <v>53</v>
      </c>
      <c r="C11" s="222"/>
      <c r="D11" s="69" t="s">
        <v>70</v>
      </c>
      <c r="E11" s="71" t="s">
        <v>71</v>
      </c>
      <c r="F11" s="69" t="s">
        <v>72</v>
      </c>
      <c r="G11" s="69" t="s">
        <v>73</v>
      </c>
      <c r="H11" s="69" t="s">
        <v>74</v>
      </c>
      <c r="P11" s="1"/>
    </row>
    <row r="12" spans="2:16" ht="38.1" customHeight="1" x14ac:dyDescent="0.2">
      <c r="B12" s="270" t="s">
        <v>175</v>
      </c>
      <c r="C12" s="271"/>
      <c r="D12" s="102" t="s">
        <v>175</v>
      </c>
      <c r="E12" s="102" t="s">
        <v>238</v>
      </c>
      <c r="F12" s="114" t="s">
        <v>176</v>
      </c>
      <c r="G12" s="102" t="s">
        <v>58</v>
      </c>
      <c r="H12" s="102" t="s">
        <v>75</v>
      </c>
      <c r="O12" s="2"/>
      <c r="P12" s="1"/>
    </row>
    <row r="13" spans="2:16" ht="38.1" customHeight="1" x14ac:dyDescent="0.2">
      <c r="B13" s="270" t="s">
        <v>164</v>
      </c>
      <c r="C13" s="271"/>
      <c r="D13" s="102" t="s">
        <v>164</v>
      </c>
      <c r="E13" s="102" t="s">
        <v>238</v>
      </c>
      <c r="F13" s="114" t="s">
        <v>165</v>
      </c>
      <c r="G13" s="102" t="s">
        <v>58</v>
      </c>
      <c r="H13" s="102" t="s">
        <v>75</v>
      </c>
      <c r="O13" s="2"/>
      <c r="P13" s="1"/>
    </row>
    <row r="14" spans="2:16" ht="58.5" customHeight="1" x14ac:dyDescent="0.2">
      <c r="B14" s="270" t="s">
        <v>166</v>
      </c>
      <c r="C14" s="271"/>
      <c r="D14" s="102" t="s">
        <v>167</v>
      </c>
      <c r="E14" s="102" t="s">
        <v>238</v>
      </c>
      <c r="F14" s="114" t="s">
        <v>168</v>
      </c>
      <c r="G14" s="102" t="s">
        <v>58</v>
      </c>
      <c r="H14" s="102" t="s">
        <v>75</v>
      </c>
      <c r="O14" s="2"/>
      <c r="P14" s="1"/>
    </row>
    <row r="15" spans="2:16" ht="38.1" customHeight="1" x14ac:dyDescent="0.2">
      <c r="B15" s="270" t="s">
        <v>169</v>
      </c>
      <c r="C15" s="271"/>
      <c r="D15" s="102" t="s">
        <v>161</v>
      </c>
      <c r="E15" s="102" t="s">
        <v>238</v>
      </c>
      <c r="F15" s="114" t="s">
        <v>162</v>
      </c>
      <c r="G15" s="102" t="s">
        <v>58</v>
      </c>
      <c r="H15" s="102" t="s">
        <v>75</v>
      </c>
      <c r="O15" s="2"/>
      <c r="P15" s="1"/>
    </row>
    <row r="16" spans="2:16" ht="38.1" customHeight="1" x14ac:dyDescent="0.2">
      <c r="B16" s="270" t="s">
        <v>197</v>
      </c>
      <c r="C16" s="271"/>
      <c r="D16" s="109" t="s">
        <v>197</v>
      </c>
      <c r="E16" s="102" t="s">
        <v>238</v>
      </c>
      <c r="F16" s="115" t="s">
        <v>276</v>
      </c>
      <c r="G16" s="102" t="s">
        <v>58</v>
      </c>
      <c r="H16" s="102" t="s">
        <v>75</v>
      </c>
      <c r="O16" s="2"/>
      <c r="P16" s="1"/>
    </row>
    <row r="17" spans="2:16" ht="38.1" customHeight="1" x14ac:dyDescent="0.2">
      <c r="B17" s="270" t="s">
        <v>240</v>
      </c>
      <c r="C17" s="271"/>
      <c r="D17" s="102" t="s">
        <v>198</v>
      </c>
      <c r="E17" s="102" t="s">
        <v>238</v>
      </c>
      <c r="F17" s="114" t="s">
        <v>239</v>
      </c>
      <c r="G17" s="102" t="s">
        <v>58</v>
      </c>
      <c r="H17" s="102" t="s">
        <v>75</v>
      </c>
      <c r="O17" s="2"/>
      <c r="P17" s="1"/>
    </row>
    <row r="18" spans="2:16" ht="38.1" customHeight="1" x14ac:dyDescent="0.2">
      <c r="B18" s="270" t="s">
        <v>199</v>
      </c>
      <c r="C18" s="271"/>
      <c r="D18" s="102" t="s">
        <v>200</v>
      </c>
      <c r="E18" s="102" t="s">
        <v>238</v>
      </c>
      <c r="F18" s="114" t="s">
        <v>241</v>
      </c>
      <c r="G18" s="102" t="s">
        <v>58</v>
      </c>
      <c r="H18" s="102" t="s">
        <v>75</v>
      </c>
      <c r="O18" s="2"/>
      <c r="P18" s="1"/>
    </row>
    <row r="19" spans="2:16" ht="38.1" customHeight="1" x14ac:dyDescent="0.2">
      <c r="B19" s="270" t="s">
        <v>201</v>
      </c>
      <c r="C19" s="271"/>
      <c r="D19" s="102" t="s">
        <v>202</v>
      </c>
      <c r="E19" s="102" t="s">
        <v>238</v>
      </c>
      <c r="F19" s="114" t="s">
        <v>242</v>
      </c>
      <c r="G19" s="102" t="s">
        <v>58</v>
      </c>
      <c r="H19" s="102" t="s">
        <v>75</v>
      </c>
      <c r="O19" s="2"/>
      <c r="P19" s="1"/>
    </row>
    <row r="20" spans="2:16" ht="63" customHeight="1" x14ac:dyDescent="0.2">
      <c r="B20" s="270" t="s">
        <v>244</v>
      </c>
      <c r="C20" s="271"/>
      <c r="D20" s="102" t="s">
        <v>245</v>
      </c>
      <c r="E20" s="102" t="s">
        <v>238</v>
      </c>
      <c r="F20" s="114" t="s">
        <v>243</v>
      </c>
      <c r="G20" s="102" t="s">
        <v>58</v>
      </c>
      <c r="H20" s="102" t="s">
        <v>75</v>
      </c>
      <c r="O20" s="2"/>
      <c r="P20" s="1"/>
    </row>
    <row r="21" spans="2:16" ht="38.1" customHeight="1" x14ac:dyDescent="0.2">
      <c r="B21" s="250"/>
      <c r="C21" s="251"/>
      <c r="D21" s="77"/>
      <c r="E21" s="77"/>
      <c r="F21" s="115"/>
      <c r="G21" s="76"/>
      <c r="H21" s="77"/>
    </row>
    <row r="22" spans="2:16" ht="38.1" customHeight="1" x14ac:dyDescent="0.2">
      <c r="B22" s="250"/>
      <c r="C22" s="251"/>
      <c r="D22" s="83"/>
      <c r="E22" s="83"/>
      <c r="F22" s="80"/>
      <c r="G22" s="82"/>
      <c r="H22" s="83"/>
    </row>
    <row r="23" spans="2:16" ht="38.1" customHeight="1" x14ac:dyDescent="0.2">
      <c r="B23" s="252"/>
      <c r="C23" s="252"/>
      <c r="D23" s="76"/>
      <c r="E23" s="76"/>
      <c r="F23" s="62"/>
      <c r="G23" s="76"/>
      <c r="H23" s="77"/>
    </row>
  </sheetData>
  <mergeCells count="22">
    <mergeCell ref="B13:C13"/>
    <mergeCell ref="B19:C19"/>
    <mergeCell ref="B18:C18"/>
    <mergeCell ref="B14:C14"/>
    <mergeCell ref="B15:C15"/>
    <mergeCell ref="B16:C16"/>
    <mergeCell ref="B21:C21"/>
    <mergeCell ref="B23:C23"/>
    <mergeCell ref="B22:C22"/>
    <mergeCell ref="D2:G2"/>
    <mergeCell ref="D3:G3"/>
    <mergeCell ref="D4:G4"/>
    <mergeCell ref="D5:G5"/>
    <mergeCell ref="B2:C5"/>
    <mergeCell ref="B7:C7"/>
    <mergeCell ref="D7:H7"/>
    <mergeCell ref="B9:H9"/>
    <mergeCell ref="B20:C20"/>
    <mergeCell ref="B11:C11"/>
    <mergeCell ref="B10:H10"/>
    <mergeCell ref="B17:C17"/>
    <mergeCell ref="B12:C12"/>
  </mergeCells>
  <conditionalFormatting sqref="D11">
    <cfRule type="cellIs" dxfId="32" priority="61" stopIfTrue="1" operator="equal">
      <formula>"Alto"</formula>
    </cfRule>
    <cfRule type="cellIs" dxfId="31" priority="62" stopIfTrue="1" operator="equal">
      <formula>"Medio"</formula>
    </cfRule>
    <cfRule type="cellIs" dxfId="30" priority="63" stopIfTrue="1" operator="equal">
      <formula>"Bajo"</formula>
    </cfRule>
  </conditionalFormatting>
  <conditionalFormatting sqref="D23">
    <cfRule type="cellIs" dxfId="29" priority="13" stopIfTrue="1" operator="equal">
      <formula>"Alto"</formula>
    </cfRule>
    <cfRule type="cellIs" dxfId="28" priority="14" stopIfTrue="1" operator="equal">
      <formula>"Medio"</formula>
    </cfRule>
    <cfRule type="cellIs" dxfId="27" priority="15" stopIfTrue="1" operator="equal">
      <formula>"Bajo"</formula>
    </cfRule>
  </conditionalFormatting>
  <conditionalFormatting sqref="D19:D20">
    <cfRule type="cellIs" dxfId="26" priority="22" stopIfTrue="1" operator="equal">
      <formula>"Alto"</formula>
    </cfRule>
    <cfRule type="cellIs" dxfId="25" priority="23" stopIfTrue="1" operator="equal">
      <formula>"Medio"</formula>
    </cfRule>
    <cfRule type="cellIs" dxfId="24" priority="24" stopIfTrue="1" operator="equal">
      <formula>"Bajo"</formula>
    </cfRule>
  </conditionalFormatting>
  <conditionalFormatting sqref="D17:D18">
    <cfRule type="cellIs" dxfId="23" priority="10" stopIfTrue="1" operator="equal">
      <formula>"Alto"</formula>
    </cfRule>
    <cfRule type="cellIs" dxfId="22" priority="11" stopIfTrue="1" operator="equal">
      <formula>"Medio"</formula>
    </cfRule>
    <cfRule type="cellIs" dxfId="21" priority="12" stopIfTrue="1" operator="equal">
      <formula>"Bajo"</formula>
    </cfRule>
  </conditionalFormatting>
  <dataValidations count="1">
    <dataValidation type="whole" allowBlank="1" showInputMessage="1" showErrorMessage="1" sqref="I9:N9 F24:G65496 H21:N65496">
      <formula1>1</formula1>
      <formula2>5</formula2>
    </dataValidation>
  </dataValidations>
  <hyperlinks>
    <hyperlink ref="F15" r:id="rId1"/>
    <hyperlink ref="F14" r:id="rId2"/>
    <hyperlink ref="F13" r:id="rId3"/>
    <hyperlink ref="F12" r:id="rId4"/>
    <hyperlink ref="F17" r:id="rId5"/>
    <hyperlink ref="F18" r:id="rId6"/>
    <hyperlink ref="F19" r:id="rId7"/>
    <hyperlink ref="F20" r:id="rId8"/>
    <hyperlink ref="F16" r:id="rId9"/>
  </hyperlinks>
  <printOptions horizontalCentered="1"/>
  <pageMargins left="0.39370078740157483" right="0.39370078740157483" top="0.74803149606299213" bottom="0.74803149606299213" header="0.31496062992125984" footer="0.31496062992125984"/>
  <pageSetup paperSize="5" scale="89" fitToHeight="0" orientation="landscape" r:id="rId10"/>
  <headerFooter>
    <oddHeader>&amp;A</oddHeader>
  </headerFooter>
  <drawing r:id="rId11"/>
  <legacyDrawing r:id="rId12"/>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tocar'!$K$5:$K$7</xm:f>
          </x14:formula1>
          <xm:sqref>H12:H20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31"/>
  <sheetViews>
    <sheetView showGridLines="0" topLeftCell="A7" zoomScale="80" zoomScaleNormal="80" workbookViewId="0">
      <selection activeCell="C15" sqref="C15"/>
    </sheetView>
  </sheetViews>
  <sheetFormatPr baseColWidth="10" defaultColWidth="11.42578125" defaultRowHeight="12" x14ac:dyDescent="0.2"/>
  <cols>
    <col min="1" max="1" width="2.42578125" style="1" customWidth="1"/>
    <col min="2" max="2" width="39.140625" style="1" customWidth="1"/>
    <col min="3" max="3" width="21.28515625" style="1" customWidth="1"/>
    <col min="4" max="4" width="63.85546875" style="1" customWidth="1"/>
    <col min="5" max="5" width="18" style="1" customWidth="1"/>
    <col min="6" max="6" width="43.28515625" style="1" customWidth="1"/>
    <col min="7" max="7" width="37.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44"/>
      <c r="C2" s="240" t="s">
        <v>0</v>
      </c>
      <c r="D2" s="241"/>
      <c r="E2" s="241"/>
      <c r="F2" s="241"/>
      <c r="G2" s="51" t="str">
        <f>Proyecto!K2</f>
        <v>Código: GC-F-015</v>
      </c>
      <c r="H2" s="50"/>
      <c r="I2" s="68"/>
      <c r="J2" s="68"/>
      <c r="K2" s="68"/>
      <c r="L2" s="68"/>
      <c r="M2" s="68"/>
      <c r="N2" s="68"/>
      <c r="O2" s="68"/>
      <c r="P2" s="13"/>
    </row>
    <row r="3" spans="2:16" s="10" customFormat="1" ht="23.25" customHeight="1" thickBot="1" x14ac:dyDescent="0.25">
      <c r="B3" s="46"/>
      <c r="C3" s="240" t="s">
        <v>2</v>
      </c>
      <c r="D3" s="241"/>
      <c r="E3" s="241"/>
      <c r="F3" s="241"/>
      <c r="G3" s="49" t="str">
        <f>Proyecto!K3</f>
        <v>Fecha: 17 de septiembre de 2014</v>
      </c>
      <c r="H3" s="50"/>
      <c r="I3" s="68"/>
      <c r="J3" s="68"/>
      <c r="K3" s="68"/>
      <c r="L3" s="68"/>
      <c r="M3" s="68"/>
      <c r="N3" s="68"/>
      <c r="O3" s="68"/>
      <c r="P3" s="13"/>
    </row>
    <row r="4" spans="2:16" s="10" customFormat="1" ht="24" customHeight="1" thickBot="1" x14ac:dyDescent="0.25">
      <c r="B4" s="46"/>
      <c r="C4" s="240" t="s">
        <v>4</v>
      </c>
      <c r="D4" s="241"/>
      <c r="E4" s="241"/>
      <c r="F4" s="241"/>
      <c r="G4" s="49" t="str">
        <f>Proyecto!K4</f>
        <v>Versión 001</v>
      </c>
      <c r="H4" s="50"/>
      <c r="I4" s="68"/>
      <c r="J4" s="68"/>
      <c r="K4" s="68"/>
      <c r="L4" s="68"/>
      <c r="M4" s="68"/>
      <c r="N4" s="68"/>
      <c r="O4" s="68"/>
      <c r="P4" s="13"/>
    </row>
    <row r="5" spans="2:16" s="10" customFormat="1" ht="22.5" customHeight="1" thickBot="1" x14ac:dyDescent="0.25">
      <c r="B5" s="48"/>
      <c r="C5" s="240" t="s">
        <v>6</v>
      </c>
      <c r="D5" s="241"/>
      <c r="E5" s="241"/>
      <c r="F5" s="241"/>
      <c r="G5" s="52" t="s">
        <v>78</v>
      </c>
      <c r="H5" s="50"/>
      <c r="I5" s="68"/>
      <c r="J5" s="68"/>
      <c r="K5" s="68"/>
      <c r="L5" s="68"/>
      <c r="M5" s="68"/>
      <c r="N5" s="68"/>
      <c r="O5" s="68"/>
      <c r="P5" s="13"/>
    </row>
    <row r="6" spans="2:16" ht="5.25" customHeight="1" x14ac:dyDescent="0.2">
      <c r="B6" s="24"/>
      <c r="C6" s="24"/>
      <c r="D6" s="24"/>
      <c r="E6" s="24"/>
      <c r="F6" s="24"/>
    </row>
    <row r="7" spans="2:16" ht="29.25" customHeight="1" x14ac:dyDescent="0.2">
      <c r="B7" s="67" t="s">
        <v>8</v>
      </c>
      <c r="C7" s="275" t="str">
        <f>Proyecto!$E$7</f>
        <v>Uso y apropiación del Tesauro</v>
      </c>
      <c r="D7" s="275"/>
      <c r="E7" s="275"/>
      <c r="F7" s="275"/>
      <c r="G7" s="73"/>
      <c r="P7" s="1"/>
    </row>
    <row r="8" spans="2:16" ht="6.75" customHeight="1" x14ac:dyDescent="0.2">
      <c r="B8" s="6"/>
      <c r="C8" s="7"/>
      <c r="D8" s="7"/>
      <c r="E8" s="7"/>
      <c r="F8" s="7"/>
      <c r="P8" s="1"/>
    </row>
    <row r="9" spans="2:16" x14ac:dyDescent="0.2">
      <c r="B9" s="181"/>
      <c r="C9" s="181"/>
    </row>
    <row r="10" spans="2:16" ht="20.25" customHeight="1" x14ac:dyDescent="0.2">
      <c r="B10" s="272" t="s">
        <v>79</v>
      </c>
      <c r="C10" s="273"/>
      <c r="D10" s="273"/>
      <c r="E10" s="273"/>
      <c r="F10" s="273"/>
      <c r="G10" s="274"/>
    </row>
    <row r="11" spans="2:16" customFormat="1" ht="15" customHeight="1" x14ac:dyDescent="0.2"/>
    <row r="12" spans="2:16" ht="24.75" customHeight="1" x14ac:dyDescent="0.2">
      <c r="B12" s="75" t="s">
        <v>80</v>
      </c>
      <c r="C12" s="75" t="s">
        <v>81</v>
      </c>
      <c r="D12" s="75" t="s">
        <v>82</v>
      </c>
      <c r="E12" s="75" t="s">
        <v>83</v>
      </c>
      <c r="F12" s="75" t="s">
        <v>84</v>
      </c>
      <c r="G12" s="75" t="s">
        <v>85</v>
      </c>
    </row>
    <row r="13" spans="2:16" ht="84" customHeight="1" x14ac:dyDescent="0.2">
      <c r="B13" s="116" t="str">
        <f>+Interesados!B12</f>
        <v>Superintendente de Sociedades</v>
      </c>
      <c r="C13" s="116" t="s">
        <v>86</v>
      </c>
      <c r="D13" s="117" t="s">
        <v>177</v>
      </c>
      <c r="E13" s="118" t="s">
        <v>149</v>
      </c>
      <c r="F13" s="116" t="s">
        <v>193</v>
      </c>
      <c r="G13" s="116" t="s">
        <v>246</v>
      </c>
    </row>
    <row r="14" spans="2:16" ht="84" customHeight="1" x14ac:dyDescent="0.2">
      <c r="B14" s="116" t="s">
        <v>193</v>
      </c>
      <c r="C14" s="116" t="s">
        <v>86</v>
      </c>
      <c r="D14" s="117" t="s">
        <v>171</v>
      </c>
      <c r="E14" s="116" t="s">
        <v>87</v>
      </c>
      <c r="F14" s="116" t="s">
        <v>194</v>
      </c>
      <c r="G14" s="116" t="s">
        <v>206</v>
      </c>
    </row>
    <row r="15" spans="2:16" ht="136.5" customHeight="1" x14ac:dyDescent="0.2">
      <c r="B15" s="116" t="s">
        <v>194</v>
      </c>
      <c r="C15" s="116" t="s">
        <v>86</v>
      </c>
      <c r="D15" s="117" t="s">
        <v>172</v>
      </c>
      <c r="E15" s="116" t="s">
        <v>87</v>
      </c>
      <c r="F15" s="116" t="s">
        <v>203</v>
      </c>
      <c r="G15" s="116" t="s">
        <v>170</v>
      </c>
    </row>
    <row r="16" spans="2:16" ht="81.75" customHeight="1" x14ac:dyDescent="0.2">
      <c r="B16" s="116" t="s">
        <v>204</v>
      </c>
      <c r="C16" s="116" t="s">
        <v>86</v>
      </c>
      <c r="D16" s="117" t="s">
        <v>205</v>
      </c>
      <c r="E16" s="116" t="s">
        <v>87</v>
      </c>
      <c r="F16" s="116" t="s">
        <v>203</v>
      </c>
      <c r="G16" s="116" t="s">
        <v>178</v>
      </c>
    </row>
    <row r="17" spans="2:7" ht="82.5" customHeight="1" x14ac:dyDescent="0.2">
      <c r="B17" s="119" t="s">
        <v>207</v>
      </c>
      <c r="C17" s="116" t="s">
        <v>86</v>
      </c>
      <c r="D17" s="117" t="s">
        <v>254</v>
      </c>
      <c r="E17" s="116" t="s">
        <v>87</v>
      </c>
      <c r="F17" s="116" t="s">
        <v>247</v>
      </c>
      <c r="G17" s="116" t="s">
        <v>178</v>
      </c>
    </row>
    <row r="18" spans="2:7" ht="20.100000000000001" customHeight="1" x14ac:dyDescent="0.2">
      <c r="B18" s="120"/>
      <c r="C18" s="118"/>
      <c r="D18" s="118"/>
      <c r="E18" s="121"/>
      <c r="F18" s="121"/>
      <c r="G18" s="121"/>
    </row>
    <row r="19" spans="2:7" ht="20.100000000000001" customHeight="1" x14ac:dyDescent="0.2">
      <c r="B19" s="120"/>
      <c r="C19" s="118"/>
      <c r="D19" s="118"/>
      <c r="E19" s="121"/>
      <c r="F19" s="121"/>
      <c r="G19" s="121"/>
    </row>
    <row r="20" spans="2:7" ht="20.100000000000001" customHeight="1" x14ac:dyDescent="0.2">
      <c r="B20" s="120"/>
      <c r="C20" s="118"/>
      <c r="D20" s="118"/>
      <c r="E20" s="121"/>
      <c r="F20" s="121"/>
      <c r="G20" s="121"/>
    </row>
    <row r="21" spans="2:7" ht="20.100000000000001" customHeight="1" x14ac:dyDescent="0.2">
      <c r="B21" s="120"/>
      <c r="C21" s="118"/>
      <c r="D21" s="118"/>
      <c r="E21" s="121"/>
      <c r="F21" s="121"/>
      <c r="G21" s="121"/>
    </row>
    <row r="22" spans="2:7" ht="20.100000000000001" customHeight="1" x14ac:dyDescent="0.2">
      <c r="B22" s="120"/>
      <c r="C22" s="118"/>
      <c r="D22" s="122"/>
      <c r="E22" s="121"/>
      <c r="F22" s="121"/>
      <c r="G22" s="121"/>
    </row>
    <row r="23" spans="2:7" ht="20.100000000000001" customHeight="1" x14ac:dyDescent="0.2">
      <c r="B23" s="120"/>
      <c r="C23" s="118"/>
      <c r="D23" s="122"/>
      <c r="E23" s="121"/>
      <c r="F23" s="122"/>
      <c r="G23" s="121"/>
    </row>
    <row r="24" spans="2:7" ht="20.100000000000001" customHeight="1" x14ac:dyDescent="0.2">
      <c r="B24" s="120"/>
      <c r="C24" s="118"/>
      <c r="D24" s="122"/>
      <c r="E24" s="121"/>
      <c r="F24" s="122"/>
      <c r="G24" s="121"/>
    </row>
    <row r="25" spans="2:7" ht="20.100000000000001" customHeight="1" x14ac:dyDescent="0.2">
      <c r="B25" s="120"/>
      <c r="C25" s="118"/>
      <c r="D25" s="122"/>
      <c r="E25" s="121"/>
      <c r="F25" s="122"/>
      <c r="G25" s="121"/>
    </row>
    <row r="26" spans="2:7" ht="20.100000000000001" customHeight="1" x14ac:dyDescent="0.2">
      <c r="B26" s="120"/>
      <c r="C26" s="118"/>
      <c r="D26" s="122"/>
      <c r="E26" s="121"/>
      <c r="F26" s="122"/>
      <c r="G26" s="121"/>
    </row>
    <row r="27" spans="2:7" ht="20.100000000000001" customHeight="1" x14ac:dyDescent="0.2">
      <c r="B27" s="120"/>
      <c r="C27" s="118"/>
      <c r="D27" s="122"/>
      <c r="E27" s="121"/>
      <c r="F27" s="122"/>
      <c r="G27" s="121"/>
    </row>
    <row r="28" spans="2:7" ht="20.100000000000001" customHeight="1" x14ac:dyDescent="0.2">
      <c r="B28" s="120"/>
      <c r="C28" s="118"/>
      <c r="D28" s="122"/>
      <c r="E28" s="121"/>
      <c r="F28" s="122"/>
      <c r="G28" s="121"/>
    </row>
    <row r="29" spans="2:7" ht="20.100000000000001" customHeight="1" x14ac:dyDescent="0.2">
      <c r="B29" s="120"/>
      <c r="C29" s="118"/>
      <c r="D29" s="122"/>
      <c r="E29" s="121"/>
      <c r="F29" s="122"/>
      <c r="G29" s="121"/>
    </row>
    <row r="30" spans="2:7" ht="20.100000000000001" customHeight="1" x14ac:dyDescent="0.2">
      <c r="B30" s="120"/>
      <c r="C30" s="118"/>
      <c r="D30" s="122"/>
      <c r="E30" s="121"/>
      <c r="F30" s="122"/>
      <c r="G30" s="121"/>
    </row>
    <row r="31" spans="2:7" ht="20.100000000000001" customHeight="1" x14ac:dyDescent="0.2">
      <c r="B31" s="120"/>
      <c r="C31" s="118"/>
      <c r="D31" s="122"/>
      <c r="E31" s="121"/>
      <c r="F31" s="122"/>
      <c r="G31" s="121"/>
    </row>
  </sheetData>
  <mergeCells count="7">
    <mergeCell ref="B10:G10"/>
    <mergeCell ref="B9:C9"/>
    <mergeCell ref="C7:F7"/>
    <mergeCell ref="C2:F2"/>
    <mergeCell ref="C3:F3"/>
    <mergeCell ref="C4:F4"/>
    <mergeCell ref="C5:F5"/>
  </mergeCells>
  <dataValidations count="1">
    <dataValidation type="whole" allowBlank="1" showInputMessage="1" showErrorMessage="1" sqref="E9 E32:E65507 G11 G9 G32:G65507 H9:N65507">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4"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tocar'!$Q$15:$Q$23</xm:f>
          </x14:formula1>
          <xm:sqref>E13:E31</xm:sqref>
        </x14:dataValidation>
        <x14:dataValidation type="list" allowBlank="1" showInputMessage="1" showErrorMessage="1">
          <x14:formula1>
            <xm:f>'No tocar'!$O$5:$O$11</xm:f>
          </x14:formula1>
          <xm:sqref>C13:C31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7"/>
  <sheetViews>
    <sheetView showGridLines="0" topLeftCell="A5" zoomScale="90" zoomScaleNormal="90" workbookViewId="0">
      <selection activeCell="E13" sqref="E13"/>
    </sheetView>
  </sheetViews>
  <sheetFormatPr baseColWidth="10" defaultColWidth="11.42578125" defaultRowHeight="12" x14ac:dyDescent="0.2"/>
  <cols>
    <col min="1" max="1" width="2.42578125" style="1" customWidth="1"/>
    <col min="2" max="2" width="30.7109375" style="1" customWidth="1"/>
    <col min="3" max="3" width="22.42578125" style="1" customWidth="1"/>
    <col min="4" max="4" width="28.7109375" style="1" customWidth="1"/>
    <col min="5" max="5" width="29.42578125" style="1" customWidth="1"/>
    <col min="6" max="6" width="42.42578125" style="1" customWidth="1"/>
    <col min="7" max="7" width="19.42578125" style="1" customWidth="1"/>
    <col min="8" max="8" width="41.28515625" style="1" customWidth="1"/>
    <col min="9" max="9" width="7.7109375" style="1" customWidth="1"/>
    <col min="10" max="10" width="0.7109375" style="5" customWidth="1"/>
    <col min="11" max="11" width="1" style="1" customWidth="1"/>
    <col min="12" max="12" width="1.42578125" style="1" customWidth="1"/>
    <col min="13" max="13" width="1.140625" style="5"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0" customFormat="1" ht="26.25" customHeight="1" thickBot="1" x14ac:dyDescent="0.25">
      <c r="B2" s="44"/>
      <c r="C2" s="240" t="s">
        <v>0</v>
      </c>
      <c r="D2" s="241"/>
      <c r="E2" s="241"/>
      <c r="F2" s="241"/>
      <c r="G2" s="230" t="str">
        <f>Proyecto!K2</f>
        <v>Código: GC-F-015</v>
      </c>
      <c r="H2" s="232"/>
      <c r="I2" s="68"/>
      <c r="J2" s="9"/>
      <c r="K2" s="9"/>
      <c r="L2" s="9"/>
      <c r="M2" s="12"/>
      <c r="N2" s="68"/>
      <c r="O2" s="68"/>
      <c r="P2" s="68"/>
      <c r="Q2" s="68"/>
      <c r="R2" s="68"/>
      <c r="S2" s="68"/>
      <c r="T2" s="68"/>
      <c r="U2" s="68"/>
      <c r="V2" s="68"/>
      <c r="W2" s="13"/>
    </row>
    <row r="3" spans="2:23" s="10" customFormat="1" ht="23.25" customHeight="1" thickBot="1" x14ac:dyDescent="0.25">
      <c r="B3" s="46"/>
      <c r="C3" s="240" t="s">
        <v>2</v>
      </c>
      <c r="D3" s="241"/>
      <c r="E3" s="241"/>
      <c r="F3" s="241"/>
      <c r="G3" s="233" t="str">
        <f>Proyecto!K3</f>
        <v>Fecha: 17 de septiembre de 2014</v>
      </c>
      <c r="H3" s="235"/>
      <c r="I3" s="68"/>
      <c r="J3" s="9"/>
      <c r="K3" s="9"/>
      <c r="L3" s="9"/>
      <c r="M3" s="12"/>
      <c r="N3" s="68"/>
      <c r="O3" s="68"/>
      <c r="P3" s="68"/>
      <c r="Q3" s="68"/>
      <c r="R3" s="68"/>
      <c r="S3" s="68"/>
      <c r="T3" s="68"/>
      <c r="U3" s="68"/>
      <c r="V3" s="68"/>
      <c r="W3" s="13"/>
    </row>
    <row r="4" spans="2:23" s="10" customFormat="1" ht="24" customHeight="1" thickBot="1" x14ac:dyDescent="0.25">
      <c r="B4" s="46"/>
      <c r="C4" s="240" t="s">
        <v>4</v>
      </c>
      <c r="D4" s="241"/>
      <c r="E4" s="241"/>
      <c r="F4" s="241"/>
      <c r="G4" s="236" t="str">
        <f>Proyecto!K4</f>
        <v>Versión 001</v>
      </c>
      <c r="H4" s="238"/>
      <c r="I4" s="68"/>
      <c r="J4" s="9"/>
      <c r="K4" s="68"/>
      <c r="L4" s="68"/>
      <c r="M4" s="12"/>
      <c r="N4" s="68"/>
      <c r="O4" s="68"/>
      <c r="P4" s="68"/>
      <c r="Q4" s="68"/>
      <c r="R4" s="68"/>
      <c r="S4" s="68"/>
      <c r="T4" s="68"/>
      <c r="U4" s="68"/>
      <c r="V4" s="68"/>
      <c r="W4" s="13"/>
    </row>
    <row r="5" spans="2:23" s="10" customFormat="1" ht="22.5" customHeight="1" thickBot="1" x14ac:dyDescent="0.25">
      <c r="B5" s="48"/>
      <c r="C5" s="240" t="s">
        <v>6</v>
      </c>
      <c r="D5" s="241"/>
      <c r="E5" s="241"/>
      <c r="F5" s="241"/>
      <c r="G5" s="233" t="s">
        <v>88</v>
      </c>
      <c r="H5" s="235"/>
      <c r="I5" s="68"/>
      <c r="J5" s="9"/>
      <c r="K5" s="68"/>
      <c r="L5" s="68"/>
      <c r="M5" s="9"/>
      <c r="N5" s="68"/>
      <c r="O5" s="68"/>
      <c r="P5" s="68"/>
      <c r="Q5" s="68"/>
      <c r="R5" s="68"/>
      <c r="S5" s="68"/>
      <c r="T5" s="68"/>
      <c r="U5" s="68"/>
      <c r="V5" s="68"/>
      <c r="W5" s="13"/>
    </row>
    <row r="6" spans="2:23" ht="5.25" customHeight="1" x14ac:dyDescent="0.2">
      <c r="B6" s="24"/>
      <c r="C6" s="24"/>
      <c r="D6" s="24"/>
      <c r="E6" s="24"/>
      <c r="F6" s="24"/>
      <c r="G6" s="24"/>
      <c r="H6" s="24"/>
    </row>
    <row r="7" spans="2:23" ht="29.25" customHeight="1" x14ac:dyDescent="0.2">
      <c r="B7" s="23" t="s">
        <v>8</v>
      </c>
      <c r="C7" s="239" t="str">
        <f>Proyecto!$E$7</f>
        <v>Uso y apropiación del Tesauro</v>
      </c>
      <c r="D7" s="239"/>
      <c r="E7" s="239"/>
      <c r="F7" s="239"/>
      <c r="G7" s="239"/>
      <c r="H7" s="239"/>
      <c r="W7" s="1"/>
    </row>
    <row r="9" spans="2:23" ht="15" customHeight="1" x14ac:dyDescent="0.2">
      <c r="B9" s="221" t="s">
        <v>89</v>
      </c>
      <c r="C9" s="221"/>
      <c r="D9" s="221"/>
      <c r="E9" s="221"/>
      <c r="F9" s="221"/>
      <c r="G9" s="221"/>
      <c r="H9" s="221"/>
    </row>
    <row r="10" spans="2:23" customFormat="1" ht="15" customHeight="1" x14ac:dyDescent="0.2"/>
    <row r="11" spans="2:23" ht="33.75" customHeight="1" x14ac:dyDescent="0.2">
      <c r="B11" s="222" t="s">
        <v>90</v>
      </c>
      <c r="C11" s="222"/>
      <c r="D11" s="69" t="s">
        <v>91</v>
      </c>
      <c r="E11" s="69" t="s">
        <v>92</v>
      </c>
      <c r="F11" s="69" t="s">
        <v>93</v>
      </c>
      <c r="G11" s="69" t="s">
        <v>94</v>
      </c>
      <c r="H11" s="69" t="s">
        <v>95</v>
      </c>
    </row>
    <row r="12" spans="2:23" ht="117" customHeight="1" x14ac:dyDescent="0.2">
      <c r="B12" s="204" t="s">
        <v>179</v>
      </c>
      <c r="C12" s="276"/>
      <c r="D12" s="102" t="s">
        <v>181</v>
      </c>
      <c r="E12" s="102" t="s">
        <v>183</v>
      </c>
      <c r="F12" s="102" t="s">
        <v>184</v>
      </c>
      <c r="G12" s="123">
        <v>45291</v>
      </c>
      <c r="H12" s="101" t="s">
        <v>232</v>
      </c>
      <c r="J12" s="1"/>
      <c r="M12" s="1"/>
    </row>
    <row r="13" spans="2:23" ht="144" customHeight="1" x14ac:dyDescent="0.2">
      <c r="B13" s="196" t="s">
        <v>180</v>
      </c>
      <c r="C13" s="196"/>
      <c r="D13" s="102" t="s">
        <v>182</v>
      </c>
      <c r="E13" s="102" t="s">
        <v>183</v>
      </c>
      <c r="F13" s="102" t="s">
        <v>185</v>
      </c>
      <c r="G13" s="123">
        <v>45291</v>
      </c>
      <c r="H13" s="101" t="s">
        <v>233</v>
      </c>
      <c r="J13" s="1"/>
      <c r="M13" s="1"/>
    </row>
    <row r="14" spans="2:23" s="95" customFormat="1" ht="63" customHeight="1" x14ac:dyDescent="0.2">
      <c r="B14" s="196" t="s">
        <v>211</v>
      </c>
      <c r="C14" s="196"/>
      <c r="D14" s="102" t="s">
        <v>210</v>
      </c>
      <c r="E14" s="102" t="s">
        <v>216</v>
      </c>
      <c r="F14" s="102" t="s">
        <v>213</v>
      </c>
      <c r="G14" s="123">
        <v>45291</v>
      </c>
      <c r="H14" s="102" t="s">
        <v>256</v>
      </c>
      <c r="W14" s="96"/>
    </row>
    <row r="15" spans="2:23" s="95" customFormat="1" ht="72.75" customHeight="1" x14ac:dyDescent="0.2">
      <c r="B15" s="196" t="s">
        <v>255</v>
      </c>
      <c r="C15" s="196"/>
      <c r="D15" s="102" t="s">
        <v>212</v>
      </c>
      <c r="E15" s="102" t="s">
        <v>216</v>
      </c>
      <c r="F15" s="102" t="s">
        <v>215</v>
      </c>
      <c r="G15" s="123">
        <v>45291</v>
      </c>
      <c r="H15" s="102" t="s">
        <v>257</v>
      </c>
      <c r="W15" s="96"/>
    </row>
    <row r="16" spans="2:23" ht="77.25" customHeight="1" x14ac:dyDescent="0.2">
      <c r="B16" s="196" t="s">
        <v>258</v>
      </c>
      <c r="C16" s="196"/>
      <c r="D16" s="102" t="s">
        <v>214</v>
      </c>
      <c r="E16" s="102" t="s">
        <v>216</v>
      </c>
      <c r="F16" s="102" t="s">
        <v>209</v>
      </c>
      <c r="G16" s="123">
        <v>45291</v>
      </c>
      <c r="H16" s="102" t="s">
        <v>217</v>
      </c>
    </row>
    <row r="17" spans="2:3" x14ac:dyDescent="0.2">
      <c r="B17" s="81"/>
      <c r="C17" s="81"/>
    </row>
  </sheetData>
  <mergeCells count="16">
    <mergeCell ref="C7:H7"/>
    <mergeCell ref="C2:F2"/>
    <mergeCell ref="G2:H2"/>
    <mergeCell ref="C3:F3"/>
    <mergeCell ref="G3:H3"/>
    <mergeCell ref="C4:F4"/>
    <mergeCell ref="G4:H4"/>
    <mergeCell ref="C5:F5"/>
    <mergeCell ref="G5:H5"/>
    <mergeCell ref="B13:C13"/>
    <mergeCell ref="B14:C14"/>
    <mergeCell ref="B16:C16"/>
    <mergeCell ref="B12:C12"/>
    <mergeCell ref="B9:H9"/>
    <mergeCell ref="B11:C11"/>
    <mergeCell ref="B15:C15"/>
  </mergeCells>
  <conditionalFormatting sqref="E12:E14">
    <cfRule type="cellIs" dxfId="20" priority="31" stopIfTrue="1" operator="equal">
      <formula>"Alto"</formula>
    </cfRule>
    <cfRule type="cellIs" dxfId="19" priority="32" stopIfTrue="1" operator="equal">
      <formula>"Medio"</formula>
    </cfRule>
    <cfRule type="cellIs" dxfId="18" priority="33" stopIfTrue="1" operator="equal">
      <formula>"Bajo"</formula>
    </cfRule>
  </conditionalFormatting>
  <conditionalFormatting sqref="E16">
    <cfRule type="cellIs" dxfId="17" priority="1" stopIfTrue="1" operator="equal">
      <formula>"Alto"</formula>
    </cfRule>
    <cfRule type="cellIs" dxfId="16" priority="2" stopIfTrue="1" operator="equal">
      <formula>"Medio"</formula>
    </cfRule>
    <cfRule type="cellIs" dxfId="15" priority="3" stopIfTrue="1" operator="equal">
      <formula>"Bajo"</formula>
    </cfRule>
  </conditionalFormatting>
  <conditionalFormatting sqref="E15">
    <cfRule type="cellIs" dxfId="14" priority="4" stopIfTrue="1" operator="equal">
      <formula>"Alto"</formula>
    </cfRule>
    <cfRule type="cellIs" dxfId="13" priority="5" stopIfTrue="1" operator="equal">
      <formula>"Medio"</formula>
    </cfRule>
    <cfRule type="cellIs" dxfId="12" priority="6" stopIfTrue="1" operator="equal">
      <formula>"Bajo"</formula>
    </cfRule>
  </conditionalFormatting>
  <dataValidations count="1">
    <dataValidation type="whole" allowBlank="1" showInputMessage="1" showErrorMessage="1" sqref="F8:G8 O8:U65496 I8:M65496 F17:G65496">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92"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5.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88C19D-2696-4135-8A4B-EDEB7743C509}">
  <ds:schemaRefs>
    <ds:schemaRef ds:uri="http://schemas.microsoft.com/office/2006/metadata/customXsn"/>
  </ds:schemaRefs>
</ds:datastoreItem>
</file>

<file path=customXml/itemProps2.xml><?xml version="1.0" encoding="utf-8"?>
<ds:datastoreItem xmlns:ds="http://schemas.openxmlformats.org/officeDocument/2006/customXml" ds:itemID="{76CD46FF-15CE-4B87-962F-49D7241576E1}">
  <ds:schemaRefs>
    <ds:schemaRef ds:uri="http://www.w3.org/XML/1998/namespace"/>
    <ds:schemaRef ds:uri="http://purl.org/dc/elements/1.1/"/>
    <ds:schemaRef ds:uri="http://schemas.microsoft.com/office/2006/documentManagement/types"/>
    <ds:schemaRef ds:uri="http://schemas.microsoft.com/office/2006/metadata/properties"/>
    <ds:schemaRef ds:uri="http://schemas.microsoft.com/sharepoint/v3"/>
    <ds:schemaRef ds:uri="http://schemas.microsoft.com/sharepoint/v4"/>
    <ds:schemaRef ds:uri="http://purl.org/dc/dcmitype/"/>
    <ds:schemaRef ds:uri="http://schemas.openxmlformats.org/package/2006/metadata/core-properties"/>
    <ds:schemaRef ds:uri="http://schemas.microsoft.com/office/infopath/2007/PartnerControls"/>
    <ds:schemaRef ds:uri="ff8e3638-9d45-4162-afb4-6d390653d547"/>
    <ds:schemaRef ds:uri="http://purl.org/dc/terms/"/>
  </ds:schemaRefs>
</ds:datastoreItem>
</file>

<file path=customXml/itemProps3.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4.xml><?xml version="1.0" encoding="utf-8"?>
<ds:datastoreItem xmlns:ds="http://schemas.openxmlformats.org/officeDocument/2006/customXml" ds:itemID="{C0EE4F92-9022-46FC-AC4E-22E1EDEFCD54}">
  <ds:schemaRefs>
    <ds:schemaRef ds:uri="office.server.policy"/>
  </ds:schemaRefs>
</ds:datastoreItem>
</file>

<file path=customXml/itemProps5.xml><?xml version="1.0" encoding="utf-8"?>
<ds:datastoreItem xmlns:ds="http://schemas.openxmlformats.org/officeDocument/2006/customXml" ds:itemID="{5DCF60D6-8BF3-45E4-9CE1-69F634461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EDT_02</dc:title>
  <dc:subject/>
  <dc:creator>Bibiana Coy Paez</dc:creator>
  <cp:keywords>Despacho</cp:keywords>
  <dc:description/>
  <cp:lastModifiedBy>Bibiana Coy Paez</cp:lastModifiedBy>
  <cp:revision/>
  <dcterms:created xsi:type="dcterms:W3CDTF">2009-01-14T13:57:13Z</dcterms:created>
  <dcterms:modified xsi:type="dcterms:W3CDTF">2023-05-11T17:04:58Z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
  </property>
</Properties>
</file>