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defaultThemeVersion="124226"/>
  <mc:AlternateContent xmlns:mc="http://schemas.openxmlformats.org/markup-compatibility/2006">
    <mc:Choice Requires="x15">
      <x15ac:absPath xmlns:x15ac="http://schemas.microsoft.com/office/spreadsheetml/2010/11/ac" url="C:\Users\francycp\Desktop\WEB\"/>
    </mc:Choice>
  </mc:AlternateContent>
  <bookViews>
    <workbookView xWindow="0" yWindow="0" windowWidth="19200" windowHeight="12450" tabRatio="776"/>
  </bookViews>
  <sheets>
    <sheet name="Proyecto" sheetId="10" r:id="rId1"/>
    <sheet name="Justificación - Objetivo" sheetId="2" r:id="rId2"/>
    <sheet name="Indicadores" sheetId="3" r:id="rId3"/>
    <sheet name="Recursos Financieros" sheetId="12" r:id="rId4"/>
    <sheet name="Recursos Humanos" sheetId="5" r:id="rId5"/>
    <sheet name="Comunicaciones internas" sheetId="16" r:id="rId6"/>
    <sheet name="Interesados" sheetId="6" r:id="rId7"/>
    <sheet name="Plan de comunicaciones" sheetId="7" r:id="rId8"/>
    <sheet name="Requerimientos" sheetId="4" r:id="rId9"/>
    <sheet name="Alcance" sheetId="8" r:id="rId10"/>
    <sheet name="EDT- Actividades" sheetId="11" r:id="rId11"/>
    <sheet name="Riesgos" sheetId="9" r:id="rId12"/>
    <sheet name="No tocar" sheetId="15" state="hidden" r:id="rId13"/>
  </sheets>
  <externalReferences>
    <externalReference r:id="rId14"/>
    <externalReference r:id="rId15"/>
  </externalReferences>
  <definedNames>
    <definedName name="_xlnm._FilterDatabase" localSheetId="10" hidden="1">'EDT- Actividades'!$B$9:$AL$9</definedName>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3">#REF!</definedName>
    <definedName name="Activos" localSheetId="4">#REF!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3">#REF!</definedName>
    <definedName name="ActivosP1" localSheetId="4">#REF!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3">#REF!</definedName>
    <definedName name="ActivosP10" localSheetId="4">#REF!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3">#REF!</definedName>
    <definedName name="ActivosP11" localSheetId="4">#REF!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3">#REF!</definedName>
    <definedName name="Activosp11000" localSheetId="4">#REF!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3">#REF!</definedName>
    <definedName name="ActivosP12" localSheetId="4">#REF!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3">#REF!</definedName>
    <definedName name="ActivosP2" localSheetId="4">#REF!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3">#REF!</definedName>
    <definedName name="ActivosP3" localSheetId="4">#REF!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3">#REF!</definedName>
    <definedName name="ActivosP4" localSheetId="4">#REF!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3">#REF!</definedName>
    <definedName name="ActivosP5" localSheetId="4">#REF!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3">#REF!</definedName>
    <definedName name="ActivosP6" localSheetId="4">#REF!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3">#REF!</definedName>
    <definedName name="ActivosP7" localSheetId="4">#REF!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3">#REF!</definedName>
    <definedName name="ActivosP8" localSheetId="4">#REF!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3">#REF!</definedName>
    <definedName name="ActivosP9" localSheetId="4">#REF!</definedName>
    <definedName name="ActivosP9" localSheetId="11">#REF!</definedName>
    <definedName name="ActivosP9">#REF!</definedName>
    <definedName name="_xlnm.Print_Area" localSheetId="2">Indicadores!$B$2:$I$13</definedName>
    <definedName name="_xlnm.Print_Area" localSheetId="6">Interesados!$B$2:$H$21</definedName>
    <definedName name="_xlnm.Print_Area" localSheetId="7">'Plan de comunicaciones'!$B$2:$H$21</definedName>
    <definedName name="_xlnm.Print_Area" localSheetId="4">'Recursos Humanos'!$B$2:$G$14</definedName>
    <definedName name="_xlnm.Print_Area" localSheetId="8">Requerimientos!$B$2:$H$12</definedName>
    <definedName name="_xlnm.Print_Area" localSheetId="11">Riesgos!$B$2:$P$17</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3">#REF!</definedName>
    <definedName name="Consulta__L" localSheetId="4">#REF!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3">#REF!</definedName>
    <definedName name="gloria" localSheetId="4">#REF!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3">#REF!</definedName>
    <definedName name="pl" localSheetId="4">#REF!</definedName>
    <definedName name="pl" localSheetId="11">#REF!</definedName>
    <definedName name="pl">#REF!</definedName>
  </definedNames>
  <calcPr calcId="162913"/>
</workbook>
</file>

<file path=xl/calcChain.xml><?xml version="1.0" encoding="utf-8"?>
<calcChain xmlns="http://schemas.openxmlformats.org/spreadsheetml/2006/main">
  <c r="AD20" i="11" l="1"/>
  <c r="AK24" i="11" l="1"/>
  <c r="AK23" i="11"/>
  <c r="AK22" i="11"/>
  <c r="AK21" i="11"/>
  <c r="AM21" i="11" s="1"/>
  <c r="AK20" i="11"/>
  <c r="AK19" i="11"/>
  <c r="AK18" i="11"/>
  <c r="AK17" i="11"/>
  <c r="AM17" i="11" s="1"/>
  <c r="AK16" i="11"/>
  <c r="AK15" i="11"/>
  <c r="AK14" i="11"/>
  <c r="AK13" i="11"/>
  <c r="AK12" i="11"/>
  <c r="AK11" i="11"/>
  <c r="AK10" i="11"/>
  <c r="AL24" i="11"/>
  <c r="AM24" i="11"/>
  <c r="AM23" i="11"/>
  <c r="AL23" i="11"/>
  <c r="AL22" i="11"/>
  <c r="AM22" i="11" s="1"/>
  <c r="AL21" i="11"/>
  <c r="AL20" i="11"/>
  <c r="AM20" i="11" s="1"/>
  <c r="AM19" i="11"/>
  <c r="AL19" i="11"/>
  <c r="AL18" i="11"/>
  <c r="AM18" i="11" s="1"/>
  <c r="AL17" i="11"/>
  <c r="AL16" i="11"/>
  <c r="AM16" i="11"/>
  <c r="AM15" i="11"/>
  <c r="AL15" i="11"/>
  <c r="AL14" i="11"/>
  <c r="AL13" i="11"/>
  <c r="AM13" i="11"/>
  <c r="AL12" i="11"/>
  <c r="AM12" i="11"/>
  <c r="AM11" i="11"/>
  <c r="AL11" i="11"/>
  <c r="AM10" i="11"/>
  <c r="AL10" i="11"/>
  <c r="AM14" i="11" l="1"/>
  <c r="R24" i="11"/>
  <c r="X24" i="11"/>
  <c r="AF24" i="11"/>
  <c r="Z24" i="11"/>
  <c r="AB24" i="11"/>
  <c r="AD24" i="11"/>
  <c r="T24" i="11"/>
  <c r="V24" i="11"/>
  <c r="P24" i="11"/>
  <c r="N24" i="11"/>
  <c r="M24" i="11"/>
  <c r="M23" i="11"/>
  <c r="M22" i="11"/>
  <c r="M21" i="11"/>
  <c r="M20" i="11"/>
  <c r="M19" i="11"/>
  <c r="M18" i="11"/>
  <c r="M17" i="11"/>
  <c r="M16" i="11"/>
  <c r="M15" i="11"/>
  <c r="M14" i="11"/>
  <c r="M13" i="11"/>
  <c r="M12" i="11"/>
  <c r="M11" i="11"/>
  <c r="M10" i="11"/>
  <c r="AI25" i="11"/>
  <c r="AH25" i="11"/>
  <c r="AG25" i="11"/>
  <c r="AF25" i="11"/>
  <c r="AE25" i="11"/>
  <c r="AD25" i="11"/>
  <c r="M26" i="11" s="1"/>
  <c r="AC25" i="11"/>
  <c r="AB25" i="11"/>
  <c r="AA25" i="11"/>
  <c r="Z25" i="11"/>
  <c r="Y25" i="11"/>
  <c r="X25" i="11"/>
  <c r="W25" i="11"/>
  <c r="V25" i="11"/>
  <c r="U25" i="11"/>
  <c r="T25" i="11"/>
  <c r="S25" i="11"/>
  <c r="R25" i="11"/>
  <c r="Q25" i="11"/>
  <c r="P25" i="11"/>
  <c r="O25" i="11"/>
  <c r="N25" i="11"/>
  <c r="J11" i="11"/>
  <c r="J12" i="11"/>
  <c r="J13" i="11"/>
  <c r="J14" i="11"/>
  <c r="J15" i="11"/>
  <c r="J16" i="11"/>
  <c r="J17" i="11"/>
  <c r="J18" i="11"/>
  <c r="J19" i="11"/>
  <c r="J20" i="11"/>
  <c r="J21" i="11"/>
  <c r="J22" i="11"/>
  <c r="J23" i="11"/>
  <c r="J24" i="11"/>
  <c r="J10" i="11"/>
  <c r="F25" i="11"/>
  <c r="B17" i="16"/>
  <c r="B16" i="16"/>
  <c r="B15" i="16"/>
  <c r="B14" i="16"/>
  <c r="D7" i="9"/>
  <c r="D7" i="2"/>
  <c r="L2" i="11"/>
  <c r="L3" i="11"/>
  <c r="L4" i="11"/>
  <c r="D7" i="11"/>
  <c r="M4" i="9"/>
  <c r="M3" i="9"/>
  <c r="M2" i="9"/>
  <c r="M4" i="8"/>
  <c r="M3" i="8"/>
  <c r="M2" i="8"/>
  <c r="G4" i="4"/>
  <c r="G3" i="4"/>
  <c r="G2" i="4"/>
  <c r="G4" i="7"/>
  <c r="G3" i="7"/>
  <c r="G2" i="7"/>
  <c r="H4" i="6"/>
  <c r="H3" i="6"/>
  <c r="H2" i="6"/>
  <c r="G4" i="12"/>
  <c r="G3" i="12"/>
  <c r="G2" i="12"/>
  <c r="G4" i="16"/>
  <c r="G3" i="16"/>
  <c r="G2" i="16"/>
  <c r="G4" i="5"/>
  <c r="G3" i="5"/>
  <c r="G2" i="5"/>
  <c r="I4" i="3"/>
  <c r="I3" i="3"/>
  <c r="I2" i="3"/>
  <c r="M4" i="2"/>
  <c r="M3" i="2"/>
  <c r="M2" i="2"/>
  <c r="C7" i="12"/>
  <c r="C7" i="5"/>
  <c r="A6" i="12"/>
  <c r="C7" i="7"/>
  <c r="D7" i="8"/>
  <c r="C7" i="4"/>
  <c r="D7" i="6"/>
  <c r="D7" i="3"/>
  <c r="M25" i="11" l="1"/>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rgb="FF000000"/>
            <rFont val="Tahoma"/>
            <family val="2"/>
          </rPr>
          <t xml:space="preserve">NÚMERO DE OBLIGACIÓN:
</t>
        </r>
        <r>
          <rPr>
            <sz val="9"/>
            <color rgb="FF000000"/>
            <rFont val="Tahoma"/>
            <family val="2"/>
          </rPr>
          <t xml:space="preserve">XXXX
</t>
        </r>
      </text>
    </comment>
    <comment ref="B16" authorId="0" shapeId="0">
      <text>
        <r>
          <rPr>
            <b/>
            <sz val="9"/>
            <color rgb="FF000000"/>
            <rFont val="Tahoma"/>
            <family val="2"/>
          </rPr>
          <t>APROPIACIÓN INICIAL:</t>
        </r>
        <r>
          <rPr>
            <sz val="9"/>
            <color rgb="FF000000"/>
            <rFont val="Tahoma"/>
            <family val="2"/>
          </rPr>
          <t xml:space="preserve">
</t>
        </r>
        <r>
          <rPr>
            <sz val="9"/>
            <color rgb="FF000000"/>
            <rFont val="Tahoma"/>
            <family val="2"/>
          </rPr>
          <t>XXX</t>
        </r>
      </text>
    </comment>
    <comment ref="B18" authorId="0" shapeId="0">
      <text>
        <r>
          <rPr>
            <b/>
            <sz val="9"/>
            <color rgb="FF000000"/>
            <rFont val="Tahoma"/>
            <family val="2"/>
          </rPr>
          <t>VALOR COMPROMETIDO:</t>
        </r>
        <r>
          <rPr>
            <sz val="9"/>
            <color rgb="FF000000"/>
            <rFont val="Tahoma"/>
            <family val="2"/>
          </rPr>
          <t xml:space="preserve">
</t>
        </r>
        <r>
          <rPr>
            <sz val="9"/>
            <color rgb="FF000000"/>
            <rFont val="Tahoma"/>
            <family val="2"/>
          </rPr>
          <t>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5.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rgb="FF000000"/>
            <rFont val="Tahoma"/>
            <family val="2"/>
          </rPr>
          <t>CARGO:</t>
        </r>
        <r>
          <rPr>
            <sz val="9"/>
            <color rgb="FF000000"/>
            <rFont val="Tahoma"/>
            <family val="2"/>
          </rPr>
          <t xml:space="preserve">
</t>
        </r>
        <r>
          <rPr>
            <sz val="9"/>
            <color rgb="FF000000"/>
            <rFont val="Tahoma"/>
            <family val="2"/>
          </rPr>
          <t>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relazarlo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<sst xmlns="http://schemas.openxmlformats.org/spreadsheetml/2006/main" count="439" uniqueCount="286">
  <si>
    <t>SUPERINTENDENCIA DE SOCIEDADES</t>
  </si>
  <si>
    <t>Código: GC-F-015</t>
  </si>
  <si>
    <t>SISTEMA DE GESTION INTEGRADO</t>
  </si>
  <si>
    <t>Fecha: 17 de septiembre de 2014</t>
  </si>
  <si>
    <t>PROCESO: GESTION INTEGRAL</t>
  </si>
  <si>
    <t>Versión 001</t>
  </si>
  <si>
    <t>FORMATO: PLANEACION DE PROYECTOS</t>
  </si>
  <si>
    <t>Página 1 de 12</t>
  </si>
  <si>
    <t xml:space="preserve">NOMBRE DEL PROYECTO </t>
  </si>
  <si>
    <t>Transparencia, integridad y ética en las sociedades colombianas.</t>
  </si>
  <si>
    <t>JUSTIFICACIÓN - OBJETIVO</t>
  </si>
  <si>
    <t>INDICADORES</t>
  </si>
  <si>
    <t>RECURSOS HUMANOS</t>
  </si>
  <si>
    <t>COMUNICACIONES INTERNAS</t>
  </si>
  <si>
    <t>RECURSOS FINANCIEROS</t>
  </si>
  <si>
    <t>INTERESADOS</t>
  </si>
  <si>
    <t>REQUERIMIENTOS</t>
  </si>
  <si>
    <t>ALCANCE</t>
  </si>
  <si>
    <t>EDT-ACTIVIDADES</t>
  </si>
  <si>
    <t>PLAN DE COMUNICACIONES</t>
  </si>
  <si>
    <t>RIESGOS - CRONOGRAMA</t>
  </si>
  <si>
    <t>Pagina 1 de 1</t>
  </si>
  <si>
    <t>Página 2 de 12</t>
  </si>
  <si>
    <t>OBJETIVO ESTRATÉGICO</t>
  </si>
  <si>
    <t>ESTRATEGIA</t>
  </si>
  <si>
    <t>OBJETIVO DEL PROYECTO (Generales y específicos)</t>
  </si>
  <si>
    <t>TIPO</t>
  </si>
  <si>
    <t>GENERAL</t>
  </si>
  <si>
    <t>ESPECIFICO</t>
  </si>
  <si>
    <t>Página 3 de 12</t>
  </si>
  <si>
    <t>INDICADOR</t>
  </si>
  <si>
    <t>DESCRIPCIÓN</t>
  </si>
  <si>
    <t>Cumplimiento del cronograma de actividades (Ver hoja "EDT - Actividades")</t>
  </si>
  <si>
    <t>UNIDAD DE MEDIDA</t>
  </si>
  <si>
    <t>META</t>
  </si>
  <si>
    <t>FRECUENCIA DE MEDIDA</t>
  </si>
  <si>
    <t>TENDENCIA</t>
  </si>
  <si>
    <t>FÓRMULA DEL INDICADOR</t>
  </si>
  <si>
    <t>Eficacia</t>
  </si>
  <si>
    <t>%</t>
  </si>
  <si>
    <t>Mensual</t>
  </si>
  <si>
    <t>Ascendente</t>
  </si>
  <si>
    <t>Actividades ejecutadas
___________________________
Actividades planeadas</t>
  </si>
  <si>
    <t>RESPONSABLE DE LA MEDICION</t>
  </si>
  <si>
    <t>Gerente de Proyecto</t>
  </si>
  <si>
    <t>Página 4 de 12</t>
  </si>
  <si>
    <t>NO APLICA - PRESUPUESTO DE INVERSIÓN</t>
  </si>
  <si>
    <t>NUMERO DE CDP</t>
  </si>
  <si>
    <t>NÚMERO DE OBLIGACIÓN</t>
  </si>
  <si>
    <t>APROPIACION INICIAL</t>
  </si>
  <si>
    <t>VALOR COMPROMETIDO</t>
  </si>
  <si>
    <t>VALOR OBLIGADO</t>
  </si>
  <si>
    <t>Página 5 de 12</t>
  </si>
  <si>
    <t xml:space="preserve">RECURSOS HUMANOS  </t>
  </si>
  <si>
    <t>ROL</t>
  </si>
  <si>
    <t>NOMBRE</t>
  </si>
  <si>
    <t>RESPONSABILIDADES</t>
  </si>
  <si>
    <t>INT.-EXT.</t>
  </si>
  <si>
    <t>CAPACIDADES</t>
  </si>
  <si>
    <t>Patrocinador</t>
  </si>
  <si>
    <t>Responsable por el desarrollo exitoso del proyecto
Toma decisiones claves en el proyecto
Realizar gestión y ayuda en la solución imprevistos con las partes interesadas y el equipo del proyecto</t>
  </si>
  <si>
    <t>Interno</t>
  </si>
  <si>
    <t>Gerente</t>
  </si>
  <si>
    <t>Líder funcional</t>
  </si>
  <si>
    <t>Líder Técnico</t>
  </si>
  <si>
    <t>Página 6 de 12</t>
  </si>
  <si>
    <t>Gestión de las comunicaciones entre los equipos de trabajo</t>
  </si>
  <si>
    <t>Las comunicaciones entre el equipo de trabajo se desarrollarán de la siguiente manera:
* Radicación oficial, según las directrices de Gestión Documental para la entrega de memorandos, facturas e informes de desarrollo del proyecto.
* Correo electrónico para intercambio de información del proyecto y su avance, entre el personal de la Superintendencia y el proveedor.
* Reuniones virtuales (a través de herramienta de videoconferencia) y presenciales
* Llamada a teléfono fijo (entidad) y móvil (proveedor).
* Actas de seguimiento de proyecto</t>
  </si>
  <si>
    <t>EQUIPO DE PROYECTO DE LA SUPERINTENDENCIA</t>
  </si>
  <si>
    <t>EQUIPO DE PROYECTO DEL PROVEEDOR</t>
  </si>
  <si>
    <t>mail</t>
  </si>
  <si>
    <t>teléfono</t>
  </si>
  <si>
    <t>Por definir</t>
  </si>
  <si>
    <t>Proveedor</t>
  </si>
  <si>
    <t>Lider funcional</t>
  </si>
  <si>
    <t>Página 7 de 12</t>
  </si>
  <si>
    <t>CARGO</t>
  </si>
  <si>
    <t>TELEFONO</t>
  </si>
  <si>
    <t>CORREO ELECTRONICO</t>
  </si>
  <si>
    <t>INTERNO - EXTERNO</t>
  </si>
  <si>
    <t>POSICION FRENTE AL PROYECTO</t>
  </si>
  <si>
    <t>Página 8 de 12</t>
  </si>
  <si>
    <t>PLAN DE COMUNICACIÓN</t>
  </si>
  <si>
    <t>NOMBRE DE INTERESADO</t>
  </si>
  <si>
    <t>TIPO DE COMUNICACIÓN</t>
  </si>
  <si>
    <t>OBJETIVO</t>
  </si>
  <si>
    <t>FRECUENCIA</t>
  </si>
  <si>
    <t>RESPONSABLE</t>
  </si>
  <si>
    <t>ENTREGABLE</t>
  </si>
  <si>
    <t>Página 9 de 12</t>
  </si>
  <si>
    <t>REQUERIMIENTOS DEL PROYECTO</t>
  </si>
  <si>
    <t>DESCRIPCIÓN DEL REQUERIMIENTO</t>
  </si>
  <si>
    <t>CÓDIGO REQUERIMIENTO</t>
  </si>
  <si>
    <t>NOMBRE DEL SOLICITANTE</t>
  </si>
  <si>
    <t>ALCANCE DEL PROYECTO / ENTREGABLE AFECTADO</t>
  </si>
  <si>
    <t>FECHA DE CUMPLIMIENTO</t>
  </si>
  <si>
    <t>CRITERIO DE ACEPTACIÓN</t>
  </si>
  <si>
    <t>Página 10 de 12</t>
  </si>
  <si>
    <t>DESCRIPCIÓN DEL ALCANCE</t>
  </si>
  <si>
    <t>EXCLUSIONES DEL PROYECTO</t>
  </si>
  <si>
    <t>RESTRICCIONES DEL PROYECTO</t>
  </si>
  <si>
    <t>SUPUESTOS DEL PROYECTO</t>
  </si>
  <si>
    <t>ENTREGABLES DEL PROYECTO</t>
  </si>
  <si>
    <t>CRITERIOS DE ACEPTACIÓN DEL PRODUCTO</t>
  </si>
  <si>
    <t>Página 11 de 12</t>
  </si>
  <si>
    <t>NOMBRE DEL PROYECTO :</t>
  </si>
  <si>
    <t>N°</t>
  </si>
  <si>
    <t>ACTIVIDADES</t>
  </si>
  <si>
    <t xml:space="preserve">ENTREGABLES </t>
  </si>
  <si>
    <t>METAS</t>
  </si>
  <si>
    <t>PESO DE 
LA ACTIVIDAD</t>
  </si>
  <si>
    <t>RESPONSABLES</t>
  </si>
  <si>
    <t xml:space="preserve">FECHA PROGRAMADA DE INICIO </t>
  </si>
  <si>
    <t>FECHA PROGRAMADA DE FINALIZACIÓN</t>
  </si>
  <si>
    <t>DURACIÓN DE LA ACTIVIDAD (Semanas)</t>
  </si>
  <si>
    <t>FECHA CIERRE ACTIVIDAD/FECHA SEGUIMIENTO</t>
  </si>
  <si>
    <t>PORCENTAJE DE CUMPLIMIENTO/AVANCE</t>
  </si>
  <si>
    <t>Diagnóstico de derecho comparado en supervisión con enfoque basados en riesgos en prevención de corrupción</t>
  </si>
  <si>
    <t>Cuatro informes de investigación por  sector y sus riesgos de corrupción</t>
  </si>
  <si>
    <t>Primeros borradores de cuestionarios y de matriz de riesgos</t>
  </si>
  <si>
    <t>Primer borrador de decreto de intercambio de información</t>
  </si>
  <si>
    <t>Primer borrador de decreto reglamentario de beneficios por colaboración.</t>
  </si>
  <si>
    <t>Primer borrador proyecto de ley de protección de denunciantes.</t>
  </si>
  <si>
    <t>Impulsar la automatización del proceso de declaratoria de sociedades no operativas.</t>
  </si>
  <si>
    <t xml:space="preserve">Congreso nacional anual de transparencia, integridad y ética. </t>
  </si>
  <si>
    <t>Eventos de construcción conjunta -Transparencia en la información financiera y rendición de cuentas (presencia en diferentes regiones).</t>
  </si>
  <si>
    <t>Bajo</t>
  </si>
  <si>
    <t>Medio</t>
  </si>
  <si>
    <t>Alto</t>
  </si>
  <si>
    <t>Página 12 de 12</t>
  </si>
  <si>
    <t>Extremo</t>
  </si>
  <si>
    <t>GESTION DE RIESGOS DEL PROYECTO</t>
  </si>
  <si>
    <t>DESCRIPCION</t>
  </si>
  <si>
    <t>EVALUACION</t>
  </si>
  <si>
    <t>ACTIVIDADES DE MITIGACION</t>
  </si>
  <si>
    <t>RESPONSABLE DE GESTIONAR EL RIESGO</t>
  </si>
  <si>
    <t>CRONOGRAMA DE ACTIVIDADES</t>
  </si>
  <si>
    <t>Tipo de objetivo</t>
  </si>
  <si>
    <t>Tipos de indicadores</t>
  </si>
  <si>
    <t>Tendencia de indicador</t>
  </si>
  <si>
    <t>Roles</t>
  </si>
  <si>
    <t>interno - externo</t>
  </si>
  <si>
    <t>Posicion en el proyecto</t>
  </si>
  <si>
    <t>Tipo de comunicación</t>
  </si>
  <si>
    <t>A favor</t>
  </si>
  <si>
    <t>NO APLICA</t>
  </si>
  <si>
    <t>Mail</t>
  </si>
  <si>
    <t>Diario</t>
  </si>
  <si>
    <t>Eficiencia</t>
  </si>
  <si>
    <t>Descendente</t>
  </si>
  <si>
    <t>Externo</t>
  </si>
  <si>
    <t>Neutral</t>
  </si>
  <si>
    <t>PRESUPUESTO DE INVERSIÓN</t>
  </si>
  <si>
    <t>Oficio</t>
  </si>
  <si>
    <t>Semanal</t>
  </si>
  <si>
    <t>Efectividad</t>
  </si>
  <si>
    <t>En contra</t>
  </si>
  <si>
    <t>Memorando</t>
  </si>
  <si>
    <t>Quincenal</t>
  </si>
  <si>
    <t>Reunión</t>
  </si>
  <si>
    <t>Telefónica</t>
  </si>
  <si>
    <t>Bimensual</t>
  </si>
  <si>
    <t>Electrónica</t>
  </si>
  <si>
    <t>Trimestral</t>
  </si>
  <si>
    <t>Acto administrativo</t>
  </si>
  <si>
    <t>Semestral</t>
  </si>
  <si>
    <t>Anual</t>
  </si>
  <si>
    <t>FRECUENCIA DE COMUNICACIÓN</t>
  </si>
  <si>
    <t>Según requerimiento</t>
  </si>
  <si>
    <t>Informe y evidencias de realización de eventos</t>
  </si>
  <si>
    <t>Documento diagnóstico</t>
  </si>
  <si>
    <t>1 borrador cuestionario
1 versión matriz de riesgos (versión 3.0)</t>
  </si>
  <si>
    <t>1 documento borrador y evidencia de remisión a MinCIT</t>
  </si>
  <si>
    <t>Cronograma de cátedra.</t>
  </si>
  <si>
    <t>1 cuadro de Excel con fechas estimadas</t>
  </si>
  <si>
    <t xml:space="preserve">1 documento definitivo </t>
  </si>
  <si>
    <t>1 documento que incluye matriz de seguimiento de recomendaciones OCDE y evidencia de medidas implementadas</t>
  </si>
  <si>
    <t>1 informe bimensual (x 4)</t>
  </si>
  <si>
    <t>1 cuadro de Excel con fechas estimadas,  directorio de entidades a incluir link de denuncias y soportes de material pedagógico (campaña bimensual de difusión)</t>
  </si>
  <si>
    <t>Definición de estrategia y cronograma de pedagogía anticorrupción</t>
  </si>
  <si>
    <t>Dirección de Cumplimiento y Grupo de Supervisión de Programas y Riesgos Especiales</t>
  </si>
  <si>
    <t>Dirección de Cumplimiento, Grupo de Supervisión de Programas y Riesgos Especiales y Grupo de Investigaciones de Soborno Transnacional y otros Delitos</t>
  </si>
  <si>
    <t>Delegatura AES</t>
  </si>
  <si>
    <t>Delegatura AES, Dirección de Cumplimiento y Grupo de Investigaciones de Soborno Transnacional y otros Delitos</t>
  </si>
  <si>
    <t>Delegatura AES, Dirección de Cumplimiento, Grupo de Investigaciones de Soborno Transnacional y otros Delitos y Grupo de Supervisión de Programas y Riesgos Especiales</t>
  </si>
  <si>
    <t xml:space="preserve">Delegatura AES, Dirección de Cumplimiento, Grupo de Supervisión de Programas y Riesgos Especiales </t>
  </si>
  <si>
    <t xml:space="preserve">Delegatura AES, Direcciones y coordinadores </t>
  </si>
  <si>
    <t>Delegatura AES, Direcciones, Grupo de Supervisión de Programas y Riesgos Especiales y Grupo de Estudios Empresariales</t>
  </si>
  <si>
    <t>Documento orientador sobre técnicas de investigación forense y de contexto  de actos de corrupción en coordinación, y gestión de innovación del laboratorio forense</t>
  </si>
  <si>
    <t xml:space="preserve">Billy Escobar Pérez </t>
  </si>
  <si>
    <t xml:space="preserve"> Superintendente de Sociedades</t>
  </si>
  <si>
    <t xml:space="preserve">INTERNO </t>
  </si>
  <si>
    <t>Superintendente Delegado de Asuntos Económicos y Societarios</t>
  </si>
  <si>
    <t>Paola Molano</t>
  </si>
  <si>
    <t>Director Información Empresarial y Estudios Economicos Contables</t>
  </si>
  <si>
    <t>Luis Fernando Romero</t>
  </si>
  <si>
    <t>Director de Cumplimiento</t>
  </si>
  <si>
    <t>Mauricio Español</t>
  </si>
  <si>
    <t xml:space="preserve">Amanda Fernandez </t>
  </si>
  <si>
    <t>Coordinador Grupo de Informes Empresariales</t>
  </si>
  <si>
    <t>Victor Romero</t>
  </si>
  <si>
    <t>Erikson Valero</t>
  </si>
  <si>
    <t>Coordinadora Grupo de Supervisión de Programas y Riesgos Especiales</t>
  </si>
  <si>
    <t>según requerimiento</t>
  </si>
  <si>
    <t xml:space="preserve">Correo presentacion de avances </t>
  </si>
  <si>
    <t>Seguimiento y necesidades del proyecto que requieren intervencion por parte del Superintendente Delegado de Asuntos Económicos y Societarios</t>
  </si>
  <si>
    <t>Avances del proyecto, junto con los productos resultantes de la gestion realizada</t>
  </si>
  <si>
    <t>Conforme al cronograma de trabajo</t>
  </si>
  <si>
    <t>Desarrollar una estrategia para la prevención y detección de la corrupción y promoción de una cultura de transparencia, integridad y ética en las empresas, en consonancia con estándares internacionales y la realidad socio económica colombiana, con especial énfasis en las PYMES  en todas las regiones del país.</t>
  </si>
  <si>
    <t>Superintendente Delegado de Asuntos Económicos y Societarios E</t>
  </si>
  <si>
    <t>bescobar@supersociedades.gov.co</t>
  </si>
  <si>
    <t>mmantilla@supersociedades.gov.co</t>
  </si>
  <si>
    <t>pmolano@supersociedades.gov.co</t>
  </si>
  <si>
    <t>lfromero@supersociedades.gov.co</t>
  </si>
  <si>
    <t>amandaf@supersociedades.gov.co</t>
  </si>
  <si>
    <t>mespañol@supersociedades.gov.co</t>
  </si>
  <si>
    <t>vromero@supersociedades.gov.co</t>
  </si>
  <si>
    <t>eriksonv@supersociedades.gov.co</t>
  </si>
  <si>
    <t>Definir los Objetivos del Proyecto
Define Plan de Trabajo
Realiza seguimiento al plan de trabajo
Coordinar equipo de proyecto
Realizar gestión sobre los recursos del proyecto 
Punto de contacto con el implementador externo y fábrica de Software
Gestiona los riesgos del proyecto
Elabora los estudios previos cuando aplique
Liderar la gestión del cambio del proyecto</t>
  </si>
  <si>
    <t>1 cuadro de Excel con plan de trabajo y determinación de fechas estimadas,  directorio de entidades y evidencia de contacto y borradores de memorandos de entendimiento</t>
  </si>
  <si>
    <t xml:space="preserve">Cargas dinámicas en las competencias de los funcionarios y presupuesto excedido. </t>
  </si>
  <si>
    <t xml:space="preserve">Desarrollar una estrategia para la prevención y detección de la corrupción y promoción de una cultura de transparencia, integridad y ética en las empresas, en consonancia con estándares internacionales y la realidad socio económica colombiana, con especial énfasis en las PYMES  en todas las regiones del país. </t>
  </si>
  <si>
    <t>Superintendente de Sociedades</t>
  </si>
  <si>
    <t>Delegada de Asuntos Económicos y Societarios</t>
  </si>
  <si>
    <t>El Patrocinador asignará un Gerente de proyecto, quien liderará el proyecto.</t>
  </si>
  <si>
    <t>El Gerente de Proyecto liderará la ejecución y seguimiento del proyecto. Tomará decisiones respecto al proyecto. Debe tener una comunicación asertiva y manejo eficiente del tiempo.</t>
  </si>
  <si>
    <t>Coordinará que las actividades programadas se ejecuten en los plazos definidos.</t>
  </si>
  <si>
    <t>Encargados de ejecutar las actividades programadas en los plazos definidos.</t>
  </si>
  <si>
    <t>Directora de Informes Empresariales y Estudios Económicos y Contables
Director de Cumplimiento</t>
  </si>
  <si>
    <t>Coordinador Grupo Investigaciones de Soborno Transnaiconal y otros delitos</t>
  </si>
  <si>
    <t>Coordinador Análisis y Regulación Contable</t>
  </si>
  <si>
    <t>Reporta Información sobre gestión y avance de entregables del proyecto</t>
  </si>
  <si>
    <r>
      <t xml:space="preserve">Superintendente Delegado de Asuntos Económicos y Societarios
</t>
    </r>
    <r>
      <rPr>
        <b/>
        <sz val="12"/>
        <rFont val="Calibri Light"/>
        <family val="2"/>
      </rPr>
      <t>Gerente del Proyecto</t>
    </r>
  </si>
  <si>
    <r>
      <t xml:space="preserve">Superintendente de Sociedades
</t>
    </r>
    <r>
      <rPr>
        <b/>
        <sz val="12"/>
        <rFont val="Calibri Light"/>
        <family val="2"/>
      </rPr>
      <t>Patrocinador</t>
    </r>
  </si>
  <si>
    <t xml:space="preserve">Correo y presentación de avances </t>
  </si>
  <si>
    <r>
      <t xml:space="preserve">Director de Cumplimiento
Director Información Empresarial y Estudios Economicos Contables
</t>
    </r>
    <r>
      <rPr>
        <b/>
        <sz val="12"/>
        <rFont val="Calibri Light"/>
        <family val="2"/>
      </rPr>
      <t>Lider Funcional</t>
    </r>
  </si>
  <si>
    <r>
      <t xml:space="preserve">Coordinador Grupo de Supervisión de Sociedades BIC,
Coordinador Análisis y Regulación Contable
Coordinador Grupo Investigaciones de Soborno Transnaiconal y otros delitos 
Coordinador Grupo de Supervisión de Programas y Riesgos Especiales
</t>
    </r>
    <r>
      <rPr>
        <b/>
        <sz val="12"/>
        <rFont val="Calibri Light"/>
        <family val="2"/>
      </rPr>
      <t>Líder Técnico</t>
    </r>
  </si>
  <si>
    <t xml:space="preserve">Estrategia de cooperación con entidades y organismos nacionales e internacionales. </t>
  </si>
  <si>
    <t xml:space="preserve">Relanzamiento y campaña de difusión canal de denuncias por soborno transnacional. </t>
  </si>
  <si>
    <t xml:space="preserve">Falla tecnológica, ransomware, indisponibilidad de servicios tecnológicos. </t>
  </si>
  <si>
    <t xml:space="preserve">Priorización de requerimientos
Seguimiento frecuente a la ejecución de los recursos y generar alertas en caso de materialización del riesgo. </t>
  </si>
  <si>
    <t>Tener backups de todas las tareas realizadas.
Seguir todos los protocolos de seguridad establecidos por la entidad.</t>
  </si>
  <si>
    <t>1 cuadro de Excel con plan de trabajo (cronogramas y determinación de herramientas requeridas)</t>
  </si>
  <si>
    <t>Informe y evidencias de realización de evento articulado con evento de construcción conjunta</t>
  </si>
  <si>
    <t>EVIDENCIA O AVANCES  DE LOS ENTREGABLES</t>
  </si>
  <si>
    <t>Específica las necesidades técnicas de la solución
Participa en el diseño de la solución
Participa en las pruebas de la solución
Verifica que la dependencia usuaria aprueba la solución</t>
  </si>
  <si>
    <t xml:space="preserve">Coordinadora de Requerimientos Empresariales
 Coordinador de Grupo de Análisis y Regulación Contable
Coordinador Grupo de Investigaciones de Soborno Transnacional y otros delitos
Coordinador Grupo de Supervisión de Programas y Riesgos Especiales </t>
  </si>
  <si>
    <t>1. Promover la transparencia, integridad y ética en el empresariado colombiano. 
2. Adoptar una nueva estrategia de supervisión en LA/FT y de corrupción con un enfoque basado en riesgos y de acompañamiento a las Pymes.
3. Incentivar las denuncias y fortalecer las investigaciones contra personas jurídicas. 
4. Fortalecer con pedagogía la adopción de una cultura de transparencia, integridad y ética con especial énfasis en las PYMES en todas las regiones del país.
5. Lograr un marco normativo adecuado que facilite la implementación de sistemas de prevención de riesgos de corrupción.
6. Afianzar canales efectivos de cooperación y de asistencia nacional e internacional.
7. Cumplir con las exigencias pactadas en las convenciones internacionales ratificadas por Colombia, así como con las recomendaciones de organismos internacionales en temas de corrupción.
8. Fortalecimiento  de técnicas de investigación forense y de contexto de actos de corrupción en coordinación, y gestión de innovación del laboratorio forense.</t>
  </si>
  <si>
    <t>No contar con los recursos financieros requeridos para adelantar el proyecto estratégico.</t>
  </si>
  <si>
    <t>Cambio en la estructura organizacional de la entidad (movimiento de personal de planta)</t>
  </si>
  <si>
    <t>Establecer pautas para realizar un debido empalme y entrega de cargo.
Realizar seguimiento a la gestión realizada y asegurar la trazabilidad de los soportes de todas las actividades</t>
  </si>
  <si>
    <t>2.1 Promover la responsabilidad social empresarial y la sostenibilidad en las empresas, con especial énfasis en las PYMES en todas las regiones del país
2.2 Afianzar canales efectivos de cooperación y de asistencia nacional e internacional
2.3  Formular políticas de buenas prácticas empresariales para fortalecer el tejido empresarial</t>
  </si>
  <si>
    <t>Desde el desarrollo de una estrategia para la prevención y detección de la corrupción y promoción de una cultura de transparencia, integridad y ética en las empresas, en consonancia con estándares internacionales y la realidad socio económica colombiana, con especial énfasis en las PYMES  en todas las regiones del país, hasta las propuestas preliminares de supervisión y regulación.</t>
  </si>
  <si>
    <t>No aplica</t>
  </si>
  <si>
    <t>Aprobación del Plan Nacional de Desarrollo
Variaciones en los índices de inflación.</t>
  </si>
  <si>
    <t>Reporte de implementación de recomendaciones fase 3-Convención OCDE</t>
  </si>
  <si>
    <t>Los criterios de aceptación de los productos esta dado en términos de cumplimiento de los plazos previstos en el EDT y del cumplimiento de los atributos de calidad definidos por el Gerente del Proyecto durante su ejecución.</t>
  </si>
  <si>
    <t>1. Diagnóstico de derecho comparado en supervisión con enfoque basados en riesgos en prevención de corrupción
2. Cuatro informes de investigación por sector y sus riesgos de corrupción
3. Primeros borradores de cuestionarios y de matriz de riesgos
4. Definición de estrategia y cronograma de pedagogía anticorrupción
5. Primer borrador de decreto de intercambio de información
6. Cronograma de cátedra.
7. Estrategia de cooperación con entidades y organismos nacionales e internacionales. 
8. Primer borrador de decreto reglamentario de beneficios por colaboración.
9. Primer borrador proyecto de ley de protección de denunciantes.
10. Relanzamiento y campaña de difusión canal de denuncias por soborno transnacional. 
11. Impulsar la automatización del proceso de declaratoria de sociedades no operativas.
12. Congreso nacional anual de transparencia, integridad y ética. 
13. Reporte de implementación de recomendaciones fase 3-Convención OCDE
14. Documento orientador sobre técnicas de investigación forense y de contexto de actos de corrupción en coordinación, y gestión de innovación del laboratorio forense
15. Eventos de construcción conjunta -Transparencia en la información financiera y rendición de cuentas (presencia en diferentes regiones).</t>
  </si>
  <si>
    <t>A FEBRERO</t>
  </si>
  <si>
    <t>MARZO</t>
  </si>
  <si>
    <t>ABRIL</t>
  </si>
  <si>
    <t>MAYO</t>
  </si>
  <si>
    <t>JUNIO</t>
  </si>
  <si>
    <t>JULIO</t>
  </si>
  <si>
    <t>AGOSTO</t>
  </si>
  <si>
    <t>SEPTIEMBRE</t>
  </si>
  <si>
    <t>OCTUBRE</t>
  </si>
  <si>
    <t>NOVIEMBRE</t>
  </si>
  <si>
    <t>DICIEMBRE</t>
  </si>
  <si>
    <t>% programado</t>
  </si>
  <si>
    <t>% ejecutado</t>
  </si>
  <si>
    <r>
      <t xml:space="preserve">Febrero: </t>
    </r>
    <r>
      <rPr>
        <sz val="12"/>
        <color rgb="FF0000FF"/>
        <rFont val="Calibri Light"/>
        <family val="2"/>
      </rPr>
      <t xml:space="preserve">Se realizó la concepción del evento, planeación y presentación. </t>
    </r>
    <r>
      <rPr>
        <b/>
        <sz val="12"/>
        <color rgb="FF0000FF"/>
        <rFont val="Calibri Light"/>
        <family val="2"/>
      </rPr>
      <t>Marzo</t>
    </r>
    <r>
      <rPr>
        <sz val="12"/>
        <color rgb="FF0000FF"/>
        <rFont val="Calibri Light"/>
        <family val="2"/>
      </rPr>
      <t xml:space="preserve">: Se concretaron los aliados estrategicos que participaran en el evento aportando toda la logistica al auditorio en el que se realizaran las sesiones de bogota, cali y medellin. </t>
    </r>
    <r>
      <rPr>
        <b/>
        <sz val="12"/>
        <color rgb="FF0000FF"/>
        <rFont val="Calibri Light"/>
        <family val="2"/>
      </rPr>
      <t xml:space="preserve">Abril: </t>
    </r>
    <r>
      <rPr>
        <sz val="12"/>
        <color rgb="FF0000FF"/>
        <rFont val="Calibri Light"/>
        <family val="2"/>
      </rPr>
      <t xml:space="preserve">Circunstancias agenas a la Entidad ocasionaron un cambio de sede de la ciudad de Cali a la Ciudad de Barranquilla. En el curso de este mes se concretó como aliado estratégico a la Universidad Autónoma del Caribe. Se inició eñ proceso contractual solicitando cotización a diferentes proveedores y se elaboró el borrador del Estudio Previo de Mercado.  </t>
    </r>
  </si>
  <si>
    <r>
      <rPr>
        <b/>
        <sz val="12"/>
        <color rgb="FF0000FF"/>
        <rFont val="Calibri Light"/>
        <family val="2"/>
      </rPr>
      <t>Febrero:</t>
    </r>
    <r>
      <rPr>
        <sz val="12"/>
        <color rgb="FF0000FF"/>
        <rFont val="Calibri Light"/>
        <family val="2"/>
      </rPr>
      <t xml:space="preserve"> Se elaboró y presentó el estudio tipologías APNFD.
</t>
    </r>
    <r>
      <rPr>
        <b/>
        <sz val="12"/>
        <color rgb="FF0000FF"/>
        <rFont val="Calibri Light"/>
        <family val="2"/>
      </rPr>
      <t xml:space="preserve">Marzo: </t>
    </r>
    <r>
      <rPr>
        <sz val="12"/>
        <color rgb="FF0000FF"/>
        <rFont val="Calibri Light"/>
        <family val="2"/>
      </rPr>
      <t xml:space="preserve">Informe de clasificación de las compañías que más exportaron a países con un índice más alto de corrupción de acuerdo con  el índice de percepción de corrupción 2021 de Transparencia Internacional.
</t>
    </r>
  </si>
  <si>
    <r>
      <rPr>
        <b/>
        <sz val="12"/>
        <color rgb="FF0000FF"/>
        <rFont val="Calibri Light"/>
        <family val="2"/>
      </rPr>
      <t>Febrero:</t>
    </r>
    <r>
      <rPr>
        <sz val="12"/>
        <color rgb="FF0000FF"/>
        <rFont val="Calibri Light"/>
        <family val="2"/>
      </rPr>
      <t xml:space="preserve"> Se elaboró el borrador de planeación de las jornadas pedagógicas: Cámaras de Comercio, a través de Confecámaras; Cámara de Comercio de Bogotá; UIAF y UNODC.
</t>
    </r>
    <r>
      <rPr>
        <b/>
        <sz val="12"/>
        <color rgb="FF0000FF"/>
        <rFont val="Calibri Light"/>
        <family val="2"/>
      </rPr>
      <t xml:space="preserve">Marzo: </t>
    </r>
    <r>
      <rPr>
        <sz val="12"/>
        <color rgb="FF0000FF"/>
        <rFont val="Calibri Light"/>
        <family val="2"/>
      </rPr>
      <t xml:space="preserve">Cronograma en Excel con fechas estimadas para capacitaciones sobre ley 1778 de 2016 y ley 2195 de 2022, dirigidas a entidades relacionadas con las actividades del  Grupo Investigaciones de Soborno Transnacional y otros Delitos.
</t>
    </r>
  </si>
  <si>
    <r>
      <rPr>
        <b/>
        <sz val="12"/>
        <color rgb="FF0000FF"/>
        <rFont val="Calibri Light"/>
        <family val="2"/>
      </rPr>
      <t>Febrero:</t>
    </r>
    <r>
      <rPr>
        <sz val="12"/>
        <color rgb="FF0000FF"/>
        <rFont val="Calibri Light"/>
        <family val="2"/>
      </rPr>
      <t xml:space="preserve"> Se elaboró un primer borrador del Decreto Reglamentario beneficios por colaboración por parte de la coordinación del Grupo de Investigaciones de Soborno Transnacional y Otros Delitos (GST) y se hizo una reunión con el jefe de la oficina jurídica del MinCIT.
</t>
    </r>
    <r>
      <rPr>
        <b/>
        <sz val="12"/>
        <color rgb="FF0000FF"/>
        <rFont val="Calibri Light"/>
        <family val="2"/>
      </rPr>
      <t xml:space="preserve">Marzo: </t>
    </r>
    <r>
      <rPr>
        <sz val="12"/>
        <color rgb="FF0000FF"/>
        <rFont val="Calibri Light"/>
        <family val="2"/>
      </rPr>
      <t xml:space="preserve">Con base en la reunión que se sostuvo con el embajador de la misión permanente de Colombia ante la OCDE se conoció que el proyecto de Ley de protección de denunciantes lo está gestionando la Secretaría de transparencia, a quien se remitirá comentarios.
</t>
    </r>
  </si>
  <si>
    <r>
      <rPr>
        <b/>
        <sz val="12"/>
        <color rgb="FF0000FF"/>
        <rFont val="Calibri Light"/>
        <family val="2"/>
      </rPr>
      <t>Febrero:</t>
    </r>
    <r>
      <rPr>
        <sz val="12"/>
        <color rgb="FF0000FF"/>
        <rFont val="Calibri Light"/>
        <family val="2"/>
      </rPr>
      <t xml:space="preserve"> Está habilitado el link de denuncias.
</t>
    </r>
    <r>
      <rPr>
        <b/>
        <sz val="12"/>
        <color rgb="FF0000FF"/>
        <rFont val="Calibri Light"/>
        <family val="2"/>
      </rPr>
      <t xml:space="preserve">Marzo: </t>
    </r>
    <r>
      <rPr>
        <sz val="12"/>
        <color rgb="FF0000FF"/>
        <rFont val="Calibri Light"/>
        <family val="2"/>
      </rPr>
      <t xml:space="preserve">Cronograma campaña de difusión; y la difusión del link de denuncias en twitter e Instagram
</t>
    </r>
  </si>
  <si>
    <r>
      <t xml:space="preserve">Febrero: </t>
    </r>
    <r>
      <rPr>
        <sz val="12"/>
        <color rgb="FF0000FF"/>
        <rFont val="Calibri Light"/>
        <family val="2"/>
      </rPr>
      <t xml:space="preserve">Se hizo la planeación del eje temático.
</t>
    </r>
  </si>
  <si>
    <r>
      <rPr>
        <b/>
        <sz val="12"/>
        <color rgb="FF0000FF"/>
        <rFont val="Calibri Light"/>
        <family val="2"/>
      </rPr>
      <t>Febrero:</t>
    </r>
    <r>
      <rPr>
        <sz val="12"/>
        <color rgb="FF0000FF"/>
        <rFont val="Calibri Light"/>
        <family val="2"/>
      </rPr>
      <t xml:space="preserve"> Se recibió una capacitación de la Fiscalía sobre manejo de evidencia digital y se generó un informe con la necesidad de establecer un manual de técnicas de investigación
</t>
    </r>
    <r>
      <rPr>
        <b/>
        <sz val="12"/>
        <color rgb="FF0000FF"/>
        <rFont val="Calibri Light"/>
        <family val="2"/>
      </rPr>
      <t xml:space="preserve">Marzo: </t>
    </r>
    <r>
      <rPr>
        <sz val="12"/>
        <color rgb="FF0000FF"/>
        <rFont val="Calibri Light"/>
        <family val="2"/>
      </rPr>
      <t xml:space="preserve">Contratación del investigador forense para que apoye la elaboración del documento sobre Técnicas de investigación Forense.
</t>
    </r>
  </si>
  <si>
    <r>
      <rPr>
        <b/>
        <sz val="12"/>
        <color rgb="FF0000FF"/>
        <rFont val="Calibri Light"/>
        <family val="2"/>
      </rPr>
      <t>Febrero:</t>
    </r>
    <r>
      <rPr>
        <sz val="12"/>
        <color rgb="FF0000FF"/>
        <rFont val="Calibri Light"/>
        <family val="2"/>
      </rPr>
      <t xml:space="preserve"> Se hizo el contacto con funcionarios de la oficina anticorrupción de Argentina para la suscripción de un MoU para el intercambio de información y colaboración.
</t>
    </r>
    <r>
      <rPr>
        <b/>
        <sz val="12"/>
        <color rgb="FF0000FF"/>
        <rFont val="Calibri Light"/>
        <family val="2"/>
      </rPr>
      <t xml:space="preserve">Marzo: </t>
    </r>
    <r>
      <rPr>
        <sz val="12"/>
        <color rgb="FF0000FF"/>
        <rFont val="Calibri Light"/>
        <family val="2"/>
      </rPr>
      <t xml:space="preserve">Plan de trabajo del 2023 con entidades y organismos de Ecuador, Argentina y Perú para establecer los memorandos de entendimiento (MoU) Grupo Investigaciones de Soborno Trasnacional.
</t>
    </r>
    <r>
      <rPr>
        <b/>
        <sz val="12"/>
        <color rgb="FF0000FF"/>
        <rFont val="Calibri Light"/>
        <family val="2"/>
      </rPr>
      <t xml:space="preserve">Abril: </t>
    </r>
    <r>
      <rPr>
        <sz val="12"/>
        <color rgb="FF0000FF"/>
        <rFont val="Calibri Light"/>
        <family val="2"/>
      </rPr>
      <t xml:space="preserve">Memorando de entendimiento entre la Superintendencia de Sociedades del Ministerio de Comercio, Industria y Turismo de la República de Colombia y la Superintendencia de compañías, valores y seguros de la República del Ecuador. Modelo de oficio cancillería. </t>
    </r>
  </si>
  <si>
    <r>
      <rPr>
        <b/>
        <sz val="12"/>
        <color rgb="FF0000FF"/>
        <rFont val="Calibri Light"/>
        <family val="2"/>
      </rPr>
      <t>Febrero:</t>
    </r>
    <r>
      <rPr>
        <sz val="12"/>
        <color rgb="FF0000FF"/>
        <rFont val="Calibri Light"/>
        <family val="2"/>
      </rPr>
      <t xml:space="preserve"> Se elaboró un borrador preliminar del proyecto de decreto con el fin de reglamentar el artículo 23 parágrafo primero de la Ley 2195 del 2022.
</t>
    </r>
    <r>
      <rPr>
        <b/>
        <sz val="12"/>
        <color rgb="FF0000FF"/>
        <rFont val="Calibri Light"/>
        <family val="2"/>
      </rPr>
      <t xml:space="preserve">Marzo: </t>
    </r>
    <r>
      <rPr>
        <sz val="12"/>
        <color rgb="FF0000FF"/>
        <rFont val="Calibri Light"/>
        <family val="2"/>
      </rPr>
      <t xml:space="preserve">Borrador de decreto de intercambio de información para revisión de la Dirección de cumplimiento y la Coordinación del Grupo de Investigaciones de Transnacional y otros Delitos.
</t>
    </r>
    <r>
      <rPr>
        <b/>
        <sz val="12"/>
        <color rgb="FF0000FF"/>
        <rFont val="Calibri Light"/>
        <family val="2"/>
      </rPr>
      <t xml:space="preserve">Abril: </t>
    </r>
    <r>
      <rPr>
        <sz val="12"/>
        <color rgb="FF0000FF"/>
        <rFont val="Calibri Light"/>
        <family val="2"/>
      </rPr>
      <t>Comentarios del proyecto de intercambio de información Coordinador Grupo de Investigaciones de Soborno Transnacional</t>
    </r>
  </si>
  <si>
    <r>
      <rPr>
        <b/>
        <sz val="12"/>
        <color rgb="FF0000FF"/>
        <rFont val="Calibri Light"/>
        <family val="2"/>
      </rPr>
      <t>Febrero:</t>
    </r>
    <r>
      <rPr>
        <sz val="12"/>
        <color rgb="FF0000FF"/>
        <rFont val="Calibri Light"/>
        <family val="2"/>
      </rPr>
      <t xml:space="preserve"> Se inició el análisis de identificación de las recomendaciones de OCDE 2021 para establecer la hoja de ruta del cumplimiento de los puntos que fueron catalogados como no cumplidos por Colombia.
</t>
    </r>
    <r>
      <rPr>
        <b/>
        <sz val="12"/>
        <color rgb="FF0000FF"/>
        <rFont val="Calibri Light"/>
        <family val="2"/>
      </rPr>
      <t xml:space="preserve">Marzo: </t>
    </r>
    <r>
      <rPr>
        <sz val="12"/>
        <color rgb="FF0000FF"/>
        <rFont val="Calibri Light"/>
        <family val="2"/>
      </rPr>
      <t xml:space="preserve">Matriz de seguimiento de recomendaciones OCDE y evidencia de medidas implementadas. Reunión con el embajador de OCDE 27-03-23 para exposición de alcance de recomendaciones y estado de implementación de las mismas.
</t>
    </r>
    <r>
      <rPr>
        <b/>
        <sz val="12"/>
        <color rgb="FF0000FF"/>
        <rFont val="Calibri Light"/>
        <family val="2"/>
      </rPr>
      <t xml:space="preserve">Abril: </t>
    </r>
    <r>
      <rPr>
        <sz val="12"/>
        <color rgb="FF0000FF"/>
        <rFont val="Calibri Light"/>
        <family val="2"/>
      </rPr>
      <t>Matriz de seguimiento de recomendaciones OCDE y evidencia de medidas implementadas.</t>
    </r>
    <r>
      <rPr>
        <b/>
        <sz val="12"/>
        <color rgb="FF0000FF"/>
        <rFont val="Calibri Light"/>
        <family val="2"/>
      </rPr>
      <t xml:space="preserve"> </t>
    </r>
  </si>
  <si>
    <r>
      <rPr>
        <b/>
        <sz val="12"/>
        <color rgb="FF0000FF"/>
        <rFont val="Calibri Light"/>
        <family val="2"/>
      </rPr>
      <t>Febrero:</t>
    </r>
    <r>
      <rPr>
        <sz val="12"/>
        <color rgb="FF0000FF"/>
        <rFont val="Calibri Light"/>
        <family val="2"/>
      </rPr>
      <t xml:space="preserve"> Se hizo el levantamiento de la información del proceso con los funcionarios que participan en el procedimiento.
</t>
    </r>
    <r>
      <rPr>
        <b/>
        <sz val="12"/>
        <color rgb="FF0000FF"/>
        <rFont val="Calibri Light"/>
        <family val="2"/>
      </rPr>
      <t xml:space="preserve">Marzo: </t>
    </r>
    <r>
      <rPr>
        <sz val="12"/>
        <color rgb="FF0000FF"/>
        <rFont val="Calibri Light"/>
        <family val="2"/>
      </rPr>
      <t xml:space="preserve">Formulación de requerimientos automatización sociedades no operativas.
</t>
    </r>
    <r>
      <rPr>
        <b/>
        <sz val="12"/>
        <color rgb="FF0000FF"/>
        <rFont val="Calibri Light"/>
        <family val="2"/>
      </rPr>
      <t xml:space="preserve">Abril: </t>
    </r>
    <r>
      <rPr>
        <sz val="12"/>
        <color rgb="FF0000FF"/>
        <rFont val="Calibri Light"/>
        <family val="2"/>
      </rPr>
      <t>Se gestionó reunión con Confecámaras. Se encuentra en revisión el proceso por parte de la delegatura, la dirección de cumplimiento y el Grupo de Supervisión de Programas y Riesgos Especiales.</t>
    </r>
  </si>
  <si>
    <r>
      <rPr>
        <b/>
        <sz val="12"/>
        <color rgb="FF0000FF"/>
        <rFont val="Calibri Light"/>
        <family val="2"/>
      </rPr>
      <t xml:space="preserve">Febrero: </t>
    </r>
    <r>
      <rPr>
        <sz val="12"/>
        <color rgb="FF0000FF"/>
        <rFont val="Calibri Light"/>
        <family val="2"/>
      </rPr>
      <t xml:space="preserve">Se hizo el acercamiento con la academia (reunión universidad CESA).
</t>
    </r>
    <r>
      <rPr>
        <b/>
        <sz val="12"/>
        <color rgb="FF0000FF"/>
        <rFont val="Calibri Light"/>
        <family val="2"/>
      </rPr>
      <t xml:space="preserve">Marzo: </t>
    </r>
    <r>
      <rPr>
        <sz val="12"/>
        <color rgb="FF0000FF"/>
        <rFont val="Calibri Light"/>
        <family val="2"/>
      </rPr>
      <t xml:space="preserve">Análisis de la supervisión efectuada por España a los obligados a implementar medidas de prevención LA/FT; y, comentarios a la Guía de Gobierno Corporativo de la Cámara de Comercio de Bogotá- exposición reunión 24-03-23 con Governance Consultants S A
</t>
    </r>
    <r>
      <rPr>
        <b/>
        <sz val="12"/>
        <color rgb="FF0000FF"/>
        <rFont val="Calibri Light"/>
        <family val="2"/>
      </rPr>
      <t xml:space="preserve">Abril: </t>
    </r>
    <r>
      <rPr>
        <sz val="12"/>
        <color rgb="FF0000FF"/>
        <rFont val="Calibri Light"/>
        <family val="2"/>
      </rPr>
      <t xml:space="preserve">Para el análisis de derecho comparado se logró obtener apoyo de la Embajada de los Estados Unidos a través de la Sección de Asuntos Internacionales INL y se participará en el mes de mayo en el programa de capacitación en Sistemas Antilavado de activos con enfoque sanciones y administración de riesgos. </t>
    </r>
  </si>
  <si>
    <r>
      <rPr>
        <b/>
        <sz val="12"/>
        <color rgb="FF0000FF"/>
        <rFont val="Calibri Light"/>
        <family val="2"/>
      </rPr>
      <t>Febrero:</t>
    </r>
    <r>
      <rPr>
        <sz val="12"/>
        <color rgb="FF0000FF"/>
        <rFont val="Calibri Light"/>
        <family val="2"/>
      </rPr>
      <t xml:space="preserve"> Se elaboró un primer borrador por parte de la coordinación del Grupo de Investigaciones de Soborno Transnacional y Otros Delitos (GST) y se hizo una reunión con el jefe de la oficina jurídica del MinCIT.
</t>
    </r>
    <r>
      <rPr>
        <b/>
        <sz val="12"/>
        <color rgb="FF0000FF"/>
        <rFont val="Calibri Light"/>
        <family val="2"/>
      </rPr>
      <t xml:space="preserve">Marzo: </t>
    </r>
    <r>
      <rPr>
        <sz val="12"/>
        <color rgb="FF0000FF"/>
        <rFont val="Calibri Light"/>
        <family val="2"/>
      </rPr>
      <t xml:space="preserve">Borrador con comentarios del MinCIT del proyecto de decreto relacionado con la forma en cómo se conceden los beneficios por colaboración a quienes participen en la comisión de la infracción administrativa de Soborno Transnacional.
</t>
    </r>
    <r>
      <rPr>
        <b/>
        <sz val="12"/>
        <color rgb="FF0000FF"/>
        <rFont val="Calibri Light"/>
        <family val="2"/>
      </rPr>
      <t xml:space="preserve">Abril: </t>
    </r>
    <r>
      <rPr>
        <sz val="12"/>
        <color rgb="FF0000FF"/>
        <rFont val="Calibri Light"/>
        <family val="2"/>
      </rPr>
      <t>Se están realizando ajustes propuestos por el MinCIT.</t>
    </r>
  </si>
  <si>
    <r>
      <rPr>
        <b/>
        <sz val="12"/>
        <color rgb="FF0000FF"/>
        <rFont val="Calibri Light"/>
        <family val="2"/>
      </rPr>
      <t>Febrero:</t>
    </r>
    <r>
      <rPr>
        <sz val="12"/>
        <color rgb="FF0000FF"/>
        <rFont val="Calibri Light"/>
        <family val="2"/>
      </rPr>
      <t xml:space="preserve"> Se efectuó una mesa de trabajo Superintendencia Financiera sobre la supervisión de las medidas de prevención de  LA/FT.
</t>
    </r>
    <r>
      <rPr>
        <b/>
        <sz val="12"/>
        <color rgb="FF0000FF"/>
        <rFont val="Calibri Light"/>
        <family val="2"/>
      </rPr>
      <t xml:space="preserve">Marzo: </t>
    </r>
    <r>
      <rPr>
        <sz val="12"/>
        <color rgb="FF0000FF"/>
        <rFont val="Calibri Light"/>
        <family val="2"/>
      </rPr>
      <t xml:space="preserve">Estudio del sector de activos virtuales y sus riesgos de corrupción.
</t>
    </r>
    <r>
      <rPr>
        <b/>
        <sz val="12"/>
        <color rgb="FF0000FF"/>
        <rFont val="Calibri Light"/>
        <family val="2"/>
      </rPr>
      <t xml:space="preserve">Abril: </t>
    </r>
    <r>
      <rPr>
        <sz val="12"/>
        <color rgb="FF0000FF"/>
        <rFont val="Calibri Light"/>
        <family val="2"/>
      </rPr>
      <t>Se hizo una revisión de la versión a la fecha de la matriz de riesgos y se determinó que cumplía con lo requerido para la supervisión, por lo que se le da cierre a la actividad en el mes de abril y se reasignan los recursos a la actividad No. 15.</t>
    </r>
  </si>
  <si>
    <r>
      <rPr>
        <b/>
        <sz val="12"/>
        <color rgb="FF0000FF"/>
        <rFont val="Calibri Light"/>
        <family val="2"/>
      </rPr>
      <t>Febrero:</t>
    </r>
    <r>
      <rPr>
        <sz val="12"/>
        <color rgb="FF0000FF"/>
        <rFont val="Calibri Light"/>
        <family val="2"/>
      </rPr>
      <t xml:space="preserve"> Se elaboró el borrador de planeación de las jornadas pedagógicas Cámaras de Comercio, a través de Confecámaras; Cámara de Comercio de Bogotá; UIAF y UNODC.
</t>
    </r>
    <r>
      <rPr>
        <b/>
        <sz val="12"/>
        <color rgb="FF0000FF"/>
        <rFont val="Calibri Light"/>
        <family val="2"/>
      </rPr>
      <t xml:space="preserve">Abril: </t>
    </r>
    <r>
      <rPr>
        <sz val="12"/>
        <color rgb="FF0000FF"/>
        <rFont val="Calibri Light"/>
        <family val="2"/>
      </rPr>
      <t xml:space="preserve">La Dirección de Cumplimiento le está efectuando ajustes al cronográma de cátedra, por lo que la actividad quedará completada en el mes de mayo.
</t>
    </r>
    <r>
      <rPr>
        <b/>
        <sz val="12"/>
        <color rgb="FF0000FF"/>
        <rFont val="Calibri Light"/>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</si>
</sst>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 #,##0;[Red]\-&quot;$&quot;\ #,##0"/>
    <numFmt numFmtId="41" formatCode="_-* #,##0_-;\-* #,##0_-;_-* &quot;-&quot;_-;_-@_-"/>
    <numFmt numFmtId="164" formatCode="dd/mm/yyyy;@"/>
    <numFmt numFmtId="165" formatCode="[$$-240A]#,##0"/>
    <numFmt numFmtId="166" formatCode="dd\-mm\-yy"/>
    <numFmt numFmtId="167" formatCode="0.0"/>
    <numFmt numFmtId="168" formatCode="[$-80A]dddd\ d&quot; de &quot;mmmm&quot; de &quot;yyyy;@"/>
    <numFmt numFmtId="169" formatCode="[$-240A]d&quot; de &quot;mmmm&quot; de &quot;yyyy;@"/>
    <numFmt numFmtId="170" formatCode="0.0%"/>
    <numFmt numFmtId="171" formatCode="_-* #,##0.000_-;\-* #,##0.000_-;_-* &quot;-&quot;_-;_-@_-"/>
  </numFmts>
  <fonts count="41"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color theme="0"/>
      <name val="Arial"/>
      <family val="2"/>
    </font>
    <font>
      <b/>
      <sz val="9"/>
      <name val="Arial"/>
      <family val="2"/>
    </font>
    <font>
      <b/>
      <sz val="12"/>
      <name val="Arial"/>
      <family val="2"/>
    </font>
    <font>
      <sz val="9"/>
      <color theme="0"/>
      <name val="Arial"/>
      <family val="2"/>
    </font>
    <font>
      <sz val="9"/>
      <color indexed="81"/>
      <name val="Tahoma"/>
      <family val="2"/>
    </font>
    <font>
      <b/>
      <sz val="9"/>
      <color indexed="81"/>
      <name val="Tahoma"/>
      <family val="2"/>
    </font>
    <font>
      <u/>
      <sz val="10"/>
      <color theme="10"/>
      <name val="Arial"/>
      <family val="2"/>
    </font>
    <font>
      <b/>
      <u/>
      <sz val="10"/>
      <color theme="0"/>
      <name val="Arial"/>
      <family val="2"/>
    </font>
    <font>
      <b/>
      <sz val="10"/>
      <name val="Arial"/>
      <family val="2"/>
    </font>
    <font>
      <b/>
      <sz val="10"/>
      <color theme="0"/>
      <name val="Arial"/>
      <family val="2"/>
    </font>
    <font>
      <sz val="10"/>
      <name val="Arial"/>
      <family val="2"/>
    </font>
    <font>
      <sz val="10"/>
      <color rgb="FF002060"/>
      <name val="Arial"/>
      <family val="2"/>
    </font>
    <font>
      <b/>
      <sz val="10"/>
      <color rgb="FF002060"/>
      <name val="Arial"/>
      <family val="2"/>
    </font>
    <font>
      <sz val="10"/>
      <name val="Arial"/>
      <family val="2"/>
    </font>
    <font>
      <sz val="10"/>
      <color rgb="FF0000FF"/>
      <name val="Arial"/>
      <family val="2"/>
    </font>
    <font>
      <b/>
      <sz val="9"/>
      <color rgb="FF000000"/>
      <name val="Tahoma"/>
      <family val="2"/>
    </font>
    <font>
      <sz val="9"/>
      <color rgb="FF000000"/>
      <name val="Tahoma"/>
      <family val="2"/>
    </font>
    <font>
      <sz val="12"/>
      <name val="Calibri Light"/>
      <family val="2"/>
    </font>
    <font>
      <sz val="14"/>
      <name val="Calibri Light"/>
      <family val="2"/>
    </font>
    <font>
      <sz val="11"/>
      <color theme="9" tint="-0.249977111117893"/>
      <name val="Arial"/>
      <family val="2"/>
    </font>
    <font>
      <b/>
      <sz val="11"/>
      <color theme="9" tint="-0.249977111117893"/>
      <name val="Arial"/>
      <family val="2"/>
    </font>
    <font>
      <u/>
      <sz val="12"/>
      <color theme="10"/>
      <name val="Calibri Light"/>
      <family val="2"/>
    </font>
    <font>
      <sz val="12"/>
      <name val="Candara Light"/>
      <family val="2"/>
    </font>
    <font>
      <sz val="11"/>
      <name val="Candara Light"/>
      <family val="2"/>
    </font>
    <font>
      <b/>
      <sz val="12"/>
      <name val="Calibri Light"/>
      <family val="2"/>
    </font>
    <font>
      <b/>
      <sz val="14"/>
      <name val="Calibri Light"/>
      <family val="2"/>
    </font>
    <font>
      <b/>
      <sz val="12"/>
      <color theme="9" tint="-0.249977111117893"/>
      <name val="Calibri Light"/>
      <family val="2"/>
    </font>
    <font>
      <sz val="12"/>
      <color rgb="FF002060"/>
      <name val="Calibri Light"/>
      <family val="2"/>
    </font>
    <font>
      <b/>
      <sz val="12"/>
      <color rgb="FF0000FF"/>
      <name val="Calibri Light"/>
      <family val="2"/>
    </font>
    <font>
      <sz val="14"/>
      <color rgb="FF002060"/>
      <name val="Calibri Light"/>
      <family val="2"/>
    </font>
    <font>
      <sz val="18"/>
      <name val="Calibri Light"/>
      <family val="2"/>
    </font>
    <font>
      <sz val="12"/>
      <color rgb="FF0000FF"/>
      <name val="Calibri Light"/>
      <family val="2"/>
    </font>
    <font>
      <b/>
      <sz val="16"/>
      <name val="Calibri Light"/>
      <family val="2"/>
    </font>
    <font>
      <sz val="10"/>
      <color rgb="FF002060"/>
      <name val="Calibri Light"/>
      <family val="2"/>
    </font>
    <font>
      <b/>
      <sz val="10"/>
      <name val="Calibri Light"/>
      <family val="2"/>
    </font>
    <font>
      <b/>
      <sz val="12"/>
      <color rgb="FFFF0000"/>
      <name val="Calibri Light"/>
      <family val="2"/>
    </font>
  </fonts>
  <fills count="14">
    <fill>
      <patternFill patternType="none"/>
    </fill>
    <fill>
      <patternFill patternType="gray125"/>
    </fill>
    <fill>
      <patternFill patternType="solid">
        <fgColor indexed="43"/>
      </patternFill>
    </fill>
    <fill>
      <patternFill patternType="solid">
        <fgColor theme="4" tint="-0.249977111117893"/>
        <bgColor indexed="64"/>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002060"/>
        <bgColor indexed="23"/>
      </patternFill>
    </fill>
    <fill>
      <patternFill patternType="solid">
        <fgColor rgb="FF002060"/>
        <bgColor indexed="64"/>
      </patternFill>
    </fill>
    <fill>
      <patternFill patternType="solid">
        <fgColor rgb="FFFFFF00"/>
        <bgColor indexed="64"/>
      </patternFill>
    </fill>
    <fill>
      <patternFill patternType="solid">
        <fgColor rgb="FF99FF33"/>
        <bgColor indexed="64"/>
      </patternFill>
    </fill>
    <fill>
      <patternFill patternType="solid">
        <fgColor theme="0" tint="-0.14999847407452621"/>
        <bgColor indexed="64"/>
      </patternFill>
    </fill>
    <fill>
      <patternFill patternType="solid">
        <fgColor theme="9" tint="0.59999389629810485"/>
        <bgColor indexed="64"/>
      </patternFill>
    </fill>
  </fills>
  <borders count="63">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0" fontId="1" fillId="2" borderId="0" applyNumberFormat="0" applyBorder="0" applyAlignment="0" applyProtection="0"/>
    <xf numFmtId="0" fontId="2" fillId="0" borderId="0"/>
    <xf numFmtId="0" fontId="3" fillId="0" borderId="1" applyNumberFormat="0" applyFill="0" applyAlignment="0" applyProtection="0"/>
    <xf numFmtId="0" fontId="11" fillId="0" borderId="0" applyNumberFormat="0" applyFill="0" applyBorder="0" applyAlignment="0" applyProtection="0"/>
    <xf numFmtId="9" fontId="15" fillId="0" borderId="0" applyFont="0" applyFill="0" applyBorder="0" applyAlignment="0" applyProtection="0"/>
    <xf numFmtId="41" fontId="18"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cellStyleXfs>
  <cellXfs count="350">
    <xf numFmtId="0" fontId="0" fillId="0" borderId="0" xfId="0"/>
    <xf numFmtId="0" fontId="4" fillId="0" borderId="0" xfId="0" applyFont="1" applyAlignment="1">
      <alignment horizontal="center" vertical="center" wrapText="1"/>
    </xf>
    <xf numFmtId="0" fontId="4" fillId="0" borderId="0" xfId="0" applyFont="1"/>
    <xf numFmtId="0" fontId="6" fillId="4" borderId="0" xfId="0" applyFont="1" applyFill="1" applyAlignment="1">
      <alignment horizontal="center" vertical="center" wrapText="1"/>
    </xf>
    <xf numFmtId="0" fontId="8"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4" fillId="4" borderId="0" xfId="0" applyFont="1" applyFill="1" applyAlignment="1">
      <alignment horizontal="left" vertical="center" wrapText="1"/>
    </xf>
    <xf numFmtId="0" fontId="8" fillId="0" borderId="0" xfId="0" applyFont="1" applyAlignment="1">
      <alignment horizontal="center" vertical="center"/>
    </xf>
    <xf numFmtId="0" fontId="12" fillId="5" borderId="6" xfId="4" applyFont="1" applyFill="1" applyBorder="1" applyAlignment="1">
      <alignment horizontal="center" vertical="center"/>
    </xf>
    <xf numFmtId="165" fontId="4" fillId="0" borderId="2"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0" fontId="4" fillId="0" borderId="0" xfId="0" applyFont="1" applyAlignment="1">
      <alignment vertical="center" wrapText="1"/>
    </xf>
    <xf numFmtId="0" fontId="2" fillId="0" borderId="0" xfId="0" applyFont="1"/>
    <xf numFmtId="0" fontId="2" fillId="6" borderId="2" xfId="0" applyFont="1" applyFill="1" applyBorder="1"/>
    <xf numFmtId="0" fontId="14" fillId="3" borderId="2" xfId="0" applyFont="1" applyFill="1" applyBorder="1" applyAlignment="1">
      <alignment horizontal="center" vertical="center"/>
    </xf>
    <xf numFmtId="0" fontId="5" fillId="3" borderId="2" xfId="0" applyFont="1" applyFill="1" applyBorder="1" applyAlignment="1">
      <alignment vertical="center"/>
    </xf>
    <xf numFmtId="0" fontId="6" fillId="0" borderId="0" xfId="2" applyFont="1" applyAlignment="1">
      <alignment horizontal="center" vertical="center"/>
    </xf>
    <xf numFmtId="0" fontId="4" fillId="7"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0" xfId="0" applyFont="1" applyFill="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9"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0" fillId="4" borderId="0" xfId="0" applyFill="1"/>
    <xf numFmtId="0" fontId="2" fillId="4" borderId="0" xfId="0" applyFont="1" applyFill="1"/>
    <xf numFmtId="0" fontId="13" fillId="4" borderId="0" xfId="0" applyFont="1" applyFill="1" applyAlignment="1">
      <alignment horizontal="center" vertical="center"/>
    </xf>
    <xf numFmtId="0" fontId="4" fillId="4" borderId="9"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4" fillId="4" borderId="14" xfId="0" applyFont="1" applyFill="1" applyBorder="1" applyAlignment="1">
      <alignment vertical="center" wrapText="1"/>
    </xf>
    <xf numFmtId="0" fontId="4" fillId="4" borderId="6" xfId="0" applyFont="1" applyFill="1" applyBorder="1" applyAlignment="1">
      <alignment vertical="center" wrapText="1"/>
    </xf>
    <xf numFmtId="0" fontId="4" fillId="4" borderId="0" xfId="0" applyFont="1" applyFill="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7" fillId="0" borderId="0" xfId="2" applyFont="1" applyAlignment="1">
      <alignment vertical="center"/>
    </xf>
    <xf numFmtId="0" fontId="7" fillId="0" borderId="10" xfId="2" applyFont="1" applyBorder="1" applyAlignment="1">
      <alignment vertical="center"/>
    </xf>
    <xf numFmtId="0" fontId="7" fillId="0" borderId="15" xfId="2" applyFont="1" applyBorder="1" applyAlignment="1">
      <alignment vertical="center"/>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5" fillId="3" borderId="2" xfId="0" applyFont="1" applyFill="1" applyBorder="1" applyAlignment="1">
      <alignment vertical="center" wrapText="1"/>
    </xf>
    <xf numFmtId="0" fontId="0" fillId="4" borderId="0" xfId="0" applyFill="1" applyAlignment="1">
      <alignment vertical="center" wrapText="1"/>
    </xf>
    <xf numFmtId="0" fontId="11" fillId="4" borderId="2" xfId="4" applyFill="1" applyBorder="1" applyAlignment="1">
      <alignment horizontal="center" vertical="center" wrapText="1"/>
    </xf>
    <xf numFmtId="0" fontId="0" fillId="4" borderId="8" xfId="0" applyFill="1" applyBorder="1" applyAlignment="1">
      <alignment vertical="center" wrapText="1"/>
    </xf>
    <xf numFmtId="0" fontId="0" fillId="4" borderId="8" xfId="0" applyFill="1" applyBorder="1" applyAlignment="1">
      <alignment horizontal="center" vertical="center" wrapText="1"/>
    </xf>
    <xf numFmtId="0" fontId="0" fillId="4" borderId="0" xfId="0" applyFill="1" applyAlignment="1">
      <alignment horizontal="center" vertical="center" wrapText="1"/>
    </xf>
    <xf numFmtId="0" fontId="4" fillId="0" borderId="2" xfId="0" applyFont="1" applyBorder="1" applyAlignment="1">
      <alignment horizontal="center"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2" xfId="0" applyFont="1" applyBorder="1" applyAlignment="1">
      <alignment horizontal="left" vertical="center" wrapText="1"/>
    </xf>
    <xf numFmtId="6" fontId="4" fillId="0" borderId="0" xfId="0" applyNumberFormat="1" applyFont="1" applyAlignment="1">
      <alignment horizontal="center" vertical="center" wrapText="1"/>
    </xf>
    <xf numFmtId="0" fontId="2" fillId="4" borderId="2" xfId="0" applyFont="1" applyFill="1" applyBorder="1"/>
    <xf numFmtId="0" fontId="0" fillId="0" borderId="2" xfId="0" applyBorder="1" applyAlignment="1">
      <alignment vertical="center"/>
    </xf>
    <xf numFmtId="0" fontId="2" fillId="0" borderId="2" xfId="0" applyFont="1" applyBorder="1" applyAlignment="1">
      <alignment vertical="center"/>
    </xf>
    <xf numFmtId="0" fontId="11" fillId="0" borderId="2" xfId="4" applyBorder="1" applyAlignment="1">
      <alignment horizontal="center" vertical="center" wrapText="1"/>
    </xf>
    <xf numFmtId="0" fontId="4" fillId="0" borderId="0" xfId="0" applyFont="1" applyAlignment="1">
      <alignment horizontal="left" vertical="center" wrapText="1"/>
    </xf>
    <xf numFmtId="0" fontId="2" fillId="0" borderId="0" xfId="0" applyFont="1" applyAlignment="1">
      <alignment vertical="center"/>
    </xf>
    <xf numFmtId="0" fontId="2" fillId="0" borderId="0" xfId="0" applyFont="1" applyFill="1" applyAlignment="1">
      <alignment horizontal="justify" vertical="center"/>
    </xf>
    <xf numFmtId="0" fontId="4"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64" fontId="4" fillId="0" borderId="2" xfId="0" applyNumberFormat="1" applyFont="1" applyFill="1" applyBorder="1" applyAlignment="1">
      <alignment horizontal="center" vertical="center" wrapText="1"/>
    </xf>
    <xf numFmtId="0" fontId="4" fillId="0" borderId="0" xfId="0" applyFont="1" applyAlignment="1">
      <alignment horizontal="center" vertical="center" wrapText="1"/>
    </xf>
    <xf numFmtId="0" fontId="5" fillId="3" borderId="2" xfId="0" applyFont="1" applyFill="1" applyBorder="1" applyAlignment="1">
      <alignment horizontal="center" vertical="center" wrapText="1"/>
    </xf>
    <xf numFmtId="9" fontId="22" fillId="4" borderId="2" xfId="0" applyNumberFormat="1"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0" fontId="22" fillId="0" borderId="2" xfId="0" applyFont="1" applyFill="1" applyBorder="1" applyAlignment="1">
      <alignment horizontal="center" vertical="center" wrapText="1"/>
    </xf>
    <xf numFmtId="0" fontId="22" fillId="4" borderId="2" xfId="0" applyFont="1" applyFill="1" applyBorder="1" applyAlignment="1">
      <alignment vertical="center" wrapText="1"/>
    </xf>
    <xf numFmtId="0" fontId="26" fillId="4" borderId="2" xfId="4"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2" xfId="0" applyFont="1" applyBorder="1" applyAlignment="1">
      <alignment horizontal="left" vertical="center" wrapText="1"/>
    </xf>
    <xf numFmtId="0" fontId="27" fillId="4" borderId="2" xfId="0" applyFont="1" applyFill="1" applyBorder="1" applyAlignment="1">
      <alignment horizontal="left" vertical="center" wrapText="1"/>
    </xf>
    <xf numFmtId="0" fontId="27" fillId="4" borderId="2" xfId="0" applyFont="1" applyFill="1" applyBorder="1"/>
    <xf numFmtId="0" fontId="22" fillId="0" borderId="2" xfId="0" applyFont="1" applyFill="1" applyBorder="1" applyAlignment="1">
      <alignment vertical="center" wrapText="1"/>
    </xf>
    <xf numFmtId="0" fontId="22" fillId="4" borderId="2" xfId="0" applyFont="1" applyFill="1" applyBorder="1" applyAlignment="1">
      <alignment horizontal="center" vertical="center"/>
    </xf>
    <xf numFmtId="0" fontId="22" fillId="4" borderId="2" xfId="0" applyFont="1" applyFill="1" applyBorder="1" applyAlignment="1">
      <alignment horizontal="left" vertical="center" wrapText="1"/>
    </xf>
    <xf numFmtId="0" fontId="22" fillId="0" borderId="5" xfId="0" applyFont="1" applyFill="1" applyBorder="1" applyAlignment="1">
      <alignment vertical="center" wrapText="1"/>
    </xf>
    <xf numFmtId="0" fontId="26" fillId="0" borderId="2" xfId="4" applyFont="1" applyFill="1" applyBorder="1" applyAlignment="1">
      <alignment horizontal="center" vertical="center" wrapText="1"/>
    </xf>
    <xf numFmtId="0" fontId="27" fillId="0" borderId="2" xfId="0" applyFont="1" applyBorder="1" applyAlignment="1">
      <alignment vertical="center"/>
    </xf>
    <xf numFmtId="0" fontId="22" fillId="0" borderId="2" xfId="0" applyFont="1" applyFill="1" applyBorder="1" applyAlignment="1">
      <alignment horizontal="left" vertical="center" wrapText="1"/>
    </xf>
    <xf numFmtId="0" fontId="22" fillId="0" borderId="2" xfId="0" applyFont="1" applyBorder="1" applyAlignment="1">
      <alignment vertical="center"/>
    </xf>
    <xf numFmtId="0" fontId="22" fillId="0" borderId="2" xfId="0" applyFont="1" applyFill="1" applyBorder="1" applyAlignment="1">
      <alignment horizontal="justify" vertical="center" wrapText="1"/>
    </xf>
    <xf numFmtId="164" fontId="22" fillId="0" borderId="2" xfId="0" applyNumberFormat="1"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Alignment="1">
      <alignment horizontal="center" vertical="center"/>
    </xf>
    <xf numFmtId="0" fontId="22" fillId="0" borderId="0" xfId="0" applyFont="1" applyAlignment="1">
      <alignment horizontal="center" vertical="center"/>
    </xf>
    <xf numFmtId="0" fontId="22" fillId="0" borderId="2" xfId="0" applyFont="1" applyBorder="1" applyAlignment="1">
      <alignment vertical="center" wrapText="1"/>
    </xf>
    <xf numFmtId="0" fontId="2" fillId="4" borderId="0" xfId="0" applyFont="1" applyFill="1" applyAlignment="1" applyProtection="1">
      <alignment horizontal="center" vertical="center" wrapText="1"/>
      <protection locked="0"/>
    </xf>
    <xf numFmtId="0" fontId="2" fillId="4" borderId="0" xfId="0" applyFont="1" applyFill="1" applyAlignment="1" applyProtection="1">
      <alignment vertical="center" wrapText="1"/>
      <protection locked="0"/>
    </xf>
    <xf numFmtId="0" fontId="2" fillId="4" borderId="0" xfId="0" applyFont="1" applyFill="1" applyAlignment="1" applyProtection="1">
      <alignment horizontal="justify" vertical="center" wrapText="1"/>
      <protection locked="0"/>
    </xf>
    <xf numFmtId="0" fontId="2" fillId="4" borderId="0" xfId="0" applyFont="1" applyFill="1" applyProtection="1">
      <protection locked="0"/>
    </xf>
    <xf numFmtId="0" fontId="2" fillId="4" borderId="0" xfId="0" applyFont="1" applyFill="1" applyBorder="1" applyAlignment="1" applyProtection="1">
      <alignment vertical="center" wrapText="1"/>
      <protection locked="0"/>
    </xf>
    <xf numFmtId="0" fontId="2" fillId="4" borderId="0" xfId="0" applyFont="1" applyFill="1" applyBorder="1" applyAlignment="1" applyProtection="1">
      <alignment horizontal="left" vertical="center" wrapText="1"/>
      <protection locked="0"/>
    </xf>
    <xf numFmtId="0" fontId="13" fillId="4" borderId="0" xfId="2" applyFont="1" applyFill="1" applyAlignment="1" applyProtection="1">
      <alignment horizontal="center" vertical="center"/>
      <protection locked="0"/>
    </xf>
    <xf numFmtId="0" fontId="13" fillId="4" borderId="0" xfId="2" applyFont="1" applyFill="1" applyAlignment="1" applyProtection="1">
      <alignment vertical="center"/>
      <protection locked="0"/>
    </xf>
    <xf numFmtId="0" fontId="7" fillId="4" borderId="5" xfId="0" applyFont="1" applyFill="1" applyBorder="1" applyAlignment="1" applyProtection="1">
      <alignment horizontal="center" vertical="center"/>
      <protection locked="0"/>
    </xf>
    <xf numFmtId="0" fontId="35" fillId="4" borderId="0" xfId="0" applyFont="1" applyFill="1" applyBorder="1" applyAlignment="1" applyProtection="1">
      <alignment horizontal="left" vertical="center"/>
      <protection locked="0"/>
    </xf>
    <xf numFmtId="0" fontId="34" fillId="0" borderId="0" xfId="0" applyFont="1" applyAlignment="1" applyProtection="1">
      <alignment horizontal="center" vertical="center" wrapText="1"/>
      <protection locked="0"/>
    </xf>
    <xf numFmtId="1" fontId="16" fillId="0" borderId="0" xfId="0" applyNumberFormat="1" applyFont="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2" fillId="4" borderId="0" xfId="0" applyFont="1" applyFill="1" applyAlignment="1" applyProtection="1">
      <alignment horizontal="center" vertical="center" wrapText="1"/>
      <protection locked="0"/>
    </xf>
    <xf numFmtId="0" fontId="32" fillId="4" borderId="0" xfId="0" applyFont="1" applyFill="1" applyAlignment="1" applyProtection="1">
      <alignment vertical="center" wrapText="1"/>
      <protection locked="0"/>
    </xf>
    <xf numFmtId="167" fontId="32" fillId="4" borderId="0" xfId="0" applyNumberFormat="1" applyFont="1" applyFill="1" applyAlignment="1" applyProtection="1">
      <alignment horizontal="center" vertical="center" wrapText="1"/>
      <protection locked="0"/>
    </xf>
    <xf numFmtId="0" fontId="32" fillId="4" borderId="0" xfId="0" applyFont="1" applyFill="1" applyAlignment="1" applyProtection="1">
      <alignment horizontal="justify" vertical="center" wrapText="1"/>
      <protection locked="0"/>
    </xf>
    <xf numFmtId="170" fontId="36" fillId="4" borderId="0" xfId="6" applyNumberFormat="1" applyFont="1" applyFill="1" applyAlignment="1" applyProtection="1">
      <alignment horizontal="center" vertical="center" wrapText="1"/>
      <protection locked="0"/>
    </xf>
    <xf numFmtId="41" fontId="19" fillId="0" borderId="0" xfId="6" applyFont="1" applyFill="1" applyBorder="1" applyAlignment="1" applyProtection="1">
      <alignment horizontal="center" vertical="center" wrapText="1"/>
      <protection locked="0"/>
    </xf>
    <xf numFmtId="0" fontId="16" fillId="4" borderId="0" xfId="0" applyFont="1" applyFill="1" applyAlignment="1" applyProtection="1">
      <alignment horizontal="center" vertical="center" wrapText="1"/>
      <protection locked="0"/>
    </xf>
    <xf numFmtId="0" fontId="16" fillId="4" borderId="0" xfId="0" applyFont="1" applyFill="1" applyAlignment="1" applyProtection="1">
      <alignment vertical="center" wrapText="1"/>
      <protection locked="0"/>
    </xf>
    <xf numFmtId="170" fontId="19" fillId="4" borderId="0" xfId="5" applyNumberFormat="1" applyFont="1" applyFill="1" applyAlignment="1" applyProtection="1">
      <alignment horizontal="center" vertical="center" wrapText="1"/>
      <protection locked="0"/>
    </xf>
    <xf numFmtId="0" fontId="19" fillId="4" borderId="0" xfId="0" applyFont="1" applyFill="1" applyAlignment="1" applyProtection="1">
      <alignment vertical="center" wrapText="1"/>
      <protection locked="0"/>
    </xf>
    <xf numFmtId="1" fontId="17" fillId="4" borderId="0" xfId="0" applyNumberFormat="1" applyFont="1" applyFill="1" applyAlignment="1" applyProtection="1">
      <alignment horizontal="center" vertical="center" wrapText="1"/>
      <protection locked="0"/>
    </xf>
    <xf numFmtId="10" fontId="2" fillId="4" borderId="0" xfId="0" applyNumberFormat="1" applyFont="1" applyFill="1" applyAlignment="1" applyProtection="1">
      <alignment horizontal="center" vertical="center" wrapText="1"/>
      <protection locked="0"/>
    </xf>
    <xf numFmtId="171" fontId="2" fillId="4" borderId="0" xfId="0" applyNumberFormat="1" applyFont="1" applyFill="1" applyAlignment="1" applyProtection="1">
      <alignment horizontal="center" vertical="center" wrapText="1"/>
      <protection locked="0"/>
    </xf>
    <xf numFmtId="2" fontId="2" fillId="4" borderId="0" xfId="0" applyNumberFormat="1" applyFont="1" applyFill="1" applyAlignment="1" applyProtection="1">
      <alignment horizontal="center" vertical="center" wrapText="1"/>
      <protection locked="0"/>
    </xf>
    <xf numFmtId="0" fontId="33" fillId="0" borderId="2" xfId="0" applyFont="1" applyBorder="1" applyAlignment="1" applyProtection="1">
      <alignment horizontal="center" vertical="center" wrapText="1"/>
    </xf>
    <xf numFmtId="0" fontId="36" fillId="0" borderId="2" xfId="0" applyFont="1" applyBorder="1" applyAlignment="1" applyProtection="1">
      <alignment horizontal="justify" vertical="center" wrapText="1"/>
    </xf>
    <xf numFmtId="0" fontId="36" fillId="4" borderId="2" xfId="0" applyFont="1" applyFill="1" applyBorder="1" applyAlignment="1" applyProtection="1">
      <alignment horizontal="justify" vertical="center" wrapText="1"/>
    </xf>
    <xf numFmtId="9" fontId="36" fillId="0" borderId="2" xfId="5" applyNumberFormat="1" applyFont="1" applyFill="1" applyBorder="1" applyAlignment="1" applyProtection="1">
      <alignment horizontal="center" vertical="center" wrapText="1"/>
    </xf>
    <xf numFmtId="0" fontId="36" fillId="0" borderId="2" xfId="0" applyFont="1" applyBorder="1" applyAlignment="1" applyProtection="1">
      <alignment horizontal="left" vertical="center" wrapText="1"/>
    </xf>
    <xf numFmtId="169" fontId="36" fillId="0" borderId="2" xfId="0" applyNumberFormat="1" applyFont="1" applyBorder="1" applyAlignment="1" applyProtection="1">
      <alignment horizontal="center" vertical="center"/>
    </xf>
    <xf numFmtId="167" fontId="36" fillId="0" borderId="2" xfId="0" applyNumberFormat="1" applyFont="1" applyBorder="1" applyAlignment="1" applyProtection="1">
      <alignment horizontal="center" vertical="center" wrapText="1"/>
    </xf>
    <xf numFmtId="0" fontId="36" fillId="0" borderId="0" xfId="0" applyFont="1" applyAlignment="1" applyProtection="1">
      <alignment horizontal="justify" vertical="center" wrapText="1"/>
    </xf>
    <xf numFmtId="0" fontId="36" fillId="0" borderId="2" xfId="0" applyFont="1" applyFill="1" applyBorder="1" applyAlignment="1" applyProtection="1">
      <alignment horizontal="left" vertical="center" wrapText="1"/>
    </xf>
    <xf numFmtId="0" fontId="36" fillId="0" borderId="2" xfId="0" applyFont="1" applyFill="1" applyBorder="1" applyAlignment="1" applyProtection="1">
      <alignment horizontal="justify" vertical="center" wrapText="1"/>
    </xf>
    <xf numFmtId="10" fontId="36" fillId="0" borderId="2" xfId="5" applyNumberFormat="1" applyFont="1" applyFill="1" applyBorder="1" applyAlignment="1" applyProtection="1">
      <alignment horizontal="center" vertical="center" wrapText="1"/>
    </xf>
    <xf numFmtId="170" fontId="40" fillId="10" borderId="0" xfId="6" applyNumberFormat="1" applyFont="1" applyFill="1" applyAlignment="1" applyProtection="1">
      <alignment horizontal="center" vertical="center" wrapText="1"/>
      <protection locked="0"/>
    </xf>
    <xf numFmtId="0" fontId="5" fillId="3" borderId="2" xfId="0" applyFont="1" applyFill="1" applyBorder="1" applyAlignment="1">
      <alignment horizontal="left" vertical="center"/>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7" xfId="2" applyFont="1" applyBorder="1" applyAlignment="1">
      <alignment horizontal="center" vertical="center"/>
    </xf>
    <xf numFmtId="0" fontId="6" fillId="0" borderId="18" xfId="2" applyFont="1" applyBorder="1" applyAlignment="1">
      <alignment horizontal="center" vertical="center"/>
    </xf>
    <xf numFmtId="0" fontId="6" fillId="0" borderId="25" xfId="2" applyFont="1" applyBorder="1" applyAlignment="1">
      <alignment horizontal="center" vertical="center"/>
    </xf>
    <xf numFmtId="0" fontId="6" fillId="0" borderId="20" xfId="2" applyFont="1" applyBorder="1" applyAlignment="1">
      <alignment horizontal="center" vertical="center"/>
    </xf>
    <xf numFmtId="0" fontId="6" fillId="0" borderId="2" xfId="2" applyFont="1" applyBorder="1" applyAlignment="1">
      <alignment horizontal="center" vertical="center"/>
    </xf>
    <xf numFmtId="0" fontId="6" fillId="0" borderId="5" xfId="2" applyFont="1" applyBorder="1" applyAlignment="1">
      <alignment horizontal="center" vertical="center"/>
    </xf>
    <xf numFmtId="0" fontId="6" fillId="0" borderId="22" xfId="2" applyFont="1" applyBorder="1" applyAlignment="1">
      <alignment horizontal="center" vertical="center"/>
    </xf>
    <xf numFmtId="0" fontId="6" fillId="0" borderId="23" xfId="2" applyFont="1" applyBorder="1" applyAlignment="1">
      <alignment horizontal="center" vertical="center"/>
    </xf>
    <xf numFmtId="0" fontId="6" fillId="0" borderId="26" xfId="2" applyFont="1" applyBorder="1" applyAlignment="1">
      <alignment horizontal="center" vertical="center"/>
    </xf>
    <xf numFmtId="0" fontId="30" fillId="0" borderId="0" xfId="0" applyFont="1" applyAlignment="1">
      <alignment horizontal="left" vertical="center" wrapText="1"/>
    </xf>
    <xf numFmtId="0" fontId="5" fillId="3" borderId="8" xfId="0" applyFont="1" applyFill="1" applyBorder="1" applyAlignment="1">
      <alignment horizontal="left" vertical="center" wrapText="1"/>
    </xf>
    <xf numFmtId="0" fontId="5" fillId="3" borderId="0" xfId="0" applyFont="1" applyFill="1" applyAlignment="1">
      <alignment horizontal="left" vertical="center" wrapText="1"/>
    </xf>
    <xf numFmtId="0" fontId="2"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22" fillId="0" borderId="2" xfId="0" applyFont="1" applyFill="1" applyBorder="1" applyAlignment="1">
      <alignment horizontal="justify"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30" fillId="0" borderId="2" xfId="0" applyFont="1" applyBorder="1" applyAlignment="1">
      <alignment horizontal="center" vertical="center" wrapText="1"/>
    </xf>
    <xf numFmtId="0" fontId="22" fillId="0" borderId="2" xfId="0" applyFont="1" applyBorder="1" applyAlignment="1">
      <alignment horizontal="justify" vertical="center" wrapText="1"/>
    </xf>
    <xf numFmtId="0" fontId="5" fillId="3" borderId="5" xfId="0" applyFont="1" applyFill="1" applyBorder="1" applyAlignment="1">
      <alignment horizontal="left" vertical="center" wrapText="1"/>
    </xf>
    <xf numFmtId="0" fontId="5" fillId="3" borderId="3" xfId="0" applyFont="1" applyFill="1" applyBorder="1" applyAlignment="1">
      <alignment horizontal="left" vertical="center" wrapText="1"/>
    </xf>
    <xf numFmtId="0" fontId="22" fillId="0" borderId="59" xfId="0" applyFont="1" applyBorder="1" applyAlignment="1">
      <alignment horizontal="left" vertical="center" wrapText="1"/>
    </xf>
    <xf numFmtId="0" fontId="22" fillId="0" borderId="8" xfId="0" applyFont="1" applyBorder="1" applyAlignment="1">
      <alignment horizontal="left" vertical="center" wrapText="1"/>
    </xf>
    <xf numFmtId="0" fontId="22" fillId="0" borderId="60" xfId="0" applyFont="1" applyBorder="1" applyAlignment="1">
      <alignment horizontal="left" vertical="center" wrapText="1"/>
    </xf>
    <xf numFmtId="0" fontId="22" fillId="0" borderId="61" xfId="0" applyFont="1" applyBorder="1" applyAlignment="1">
      <alignment horizontal="left" vertical="center" wrapText="1"/>
    </xf>
    <xf numFmtId="0" fontId="22" fillId="0" borderId="33" xfId="0" applyFont="1" applyBorder="1" applyAlignment="1">
      <alignment horizontal="left" vertical="center" wrapText="1"/>
    </xf>
    <xf numFmtId="0" fontId="22" fillId="0" borderId="62" xfId="0" applyFont="1" applyBorder="1" applyAlignment="1">
      <alignment horizontal="left" vertical="center" wrapText="1"/>
    </xf>
    <xf numFmtId="0" fontId="4" fillId="0" borderId="26" xfId="0" applyFont="1" applyBorder="1" applyAlignment="1">
      <alignment horizontal="left" vertical="center" wrapText="1"/>
    </xf>
    <xf numFmtId="0" fontId="23" fillId="0" borderId="2" xfId="0" applyFont="1" applyBorder="1" applyAlignment="1">
      <alignment horizontal="left" vertical="center" wrapText="1"/>
    </xf>
    <xf numFmtId="0" fontId="24" fillId="0" borderId="0" xfId="0" applyFont="1" applyAlignment="1">
      <alignment horizontal="justify" vertical="center" wrapText="1"/>
    </xf>
    <xf numFmtId="0" fontId="25" fillId="0" borderId="0" xfId="0" applyFont="1" applyAlignment="1">
      <alignment horizontal="justify" vertical="center" wrapText="1"/>
    </xf>
    <xf numFmtId="0" fontId="4" fillId="0" borderId="18"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2" xfId="0" applyFont="1" applyBorder="1" applyAlignment="1">
      <alignment horizontal="left" vertical="center" wrapText="1"/>
    </xf>
    <xf numFmtId="0" fontId="4" fillId="0" borderId="25" xfId="0" applyFont="1" applyBorder="1" applyAlignment="1">
      <alignment horizontal="left" vertical="center" wrapText="1"/>
    </xf>
    <xf numFmtId="0" fontId="4" fillId="0" borderId="5" xfId="0" applyFont="1" applyBorder="1" applyAlignment="1">
      <alignment horizontal="left" vertical="center" wrapText="1"/>
    </xf>
    <xf numFmtId="0" fontId="30" fillId="0" borderId="2" xfId="0" applyFont="1" applyBorder="1" applyAlignment="1">
      <alignment horizontal="left" vertical="center"/>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23" fillId="0" borderId="2" xfId="0" applyFont="1" applyBorder="1" applyAlignment="1">
      <alignment horizontal="left" vertical="center"/>
    </xf>
    <xf numFmtId="0" fontId="6" fillId="0" borderId="27" xfId="2" applyFont="1" applyBorder="1" applyAlignment="1">
      <alignment horizontal="center" vertical="center"/>
    </xf>
    <xf numFmtId="0" fontId="6" fillId="0" borderId="29" xfId="2" applyFont="1" applyBorder="1" applyAlignment="1">
      <alignment horizontal="center" vertical="center"/>
    </xf>
    <xf numFmtId="0" fontId="6" fillId="0" borderId="28" xfId="2" applyFont="1" applyBorder="1" applyAlignment="1">
      <alignment horizontal="center" vertical="center"/>
    </xf>
    <xf numFmtId="0" fontId="6" fillId="0" borderId="30" xfId="2" applyFont="1" applyBorder="1" applyAlignment="1">
      <alignment horizontal="center" vertical="center"/>
    </xf>
    <xf numFmtId="0" fontId="6" fillId="0" borderId="39" xfId="2" applyFont="1" applyBorder="1" applyAlignment="1">
      <alignment horizontal="center" vertical="center"/>
    </xf>
    <xf numFmtId="0" fontId="6" fillId="0" borderId="31" xfId="2" applyFont="1" applyBorder="1" applyAlignment="1">
      <alignment horizontal="center" vertical="center"/>
    </xf>
    <xf numFmtId="0" fontId="4" fillId="4" borderId="40"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41"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4" borderId="47"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29" fillId="0" borderId="2" xfId="0" applyFont="1" applyBorder="1" applyAlignment="1">
      <alignment horizontal="center" vertical="center"/>
    </xf>
    <xf numFmtId="0" fontId="6" fillId="4" borderId="30" xfId="2" applyFont="1" applyFill="1" applyBorder="1" applyAlignment="1">
      <alignment horizontal="center" vertical="center"/>
    </xf>
    <xf numFmtId="0" fontId="6" fillId="4" borderId="39" xfId="2" applyFont="1" applyFill="1" applyBorder="1" applyAlignment="1">
      <alignment horizontal="center" vertical="center"/>
    </xf>
    <xf numFmtId="0" fontId="22" fillId="0" borderId="2" xfId="0" applyFont="1" applyBorder="1" applyAlignment="1">
      <alignment horizontal="left" vertical="center" wrapText="1"/>
    </xf>
    <xf numFmtId="0" fontId="14" fillId="3" borderId="7" xfId="0" applyFont="1" applyFill="1" applyBorder="1" applyAlignment="1">
      <alignment horizontal="center" vertical="center"/>
    </xf>
    <xf numFmtId="0" fontId="14" fillId="3" borderId="0" xfId="0" applyFont="1" applyFill="1" applyAlignment="1">
      <alignment horizontal="center" vertical="center"/>
    </xf>
    <xf numFmtId="0" fontId="28" fillId="4" borderId="2" xfId="0" applyFont="1" applyFill="1" applyBorder="1" applyAlignment="1">
      <alignment horizontal="left" vertical="center" wrapText="1"/>
    </xf>
    <xf numFmtId="0" fontId="28" fillId="4" borderId="2" xfId="0" applyFont="1" applyFill="1" applyBorder="1" applyAlignment="1">
      <alignment horizontal="left" vertical="center"/>
    </xf>
    <xf numFmtId="0" fontId="14" fillId="3" borderId="5" xfId="0" applyFont="1" applyFill="1" applyBorder="1" applyAlignment="1">
      <alignment horizontal="center" vertical="center"/>
    </xf>
    <xf numFmtId="0" fontId="14" fillId="3" borderId="3"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3" xfId="0" applyFont="1" applyFill="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6" fillId="4" borderId="40" xfId="2" applyFont="1" applyFill="1" applyBorder="1" applyAlignment="1">
      <alignment horizontal="center" vertical="center"/>
    </xf>
    <xf numFmtId="0" fontId="6" fillId="4" borderId="46" xfId="2" applyFont="1" applyFill="1" applyBorder="1" applyAlignment="1">
      <alignment horizontal="center" vertical="center"/>
    </xf>
    <xf numFmtId="0" fontId="6" fillId="4" borderId="41" xfId="2" applyFont="1" applyFill="1" applyBorder="1" applyAlignment="1">
      <alignment horizontal="center" vertical="center"/>
    </xf>
    <xf numFmtId="0" fontId="6" fillId="4" borderId="42" xfId="2" applyFont="1" applyFill="1" applyBorder="1" applyAlignment="1">
      <alignment horizontal="center" vertical="center"/>
    </xf>
    <xf numFmtId="0" fontId="6" fillId="4" borderId="47" xfId="2" applyFont="1" applyFill="1" applyBorder="1" applyAlignment="1">
      <alignment horizontal="center" vertical="center"/>
    </xf>
    <xf numFmtId="0" fontId="6" fillId="4" borderId="43" xfId="2" applyFont="1" applyFill="1" applyBorder="1" applyAlignment="1">
      <alignment horizontal="center" vertical="center"/>
    </xf>
    <xf numFmtId="0" fontId="6" fillId="4" borderId="44" xfId="2" applyFont="1" applyFill="1" applyBorder="1" applyAlignment="1">
      <alignment horizontal="center" vertical="center"/>
    </xf>
    <xf numFmtId="0" fontId="6" fillId="4" borderId="48" xfId="2" applyFont="1" applyFill="1" applyBorder="1" applyAlignment="1">
      <alignment horizontal="center" vertical="center"/>
    </xf>
    <xf numFmtId="0" fontId="6" fillId="4" borderId="45" xfId="2"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37" fillId="0" borderId="2" xfId="0" applyFont="1" applyBorder="1" applyAlignment="1">
      <alignment horizontal="left" vertical="center"/>
    </xf>
    <xf numFmtId="0" fontId="5" fillId="3" borderId="7" xfId="0" applyFont="1" applyFill="1" applyBorder="1" applyAlignment="1">
      <alignment horizontal="center" vertical="center"/>
    </xf>
    <xf numFmtId="0" fontId="5" fillId="3" borderId="0" xfId="0" applyFont="1" applyFill="1" applyAlignment="1">
      <alignment horizontal="center" vertical="center"/>
    </xf>
    <xf numFmtId="0" fontId="22" fillId="0" borderId="2" xfId="0" applyFont="1" applyBorder="1" applyAlignment="1">
      <alignment horizontal="center" vertical="center"/>
    </xf>
    <xf numFmtId="0" fontId="22" fillId="0" borderId="5" xfId="0" applyFont="1" applyBorder="1" applyAlignment="1">
      <alignment horizontal="center" vertical="center"/>
    </xf>
    <xf numFmtId="0" fontId="22" fillId="0" borderId="3" xfId="0" applyFont="1" applyBorder="1" applyAlignment="1">
      <alignment horizontal="center" vertical="center"/>
    </xf>
    <xf numFmtId="0" fontId="22" fillId="0" borderId="2" xfId="0" applyFont="1" applyBorder="1" applyAlignment="1">
      <alignment horizontal="center" vertical="center" wrapText="1"/>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23" fillId="0" borderId="4" xfId="0" applyFont="1" applyBorder="1" applyAlignment="1">
      <alignment horizontal="left" vertical="center"/>
    </xf>
    <xf numFmtId="0" fontId="22" fillId="0" borderId="5"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9" fillId="0" borderId="2" xfId="0" applyFont="1" applyBorder="1" applyAlignment="1">
      <alignment horizontal="left" vertical="center"/>
    </xf>
    <xf numFmtId="0" fontId="22" fillId="0" borderId="2"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6" fillId="4" borderId="17" xfId="2" applyFont="1" applyFill="1" applyBorder="1" applyAlignment="1">
      <alignment horizontal="center" vertical="center"/>
    </xf>
    <xf numFmtId="0" fontId="6" fillId="4" borderId="18" xfId="2" applyFont="1" applyFill="1" applyBorder="1" applyAlignment="1">
      <alignment horizontal="center" vertical="center"/>
    </xf>
    <xf numFmtId="0" fontId="6" fillId="4" borderId="19" xfId="2" applyFont="1" applyFill="1" applyBorder="1" applyAlignment="1">
      <alignment horizontal="center" vertical="center"/>
    </xf>
    <xf numFmtId="0" fontId="6" fillId="4" borderId="20" xfId="2" applyFont="1" applyFill="1" applyBorder="1" applyAlignment="1">
      <alignment horizontal="center" vertical="center"/>
    </xf>
    <xf numFmtId="0" fontId="6" fillId="4" borderId="2" xfId="2" applyFont="1" applyFill="1" applyBorder="1" applyAlignment="1">
      <alignment horizontal="center" vertical="center"/>
    </xf>
    <xf numFmtId="0" fontId="6" fillId="4" borderId="21" xfId="2" applyFont="1" applyFill="1" applyBorder="1" applyAlignment="1">
      <alignment horizontal="center" vertical="center"/>
    </xf>
    <xf numFmtId="0" fontId="6" fillId="4" borderId="22" xfId="2" applyFont="1" applyFill="1" applyBorder="1" applyAlignment="1">
      <alignment horizontal="center" vertical="center"/>
    </xf>
    <xf numFmtId="0" fontId="6" fillId="4" borderId="23" xfId="2" applyFont="1" applyFill="1" applyBorder="1" applyAlignment="1">
      <alignment horizontal="center" vertical="center"/>
    </xf>
    <xf numFmtId="0" fontId="6" fillId="4" borderId="24" xfId="2" applyFont="1" applyFill="1" applyBorder="1" applyAlignment="1">
      <alignment horizontal="center" vertical="center"/>
    </xf>
    <xf numFmtId="0" fontId="31" fillId="0" borderId="0" xfId="0" applyFont="1" applyAlignment="1">
      <alignment horizontal="center" vertical="center" wrapText="1"/>
    </xf>
    <xf numFmtId="0" fontId="22" fillId="0" borderId="2" xfId="0" applyFont="1" applyFill="1" applyBorder="1" applyAlignment="1">
      <alignment horizontal="left" vertical="center"/>
    </xf>
    <xf numFmtId="0" fontId="5" fillId="3" borderId="2" xfId="0" applyFont="1" applyFill="1" applyBorder="1" applyAlignment="1">
      <alignment horizontal="left" vertical="center" wrapText="1"/>
    </xf>
    <xf numFmtId="0" fontId="2" fillId="4" borderId="51" xfId="0" applyFont="1" applyFill="1" applyBorder="1" applyAlignment="1" applyProtection="1">
      <alignment horizontal="center" vertical="center" wrapText="1"/>
      <protection locked="0"/>
    </xf>
    <xf numFmtId="0" fontId="2" fillId="4" borderId="58" xfId="0" applyFont="1" applyFill="1" applyBorder="1" applyAlignment="1" applyProtection="1">
      <alignment horizontal="center" vertical="center" wrapText="1"/>
      <protection locked="0"/>
    </xf>
    <xf numFmtId="0" fontId="2" fillId="4" borderId="52" xfId="0" applyFont="1" applyFill="1" applyBorder="1" applyAlignment="1" applyProtection="1">
      <alignment horizontal="center" vertical="center" wrapText="1"/>
      <protection locked="0"/>
    </xf>
    <xf numFmtId="0" fontId="13" fillId="4" borderId="56" xfId="2" applyFont="1" applyFill="1" applyBorder="1" applyAlignment="1" applyProtection="1">
      <alignment horizontal="center" vertical="center"/>
      <protection locked="0"/>
    </xf>
    <xf numFmtId="0" fontId="13" fillId="4" borderId="4" xfId="2" applyFont="1" applyFill="1" applyBorder="1" applyAlignment="1" applyProtection="1">
      <alignment horizontal="center" vertical="center"/>
      <protection locked="0"/>
    </xf>
    <xf numFmtId="0" fontId="13" fillId="4" borderId="57" xfId="2" applyFont="1" applyFill="1" applyBorder="1" applyAlignment="1" applyProtection="1">
      <alignment horizontal="center" vertical="center"/>
      <protection locked="0"/>
    </xf>
    <xf numFmtId="0" fontId="13" fillId="4" borderId="54" xfId="2" applyFont="1" applyFill="1" applyBorder="1" applyAlignment="1" applyProtection="1">
      <alignment horizontal="center" vertical="center"/>
      <protection locked="0"/>
    </xf>
    <xf numFmtId="0" fontId="13" fillId="4" borderId="35" xfId="2" applyFont="1" applyFill="1" applyBorder="1" applyAlignment="1" applyProtection="1">
      <alignment horizontal="center" vertical="center"/>
      <protection locked="0"/>
    </xf>
    <xf numFmtId="0" fontId="13" fillId="4" borderId="55" xfId="2" applyFont="1" applyFill="1" applyBorder="1" applyAlignment="1" applyProtection="1">
      <alignment horizontal="center" vertical="center"/>
      <protection locked="0"/>
    </xf>
    <xf numFmtId="0" fontId="35" fillId="4" borderId="4" xfId="0" applyFont="1" applyFill="1" applyBorder="1" applyAlignment="1" applyProtection="1">
      <alignment horizontal="left" vertical="center"/>
      <protection locked="0"/>
    </xf>
    <xf numFmtId="0" fontId="35" fillId="4" borderId="3" xfId="0" applyFont="1" applyFill="1" applyBorder="1" applyAlignment="1" applyProtection="1">
      <alignment horizontal="left" vertical="center"/>
      <protection locked="0"/>
    </xf>
    <xf numFmtId="0" fontId="2" fillId="4" borderId="27" xfId="0" applyFont="1" applyFill="1" applyBorder="1" applyAlignment="1" applyProtection="1">
      <alignment horizontal="left" vertical="center" wrapText="1"/>
      <protection locked="0"/>
    </xf>
    <xf numFmtId="0" fontId="2" fillId="4" borderId="28" xfId="0" applyFont="1" applyFill="1" applyBorder="1" applyAlignment="1" applyProtection="1">
      <alignment horizontal="left" vertical="center" wrapText="1"/>
      <protection locked="0"/>
    </xf>
    <xf numFmtId="0" fontId="2" fillId="4" borderId="56" xfId="0" applyFont="1" applyFill="1" applyBorder="1" applyAlignment="1" applyProtection="1">
      <alignment horizontal="left" vertical="center" wrapText="1"/>
      <protection locked="0"/>
    </xf>
    <xf numFmtId="0" fontId="2" fillId="4" borderId="57" xfId="0" applyFont="1" applyFill="1" applyBorder="1" applyAlignment="1" applyProtection="1">
      <alignment horizontal="left" vertical="center" wrapText="1"/>
      <protection locked="0"/>
    </xf>
    <xf numFmtId="0" fontId="2" fillId="4" borderId="54" xfId="0" applyFont="1" applyFill="1" applyBorder="1" applyAlignment="1" applyProtection="1">
      <alignment horizontal="left" vertical="center" wrapText="1"/>
      <protection locked="0"/>
    </xf>
    <xf numFmtId="0" fontId="2" fillId="4" borderId="55" xfId="0" applyFont="1" applyFill="1" applyBorder="1" applyAlignment="1" applyProtection="1">
      <alignment horizontal="left" vertical="center" wrapText="1"/>
      <protection locked="0"/>
    </xf>
    <xf numFmtId="0" fontId="13" fillId="4" borderId="27" xfId="2" applyFont="1" applyFill="1" applyBorder="1" applyAlignment="1" applyProtection="1">
      <alignment horizontal="center" vertical="center"/>
      <protection locked="0"/>
    </xf>
    <xf numFmtId="0" fontId="13" fillId="4" borderId="29" xfId="2" applyFont="1" applyFill="1" applyBorder="1" applyAlignment="1" applyProtection="1">
      <alignment horizontal="center" vertical="center"/>
      <protection locked="0"/>
    </xf>
    <xf numFmtId="0" fontId="13" fillId="4" borderId="28" xfId="2" applyFont="1" applyFill="1" applyBorder="1" applyAlignment="1" applyProtection="1">
      <alignment horizontal="center" vertical="center"/>
      <protection locked="0"/>
    </xf>
    <xf numFmtId="0" fontId="13" fillId="4" borderId="2" xfId="0" applyFont="1" applyFill="1" applyBorder="1" applyAlignment="1" applyProtection="1">
      <alignment horizontal="center"/>
      <protection locked="0"/>
    </xf>
    <xf numFmtId="0" fontId="6" fillId="4" borderId="49" xfId="2" applyFont="1" applyFill="1" applyBorder="1" applyAlignment="1">
      <alignment horizontal="center" vertical="center"/>
    </xf>
    <xf numFmtId="0" fontId="6" fillId="4" borderId="3" xfId="2" applyFont="1" applyFill="1" applyBorder="1" applyAlignment="1">
      <alignment horizontal="center" vertical="center"/>
    </xf>
    <xf numFmtId="0" fontId="6" fillId="4" borderId="50" xfId="2" applyFont="1" applyFill="1" applyBorder="1" applyAlignment="1">
      <alignment horizontal="center" vertical="center"/>
    </xf>
    <xf numFmtId="0" fontId="4" fillId="4" borderId="17"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7"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22" fillId="0" borderId="5" xfId="0" applyFont="1" applyBorder="1" applyAlignment="1">
      <alignment horizontal="justify" vertical="center" wrapText="1"/>
    </xf>
    <xf numFmtId="0" fontId="22" fillId="0" borderId="4" xfId="0" applyFont="1" applyBorder="1" applyAlignment="1">
      <alignment horizontal="justify" vertical="center" wrapText="1"/>
    </xf>
    <xf numFmtId="0" fontId="22" fillId="0" borderId="3" xfId="0" applyFont="1" applyBorder="1" applyAlignment="1">
      <alignment horizontal="justify" vertical="center" wrapText="1"/>
    </xf>
    <xf numFmtId="0" fontId="22"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14" fillId="8" borderId="2" xfId="0" applyFont="1" applyFill="1" applyBorder="1" applyAlignment="1" applyProtection="1">
      <alignment horizontal="center" vertical="center" wrapText="1"/>
    </xf>
    <xf numFmtId="9" fontId="14" fillId="8" borderId="2" xfId="0" applyNumberFormat="1" applyFont="1" applyFill="1" applyBorder="1" applyAlignment="1" applyProtection="1">
      <alignment horizontal="center" vertical="center" wrapText="1"/>
    </xf>
    <xf numFmtId="166" fontId="14" fillId="8" borderId="2" xfId="0" applyNumberFormat="1" applyFont="1" applyFill="1" applyBorder="1" applyAlignment="1" applyProtection="1">
      <alignment horizontal="center" vertical="center" wrapText="1"/>
    </xf>
    <xf numFmtId="0" fontId="14" fillId="9" borderId="2" xfId="0" applyFont="1" applyFill="1" applyBorder="1" applyAlignment="1" applyProtection="1">
      <alignment horizontal="center" vertical="center" wrapText="1"/>
    </xf>
    <xf numFmtId="0" fontId="2" fillId="4" borderId="0" xfId="0" applyFont="1" applyFill="1" applyAlignment="1" applyProtection="1">
      <alignment horizontal="center" vertical="center" wrapText="1"/>
    </xf>
    <xf numFmtId="0" fontId="2" fillId="4" borderId="0" xfId="0" applyFont="1" applyFill="1" applyAlignment="1" applyProtection="1">
      <alignment horizontal="center"/>
    </xf>
    <xf numFmtId="169" fontId="36" fillId="0" borderId="2" xfId="0" applyNumberFormat="1" applyFont="1" applyBorder="1" applyAlignment="1" applyProtection="1">
      <alignment horizontal="center" vertical="center" wrapText="1"/>
    </xf>
    <xf numFmtId="170" fontId="36" fillId="0" borderId="2" xfId="0" applyNumberFormat="1" applyFont="1" applyBorder="1" applyAlignment="1" applyProtection="1">
      <alignment horizontal="center" vertical="center" wrapText="1"/>
    </xf>
    <xf numFmtId="10" fontId="38" fillId="12" borderId="2" xfId="7" applyNumberFormat="1" applyFont="1" applyFill="1" applyBorder="1" applyAlignment="1" applyProtection="1">
      <alignment horizontal="center" vertical="center" wrapText="1"/>
    </xf>
    <xf numFmtId="10" fontId="38" fillId="0" borderId="2" xfId="7" applyNumberFormat="1" applyFont="1" applyFill="1" applyBorder="1" applyAlignment="1" applyProtection="1">
      <alignment horizontal="center" vertical="center" wrapText="1"/>
    </xf>
    <xf numFmtId="10" fontId="38" fillId="0" borderId="2" xfId="0" applyNumberFormat="1" applyFont="1" applyFill="1" applyBorder="1" applyAlignment="1" applyProtection="1">
      <alignment horizontal="left" vertical="center" wrapText="1"/>
    </xf>
    <xf numFmtId="9" fontId="36" fillId="0" borderId="0" xfId="0" applyNumberFormat="1" applyFont="1" applyBorder="1" applyAlignment="1" applyProtection="1">
      <alignment horizontal="center" vertical="center" wrapText="1"/>
    </xf>
    <xf numFmtId="10" fontId="16" fillId="0" borderId="0" xfId="5" applyNumberFormat="1" applyFont="1" applyAlignment="1" applyProtection="1">
      <alignment horizontal="left" vertical="center" wrapText="1"/>
    </xf>
    <xf numFmtId="10" fontId="16" fillId="0" borderId="0" xfId="5" applyNumberFormat="1" applyFont="1" applyAlignment="1" applyProtection="1">
      <alignment horizontal="center" vertical="center" wrapText="1"/>
    </xf>
    <xf numFmtId="10" fontId="16" fillId="0" borderId="0" xfId="0" applyNumberFormat="1" applyFont="1" applyAlignment="1" applyProtection="1">
      <alignment horizontal="center" vertical="center" wrapText="1"/>
    </xf>
    <xf numFmtId="0" fontId="16" fillId="0" borderId="0" xfId="0" applyFont="1" applyAlignment="1" applyProtection="1">
      <alignment horizontal="center" vertical="center" wrapText="1"/>
    </xf>
    <xf numFmtId="9" fontId="36" fillId="0" borderId="0" xfId="5" applyFont="1" applyFill="1" applyBorder="1" applyAlignment="1" applyProtection="1">
      <alignment horizontal="center" vertical="center"/>
    </xf>
    <xf numFmtId="10" fontId="38" fillId="0" borderId="2" xfId="0" applyNumberFormat="1" applyFont="1" applyFill="1" applyBorder="1" applyAlignment="1" applyProtection="1">
      <alignment horizontal="center" vertical="center" wrapText="1"/>
    </xf>
    <xf numFmtId="10" fontId="38" fillId="0" borderId="2" xfId="5" applyNumberFormat="1" applyFont="1" applyFill="1" applyBorder="1" applyAlignment="1" applyProtection="1">
      <alignment horizontal="left" vertical="center" wrapText="1"/>
    </xf>
    <xf numFmtId="0" fontId="33" fillId="0" borderId="2" xfId="0" applyFont="1" applyBorder="1" applyAlignment="1" applyProtection="1">
      <alignment horizontal="justify" vertical="center" wrapText="1"/>
    </xf>
    <xf numFmtId="10" fontId="38" fillId="0" borderId="2" xfId="7" applyNumberFormat="1" applyFont="1" applyFill="1" applyBorder="1" applyAlignment="1" applyProtection="1">
      <alignment horizontal="left" vertical="center" wrapText="1"/>
    </xf>
    <xf numFmtId="0" fontId="32" fillId="0" borderId="0" xfId="0" applyFont="1" applyAlignment="1" applyProtection="1">
      <alignment horizontal="center" vertical="center" wrapText="1"/>
    </xf>
    <xf numFmtId="0" fontId="32" fillId="4" borderId="0" xfId="0" applyFont="1" applyFill="1" applyAlignment="1" applyProtection="1">
      <alignment horizontal="center" vertical="center" wrapText="1"/>
    </xf>
    <xf numFmtId="0" fontId="32" fillId="4" borderId="0" xfId="0" applyFont="1" applyFill="1" applyAlignment="1" applyProtection="1">
      <alignment vertical="center" wrapText="1"/>
    </xf>
    <xf numFmtId="10" fontId="40" fillId="10" borderId="53" xfId="0" applyNumberFormat="1" applyFont="1" applyFill="1" applyBorder="1" applyAlignment="1" applyProtection="1">
      <alignment horizontal="center" vertical="center" wrapText="1"/>
    </xf>
    <xf numFmtId="167" fontId="32" fillId="4" borderId="0" xfId="0" applyNumberFormat="1" applyFont="1" applyFill="1" applyAlignment="1" applyProtection="1">
      <alignment horizontal="center" vertical="center" wrapText="1"/>
    </xf>
    <xf numFmtId="0" fontId="32" fillId="4" borderId="0" xfId="0" applyFont="1" applyFill="1" applyAlignment="1" applyProtection="1">
      <alignment horizontal="justify" vertical="center" wrapText="1"/>
    </xf>
    <xf numFmtId="170" fontId="33" fillId="11" borderId="53" xfId="0" applyNumberFormat="1" applyFont="1" applyFill="1" applyBorder="1" applyAlignment="1" applyProtection="1">
      <alignment horizontal="center" vertical="center" wrapText="1"/>
    </xf>
    <xf numFmtId="10" fontId="39" fillId="13" borderId="53" xfId="0" applyNumberFormat="1" applyFont="1" applyFill="1" applyBorder="1" applyAlignment="1" applyProtection="1">
      <alignment horizontal="center" vertical="center" wrapText="1"/>
    </xf>
    <xf numFmtId="168" fontId="19" fillId="0" borderId="0" xfId="0" applyNumberFormat="1" applyFont="1" applyAlignment="1" applyProtection="1">
      <alignment horizontal="left" vertical="center" wrapText="1"/>
    </xf>
    <xf numFmtId="1" fontId="16" fillId="0" borderId="0" xfId="0" applyNumberFormat="1" applyFont="1" applyAlignment="1" applyProtection="1">
      <alignment horizontal="center" vertical="center" wrapText="1"/>
    </xf>
  </cellXfs>
  <cellStyles count="9">
    <cellStyle name="Hipervínculo" xfId="4" builtinId="8"/>
    <cellStyle name="Millares [0]" xfId="6" builtinId="6"/>
    <cellStyle name="Millares [0] 2" xfId="8"/>
    <cellStyle name="Neutral" xfId="1" builtinId="28" customBuiltin="1"/>
    <cellStyle name="Normal" xfId="0" builtinId="0"/>
    <cellStyle name="Normal 2" xfId="2"/>
    <cellStyle name="Porcentaje" xfId="5" builtinId="5"/>
    <cellStyle name="Porcentaje 2" xfId="7"/>
    <cellStyle name="Total" xfId="3" builtinId="25" customBuiltin="1"/>
  </cellStyles>
  <dxfs count="30">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mruColors>
      <color rgb="FF0000FF"/>
      <color rgb="FFCCFF99"/>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280149</xdr:colOff>
      <xdr:row>1</xdr:row>
      <xdr:rowOff>22411</xdr:rowOff>
    </xdr:from>
    <xdr:to>
      <xdr:col>2</xdr:col>
      <xdr:colOff>1367119</xdr:colOff>
      <xdr:row>4</xdr:row>
      <xdr:rowOff>206484</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267" y="504264"/>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529166</xdr:colOff>
      <xdr:row>22</xdr:row>
      <xdr:rowOff>42334</xdr:rowOff>
    </xdr:from>
    <xdr:to>
      <xdr:col>5</xdr:col>
      <xdr:colOff>1492872</xdr:colOff>
      <xdr:row>30</xdr:row>
      <xdr:rowOff>33619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804334</xdr:colOff>
      <xdr:row>1</xdr:row>
      <xdr:rowOff>63499</xdr:rowOff>
    </xdr:from>
    <xdr:to>
      <xdr:col>2</xdr:col>
      <xdr:colOff>917637</xdr:colOff>
      <xdr:row>4</xdr:row>
      <xdr:rowOff>235743</xdr:rowOff>
    </xdr:to>
    <xdr:pic>
      <xdr:nvPicPr>
        <xdr:cNvPr id="5" name="Picture 2">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3084"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36</xdr:col>
      <xdr:colOff>462642</xdr:colOff>
      <xdr:row>6</xdr:row>
      <xdr:rowOff>108858</xdr:rowOff>
    </xdr:from>
    <xdr:to>
      <xdr:col>36</xdr:col>
      <xdr:colOff>1638300</xdr:colOff>
      <xdr:row>9</xdr:row>
      <xdr:rowOff>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21925642" y="1467758"/>
          <a:ext cx="1175658" cy="11992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2</xdr:col>
      <xdr:colOff>1484313</xdr:colOff>
      <xdr:row>1</xdr:row>
      <xdr:rowOff>34925</xdr:rowOff>
    </xdr:from>
    <xdr:to>
      <xdr:col>3</xdr:col>
      <xdr:colOff>163513</xdr:colOff>
      <xdr:row>4</xdr:row>
      <xdr:rowOff>204486</xdr:rowOff>
    </xdr:to>
    <xdr:pic>
      <xdr:nvPicPr>
        <xdr:cNvPr id="5" name="Picture 2">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33141" y="213519"/>
          <a:ext cx="917575" cy="92858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984249</xdr:colOff>
      <xdr:row>18</xdr:row>
      <xdr:rowOff>2</xdr:rowOff>
    </xdr:from>
    <xdr:to>
      <xdr:col>6</xdr:col>
      <xdr:colOff>402789</xdr:colOff>
      <xdr:row>25</xdr:row>
      <xdr:rowOff>139453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402168</xdr:colOff>
      <xdr:row>1</xdr:row>
      <xdr:rowOff>52917</xdr:rowOff>
    </xdr:from>
    <xdr:to>
      <xdr:col>2</xdr:col>
      <xdr:colOff>515471</xdr:colOff>
      <xdr:row>4</xdr:row>
      <xdr:rowOff>225161</xdr:rowOff>
    </xdr:to>
    <xdr:pic>
      <xdr:nvPicPr>
        <xdr:cNvPr id="5" name="Picture 2">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918" y="211667"/>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340048</xdr:colOff>
      <xdr:row>1</xdr:row>
      <xdr:rowOff>43714</xdr:rowOff>
    </xdr:from>
    <xdr:to>
      <xdr:col>21</xdr:col>
      <xdr:colOff>493438</xdr:colOff>
      <xdr:row>4</xdr:row>
      <xdr:rowOff>271054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391584</xdr:colOff>
      <xdr:row>1</xdr:row>
      <xdr:rowOff>52916</xdr:rowOff>
    </xdr:from>
    <xdr:to>
      <xdr:col>2</xdr:col>
      <xdr:colOff>504887</xdr:colOff>
      <xdr:row>4</xdr:row>
      <xdr:rowOff>225160</xdr:rowOff>
    </xdr:to>
    <xdr:pic>
      <xdr:nvPicPr>
        <xdr:cNvPr id="6" name="Picture 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334" y="211666"/>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212912</xdr:colOff>
      <xdr:row>4</xdr:row>
      <xdr:rowOff>235322</xdr:rowOff>
    </xdr:from>
    <xdr:to>
      <xdr:col>14</xdr:col>
      <xdr:colOff>336177</xdr:colOff>
      <xdr:row>9</xdr:row>
      <xdr:rowOff>190500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412750</xdr:colOff>
      <xdr:row>1</xdr:row>
      <xdr:rowOff>63500</xdr:rowOff>
    </xdr:from>
    <xdr:to>
      <xdr:col>2</xdr:col>
      <xdr:colOff>526053</xdr:colOff>
      <xdr:row>4</xdr:row>
      <xdr:rowOff>235744</xdr:rowOff>
    </xdr:to>
    <xdr:pic>
      <xdr:nvPicPr>
        <xdr:cNvPr id="5" name="Picture 2">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22250"/>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371475</xdr:colOff>
      <xdr:row>11</xdr:row>
      <xdr:rowOff>114300</xdr:rowOff>
    </xdr:from>
    <xdr:to>
      <xdr:col>5</xdr:col>
      <xdr:colOff>1335181</xdr:colOff>
      <xdr:row>19</xdr:row>
      <xdr:rowOff>71719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709084</xdr:colOff>
      <xdr:row>1</xdr:row>
      <xdr:rowOff>63501</xdr:rowOff>
    </xdr:from>
    <xdr:to>
      <xdr:col>1</xdr:col>
      <xdr:colOff>1796054</xdr:colOff>
      <xdr:row>4</xdr:row>
      <xdr:rowOff>235745</xdr:rowOff>
    </xdr:to>
    <xdr:pic>
      <xdr:nvPicPr>
        <xdr:cNvPr id="5" name="Picture 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34" y="222251"/>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197473</xdr:colOff>
      <xdr:row>4</xdr:row>
      <xdr:rowOff>90769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603251</xdr:colOff>
      <xdr:row>1</xdr:row>
      <xdr:rowOff>63499</xdr:rowOff>
    </xdr:from>
    <xdr:to>
      <xdr:col>1</xdr:col>
      <xdr:colOff>1690221</xdr:colOff>
      <xdr:row>4</xdr:row>
      <xdr:rowOff>235743</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1"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119684</xdr:colOff>
      <xdr:row>0</xdr:row>
      <xdr:rowOff>92351</xdr:rowOff>
    </xdr:from>
    <xdr:to>
      <xdr:col>9</xdr:col>
      <xdr:colOff>322633</xdr:colOff>
      <xdr:row>5</xdr:row>
      <xdr:rowOff>459345</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555073</xdr:colOff>
      <xdr:row>1</xdr:row>
      <xdr:rowOff>33131</xdr:rowOff>
    </xdr:from>
    <xdr:to>
      <xdr:col>1</xdr:col>
      <xdr:colOff>1476245</xdr:colOff>
      <xdr:row>4</xdr:row>
      <xdr:rowOff>248478</xdr:rowOff>
    </xdr:to>
    <xdr:pic>
      <xdr:nvPicPr>
        <xdr:cNvPr id="5" name="Picture 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6377" y="207066"/>
          <a:ext cx="921172" cy="944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898071</xdr:colOff>
      <xdr:row>29</xdr:row>
      <xdr:rowOff>10574</xdr:rowOff>
    </xdr:from>
    <xdr:to>
      <xdr:col>5</xdr:col>
      <xdr:colOff>718777</xdr:colOff>
      <xdr:row>40</xdr:row>
      <xdr:rowOff>29073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6274404" y="8053907"/>
          <a:ext cx="1365873" cy="16483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751417</xdr:colOff>
      <xdr:row>1</xdr:row>
      <xdr:rowOff>63499</xdr:rowOff>
    </xdr:from>
    <xdr:to>
      <xdr:col>2</xdr:col>
      <xdr:colOff>864720</xdr:colOff>
      <xdr:row>4</xdr:row>
      <xdr:rowOff>235743</xdr:rowOff>
    </xdr:to>
    <xdr:pic>
      <xdr:nvPicPr>
        <xdr:cNvPr id="5" name="Picture 2">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0167"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687917</xdr:colOff>
      <xdr:row>24</xdr:row>
      <xdr:rowOff>95250</xdr:rowOff>
    </xdr:from>
    <xdr:to>
      <xdr:col>3</xdr:col>
      <xdr:colOff>1651623</xdr:colOff>
      <xdr:row>33</xdr:row>
      <xdr:rowOff>23036</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5185834" y="7164917"/>
          <a:ext cx="963706" cy="126128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772585</xdr:colOff>
      <xdr:row>1</xdr:row>
      <xdr:rowOff>63499</xdr:rowOff>
    </xdr:from>
    <xdr:to>
      <xdr:col>1</xdr:col>
      <xdr:colOff>1859555</xdr:colOff>
      <xdr:row>4</xdr:row>
      <xdr:rowOff>235743</xdr:rowOff>
    </xdr:to>
    <xdr:pic>
      <xdr:nvPicPr>
        <xdr:cNvPr id="5" name="Picture 2">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335"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179917</xdr:colOff>
      <xdr:row>6</xdr:row>
      <xdr:rowOff>95250</xdr:rowOff>
    </xdr:from>
    <xdr:to>
      <xdr:col>13</xdr:col>
      <xdr:colOff>328707</xdr:colOff>
      <xdr:row>11</xdr:row>
      <xdr:rowOff>23034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508000</xdr:colOff>
      <xdr:row>1</xdr:row>
      <xdr:rowOff>63499</xdr:rowOff>
    </xdr:from>
    <xdr:to>
      <xdr:col>1</xdr:col>
      <xdr:colOff>1594970</xdr:colOff>
      <xdr:row>4</xdr:row>
      <xdr:rowOff>235743</xdr:rowOff>
    </xdr:to>
    <xdr:pic>
      <xdr:nvPicPr>
        <xdr:cNvPr id="6" name="Picture 2">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01_Promocion_RSESE_PYMES%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Users/NiniRa/NINROD/Planeaci&#243;n%20Estrat&#233;gica%202016/Difusi&#243;n%20procedimiento%20para%20resoluci&#243;n%20de%20objeciones%20en%20garant&#237;as%20mobiliar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tocar"/>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hyperlink" Target="mailto:eriksonv@supersociedades.gov.co" TargetMode="External"/><Relationship Id="rId3" Type="http://schemas.openxmlformats.org/officeDocument/2006/relationships/hyperlink" Target="mailto:pmolano@supersociedades.gov.co" TargetMode="External"/><Relationship Id="rId7" Type="http://schemas.openxmlformats.org/officeDocument/2006/relationships/hyperlink" Target="mailto:vromero@supersociedades.gov.co" TargetMode="External"/><Relationship Id="rId12" Type="http://schemas.openxmlformats.org/officeDocument/2006/relationships/comments" Target="../comments6.xml"/><Relationship Id="rId2" Type="http://schemas.openxmlformats.org/officeDocument/2006/relationships/hyperlink" Target="mailto:mmantilla@supersociedades.gov.co" TargetMode="External"/><Relationship Id="rId1" Type="http://schemas.openxmlformats.org/officeDocument/2006/relationships/hyperlink" Target="mailto:bescobar@supersociedades.gov.co" TargetMode="External"/><Relationship Id="rId6" Type="http://schemas.openxmlformats.org/officeDocument/2006/relationships/hyperlink" Target="mailto:mespa&#241;ol@supersociedades.gov.co" TargetMode="External"/><Relationship Id="rId11" Type="http://schemas.openxmlformats.org/officeDocument/2006/relationships/vmlDrawing" Target="../drawings/vmlDrawing6.vml"/><Relationship Id="rId5" Type="http://schemas.openxmlformats.org/officeDocument/2006/relationships/hyperlink" Target="mailto:amandaf@supersociedades.gov.co" TargetMode="External"/><Relationship Id="rId10" Type="http://schemas.openxmlformats.org/officeDocument/2006/relationships/drawing" Target="../drawings/drawing7.xml"/><Relationship Id="rId4" Type="http://schemas.openxmlformats.org/officeDocument/2006/relationships/hyperlink" Target="mailto:lfromero@supersociedades.gov.co"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S25"/>
  <sheetViews>
    <sheetView showGridLines="0" tabSelected="1" zoomScale="110" zoomScaleNormal="110" workbookViewId="0">
      <selection activeCell="E8" sqref="E8"/>
    </sheetView>
  </sheetViews>
  <sheetFormatPr baseColWidth="10" defaultColWidth="11.42578125" defaultRowHeight="12" x14ac:dyDescent="0.2"/>
  <cols>
    <col min="1" max="1" width="0.7109375" style="1" customWidth="1"/>
    <col min="2" max="2" width="3.28515625" style="1" customWidth="1"/>
    <col min="3" max="3" width="26.42578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2:19" ht="5.25" customHeight="1" thickBot="1" x14ac:dyDescent="0.25"/>
    <row r="2" spans="2:19" ht="26.25" customHeight="1" x14ac:dyDescent="0.2">
      <c r="B2" s="156"/>
      <c r="C2" s="157"/>
      <c r="D2" s="158" t="s">
        <v>0</v>
      </c>
      <c r="E2" s="159"/>
      <c r="F2" s="159"/>
      <c r="G2" s="159"/>
      <c r="H2" s="159"/>
      <c r="I2" s="159"/>
      <c r="J2" s="160"/>
      <c r="K2" s="146" t="s">
        <v>1</v>
      </c>
      <c r="L2" s="147"/>
    </row>
    <row r="3" spans="2:19" ht="23.25" customHeight="1" x14ac:dyDescent="0.2">
      <c r="B3" s="152"/>
      <c r="C3" s="153"/>
      <c r="D3" s="161" t="s">
        <v>2</v>
      </c>
      <c r="E3" s="162"/>
      <c r="F3" s="162"/>
      <c r="G3" s="162"/>
      <c r="H3" s="162"/>
      <c r="I3" s="162"/>
      <c r="J3" s="163"/>
      <c r="K3" s="148" t="s">
        <v>3</v>
      </c>
      <c r="L3" s="149"/>
    </row>
    <row r="4" spans="2:19" ht="24" customHeight="1" x14ac:dyDescent="0.2">
      <c r="B4" s="152"/>
      <c r="C4" s="153"/>
      <c r="D4" s="161" t="s">
        <v>4</v>
      </c>
      <c r="E4" s="162"/>
      <c r="F4" s="162"/>
      <c r="G4" s="162"/>
      <c r="H4" s="162"/>
      <c r="I4" s="162"/>
      <c r="J4" s="163"/>
      <c r="K4" s="148" t="s">
        <v>5</v>
      </c>
      <c r="L4" s="149"/>
    </row>
    <row r="5" spans="2:19" ht="22.5" customHeight="1" thickBot="1" x14ac:dyDescent="0.25">
      <c r="B5" s="154"/>
      <c r="C5" s="155"/>
      <c r="D5" s="164" t="s">
        <v>6</v>
      </c>
      <c r="E5" s="165"/>
      <c r="F5" s="165"/>
      <c r="G5" s="165"/>
      <c r="H5" s="165"/>
      <c r="I5" s="165"/>
      <c r="J5" s="166"/>
      <c r="K5" s="150" t="s">
        <v>7</v>
      </c>
      <c r="L5" s="151"/>
    </row>
    <row r="6" spans="2:19" ht="5.25" customHeight="1" x14ac:dyDescent="0.2">
      <c r="C6" s="17"/>
      <c r="D6" s="17"/>
      <c r="E6" s="17"/>
      <c r="F6" s="17"/>
      <c r="G6" s="17"/>
      <c r="H6" s="17"/>
      <c r="I6" s="17"/>
    </row>
    <row r="7" spans="2:19" ht="48" customHeight="1" x14ac:dyDescent="0.2">
      <c r="C7" s="145" t="s">
        <v>8</v>
      </c>
      <c r="D7" s="145"/>
      <c r="E7" s="167" t="s">
        <v>9</v>
      </c>
      <c r="F7" s="167"/>
      <c r="G7" s="167"/>
      <c r="H7" s="167"/>
      <c r="I7" s="167"/>
      <c r="J7" s="167"/>
      <c r="K7" s="167"/>
      <c r="L7" s="167"/>
      <c r="M7" s="72"/>
      <c r="N7" s="72"/>
      <c r="O7" s="72"/>
      <c r="P7" s="72"/>
      <c r="Q7" s="72"/>
      <c r="S7" s="1"/>
    </row>
    <row r="8" spans="2:19" ht="6.75" customHeight="1" x14ac:dyDescent="0.2">
      <c r="C8" s="5"/>
      <c r="D8" s="5"/>
      <c r="E8" s="6"/>
      <c r="F8" s="6"/>
      <c r="G8" s="6"/>
      <c r="H8" s="6"/>
      <c r="I8" s="6"/>
      <c r="S8" s="1"/>
    </row>
    <row r="9" spans="2:19" ht="6.75" customHeight="1" thickBot="1" x14ac:dyDescent="0.25">
      <c r="C9" s="5"/>
      <c r="D9" s="5"/>
      <c r="E9" s="6"/>
      <c r="F9" s="6"/>
      <c r="G9" s="6"/>
      <c r="H9" s="6"/>
      <c r="I9" s="6"/>
      <c r="S9" s="1"/>
    </row>
    <row r="10" spans="2:19" ht="12.75" thickBot="1" x14ac:dyDescent="0.25">
      <c r="B10" s="18"/>
      <c r="C10" s="19"/>
      <c r="D10" s="19"/>
      <c r="E10" s="19"/>
      <c r="F10" s="19"/>
      <c r="G10" s="19"/>
      <c r="H10" s="19"/>
      <c r="I10" s="19"/>
      <c r="J10" s="19"/>
      <c r="K10" s="19"/>
      <c r="L10" s="20"/>
    </row>
    <row r="11" spans="2:19" ht="39.950000000000003" customHeight="1" thickBot="1" x14ac:dyDescent="0.25">
      <c r="B11" s="21"/>
      <c r="C11" s="9" t="s">
        <v>10</v>
      </c>
      <c r="D11" s="22"/>
      <c r="E11" s="9" t="s">
        <v>11</v>
      </c>
      <c r="F11" s="22"/>
      <c r="G11" s="9" t="s">
        <v>12</v>
      </c>
      <c r="H11" s="22"/>
      <c r="I11" s="9" t="s">
        <v>13</v>
      </c>
      <c r="J11" s="22"/>
      <c r="K11" s="9" t="s">
        <v>14</v>
      </c>
      <c r="L11" s="23"/>
    </row>
    <row r="12" spans="2:19" ht="15" customHeight="1" thickBot="1" x14ac:dyDescent="0.25">
      <c r="B12" s="21"/>
      <c r="C12" s="22"/>
      <c r="D12" s="22"/>
      <c r="E12" s="22"/>
      <c r="F12" s="22"/>
      <c r="G12" s="22"/>
      <c r="H12" s="22"/>
      <c r="I12" s="22"/>
      <c r="J12" s="22"/>
      <c r="K12" s="22"/>
      <c r="L12" s="23"/>
    </row>
    <row r="13" spans="2:19" ht="39.950000000000003" customHeight="1" thickBot="1" x14ac:dyDescent="0.25">
      <c r="B13" s="21"/>
      <c r="C13" s="9" t="s">
        <v>15</v>
      </c>
      <c r="D13" s="22"/>
      <c r="E13" s="9" t="s">
        <v>16</v>
      </c>
      <c r="F13" s="22"/>
      <c r="G13" s="9" t="s">
        <v>17</v>
      </c>
      <c r="H13" s="22"/>
      <c r="I13" s="9" t="s">
        <v>18</v>
      </c>
      <c r="J13" s="22"/>
      <c r="K13" s="9" t="s">
        <v>19</v>
      </c>
      <c r="L13" s="23"/>
    </row>
    <row r="14" spans="2:19" ht="15" customHeight="1" thickBot="1" x14ac:dyDescent="0.25">
      <c r="B14" s="21"/>
      <c r="C14" s="22"/>
      <c r="D14" s="22"/>
      <c r="E14" s="22"/>
      <c r="F14" s="22"/>
      <c r="G14" s="22"/>
      <c r="H14" s="22"/>
      <c r="I14" s="22"/>
      <c r="J14" s="22"/>
      <c r="K14" s="22"/>
      <c r="L14" s="23"/>
    </row>
    <row r="15" spans="2:19" ht="37.5" customHeight="1" thickBot="1" x14ac:dyDescent="0.25">
      <c r="B15" s="21"/>
      <c r="C15" s="22"/>
      <c r="D15" s="22"/>
      <c r="E15" s="22"/>
      <c r="F15" s="22"/>
      <c r="G15" s="9" t="s">
        <v>20</v>
      </c>
      <c r="H15" s="22"/>
      <c r="I15" s="22"/>
      <c r="J15" s="22"/>
      <c r="K15" s="22"/>
      <c r="L15" s="23"/>
    </row>
    <row r="16" spans="2:19" ht="12.75" thickBot="1" x14ac:dyDescent="0.25">
      <c r="B16" s="24"/>
      <c r="C16" s="25"/>
      <c r="D16" s="25"/>
      <c r="E16" s="25"/>
      <c r="F16" s="25"/>
      <c r="G16" s="25"/>
      <c r="H16" s="25"/>
      <c r="I16" s="25"/>
      <c r="J16" s="25"/>
      <c r="K16" s="25"/>
      <c r="L16" s="26"/>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K2:L2"/>
    <mergeCell ref="K3:L3"/>
    <mergeCell ref="K4:L4"/>
    <mergeCell ref="K5:L5"/>
    <mergeCell ref="B3:C3"/>
    <mergeCell ref="B4:C4"/>
    <mergeCell ref="B5:C5"/>
    <mergeCell ref="B2:C2"/>
    <mergeCell ref="D2:J2"/>
    <mergeCell ref="D3:J3"/>
    <mergeCell ref="D4:J4"/>
    <mergeCell ref="D5:J5"/>
    <mergeCell ref="E7:L7"/>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horizontalCentered="1"/>
  <pageMargins left="0.39370078740157483" right="0.39370078740157483" top="0.74803149606299213" bottom="0.74803149606299213" header="0.31496062992125984" footer="0.31496062992125984"/>
  <pageSetup paperSize="5" scale="88"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B10" zoomScale="85" zoomScaleNormal="85" workbookViewId="0">
      <selection activeCell="D18" sqref="D18:P18"/>
    </sheetView>
  </sheetViews>
  <sheetFormatPr baseColWidth="10" defaultColWidth="11.42578125" defaultRowHeight="12" x14ac:dyDescent="0.2"/>
  <cols>
    <col min="1" max="1" width="2.42578125" style="1" customWidth="1"/>
    <col min="2" max="2" width="14.4257812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customWidth="1"/>
    <col min="15" max="16" width="2.42578125" style="1" customWidth="1"/>
    <col min="17" max="17" width="7.7109375" style="1" customWidth="1"/>
    <col min="18" max="18" width="0.7109375" style="4" customWidth="1"/>
    <col min="19" max="19" width="1" style="1" customWidth="1"/>
    <col min="20" max="20" width="1.42578125" style="1" customWidth="1"/>
    <col min="21" max="21" width="1.140625" style="4"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ht="26.25" customHeight="1" x14ac:dyDescent="0.2">
      <c r="B2" s="241"/>
      <c r="C2" s="242"/>
      <c r="D2" s="268" t="s">
        <v>0</v>
      </c>
      <c r="E2" s="269"/>
      <c r="F2" s="269"/>
      <c r="G2" s="269"/>
      <c r="H2" s="269"/>
      <c r="I2" s="269"/>
      <c r="J2" s="270"/>
      <c r="K2" s="50"/>
      <c r="L2" s="48"/>
      <c r="M2" s="262" t="str">
        <f>Proyecto!K2</f>
        <v>Código: GC-F-015</v>
      </c>
      <c r="N2" s="262"/>
      <c r="O2" s="262"/>
      <c r="P2" s="263"/>
      <c r="S2" s="4"/>
      <c r="T2" s="4"/>
      <c r="U2" s="8"/>
    </row>
    <row r="3" spans="2:31" ht="23.25" customHeight="1" x14ac:dyDescent="0.2">
      <c r="B3" s="243"/>
      <c r="C3" s="244"/>
      <c r="D3" s="271" t="s">
        <v>2</v>
      </c>
      <c r="E3" s="272"/>
      <c r="F3" s="272"/>
      <c r="G3" s="272"/>
      <c r="H3" s="272"/>
      <c r="I3" s="272"/>
      <c r="J3" s="273"/>
      <c r="K3" s="64"/>
      <c r="L3" s="58"/>
      <c r="M3" s="264" t="str">
        <f>Proyecto!K3</f>
        <v>Fecha: 17 de septiembre de 2014</v>
      </c>
      <c r="N3" s="264"/>
      <c r="O3" s="264"/>
      <c r="P3" s="265"/>
      <c r="S3" s="4"/>
      <c r="T3" s="4"/>
      <c r="U3" s="8"/>
    </row>
    <row r="4" spans="2:31" ht="24" customHeight="1" x14ac:dyDescent="0.2">
      <c r="B4" s="243"/>
      <c r="C4" s="244"/>
      <c r="D4" s="271" t="s">
        <v>4</v>
      </c>
      <c r="E4" s="272"/>
      <c r="F4" s="272"/>
      <c r="G4" s="272"/>
      <c r="H4" s="272"/>
      <c r="I4" s="272"/>
      <c r="J4" s="273"/>
      <c r="K4" s="64"/>
      <c r="L4" s="58"/>
      <c r="M4" s="264" t="str">
        <f>Proyecto!K4</f>
        <v>Versión 001</v>
      </c>
      <c r="N4" s="264"/>
      <c r="O4" s="264"/>
      <c r="P4" s="265"/>
      <c r="U4" s="8"/>
    </row>
    <row r="5" spans="2:31" ht="22.5" customHeight="1" thickBot="1" x14ac:dyDescent="0.25">
      <c r="B5" s="245"/>
      <c r="C5" s="246"/>
      <c r="D5" s="274" t="s">
        <v>6</v>
      </c>
      <c r="E5" s="275"/>
      <c r="F5" s="275"/>
      <c r="G5" s="275"/>
      <c r="H5" s="275"/>
      <c r="I5" s="275"/>
      <c r="J5" s="276"/>
      <c r="K5" s="51"/>
      <c r="L5" s="49"/>
      <c r="M5" s="266" t="s">
        <v>97</v>
      </c>
      <c r="N5" s="266"/>
      <c r="O5" s="266"/>
      <c r="P5" s="267"/>
    </row>
    <row r="6" spans="2:31" ht="5.25" customHeight="1" x14ac:dyDescent="0.2">
      <c r="B6" s="17"/>
      <c r="C6" s="17"/>
      <c r="D6" s="17"/>
      <c r="E6" s="17"/>
      <c r="F6" s="17"/>
      <c r="G6" s="17"/>
      <c r="H6" s="17"/>
      <c r="I6" s="17"/>
      <c r="J6" s="17"/>
      <c r="K6" s="17"/>
      <c r="L6" s="17"/>
      <c r="M6" s="17"/>
      <c r="N6" s="17"/>
      <c r="O6" s="17"/>
      <c r="P6" s="17"/>
    </row>
    <row r="7" spans="2:31" ht="29.25" customHeight="1" x14ac:dyDescent="0.2">
      <c r="B7" s="145" t="s">
        <v>8</v>
      </c>
      <c r="C7" s="145"/>
      <c r="D7" s="197" t="str">
        <f>Proyecto!$E$7</f>
        <v>Transparencia, integridad y ética en las sociedades colombianas.</v>
      </c>
      <c r="E7" s="197"/>
      <c r="F7" s="197"/>
      <c r="G7" s="197"/>
      <c r="H7" s="197"/>
      <c r="I7" s="197"/>
      <c r="J7" s="197"/>
      <c r="K7" s="197"/>
      <c r="L7" s="197"/>
      <c r="M7" s="197"/>
      <c r="N7" s="197"/>
      <c r="O7" s="197"/>
      <c r="P7" s="197"/>
      <c r="AE7" s="1"/>
    </row>
    <row r="8" spans="2:31" ht="6.75" customHeight="1" x14ac:dyDescent="0.2">
      <c r="B8" s="5"/>
      <c r="C8" s="5"/>
      <c r="D8" s="6"/>
      <c r="E8" s="6"/>
      <c r="F8" s="6"/>
      <c r="G8" s="6"/>
      <c r="H8" s="6"/>
      <c r="I8" s="6"/>
      <c r="J8" s="6"/>
      <c r="K8" s="6"/>
      <c r="L8" s="6"/>
      <c r="M8" s="6"/>
      <c r="N8" s="6"/>
      <c r="O8" s="6"/>
      <c r="P8" s="6"/>
      <c r="AE8" s="1"/>
    </row>
    <row r="10" spans="2:31" ht="87.75" customHeight="1" x14ac:dyDescent="0.2">
      <c r="B10" s="145" t="s">
        <v>98</v>
      </c>
      <c r="C10" s="145"/>
      <c r="D10" s="261" t="s">
        <v>252</v>
      </c>
      <c r="E10" s="278"/>
      <c r="F10" s="278"/>
      <c r="G10" s="278"/>
      <c r="H10" s="278"/>
      <c r="I10" s="278"/>
      <c r="J10" s="278"/>
      <c r="K10" s="278"/>
      <c r="L10" s="278"/>
      <c r="M10" s="278"/>
      <c r="N10" s="278"/>
      <c r="O10" s="278"/>
      <c r="P10" s="278"/>
      <c r="V10" s="277"/>
      <c r="W10" s="277"/>
      <c r="X10" s="277"/>
      <c r="Y10" s="277"/>
      <c r="Z10" s="277"/>
      <c r="AA10" s="277"/>
      <c r="AB10" s="277"/>
      <c r="AC10" s="277"/>
      <c r="AE10" s="1"/>
    </row>
    <row r="11" spans="2:31" ht="15.75" x14ac:dyDescent="0.2">
      <c r="D11" s="101"/>
      <c r="E11" s="101"/>
      <c r="F11" s="101"/>
      <c r="G11" s="101"/>
      <c r="H11" s="101"/>
      <c r="I11" s="101"/>
      <c r="J11" s="101"/>
      <c r="K11" s="101"/>
      <c r="L11" s="101"/>
      <c r="M11" s="101"/>
      <c r="N11" s="101"/>
      <c r="O11" s="101"/>
      <c r="P11" s="101"/>
    </row>
    <row r="12" spans="2:31" ht="32.25" customHeight="1" x14ac:dyDescent="0.2">
      <c r="B12" s="145" t="s">
        <v>99</v>
      </c>
      <c r="C12" s="145"/>
      <c r="D12" s="261" t="s">
        <v>253</v>
      </c>
      <c r="E12" s="261"/>
      <c r="F12" s="261"/>
      <c r="G12" s="261"/>
      <c r="H12" s="261"/>
      <c r="I12" s="261"/>
      <c r="J12" s="261"/>
      <c r="K12" s="261"/>
      <c r="L12" s="261"/>
      <c r="M12" s="261"/>
      <c r="N12" s="261"/>
      <c r="O12" s="261"/>
      <c r="P12" s="261"/>
    </row>
    <row r="13" spans="2:31" ht="6.75" customHeight="1" x14ac:dyDescent="0.2">
      <c r="B13" s="5"/>
      <c r="C13" s="5"/>
      <c r="D13" s="102"/>
      <c r="E13" s="102"/>
      <c r="F13" s="102"/>
      <c r="G13" s="102"/>
      <c r="H13" s="102"/>
      <c r="I13" s="102"/>
      <c r="J13" s="102"/>
      <c r="K13" s="102"/>
      <c r="L13" s="102"/>
      <c r="M13" s="102"/>
      <c r="N13" s="102"/>
      <c r="O13" s="102"/>
      <c r="P13" s="102"/>
      <c r="AE13" s="1"/>
    </row>
    <row r="14" spans="2:31" ht="51.75" customHeight="1" x14ac:dyDescent="0.2">
      <c r="B14" s="145" t="s">
        <v>100</v>
      </c>
      <c r="C14" s="145"/>
      <c r="D14" s="261" t="s">
        <v>220</v>
      </c>
      <c r="E14" s="261"/>
      <c r="F14" s="261"/>
      <c r="G14" s="261"/>
      <c r="H14" s="261"/>
      <c r="I14" s="261"/>
      <c r="J14" s="261"/>
      <c r="K14" s="261"/>
      <c r="L14" s="261"/>
      <c r="M14" s="261"/>
      <c r="N14" s="261"/>
      <c r="O14" s="261"/>
      <c r="P14" s="261"/>
    </row>
    <row r="15" spans="2:31" ht="6.75" customHeight="1" x14ac:dyDescent="0.2">
      <c r="B15" s="5"/>
      <c r="C15" s="5"/>
      <c r="D15" s="102"/>
      <c r="E15" s="102"/>
      <c r="F15" s="102"/>
      <c r="G15" s="102"/>
      <c r="H15" s="102"/>
      <c r="I15" s="102"/>
      <c r="J15" s="102"/>
      <c r="K15" s="102"/>
      <c r="L15" s="102"/>
      <c r="M15" s="102"/>
      <c r="N15" s="102"/>
      <c r="O15" s="102"/>
      <c r="P15" s="102"/>
      <c r="AE15" s="1"/>
    </row>
    <row r="16" spans="2:31" ht="55.5" customHeight="1" x14ac:dyDescent="0.2">
      <c r="B16" s="145" t="s">
        <v>101</v>
      </c>
      <c r="C16" s="145"/>
      <c r="D16" s="261" t="s">
        <v>254</v>
      </c>
      <c r="E16" s="261"/>
      <c r="F16" s="261"/>
      <c r="G16" s="261"/>
      <c r="H16" s="261"/>
      <c r="I16" s="261"/>
      <c r="J16" s="261"/>
      <c r="K16" s="261"/>
      <c r="L16" s="261"/>
      <c r="M16" s="261"/>
      <c r="N16" s="261"/>
      <c r="O16" s="261"/>
      <c r="P16" s="261"/>
      <c r="V16" s="277"/>
      <c r="W16" s="277"/>
      <c r="X16" s="277"/>
      <c r="Y16" s="277"/>
      <c r="Z16" s="277"/>
      <c r="AA16" s="277"/>
      <c r="AB16" s="277"/>
      <c r="AC16" s="277"/>
    </row>
    <row r="17" spans="2:31" ht="6.75" customHeight="1" x14ac:dyDescent="0.2">
      <c r="B17" s="5"/>
      <c r="C17" s="5"/>
      <c r="D17" s="102"/>
      <c r="E17" s="102"/>
      <c r="F17" s="102"/>
      <c r="G17" s="102"/>
      <c r="H17" s="102"/>
      <c r="I17" s="102"/>
      <c r="J17" s="102"/>
      <c r="K17" s="102"/>
      <c r="L17" s="102"/>
      <c r="M17" s="102"/>
      <c r="N17" s="102"/>
      <c r="O17" s="102"/>
      <c r="P17" s="102"/>
      <c r="AE17" s="1"/>
    </row>
    <row r="18" spans="2:31" ht="281.25" customHeight="1" x14ac:dyDescent="0.2">
      <c r="B18" s="145" t="s">
        <v>102</v>
      </c>
      <c r="C18" s="145"/>
      <c r="D18" s="261" t="s">
        <v>257</v>
      </c>
      <c r="E18" s="261"/>
      <c r="F18" s="261"/>
      <c r="G18" s="261"/>
      <c r="H18" s="261"/>
      <c r="I18" s="261"/>
      <c r="J18" s="261"/>
      <c r="K18" s="261"/>
      <c r="L18" s="261"/>
      <c r="M18" s="261"/>
      <c r="N18" s="261"/>
      <c r="O18" s="261"/>
      <c r="P18" s="261"/>
      <c r="V18" s="277"/>
      <c r="W18" s="277"/>
      <c r="X18" s="277"/>
      <c r="Y18" s="277"/>
      <c r="Z18" s="277"/>
      <c r="AA18" s="277"/>
      <c r="AB18" s="277"/>
      <c r="AC18" s="277"/>
    </row>
    <row r="19" spans="2:31" ht="13.5" customHeight="1" x14ac:dyDescent="0.2">
      <c r="B19" s="5"/>
      <c r="C19" s="5"/>
      <c r="D19" s="103"/>
      <c r="E19" s="103"/>
      <c r="F19" s="103"/>
      <c r="G19" s="103"/>
      <c r="H19" s="103"/>
      <c r="I19" s="103"/>
      <c r="J19" s="103"/>
      <c r="K19" s="103"/>
      <c r="L19" s="103"/>
      <c r="M19" s="103"/>
      <c r="N19" s="103"/>
      <c r="O19" s="103"/>
      <c r="P19" s="103"/>
      <c r="AE19" s="1"/>
    </row>
    <row r="20" spans="2:31" ht="55.5" customHeight="1" x14ac:dyDescent="0.2">
      <c r="B20" s="279" t="s">
        <v>103</v>
      </c>
      <c r="C20" s="279"/>
      <c r="D20" s="261" t="s">
        <v>256</v>
      </c>
      <c r="E20" s="261"/>
      <c r="F20" s="261"/>
      <c r="G20" s="261"/>
      <c r="H20" s="261"/>
      <c r="I20" s="261"/>
      <c r="J20" s="261"/>
      <c r="K20" s="261"/>
      <c r="L20" s="261"/>
      <c r="M20" s="261"/>
      <c r="N20" s="261"/>
      <c r="O20" s="261"/>
      <c r="P20" s="261"/>
      <c r="V20" s="277"/>
      <c r="W20" s="277"/>
      <c r="X20" s="277"/>
      <c r="Y20" s="277"/>
      <c r="Z20" s="277"/>
      <c r="AA20" s="277"/>
      <c r="AB20" s="277"/>
      <c r="AC20" s="277"/>
    </row>
  </sheetData>
  <mergeCells count="30">
    <mergeCell ref="V16:AC16"/>
    <mergeCell ref="V18:AC18"/>
    <mergeCell ref="V20:AC20"/>
    <mergeCell ref="V10:AC10"/>
    <mergeCell ref="B7:C7"/>
    <mergeCell ref="D7:P7"/>
    <mergeCell ref="D20:P20"/>
    <mergeCell ref="B10:C10"/>
    <mergeCell ref="D10:P10"/>
    <mergeCell ref="B12:C12"/>
    <mergeCell ref="B14:C14"/>
    <mergeCell ref="B16:C16"/>
    <mergeCell ref="B18:C18"/>
    <mergeCell ref="B20:C20"/>
    <mergeCell ref="D18:P18"/>
    <mergeCell ref="D12:P12"/>
    <mergeCell ref="B2:C2"/>
    <mergeCell ref="B3:C3"/>
    <mergeCell ref="B4:C4"/>
    <mergeCell ref="B5:C5"/>
    <mergeCell ref="D2:J2"/>
    <mergeCell ref="D3:J3"/>
    <mergeCell ref="D4:J4"/>
    <mergeCell ref="D5:J5"/>
    <mergeCell ref="D14:P14"/>
    <mergeCell ref="D16:P16"/>
    <mergeCell ref="M2:P2"/>
    <mergeCell ref="M3:P3"/>
    <mergeCell ref="M4:P4"/>
    <mergeCell ref="M5:P5"/>
  </mergeCells>
  <dataValidations count="1">
    <dataValidation type="whole" allowBlank="1" showInputMessage="1" showErrorMessage="1" sqref="O20:U65492 O9:U9 G9:M9 W9:AC9 G20:M65492 O11:P11 G11:M11 W14:AC14 G14:M14 O14:U14 O16:U16 Q11:U12 G16:M16 G18:M18 O18:U18 W11:AC12 W21:AC65492">
      <formula1>1</formula1>
      <formula2>5</formula2>
    </dataValidation>
  </dataValidations>
  <printOptions horizontalCentered="1"/>
  <pageMargins left="0.39370078740157483" right="0.39370078740157483" top="0.74803149606299213" bottom="0.74803149606299213" header="0.31496062992125984" footer="0.31496062992125984"/>
  <pageSetup scale="69" fitToHeight="0" orientation="landscape" r:id="rId1"/>
  <headerFooter>
    <oddHeader>&amp;A</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N39"/>
  <sheetViews>
    <sheetView showGridLines="0" topLeftCell="A8" zoomScale="55" zoomScaleNormal="55" workbookViewId="0">
      <pane xSplit="5" ySplit="2" topLeftCell="F10" activePane="bottomRight" state="frozen"/>
      <selection activeCell="A8" sqref="A8"/>
      <selection pane="topRight" activeCell="F8" sqref="F8"/>
      <selection pane="bottomLeft" activeCell="A10" sqref="A10"/>
      <selection pane="bottomRight" activeCell="K23" sqref="K23"/>
    </sheetView>
  </sheetViews>
  <sheetFormatPr baseColWidth="10" defaultColWidth="11.42578125" defaultRowHeight="12.75" x14ac:dyDescent="0.2"/>
  <cols>
    <col min="1" max="1" width="0.5703125" style="105" customWidth="1"/>
    <col min="2" max="2" width="5.140625" style="105" customWidth="1"/>
    <col min="3" max="3" width="33.5703125" style="105" customWidth="1"/>
    <col min="4" max="4" width="33.140625" style="106" customWidth="1"/>
    <col min="5" max="5" width="11" style="105" customWidth="1"/>
    <col min="6" max="6" width="15.28515625" style="105" customWidth="1"/>
    <col min="7" max="7" width="42.7109375" style="105" customWidth="1"/>
    <col min="8" max="9" width="39.7109375" style="105" customWidth="1"/>
    <col min="10" max="10" width="16.28515625" style="105" customWidth="1"/>
    <col min="11" max="11" width="68.7109375" style="107" customWidth="1"/>
    <col min="12" max="12" width="34.140625" style="105" customWidth="1"/>
    <col min="13" max="13" width="22.85546875" style="105" customWidth="1"/>
    <col min="14" max="35" width="8.7109375" style="108" hidden="1" customWidth="1"/>
    <col min="36" max="36" width="1.85546875" style="105" hidden="1" customWidth="1"/>
    <col min="37" max="37" width="28.5703125" style="108" hidden="1" customWidth="1"/>
    <col min="38" max="38" width="27.7109375" style="105" hidden="1" customWidth="1"/>
    <col min="39" max="39" width="37.140625" style="105" hidden="1" customWidth="1"/>
    <col min="40" max="40" width="20.85546875" style="105" customWidth="1"/>
    <col min="41" max="255" width="9.140625" style="105" customWidth="1"/>
    <col min="256" max="16384" width="11.42578125" style="105"/>
  </cols>
  <sheetData>
    <row r="1" spans="1:40" ht="13.5" thickBot="1" x14ac:dyDescent="0.25"/>
    <row r="2" spans="1:40" ht="20.100000000000001" customHeight="1" x14ac:dyDescent="0.2">
      <c r="C2" s="280"/>
      <c r="D2" s="297" t="s">
        <v>0</v>
      </c>
      <c r="E2" s="298"/>
      <c r="F2" s="298"/>
      <c r="G2" s="298"/>
      <c r="H2" s="298"/>
      <c r="I2" s="298"/>
      <c r="J2" s="298"/>
      <c r="K2" s="299"/>
      <c r="L2" s="291" t="str">
        <f>Proyecto!K2</f>
        <v>Código: GC-F-015</v>
      </c>
      <c r="M2" s="292"/>
      <c r="N2" s="109"/>
      <c r="O2" s="109"/>
      <c r="P2" s="109"/>
      <c r="Q2" s="109"/>
      <c r="R2" s="109"/>
      <c r="S2" s="109"/>
      <c r="T2" s="109"/>
      <c r="U2" s="109"/>
      <c r="V2" s="109"/>
      <c r="W2" s="109"/>
      <c r="X2" s="109"/>
      <c r="Y2" s="109"/>
      <c r="Z2" s="109"/>
      <c r="AA2" s="109"/>
      <c r="AB2" s="109"/>
      <c r="AC2" s="109"/>
      <c r="AD2" s="109"/>
      <c r="AE2" s="109"/>
      <c r="AF2" s="109"/>
      <c r="AG2" s="109"/>
      <c r="AH2" s="109"/>
      <c r="AI2" s="109"/>
      <c r="AJ2" s="110"/>
      <c r="AK2" s="106"/>
    </row>
    <row r="3" spans="1:40" ht="20.100000000000001" customHeight="1" x14ac:dyDescent="0.2">
      <c r="C3" s="281"/>
      <c r="D3" s="283" t="s">
        <v>2</v>
      </c>
      <c r="E3" s="284"/>
      <c r="F3" s="284"/>
      <c r="G3" s="284"/>
      <c r="H3" s="284"/>
      <c r="I3" s="284"/>
      <c r="J3" s="284"/>
      <c r="K3" s="285"/>
      <c r="L3" s="293" t="str">
        <f>Proyecto!K3</f>
        <v>Fecha: 17 de septiembre de 2014</v>
      </c>
      <c r="M3" s="294"/>
      <c r="N3" s="109"/>
      <c r="O3" s="109"/>
      <c r="P3" s="109"/>
      <c r="Q3" s="109"/>
      <c r="R3" s="109"/>
      <c r="S3" s="109"/>
      <c r="T3" s="109"/>
      <c r="U3" s="109"/>
      <c r="V3" s="109"/>
      <c r="W3" s="109"/>
      <c r="X3" s="109"/>
      <c r="Y3" s="109"/>
      <c r="Z3" s="109"/>
      <c r="AA3" s="109"/>
      <c r="AB3" s="109"/>
      <c r="AC3" s="109"/>
      <c r="AD3" s="109"/>
      <c r="AE3" s="109"/>
      <c r="AF3" s="109"/>
      <c r="AG3" s="109"/>
      <c r="AH3" s="109"/>
      <c r="AI3" s="109"/>
      <c r="AJ3" s="110"/>
      <c r="AK3" s="106"/>
    </row>
    <row r="4" spans="1:40" ht="20.100000000000001" customHeight="1" x14ac:dyDescent="0.2">
      <c r="C4" s="281"/>
      <c r="D4" s="283" t="s">
        <v>4</v>
      </c>
      <c r="E4" s="284"/>
      <c r="F4" s="284"/>
      <c r="G4" s="284"/>
      <c r="H4" s="284"/>
      <c r="I4" s="284"/>
      <c r="J4" s="284"/>
      <c r="K4" s="285"/>
      <c r="L4" s="293" t="str">
        <f>Proyecto!K4</f>
        <v>Versión 001</v>
      </c>
      <c r="M4" s="294"/>
      <c r="N4" s="109"/>
      <c r="O4" s="109"/>
      <c r="P4" s="109"/>
      <c r="Q4" s="109"/>
      <c r="R4" s="109"/>
      <c r="S4" s="109"/>
      <c r="T4" s="109"/>
      <c r="U4" s="109"/>
      <c r="V4" s="109"/>
      <c r="W4" s="109"/>
      <c r="X4" s="109"/>
      <c r="Y4" s="109"/>
      <c r="Z4" s="109"/>
      <c r="AA4" s="109"/>
      <c r="AB4" s="109"/>
      <c r="AC4" s="109"/>
      <c r="AD4" s="109"/>
      <c r="AE4" s="109"/>
      <c r="AF4" s="109"/>
      <c r="AG4" s="109"/>
      <c r="AH4" s="109"/>
      <c r="AI4" s="109"/>
      <c r="AJ4" s="110"/>
      <c r="AK4" s="106"/>
    </row>
    <row r="5" spans="1:40" ht="20.100000000000001" customHeight="1" thickBot="1" x14ac:dyDescent="0.25">
      <c r="C5" s="282"/>
      <c r="D5" s="286" t="s">
        <v>6</v>
      </c>
      <c r="E5" s="287"/>
      <c r="F5" s="287"/>
      <c r="G5" s="287"/>
      <c r="H5" s="287"/>
      <c r="I5" s="287"/>
      <c r="J5" s="287"/>
      <c r="K5" s="288"/>
      <c r="L5" s="295" t="s">
        <v>104</v>
      </c>
      <c r="M5" s="296"/>
      <c r="N5" s="109"/>
      <c r="O5" s="109"/>
      <c r="P5" s="109"/>
      <c r="Q5" s="109"/>
      <c r="R5" s="109"/>
      <c r="S5" s="109"/>
      <c r="T5" s="109"/>
      <c r="U5" s="109"/>
      <c r="V5" s="109"/>
      <c r="W5" s="109"/>
      <c r="X5" s="109"/>
      <c r="Y5" s="109"/>
      <c r="Z5" s="109"/>
      <c r="AA5" s="109"/>
      <c r="AB5" s="109"/>
      <c r="AC5" s="109"/>
      <c r="AD5" s="109"/>
      <c r="AE5" s="109"/>
      <c r="AF5" s="109"/>
      <c r="AG5" s="109"/>
      <c r="AH5" s="109"/>
      <c r="AI5" s="109"/>
      <c r="AJ5" s="110"/>
      <c r="AK5" s="106"/>
    </row>
    <row r="6" spans="1:40" x14ac:dyDescent="0.2">
      <c r="C6" s="111"/>
      <c r="D6" s="112"/>
      <c r="E6" s="111"/>
      <c r="F6" s="111"/>
    </row>
    <row r="7" spans="1:40" ht="47.25" customHeight="1" x14ac:dyDescent="0.2">
      <c r="C7" s="113" t="s">
        <v>105</v>
      </c>
      <c r="D7" s="289" t="str">
        <f>Proyecto!$E$7</f>
        <v>Transparencia, integridad y ética en las sociedades colombianas.</v>
      </c>
      <c r="E7" s="289"/>
      <c r="F7" s="289"/>
      <c r="G7" s="289"/>
      <c r="H7" s="289"/>
      <c r="I7" s="289"/>
      <c r="J7" s="289"/>
      <c r="K7" s="289"/>
      <c r="L7" s="289"/>
      <c r="M7" s="290"/>
      <c r="N7" s="105"/>
      <c r="O7" s="105"/>
      <c r="P7" s="105"/>
      <c r="Q7" s="105"/>
      <c r="R7" s="105"/>
      <c r="S7" s="105"/>
      <c r="T7" s="105"/>
      <c r="U7" s="105"/>
      <c r="V7" s="105"/>
      <c r="W7" s="105"/>
      <c r="X7" s="105"/>
      <c r="Y7" s="105"/>
      <c r="Z7" s="105"/>
      <c r="AA7" s="105"/>
      <c r="AB7" s="105"/>
      <c r="AC7" s="105"/>
      <c r="AD7" s="105"/>
      <c r="AE7" s="105"/>
      <c r="AF7" s="105"/>
      <c r="AG7" s="105"/>
      <c r="AH7" s="105"/>
      <c r="AI7" s="105"/>
      <c r="AJ7" s="114"/>
      <c r="AK7" s="105"/>
    </row>
    <row r="8" spans="1:40" x14ac:dyDescent="0.2">
      <c r="N8" s="300" t="s">
        <v>258</v>
      </c>
      <c r="O8" s="300"/>
      <c r="P8" s="300" t="s">
        <v>259</v>
      </c>
      <c r="Q8" s="300"/>
      <c r="R8" s="300" t="s">
        <v>260</v>
      </c>
      <c r="S8" s="300"/>
      <c r="T8" s="300" t="s">
        <v>261</v>
      </c>
      <c r="U8" s="300"/>
      <c r="V8" s="300" t="s">
        <v>262</v>
      </c>
      <c r="W8" s="300"/>
      <c r="X8" s="300" t="s">
        <v>263</v>
      </c>
      <c r="Y8" s="300"/>
      <c r="Z8" s="300" t="s">
        <v>264</v>
      </c>
      <c r="AA8" s="300"/>
      <c r="AB8" s="300" t="s">
        <v>265</v>
      </c>
      <c r="AC8" s="300"/>
      <c r="AD8" s="300" t="s">
        <v>266</v>
      </c>
      <c r="AE8" s="300"/>
      <c r="AF8" s="300" t="s">
        <v>267</v>
      </c>
      <c r="AG8" s="300"/>
      <c r="AH8" s="300" t="s">
        <v>268</v>
      </c>
      <c r="AI8" s="300"/>
    </row>
    <row r="9" spans="1:40" ht="66.75" customHeight="1" x14ac:dyDescent="0.2">
      <c r="B9" s="319" t="s">
        <v>106</v>
      </c>
      <c r="C9" s="319" t="s">
        <v>107</v>
      </c>
      <c r="D9" s="319" t="s">
        <v>108</v>
      </c>
      <c r="E9" s="319" t="s">
        <v>109</v>
      </c>
      <c r="F9" s="320" t="s">
        <v>110</v>
      </c>
      <c r="G9" s="319" t="s">
        <v>111</v>
      </c>
      <c r="H9" s="321" t="s">
        <v>112</v>
      </c>
      <c r="I9" s="321" t="s">
        <v>113</v>
      </c>
      <c r="J9" s="321" t="s">
        <v>114</v>
      </c>
      <c r="K9" s="320" t="s">
        <v>244</v>
      </c>
      <c r="L9" s="322" t="s">
        <v>115</v>
      </c>
      <c r="M9" s="322" t="s">
        <v>116</v>
      </c>
      <c r="N9" s="322" t="s">
        <v>269</v>
      </c>
      <c r="O9" s="322" t="s">
        <v>270</v>
      </c>
      <c r="P9" s="322" t="s">
        <v>269</v>
      </c>
      <c r="Q9" s="322" t="s">
        <v>270</v>
      </c>
      <c r="R9" s="322" t="s">
        <v>269</v>
      </c>
      <c r="S9" s="322" t="s">
        <v>270</v>
      </c>
      <c r="T9" s="322" t="s">
        <v>269</v>
      </c>
      <c r="U9" s="322" t="s">
        <v>270</v>
      </c>
      <c r="V9" s="322" t="s">
        <v>269</v>
      </c>
      <c r="W9" s="322" t="s">
        <v>270</v>
      </c>
      <c r="X9" s="322" t="s">
        <v>269</v>
      </c>
      <c r="Y9" s="322" t="s">
        <v>270</v>
      </c>
      <c r="Z9" s="322" t="s">
        <v>269</v>
      </c>
      <c r="AA9" s="322" t="s">
        <v>270</v>
      </c>
      <c r="AB9" s="322" t="s">
        <v>269</v>
      </c>
      <c r="AC9" s="322" t="s">
        <v>270</v>
      </c>
      <c r="AD9" s="322" t="s">
        <v>269</v>
      </c>
      <c r="AE9" s="322" t="s">
        <v>270</v>
      </c>
      <c r="AF9" s="322" t="s">
        <v>269</v>
      </c>
      <c r="AG9" s="322" t="s">
        <v>270</v>
      </c>
      <c r="AH9" s="322" t="s">
        <v>269</v>
      </c>
      <c r="AI9" s="322" t="s">
        <v>270</v>
      </c>
      <c r="AJ9" s="323"/>
      <c r="AK9" s="324"/>
      <c r="AL9" s="323"/>
      <c r="AM9" s="323"/>
      <c r="AN9" s="323"/>
    </row>
    <row r="10" spans="1:40" s="117" customFormat="1" ht="186.75" customHeight="1" x14ac:dyDescent="0.2">
      <c r="A10" s="115"/>
      <c r="B10" s="133">
        <v>1</v>
      </c>
      <c r="C10" s="134" t="s">
        <v>117</v>
      </c>
      <c r="D10" s="135" t="s">
        <v>170</v>
      </c>
      <c r="E10" s="136">
        <v>1</v>
      </c>
      <c r="F10" s="143">
        <v>0.06</v>
      </c>
      <c r="G10" s="137" t="s">
        <v>180</v>
      </c>
      <c r="H10" s="138">
        <v>44958</v>
      </c>
      <c r="I10" s="138">
        <v>45169</v>
      </c>
      <c r="J10" s="139">
        <f>+(I10-H10)/7</f>
        <v>30.142857142857142</v>
      </c>
      <c r="K10" s="134" t="s">
        <v>282</v>
      </c>
      <c r="L10" s="325"/>
      <c r="M10" s="326">
        <f>+O10+Q10+S10+U10+W10+Y10+AA10+AC10+AE10+AG10+AI10</f>
        <v>1.8999999999999996E-2</v>
      </c>
      <c r="N10" s="327">
        <v>1E-3</v>
      </c>
      <c r="O10" s="328">
        <v>1E-3</v>
      </c>
      <c r="P10" s="327">
        <v>8.9999999999999993E-3</v>
      </c>
      <c r="Q10" s="328">
        <v>8.9999999999999993E-3</v>
      </c>
      <c r="R10" s="327">
        <v>0.01</v>
      </c>
      <c r="S10" s="328">
        <v>8.9999999999999993E-3</v>
      </c>
      <c r="T10" s="327">
        <v>0.01</v>
      </c>
      <c r="U10" s="329"/>
      <c r="V10" s="327">
        <v>0.01</v>
      </c>
      <c r="W10" s="329"/>
      <c r="X10" s="327">
        <v>0.01</v>
      </c>
      <c r="Y10" s="329"/>
      <c r="Z10" s="327">
        <v>0.01</v>
      </c>
      <c r="AA10" s="329"/>
      <c r="AB10" s="327">
        <v>0</v>
      </c>
      <c r="AC10" s="329"/>
      <c r="AD10" s="327">
        <v>0</v>
      </c>
      <c r="AE10" s="329"/>
      <c r="AF10" s="327">
        <v>0</v>
      </c>
      <c r="AG10" s="329"/>
      <c r="AH10" s="327">
        <v>0</v>
      </c>
      <c r="AI10" s="329"/>
      <c r="AJ10" s="330"/>
      <c r="AK10" s="331">
        <f>+N10+P10+R10+T10+V10+X10+Z10+AB10+AD10+AF10+AH10</f>
        <v>6.0000000000000005E-2</v>
      </c>
      <c r="AL10" s="332">
        <f>+F10</f>
        <v>0.06</v>
      </c>
      <c r="AM10" s="333">
        <f>+AK10-AL10</f>
        <v>0</v>
      </c>
      <c r="AN10" s="334"/>
    </row>
    <row r="11" spans="1:40" s="117" customFormat="1" ht="94.5" x14ac:dyDescent="0.2">
      <c r="A11" s="115"/>
      <c r="B11" s="133">
        <v>2</v>
      </c>
      <c r="C11" s="134" t="s">
        <v>118</v>
      </c>
      <c r="D11" s="135" t="s">
        <v>177</v>
      </c>
      <c r="E11" s="136">
        <v>1</v>
      </c>
      <c r="F11" s="143">
        <v>0.06</v>
      </c>
      <c r="G11" s="137" t="s">
        <v>181</v>
      </c>
      <c r="H11" s="138">
        <v>44958</v>
      </c>
      <c r="I11" s="138">
        <v>45275</v>
      </c>
      <c r="J11" s="139">
        <f t="shared" ref="J11:J24" si="0">+(I11-H11)/7</f>
        <v>45.285714285714285</v>
      </c>
      <c r="K11" s="134" t="s">
        <v>272</v>
      </c>
      <c r="L11" s="325"/>
      <c r="M11" s="326">
        <f t="shared" ref="M11:M24" si="1">+O11+Q11+S11+U11+W11+Y11+AA11+AC11+AE11+AG11+AI11</f>
        <v>0.03</v>
      </c>
      <c r="N11" s="327">
        <v>1.4999999999999999E-2</v>
      </c>
      <c r="O11" s="328">
        <v>1.4999999999999999E-2</v>
      </c>
      <c r="P11" s="327">
        <v>1.4999999999999999E-2</v>
      </c>
      <c r="Q11" s="328">
        <v>1.4999999999999999E-2</v>
      </c>
      <c r="R11" s="327">
        <v>0</v>
      </c>
      <c r="S11" s="328">
        <v>0</v>
      </c>
      <c r="T11" s="327">
        <v>0</v>
      </c>
      <c r="U11" s="329"/>
      <c r="V11" s="327">
        <v>0.01</v>
      </c>
      <c r="W11" s="329"/>
      <c r="X11" s="327">
        <v>0</v>
      </c>
      <c r="Y11" s="329"/>
      <c r="Z11" s="327">
        <v>0</v>
      </c>
      <c r="AA11" s="329"/>
      <c r="AB11" s="327">
        <v>0.01</v>
      </c>
      <c r="AC11" s="329"/>
      <c r="AD11" s="327">
        <v>0</v>
      </c>
      <c r="AE11" s="329"/>
      <c r="AF11" s="327">
        <v>0.01</v>
      </c>
      <c r="AG11" s="329"/>
      <c r="AH11" s="327">
        <v>0</v>
      </c>
      <c r="AI11" s="329"/>
      <c r="AJ11" s="335"/>
      <c r="AK11" s="331">
        <f t="shared" ref="AK11:AK24" si="2">+N11+P11+R11+T11+V11+X11+Z11+AB11+AD11+AF11+AH11</f>
        <v>6.0000000000000005E-2</v>
      </c>
      <c r="AL11" s="332">
        <f t="shared" ref="AL11:AL24" si="3">+F11</f>
        <v>0.06</v>
      </c>
      <c r="AM11" s="333">
        <f t="shared" ref="AM11:AM24" si="4">+AK11-AL11</f>
        <v>0</v>
      </c>
      <c r="AN11" s="334"/>
    </row>
    <row r="12" spans="1:40" s="117" customFormat="1" ht="141.75" x14ac:dyDescent="0.2">
      <c r="A12" s="115"/>
      <c r="B12" s="133">
        <v>3</v>
      </c>
      <c r="C12" s="140" t="s">
        <v>119</v>
      </c>
      <c r="D12" s="135" t="s">
        <v>171</v>
      </c>
      <c r="E12" s="136">
        <v>1</v>
      </c>
      <c r="F12" s="143">
        <v>0.03</v>
      </c>
      <c r="G12" s="137" t="s">
        <v>187</v>
      </c>
      <c r="H12" s="138">
        <v>44958</v>
      </c>
      <c r="I12" s="138">
        <v>45230</v>
      </c>
      <c r="J12" s="139">
        <f t="shared" si="0"/>
        <v>38.857142857142854</v>
      </c>
      <c r="K12" s="134" t="s">
        <v>284</v>
      </c>
      <c r="L12" s="325">
        <v>45046</v>
      </c>
      <c r="M12" s="326">
        <f t="shared" si="1"/>
        <v>2.9600000000000001E-2</v>
      </c>
      <c r="N12" s="327">
        <v>1E-3</v>
      </c>
      <c r="O12" s="328">
        <v>1E-3</v>
      </c>
      <c r="P12" s="327">
        <v>3.5999999999999999E-3</v>
      </c>
      <c r="Q12" s="328">
        <v>3.5999999999999999E-3</v>
      </c>
      <c r="R12" s="327">
        <v>3.5999999999999999E-3</v>
      </c>
      <c r="S12" s="328">
        <v>2.5000000000000001E-2</v>
      </c>
      <c r="T12" s="327">
        <v>3.5999999999999999E-3</v>
      </c>
      <c r="U12" s="328"/>
      <c r="V12" s="327">
        <v>3.5999999999999999E-3</v>
      </c>
      <c r="W12" s="328"/>
      <c r="X12" s="327">
        <v>3.5999999999999999E-3</v>
      </c>
      <c r="Y12" s="328"/>
      <c r="Z12" s="327">
        <v>3.5999999999999999E-3</v>
      </c>
      <c r="AA12" s="328"/>
      <c r="AB12" s="327">
        <v>3.7000000000000002E-3</v>
      </c>
      <c r="AC12" s="328"/>
      <c r="AD12" s="327">
        <v>3.7000000000000002E-3</v>
      </c>
      <c r="AE12" s="328"/>
      <c r="AF12" s="327">
        <v>0</v>
      </c>
      <c r="AG12" s="329"/>
      <c r="AH12" s="327">
        <v>0</v>
      </c>
      <c r="AI12" s="329"/>
      <c r="AJ12" s="330"/>
      <c r="AK12" s="331">
        <f t="shared" si="2"/>
        <v>0.03</v>
      </c>
      <c r="AL12" s="332">
        <f t="shared" si="3"/>
        <v>0.03</v>
      </c>
      <c r="AM12" s="333">
        <f t="shared" si="4"/>
        <v>0</v>
      </c>
      <c r="AN12" s="334"/>
    </row>
    <row r="13" spans="1:40" s="117" customFormat="1" ht="129" customHeight="1" x14ac:dyDescent="0.2">
      <c r="A13" s="115"/>
      <c r="B13" s="133">
        <v>4</v>
      </c>
      <c r="C13" s="134" t="s">
        <v>179</v>
      </c>
      <c r="D13" s="135" t="s">
        <v>174</v>
      </c>
      <c r="E13" s="136">
        <v>1</v>
      </c>
      <c r="F13" s="143">
        <v>0.03</v>
      </c>
      <c r="G13" s="137" t="s">
        <v>181</v>
      </c>
      <c r="H13" s="138">
        <v>44958</v>
      </c>
      <c r="I13" s="138">
        <v>45016</v>
      </c>
      <c r="J13" s="139">
        <f t="shared" si="0"/>
        <v>8.2857142857142865</v>
      </c>
      <c r="K13" s="134" t="s">
        <v>273</v>
      </c>
      <c r="L13" s="325">
        <v>45016</v>
      </c>
      <c r="M13" s="326">
        <f t="shared" si="1"/>
        <v>0.03</v>
      </c>
      <c r="N13" s="327">
        <v>0.02</v>
      </c>
      <c r="O13" s="328">
        <v>0.02</v>
      </c>
      <c r="P13" s="327">
        <v>0.01</v>
      </c>
      <c r="Q13" s="328">
        <v>0.01</v>
      </c>
      <c r="R13" s="327">
        <v>0</v>
      </c>
      <c r="S13" s="328">
        <v>0</v>
      </c>
      <c r="T13" s="327">
        <v>0</v>
      </c>
      <c r="U13" s="329"/>
      <c r="V13" s="327">
        <v>0</v>
      </c>
      <c r="W13" s="329"/>
      <c r="X13" s="327">
        <v>0</v>
      </c>
      <c r="Y13" s="329"/>
      <c r="Z13" s="327">
        <v>0</v>
      </c>
      <c r="AA13" s="329"/>
      <c r="AB13" s="327">
        <v>0</v>
      </c>
      <c r="AC13" s="329"/>
      <c r="AD13" s="327">
        <v>0</v>
      </c>
      <c r="AE13" s="329"/>
      <c r="AF13" s="327">
        <v>0</v>
      </c>
      <c r="AG13" s="329"/>
      <c r="AH13" s="327">
        <v>0</v>
      </c>
      <c r="AI13" s="329"/>
      <c r="AJ13" s="335"/>
      <c r="AK13" s="331">
        <f t="shared" si="2"/>
        <v>0.03</v>
      </c>
      <c r="AL13" s="332">
        <f t="shared" si="3"/>
        <v>0.03</v>
      </c>
      <c r="AM13" s="333">
        <f t="shared" si="4"/>
        <v>0</v>
      </c>
      <c r="AN13" s="334"/>
    </row>
    <row r="14" spans="1:40" s="117" customFormat="1" ht="126.75" customHeight="1" x14ac:dyDescent="0.2">
      <c r="A14" s="115"/>
      <c r="B14" s="133">
        <v>5</v>
      </c>
      <c r="C14" s="140" t="s">
        <v>120</v>
      </c>
      <c r="D14" s="135" t="s">
        <v>172</v>
      </c>
      <c r="E14" s="136">
        <v>1</v>
      </c>
      <c r="F14" s="143">
        <v>2.5000000000000001E-2</v>
      </c>
      <c r="G14" s="137" t="s">
        <v>183</v>
      </c>
      <c r="H14" s="138">
        <v>44958</v>
      </c>
      <c r="I14" s="138">
        <v>45107</v>
      </c>
      <c r="J14" s="139">
        <f t="shared" si="0"/>
        <v>21.285714285714285</v>
      </c>
      <c r="K14" s="134" t="s">
        <v>279</v>
      </c>
      <c r="L14" s="325"/>
      <c r="M14" s="326">
        <f t="shared" si="1"/>
        <v>1.0999999999999999E-2</v>
      </c>
      <c r="N14" s="327">
        <v>1.5E-3</v>
      </c>
      <c r="O14" s="328">
        <v>1.5E-3</v>
      </c>
      <c r="P14" s="327">
        <v>4.4999999999999997E-3</v>
      </c>
      <c r="Q14" s="336">
        <v>4.4999999999999997E-3</v>
      </c>
      <c r="R14" s="327">
        <v>4.4999999999999997E-3</v>
      </c>
      <c r="S14" s="336">
        <v>5.0000000000000001E-3</v>
      </c>
      <c r="T14" s="327">
        <v>4.4999999999999997E-3</v>
      </c>
      <c r="U14" s="329"/>
      <c r="V14" s="327">
        <v>0.01</v>
      </c>
      <c r="W14" s="329"/>
      <c r="X14" s="327">
        <v>0</v>
      </c>
      <c r="Y14" s="329"/>
      <c r="Z14" s="327">
        <v>0</v>
      </c>
      <c r="AA14" s="329"/>
      <c r="AB14" s="327">
        <v>0</v>
      </c>
      <c r="AC14" s="329"/>
      <c r="AD14" s="327">
        <v>0</v>
      </c>
      <c r="AE14" s="329"/>
      <c r="AF14" s="327">
        <v>0</v>
      </c>
      <c r="AG14" s="329"/>
      <c r="AH14" s="327">
        <v>0</v>
      </c>
      <c r="AI14" s="329"/>
      <c r="AJ14" s="330"/>
      <c r="AK14" s="331">
        <f t="shared" si="2"/>
        <v>2.5000000000000001E-2</v>
      </c>
      <c r="AL14" s="332">
        <f t="shared" si="3"/>
        <v>2.5000000000000001E-2</v>
      </c>
      <c r="AM14" s="333">
        <f t="shared" si="4"/>
        <v>0</v>
      </c>
      <c r="AN14" s="334"/>
    </row>
    <row r="15" spans="1:40" s="117" customFormat="1" ht="110.25" x14ac:dyDescent="0.2">
      <c r="A15" s="115"/>
      <c r="B15" s="133">
        <v>6</v>
      </c>
      <c r="C15" s="134" t="s">
        <v>173</v>
      </c>
      <c r="D15" s="135" t="s">
        <v>174</v>
      </c>
      <c r="E15" s="136">
        <v>1</v>
      </c>
      <c r="F15" s="143">
        <v>0.05</v>
      </c>
      <c r="G15" s="137" t="s">
        <v>184</v>
      </c>
      <c r="H15" s="138">
        <v>44958</v>
      </c>
      <c r="I15" s="138">
        <v>45016</v>
      </c>
      <c r="J15" s="139">
        <f t="shared" si="0"/>
        <v>8.2857142857142865</v>
      </c>
      <c r="K15" s="134" t="s">
        <v>285</v>
      </c>
      <c r="L15" s="325"/>
      <c r="M15" s="326">
        <f t="shared" si="1"/>
        <v>0.03</v>
      </c>
      <c r="N15" s="327">
        <v>0.02</v>
      </c>
      <c r="O15" s="328">
        <v>0.02</v>
      </c>
      <c r="P15" s="327">
        <v>0</v>
      </c>
      <c r="Q15" s="336">
        <v>0</v>
      </c>
      <c r="R15" s="327">
        <v>0.03</v>
      </c>
      <c r="S15" s="328">
        <v>0.01</v>
      </c>
      <c r="T15" s="327">
        <v>0</v>
      </c>
      <c r="U15" s="329"/>
      <c r="V15" s="327">
        <v>0</v>
      </c>
      <c r="W15" s="329"/>
      <c r="X15" s="327">
        <v>0</v>
      </c>
      <c r="Y15" s="329"/>
      <c r="Z15" s="327">
        <v>0</v>
      </c>
      <c r="AA15" s="329"/>
      <c r="AB15" s="327">
        <v>0</v>
      </c>
      <c r="AC15" s="329"/>
      <c r="AD15" s="327">
        <v>0</v>
      </c>
      <c r="AE15" s="329"/>
      <c r="AF15" s="327">
        <v>0</v>
      </c>
      <c r="AG15" s="329"/>
      <c r="AH15" s="327">
        <v>0</v>
      </c>
      <c r="AI15" s="329"/>
      <c r="AJ15" s="335"/>
      <c r="AK15" s="331">
        <f t="shared" si="2"/>
        <v>0.05</v>
      </c>
      <c r="AL15" s="332">
        <f t="shared" si="3"/>
        <v>0.05</v>
      </c>
      <c r="AM15" s="333">
        <f t="shared" si="4"/>
        <v>0</v>
      </c>
      <c r="AN15" s="334"/>
    </row>
    <row r="16" spans="1:40" s="117" customFormat="1" ht="173.25" x14ac:dyDescent="0.2">
      <c r="A16" s="115"/>
      <c r="B16" s="133">
        <v>7</v>
      </c>
      <c r="C16" s="140" t="s">
        <v>237</v>
      </c>
      <c r="D16" s="135" t="s">
        <v>219</v>
      </c>
      <c r="E16" s="136">
        <v>1</v>
      </c>
      <c r="F16" s="143">
        <v>0.05</v>
      </c>
      <c r="G16" s="137" t="s">
        <v>183</v>
      </c>
      <c r="H16" s="138">
        <v>44958</v>
      </c>
      <c r="I16" s="138">
        <v>45107</v>
      </c>
      <c r="J16" s="139">
        <f t="shared" si="0"/>
        <v>21.285714285714285</v>
      </c>
      <c r="K16" s="134" t="s">
        <v>278</v>
      </c>
      <c r="L16" s="325"/>
      <c r="M16" s="326">
        <f t="shared" si="1"/>
        <v>1.4499999999999999E-2</v>
      </c>
      <c r="N16" s="327">
        <v>1.5E-3</v>
      </c>
      <c r="O16" s="328">
        <v>1.5E-3</v>
      </c>
      <c r="P16" s="327">
        <v>8.0000000000000002E-3</v>
      </c>
      <c r="Q16" s="329">
        <v>8.0000000000000002E-3</v>
      </c>
      <c r="R16" s="327">
        <v>5.0000000000000001E-3</v>
      </c>
      <c r="S16" s="329">
        <v>5.0000000000000001E-3</v>
      </c>
      <c r="T16" s="327">
        <v>5.0000000000000001E-3</v>
      </c>
      <c r="U16" s="329"/>
      <c r="V16" s="327">
        <v>5.0000000000000001E-3</v>
      </c>
      <c r="W16" s="329"/>
      <c r="X16" s="327">
        <v>5.0000000000000001E-3</v>
      </c>
      <c r="Y16" s="329"/>
      <c r="Z16" s="327">
        <v>5.0000000000000001E-3</v>
      </c>
      <c r="AA16" s="329"/>
      <c r="AB16" s="327">
        <v>5.0000000000000001E-3</v>
      </c>
      <c r="AC16" s="329"/>
      <c r="AD16" s="327">
        <v>5.0000000000000001E-3</v>
      </c>
      <c r="AE16" s="329"/>
      <c r="AF16" s="327">
        <v>5.4999999999999997E-3</v>
      </c>
      <c r="AG16" s="329"/>
      <c r="AH16" s="327">
        <v>0</v>
      </c>
      <c r="AI16" s="329"/>
      <c r="AJ16" s="330"/>
      <c r="AK16" s="331">
        <f t="shared" si="2"/>
        <v>4.9999999999999996E-2</v>
      </c>
      <c r="AL16" s="332">
        <f t="shared" si="3"/>
        <v>0.05</v>
      </c>
      <c r="AM16" s="333">
        <f t="shared" si="4"/>
        <v>0</v>
      </c>
      <c r="AN16" s="334"/>
    </row>
    <row r="17" spans="1:40" s="117" customFormat="1" ht="133.5" customHeight="1" x14ac:dyDescent="0.2">
      <c r="A17" s="115"/>
      <c r="B17" s="133">
        <v>8</v>
      </c>
      <c r="C17" s="134" t="s">
        <v>121</v>
      </c>
      <c r="D17" s="135" t="s">
        <v>172</v>
      </c>
      <c r="E17" s="136">
        <v>1</v>
      </c>
      <c r="F17" s="143">
        <v>2.5000000000000001E-2</v>
      </c>
      <c r="G17" s="137" t="s">
        <v>183</v>
      </c>
      <c r="H17" s="138">
        <v>44958</v>
      </c>
      <c r="I17" s="138">
        <v>45107</v>
      </c>
      <c r="J17" s="139">
        <f t="shared" si="0"/>
        <v>21.285714285714285</v>
      </c>
      <c r="K17" s="134" t="s">
        <v>283</v>
      </c>
      <c r="L17" s="325"/>
      <c r="M17" s="326">
        <f t="shared" si="1"/>
        <v>2.0999999999999998E-2</v>
      </c>
      <c r="N17" s="327">
        <v>0.01</v>
      </c>
      <c r="O17" s="328">
        <v>0.01</v>
      </c>
      <c r="P17" s="327">
        <v>8.9999999999999993E-3</v>
      </c>
      <c r="Q17" s="336">
        <v>8.9999999999999993E-3</v>
      </c>
      <c r="R17" s="327">
        <v>2E-3</v>
      </c>
      <c r="S17" s="336">
        <v>2E-3</v>
      </c>
      <c r="T17" s="327">
        <v>2E-3</v>
      </c>
      <c r="U17" s="329"/>
      <c r="V17" s="327">
        <v>2E-3</v>
      </c>
      <c r="W17" s="329"/>
      <c r="X17" s="327">
        <v>0</v>
      </c>
      <c r="Y17" s="329"/>
      <c r="Z17" s="327">
        <v>0</v>
      </c>
      <c r="AA17" s="329"/>
      <c r="AB17" s="327">
        <v>0</v>
      </c>
      <c r="AC17" s="329"/>
      <c r="AD17" s="327">
        <v>0</v>
      </c>
      <c r="AE17" s="329"/>
      <c r="AF17" s="327">
        <v>0</v>
      </c>
      <c r="AG17" s="329"/>
      <c r="AH17" s="327">
        <v>0</v>
      </c>
      <c r="AI17" s="329"/>
      <c r="AJ17" s="330"/>
      <c r="AK17" s="331">
        <f t="shared" si="2"/>
        <v>2.5000000000000001E-2</v>
      </c>
      <c r="AL17" s="332">
        <f t="shared" si="3"/>
        <v>2.5000000000000001E-2</v>
      </c>
      <c r="AM17" s="333">
        <f t="shared" si="4"/>
        <v>0</v>
      </c>
      <c r="AN17" s="334"/>
    </row>
    <row r="18" spans="1:40" s="117" customFormat="1" ht="147" customHeight="1" x14ac:dyDescent="0.2">
      <c r="A18" s="115"/>
      <c r="B18" s="133">
        <v>9</v>
      </c>
      <c r="C18" s="135" t="s">
        <v>122</v>
      </c>
      <c r="D18" s="135" t="s">
        <v>172</v>
      </c>
      <c r="E18" s="136">
        <v>1</v>
      </c>
      <c r="F18" s="143">
        <v>0.05</v>
      </c>
      <c r="G18" s="137" t="s">
        <v>183</v>
      </c>
      <c r="H18" s="138">
        <v>44958</v>
      </c>
      <c r="I18" s="138">
        <v>45230</v>
      </c>
      <c r="J18" s="139">
        <f t="shared" si="0"/>
        <v>38.857142857142854</v>
      </c>
      <c r="K18" s="134" t="s">
        <v>274</v>
      </c>
      <c r="L18" s="325"/>
      <c r="M18" s="326">
        <f t="shared" si="1"/>
        <v>1.5E-3</v>
      </c>
      <c r="N18" s="327">
        <v>1.5E-3</v>
      </c>
      <c r="O18" s="328">
        <v>1.5E-3</v>
      </c>
      <c r="P18" s="327">
        <v>0</v>
      </c>
      <c r="Q18" s="336">
        <v>0</v>
      </c>
      <c r="R18" s="327">
        <v>0</v>
      </c>
      <c r="S18" s="336">
        <v>0</v>
      </c>
      <c r="T18" s="327">
        <v>0</v>
      </c>
      <c r="U18" s="329"/>
      <c r="V18" s="327">
        <v>2.8500000000000001E-2</v>
      </c>
      <c r="W18" s="329"/>
      <c r="X18" s="327">
        <v>0</v>
      </c>
      <c r="Y18" s="329"/>
      <c r="Z18" s="327">
        <v>0.01</v>
      </c>
      <c r="AA18" s="329"/>
      <c r="AB18" s="327">
        <v>0</v>
      </c>
      <c r="AC18" s="329"/>
      <c r="AD18" s="327">
        <v>0.01</v>
      </c>
      <c r="AE18" s="329"/>
      <c r="AF18" s="327">
        <v>0</v>
      </c>
      <c r="AG18" s="329"/>
      <c r="AH18" s="327">
        <v>0</v>
      </c>
      <c r="AI18" s="329"/>
      <c r="AJ18" s="330"/>
      <c r="AK18" s="331">
        <f t="shared" si="2"/>
        <v>0.05</v>
      </c>
      <c r="AL18" s="332">
        <f t="shared" si="3"/>
        <v>0.05</v>
      </c>
      <c r="AM18" s="333">
        <f t="shared" si="4"/>
        <v>0</v>
      </c>
      <c r="AN18" s="334"/>
    </row>
    <row r="19" spans="1:40" s="117" customFormat="1" ht="90" customHeight="1" x14ac:dyDescent="0.2">
      <c r="A19" s="115"/>
      <c r="B19" s="133">
        <v>10</v>
      </c>
      <c r="C19" s="135" t="s">
        <v>238</v>
      </c>
      <c r="D19" s="135" t="s">
        <v>178</v>
      </c>
      <c r="E19" s="136">
        <v>1</v>
      </c>
      <c r="F19" s="143">
        <v>0.05</v>
      </c>
      <c r="G19" s="137" t="s">
        <v>183</v>
      </c>
      <c r="H19" s="138">
        <v>44958</v>
      </c>
      <c r="I19" s="138">
        <v>45291</v>
      </c>
      <c r="J19" s="139">
        <f t="shared" si="0"/>
        <v>47.571428571428569</v>
      </c>
      <c r="K19" s="134" t="s">
        <v>275</v>
      </c>
      <c r="L19" s="325"/>
      <c r="M19" s="326">
        <f t="shared" si="1"/>
        <v>0.01</v>
      </c>
      <c r="N19" s="327">
        <v>5.0000000000000001E-3</v>
      </c>
      <c r="O19" s="328">
        <v>5.0000000000000001E-3</v>
      </c>
      <c r="P19" s="327">
        <v>5.0000000000000001E-3</v>
      </c>
      <c r="Q19" s="337">
        <v>5.0000000000000001E-3</v>
      </c>
      <c r="R19" s="327">
        <v>0</v>
      </c>
      <c r="S19" s="336">
        <v>0</v>
      </c>
      <c r="T19" s="327">
        <v>0.01</v>
      </c>
      <c r="U19" s="329"/>
      <c r="V19" s="327">
        <v>0</v>
      </c>
      <c r="W19" s="329"/>
      <c r="X19" s="327">
        <v>0.01</v>
      </c>
      <c r="Y19" s="329"/>
      <c r="Z19" s="327">
        <v>0</v>
      </c>
      <c r="AA19" s="329"/>
      <c r="AB19" s="327">
        <v>0.01</v>
      </c>
      <c r="AC19" s="329"/>
      <c r="AD19" s="327">
        <v>0</v>
      </c>
      <c r="AE19" s="329"/>
      <c r="AF19" s="327">
        <v>0.01</v>
      </c>
      <c r="AG19" s="329"/>
      <c r="AH19" s="327">
        <v>0</v>
      </c>
      <c r="AI19" s="329"/>
      <c r="AJ19" s="330"/>
      <c r="AK19" s="331">
        <f t="shared" si="2"/>
        <v>0.05</v>
      </c>
      <c r="AL19" s="332">
        <f t="shared" si="3"/>
        <v>0.05</v>
      </c>
      <c r="AM19" s="333">
        <f t="shared" si="4"/>
        <v>0</v>
      </c>
      <c r="AN19" s="334"/>
    </row>
    <row r="20" spans="1:40" s="117" customFormat="1" ht="112.5" customHeight="1" x14ac:dyDescent="0.2">
      <c r="A20" s="115"/>
      <c r="B20" s="133">
        <v>11</v>
      </c>
      <c r="C20" s="135" t="s">
        <v>123</v>
      </c>
      <c r="D20" s="135" t="s">
        <v>242</v>
      </c>
      <c r="E20" s="136">
        <v>1</v>
      </c>
      <c r="F20" s="143">
        <v>0.03</v>
      </c>
      <c r="G20" s="137" t="s">
        <v>185</v>
      </c>
      <c r="H20" s="138">
        <v>44958</v>
      </c>
      <c r="I20" s="138">
        <v>45230</v>
      </c>
      <c r="J20" s="139">
        <f t="shared" si="0"/>
        <v>38.857142857142854</v>
      </c>
      <c r="K20" s="134" t="s">
        <v>281</v>
      </c>
      <c r="L20" s="325"/>
      <c r="M20" s="326">
        <f t="shared" si="1"/>
        <v>8.5000000000000006E-3</v>
      </c>
      <c r="N20" s="327">
        <v>3.0000000000000001E-3</v>
      </c>
      <c r="O20" s="328">
        <v>3.0000000000000001E-3</v>
      </c>
      <c r="P20" s="327">
        <v>2.7499999999999998E-3</v>
      </c>
      <c r="Q20" s="337">
        <v>2.7499999999999998E-3</v>
      </c>
      <c r="R20" s="327">
        <v>2.7499999999999998E-3</v>
      </c>
      <c r="S20" s="337">
        <v>2.7499999999999998E-3</v>
      </c>
      <c r="T20" s="327">
        <v>2.7499999999999998E-3</v>
      </c>
      <c r="U20" s="329"/>
      <c r="V20" s="327">
        <v>2.7499999999999998E-3</v>
      </c>
      <c r="W20" s="329"/>
      <c r="X20" s="327">
        <v>2.7499999999999998E-3</v>
      </c>
      <c r="Y20" s="329"/>
      <c r="Z20" s="327">
        <v>2.7499999999999998E-3</v>
      </c>
      <c r="AA20" s="329"/>
      <c r="AB20" s="327">
        <v>2.7499999999999998E-3</v>
      </c>
      <c r="AC20" s="329"/>
      <c r="AD20" s="327">
        <f>0.5%+0.275%</f>
        <v>7.7499999999999999E-3</v>
      </c>
      <c r="AE20" s="329"/>
      <c r="AF20" s="327">
        <v>0</v>
      </c>
      <c r="AG20" s="329"/>
      <c r="AH20" s="327">
        <v>0</v>
      </c>
      <c r="AI20" s="329"/>
      <c r="AJ20" s="330"/>
      <c r="AK20" s="331">
        <f t="shared" si="2"/>
        <v>2.9999999999999995E-2</v>
      </c>
      <c r="AL20" s="332">
        <f t="shared" si="3"/>
        <v>0.03</v>
      </c>
      <c r="AM20" s="333">
        <f t="shared" si="4"/>
        <v>0</v>
      </c>
      <c r="AN20" s="334"/>
    </row>
    <row r="21" spans="1:40" s="117" customFormat="1" ht="56.25" customHeight="1" x14ac:dyDescent="0.2">
      <c r="A21" s="115"/>
      <c r="B21" s="133">
        <v>12</v>
      </c>
      <c r="C21" s="135" t="s">
        <v>124</v>
      </c>
      <c r="D21" s="135" t="s">
        <v>243</v>
      </c>
      <c r="E21" s="136">
        <v>1</v>
      </c>
      <c r="F21" s="143">
        <v>0.05</v>
      </c>
      <c r="G21" s="141" t="s">
        <v>186</v>
      </c>
      <c r="H21" s="138">
        <v>44958</v>
      </c>
      <c r="I21" s="138">
        <v>45260</v>
      </c>
      <c r="J21" s="139">
        <f t="shared" si="0"/>
        <v>43.142857142857146</v>
      </c>
      <c r="K21" s="338" t="s">
        <v>276</v>
      </c>
      <c r="L21" s="325"/>
      <c r="M21" s="326">
        <f t="shared" si="1"/>
        <v>2E-3</v>
      </c>
      <c r="N21" s="327">
        <v>2E-3</v>
      </c>
      <c r="O21" s="328">
        <v>2E-3</v>
      </c>
      <c r="P21" s="327">
        <v>0</v>
      </c>
      <c r="Q21" s="337">
        <v>0</v>
      </c>
      <c r="R21" s="327">
        <v>0</v>
      </c>
      <c r="S21" s="337">
        <v>0</v>
      </c>
      <c r="T21" s="327">
        <v>0</v>
      </c>
      <c r="U21" s="329"/>
      <c r="V21" s="327">
        <v>0</v>
      </c>
      <c r="W21" s="329"/>
      <c r="X21" s="327">
        <v>1.2E-2</v>
      </c>
      <c r="Y21" s="329"/>
      <c r="Z21" s="327">
        <v>1.2E-2</v>
      </c>
      <c r="AA21" s="329"/>
      <c r="AB21" s="327">
        <v>1.2E-2</v>
      </c>
      <c r="AC21" s="329"/>
      <c r="AD21" s="327">
        <v>1.2E-2</v>
      </c>
      <c r="AE21" s="329"/>
      <c r="AF21" s="327">
        <v>0</v>
      </c>
      <c r="AG21" s="329"/>
      <c r="AH21" s="327">
        <v>0</v>
      </c>
      <c r="AI21" s="329"/>
      <c r="AJ21" s="330"/>
      <c r="AK21" s="331">
        <f t="shared" si="2"/>
        <v>0.05</v>
      </c>
      <c r="AL21" s="332">
        <f t="shared" si="3"/>
        <v>0.05</v>
      </c>
      <c r="AM21" s="333">
        <f t="shared" si="4"/>
        <v>0</v>
      </c>
      <c r="AN21" s="334"/>
    </row>
    <row r="22" spans="1:40" s="117" customFormat="1" ht="139.5" customHeight="1" x14ac:dyDescent="0.2">
      <c r="A22" s="115"/>
      <c r="B22" s="133">
        <v>13</v>
      </c>
      <c r="C22" s="142" t="s">
        <v>255</v>
      </c>
      <c r="D22" s="135" t="s">
        <v>176</v>
      </c>
      <c r="E22" s="136">
        <v>1</v>
      </c>
      <c r="F22" s="143">
        <v>0.15</v>
      </c>
      <c r="G22" s="141" t="s">
        <v>182</v>
      </c>
      <c r="H22" s="138">
        <v>44958</v>
      </c>
      <c r="I22" s="138">
        <v>45107</v>
      </c>
      <c r="J22" s="139">
        <f t="shared" si="0"/>
        <v>21.285714285714285</v>
      </c>
      <c r="K22" s="134" t="s">
        <v>280</v>
      </c>
      <c r="L22" s="325"/>
      <c r="M22" s="326">
        <f t="shared" si="1"/>
        <v>0.03</v>
      </c>
      <c r="N22" s="327">
        <v>1E-3</v>
      </c>
      <c r="O22" s="328">
        <v>1E-3</v>
      </c>
      <c r="P22" s="327">
        <v>1.4E-2</v>
      </c>
      <c r="Q22" s="337">
        <v>1.4E-2</v>
      </c>
      <c r="R22" s="327">
        <v>1.4999999999999999E-2</v>
      </c>
      <c r="S22" s="337">
        <v>1.4999999999999999E-2</v>
      </c>
      <c r="T22" s="327">
        <v>1.4999999999999999E-2</v>
      </c>
      <c r="U22" s="329"/>
      <c r="V22" s="327">
        <v>1.4999999999999999E-2</v>
      </c>
      <c r="W22" s="329"/>
      <c r="X22" s="327">
        <v>1.4999999999999999E-2</v>
      </c>
      <c r="Y22" s="329"/>
      <c r="Z22" s="327">
        <v>1.4999999999999999E-2</v>
      </c>
      <c r="AA22" s="329"/>
      <c r="AB22" s="327">
        <v>1.4999999999999999E-2</v>
      </c>
      <c r="AC22" s="329"/>
      <c r="AD22" s="327">
        <v>1.4999999999999999E-2</v>
      </c>
      <c r="AE22" s="329"/>
      <c r="AF22" s="327">
        <v>1.4999999999999999E-2</v>
      </c>
      <c r="AG22" s="329"/>
      <c r="AH22" s="327">
        <v>1.4999999999999999E-2</v>
      </c>
      <c r="AI22" s="329"/>
      <c r="AJ22" s="330"/>
      <c r="AK22" s="331">
        <f t="shared" si="2"/>
        <v>0.15000000000000002</v>
      </c>
      <c r="AL22" s="332">
        <f t="shared" si="3"/>
        <v>0.15</v>
      </c>
      <c r="AM22" s="333">
        <f t="shared" si="4"/>
        <v>0</v>
      </c>
      <c r="AN22" s="334"/>
    </row>
    <row r="23" spans="1:40" s="117" customFormat="1" ht="109.5" customHeight="1" x14ac:dyDescent="0.2">
      <c r="A23" s="115"/>
      <c r="B23" s="133">
        <v>14</v>
      </c>
      <c r="C23" s="135" t="s">
        <v>188</v>
      </c>
      <c r="D23" s="135" t="s">
        <v>175</v>
      </c>
      <c r="E23" s="136">
        <v>1</v>
      </c>
      <c r="F23" s="143">
        <v>0.04</v>
      </c>
      <c r="G23" s="137" t="s">
        <v>183</v>
      </c>
      <c r="H23" s="138">
        <v>44958</v>
      </c>
      <c r="I23" s="138">
        <v>45230</v>
      </c>
      <c r="J23" s="139">
        <f t="shared" si="0"/>
        <v>38.857142857142854</v>
      </c>
      <c r="K23" s="134" t="s">
        <v>277</v>
      </c>
      <c r="L23" s="325"/>
      <c r="M23" s="326">
        <f t="shared" si="1"/>
        <v>1E-3</v>
      </c>
      <c r="N23" s="327">
        <v>1E-3</v>
      </c>
      <c r="O23" s="328">
        <v>1E-3</v>
      </c>
      <c r="P23" s="327">
        <v>0</v>
      </c>
      <c r="Q23" s="336">
        <v>0</v>
      </c>
      <c r="R23" s="327">
        <v>0</v>
      </c>
      <c r="S23" s="336">
        <v>0</v>
      </c>
      <c r="T23" s="327">
        <v>0</v>
      </c>
      <c r="U23" s="329"/>
      <c r="V23" s="327">
        <v>0</v>
      </c>
      <c r="W23" s="329"/>
      <c r="X23" s="327">
        <v>8.9999999999999993E-3</v>
      </c>
      <c r="Y23" s="329"/>
      <c r="Z23" s="327">
        <v>0.01</v>
      </c>
      <c r="AA23" s="329"/>
      <c r="AB23" s="327">
        <v>0.01</v>
      </c>
      <c r="AC23" s="329"/>
      <c r="AD23" s="327">
        <v>0.01</v>
      </c>
      <c r="AE23" s="329"/>
      <c r="AF23" s="327">
        <v>0</v>
      </c>
      <c r="AG23" s="329"/>
      <c r="AH23" s="327">
        <v>0</v>
      </c>
      <c r="AI23" s="329"/>
      <c r="AJ23" s="330"/>
      <c r="AK23" s="331">
        <f t="shared" si="2"/>
        <v>0.04</v>
      </c>
      <c r="AL23" s="332">
        <f t="shared" si="3"/>
        <v>0.04</v>
      </c>
      <c r="AM23" s="333">
        <f t="shared" si="4"/>
        <v>0</v>
      </c>
      <c r="AN23" s="334"/>
    </row>
    <row r="24" spans="1:40" s="117" customFormat="1" ht="139.5" customHeight="1" x14ac:dyDescent="0.2">
      <c r="A24" s="115"/>
      <c r="B24" s="133">
        <v>15</v>
      </c>
      <c r="C24" s="135" t="s">
        <v>125</v>
      </c>
      <c r="D24" s="135" t="s">
        <v>169</v>
      </c>
      <c r="E24" s="136">
        <v>1</v>
      </c>
      <c r="F24" s="143">
        <v>0.3</v>
      </c>
      <c r="G24" s="141" t="s">
        <v>186</v>
      </c>
      <c r="H24" s="138">
        <v>44958</v>
      </c>
      <c r="I24" s="138">
        <v>45260</v>
      </c>
      <c r="J24" s="139">
        <f t="shared" si="0"/>
        <v>43.142857142857146</v>
      </c>
      <c r="K24" s="338" t="s">
        <v>271</v>
      </c>
      <c r="L24" s="325"/>
      <c r="M24" s="326">
        <f t="shared" si="1"/>
        <v>7.4999999999999997E-2</v>
      </c>
      <c r="N24" s="327">
        <f>30%*10%</f>
        <v>0.03</v>
      </c>
      <c r="O24" s="328">
        <v>0.03</v>
      </c>
      <c r="P24" s="327">
        <f>30%*5%</f>
        <v>1.4999999999999999E-2</v>
      </c>
      <c r="Q24" s="328">
        <v>1.4999999999999999E-2</v>
      </c>
      <c r="R24" s="327">
        <f>30%*10%</f>
        <v>0.03</v>
      </c>
      <c r="S24" s="328">
        <v>0.03</v>
      </c>
      <c r="T24" s="327">
        <f>30%*5%</f>
        <v>1.4999999999999999E-2</v>
      </c>
      <c r="U24" s="339"/>
      <c r="V24" s="327">
        <f>T24</f>
        <v>1.4999999999999999E-2</v>
      </c>
      <c r="W24" s="339"/>
      <c r="X24" s="327">
        <f>R24</f>
        <v>0.03</v>
      </c>
      <c r="Y24" s="339"/>
      <c r="Z24" s="327">
        <f>30%*15%</f>
        <v>4.4999999999999998E-2</v>
      </c>
      <c r="AA24" s="339"/>
      <c r="AB24" s="327">
        <f>Z24</f>
        <v>4.4999999999999998E-2</v>
      </c>
      <c r="AC24" s="339"/>
      <c r="AD24" s="327">
        <f>AB24</f>
        <v>4.4999999999999998E-2</v>
      </c>
      <c r="AE24" s="339"/>
      <c r="AF24" s="327">
        <f>X24</f>
        <v>0.03</v>
      </c>
      <c r="AG24" s="339"/>
      <c r="AH24" s="327"/>
      <c r="AI24" s="339"/>
      <c r="AJ24" s="330"/>
      <c r="AK24" s="331">
        <f t="shared" si="2"/>
        <v>0.29999999999999993</v>
      </c>
      <c r="AL24" s="332">
        <f t="shared" si="3"/>
        <v>0.3</v>
      </c>
      <c r="AM24" s="333">
        <f t="shared" si="4"/>
        <v>0</v>
      </c>
      <c r="AN24" s="334"/>
    </row>
    <row r="25" spans="1:40" s="117" customFormat="1" ht="28.5" customHeight="1" x14ac:dyDescent="0.2">
      <c r="A25" s="115"/>
      <c r="B25" s="340"/>
      <c r="C25" s="341"/>
      <c r="D25" s="342"/>
      <c r="E25" s="341"/>
      <c r="F25" s="343">
        <f>SUM(F10:F24)</f>
        <v>1</v>
      </c>
      <c r="G25" s="341"/>
      <c r="H25" s="341"/>
      <c r="I25" s="341"/>
      <c r="J25" s="344"/>
      <c r="K25" s="345"/>
      <c r="L25" s="341"/>
      <c r="M25" s="346">
        <f>SUM(M10:M24)</f>
        <v>0.31310000000000004</v>
      </c>
      <c r="N25" s="347">
        <f t="shared" ref="N25:AI25" si="5">SUM(N10:N24)</f>
        <v>0.11350000000000002</v>
      </c>
      <c r="O25" s="347">
        <f t="shared" si="5"/>
        <v>0.11350000000000002</v>
      </c>
      <c r="P25" s="347">
        <f t="shared" si="5"/>
        <v>9.5850000000000005E-2</v>
      </c>
      <c r="Q25" s="347">
        <f t="shared" si="5"/>
        <v>9.5850000000000005E-2</v>
      </c>
      <c r="R25" s="347">
        <f t="shared" si="5"/>
        <v>0.10285</v>
      </c>
      <c r="S25" s="347">
        <f t="shared" si="5"/>
        <v>0.10375000000000001</v>
      </c>
      <c r="T25" s="347">
        <f t="shared" si="5"/>
        <v>6.7850000000000008E-2</v>
      </c>
      <c r="U25" s="347">
        <f t="shared" si="5"/>
        <v>0</v>
      </c>
      <c r="V25" s="347">
        <f t="shared" si="5"/>
        <v>0.10185</v>
      </c>
      <c r="W25" s="347">
        <f t="shared" si="5"/>
        <v>0</v>
      </c>
      <c r="X25" s="347">
        <f t="shared" si="5"/>
        <v>9.7349999999999992E-2</v>
      </c>
      <c r="Y25" s="347">
        <f t="shared" si="5"/>
        <v>0</v>
      </c>
      <c r="Z25" s="347">
        <f t="shared" si="5"/>
        <v>0.11334999999999999</v>
      </c>
      <c r="AA25" s="347">
        <f t="shared" si="5"/>
        <v>0</v>
      </c>
      <c r="AB25" s="347">
        <f t="shared" si="5"/>
        <v>0.11345</v>
      </c>
      <c r="AC25" s="347">
        <f t="shared" si="5"/>
        <v>0</v>
      </c>
      <c r="AD25" s="347">
        <f t="shared" si="5"/>
        <v>0.10844999999999999</v>
      </c>
      <c r="AE25" s="347">
        <f t="shared" si="5"/>
        <v>0</v>
      </c>
      <c r="AF25" s="347">
        <f t="shared" si="5"/>
        <v>7.0500000000000007E-2</v>
      </c>
      <c r="AG25" s="347">
        <f t="shared" si="5"/>
        <v>0</v>
      </c>
      <c r="AH25" s="347">
        <f t="shared" si="5"/>
        <v>1.4999999999999999E-2</v>
      </c>
      <c r="AI25" s="347">
        <f t="shared" si="5"/>
        <v>0</v>
      </c>
      <c r="AJ25" s="330"/>
      <c r="AK25" s="348"/>
      <c r="AL25" s="349"/>
      <c r="AM25" s="334"/>
      <c r="AN25" s="334"/>
    </row>
    <row r="26" spans="1:40" s="117" customFormat="1" ht="21.75" hidden="1" customHeight="1" x14ac:dyDescent="0.2">
      <c r="B26" s="118"/>
      <c r="C26" s="119"/>
      <c r="D26" s="120"/>
      <c r="E26" s="119"/>
      <c r="F26" s="119"/>
      <c r="G26" s="119"/>
      <c r="H26" s="119"/>
      <c r="I26" s="119"/>
      <c r="J26" s="121"/>
      <c r="K26" s="122"/>
      <c r="L26" s="119"/>
      <c r="M26" s="144">
        <f>+N25+P25+R25+T25+V25+X25+Z25+AB25+AD25+AF25+AH25</f>
        <v>0.99999999999999989</v>
      </c>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23"/>
      <c r="AK26" s="124"/>
      <c r="AL26" s="116"/>
    </row>
    <row r="27" spans="1:40" s="125" customFormat="1" ht="27" customHeight="1" x14ac:dyDescent="0.2">
      <c r="D27" s="126"/>
      <c r="M27" s="127"/>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27"/>
      <c r="AK27" s="128"/>
      <c r="AL27" s="129"/>
    </row>
    <row r="30" spans="1:40" x14ac:dyDescent="0.2">
      <c r="M30" s="130"/>
      <c r="AJ30" s="130"/>
    </row>
    <row r="31" spans="1:40" x14ac:dyDescent="0.2">
      <c r="M31" s="131"/>
      <c r="AJ31" s="131"/>
    </row>
    <row r="32" spans="1:40" x14ac:dyDescent="0.2">
      <c r="N32" s="105"/>
      <c r="O32" s="105"/>
      <c r="P32" s="105"/>
      <c r="Q32" s="105"/>
      <c r="R32" s="105"/>
      <c r="S32" s="105"/>
      <c r="T32" s="105"/>
      <c r="U32" s="105"/>
      <c r="V32" s="105"/>
      <c r="W32" s="105"/>
      <c r="X32" s="105"/>
      <c r="Y32" s="105"/>
      <c r="Z32" s="105"/>
      <c r="AA32" s="105"/>
      <c r="AB32" s="105"/>
      <c r="AC32" s="105"/>
      <c r="AD32" s="105"/>
      <c r="AE32" s="105"/>
      <c r="AF32" s="105"/>
      <c r="AG32" s="105"/>
      <c r="AH32" s="105"/>
      <c r="AI32" s="105"/>
    </row>
    <row r="38" spans="13:37" x14ac:dyDescent="0.2">
      <c r="M38" s="132"/>
      <c r="AJ38" s="132"/>
    </row>
    <row r="39" spans="13:37" x14ac:dyDescent="0.2">
      <c r="AK39" s="105"/>
    </row>
  </sheetData>
  <sheetProtection algorithmName="SHA-512" hashValue="jelsmTuL+yriqWI81tUitZ16ZscXKA+ulfIe2uCQyyhwn/PzjP8GYVbpxrOlmvqVnth/IaQ67b2R/aBCu0IF1w==" saltValue="OjZUsEctddFkzptnSogWLQ==" spinCount="100000" sheet="1" objects="1" scenarios="1" formatCells="0" formatColumns="0" formatRows="0" insertColumns="0"/>
  <mergeCells count="21">
    <mergeCell ref="AH8:AI8"/>
    <mergeCell ref="X8:Y8"/>
    <mergeCell ref="Z8:AA8"/>
    <mergeCell ref="AB8:AC8"/>
    <mergeCell ref="AD8:AE8"/>
    <mergeCell ref="AF8:AG8"/>
    <mergeCell ref="N8:O8"/>
    <mergeCell ref="P8:Q8"/>
    <mergeCell ref="R8:S8"/>
    <mergeCell ref="T8:U8"/>
    <mergeCell ref="V8:W8"/>
    <mergeCell ref="C2:C5"/>
    <mergeCell ref="D3:K3"/>
    <mergeCell ref="D4:K4"/>
    <mergeCell ref="D5:K5"/>
    <mergeCell ref="D7:M7"/>
    <mergeCell ref="L2:M2"/>
    <mergeCell ref="L3:M3"/>
    <mergeCell ref="L4:M4"/>
    <mergeCell ref="L5:M5"/>
    <mergeCell ref="D2:K2"/>
  </mergeCells>
  <dataValidations count="1">
    <dataValidation type="whole" allowBlank="1" showInputMessage="1" showErrorMessage="1" sqref="G8:L8 G25:J65387 L25:L65387 K25:K26 K28:K65387">
      <formula1>1</formula1>
      <formula2>5</formula2>
    </dataValidation>
  </dataValidations>
  <printOptions horizontalCentered="1"/>
  <pageMargins left="0.59055118110236227" right="0.59055118110236227" top="0.55118110236220474" bottom="0.55118110236220474" header="0.31496062992125984" footer="0.31496062992125984"/>
  <pageSetup paperSize="5" scale="38" fitToHeight="0" orientation="landscape" r:id="rId1"/>
  <headerFooter>
    <oddHeader>Página &amp;P de &amp;F</oddHeader>
    <oddFooter>Preparado por N.Johanna Rodríguez A &amp;D&amp;RPágina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6"/>
  <sheetViews>
    <sheetView showGridLines="0" zoomScale="90" zoomScaleNormal="90" workbookViewId="0">
      <selection activeCell="B13" sqref="B13:E13"/>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4" customWidth="1"/>
    <col min="19" max="19" width="1" style="1" customWidth="1"/>
    <col min="20" max="20" width="1.42578125" style="1" customWidth="1"/>
    <col min="21" max="21" width="1.140625" style="4"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ht="26.25" customHeight="1" x14ac:dyDescent="0.2">
      <c r="B2" s="304"/>
      <c r="C2" s="305"/>
      <c r="D2" s="301" t="s">
        <v>0</v>
      </c>
      <c r="E2" s="269"/>
      <c r="F2" s="269"/>
      <c r="G2" s="269"/>
      <c r="H2" s="269"/>
      <c r="I2" s="269"/>
      <c r="J2" s="269"/>
      <c r="K2" s="46"/>
      <c r="L2" s="46"/>
      <c r="M2" s="310" t="str">
        <f>Proyecto!K2</f>
        <v>Código: GC-F-015</v>
      </c>
      <c r="N2" s="262"/>
      <c r="O2" s="262"/>
      <c r="P2" s="263"/>
      <c r="S2" s="4"/>
      <c r="T2" s="4" t="s">
        <v>126</v>
      </c>
      <c r="U2" s="8"/>
    </row>
    <row r="3" spans="2:31" ht="23.25" customHeight="1" x14ac:dyDescent="0.2">
      <c r="B3" s="306"/>
      <c r="C3" s="307"/>
      <c r="D3" s="302" t="s">
        <v>2</v>
      </c>
      <c r="E3" s="272"/>
      <c r="F3" s="272"/>
      <c r="G3" s="272"/>
      <c r="H3" s="272"/>
      <c r="I3" s="272"/>
      <c r="J3" s="272"/>
      <c r="K3" s="45"/>
      <c r="L3" s="45"/>
      <c r="M3" s="311" t="str">
        <f>Proyecto!K3</f>
        <v>Fecha: 17 de septiembre de 2014</v>
      </c>
      <c r="N3" s="264"/>
      <c r="O3" s="264"/>
      <c r="P3" s="265"/>
      <c r="S3" s="4"/>
      <c r="T3" s="4" t="s">
        <v>127</v>
      </c>
      <c r="U3" s="8"/>
    </row>
    <row r="4" spans="2:31" ht="24" customHeight="1" x14ac:dyDescent="0.2">
      <c r="B4" s="306"/>
      <c r="C4" s="307"/>
      <c r="D4" s="302" t="s">
        <v>4</v>
      </c>
      <c r="E4" s="272"/>
      <c r="F4" s="272"/>
      <c r="G4" s="272"/>
      <c r="H4" s="272"/>
      <c r="I4" s="272"/>
      <c r="J4" s="272"/>
      <c r="K4" s="45"/>
      <c r="L4" s="45"/>
      <c r="M4" s="311" t="str">
        <f>Proyecto!K4</f>
        <v>Versión 001</v>
      </c>
      <c r="N4" s="264"/>
      <c r="O4" s="264"/>
      <c r="P4" s="265"/>
      <c r="T4" s="4" t="s">
        <v>128</v>
      </c>
      <c r="U4" s="8"/>
    </row>
    <row r="5" spans="2:31" ht="22.5" customHeight="1" thickBot="1" x14ac:dyDescent="0.25">
      <c r="B5" s="308"/>
      <c r="C5" s="309"/>
      <c r="D5" s="303" t="s">
        <v>6</v>
      </c>
      <c r="E5" s="275"/>
      <c r="F5" s="275"/>
      <c r="G5" s="275"/>
      <c r="H5" s="275"/>
      <c r="I5" s="275"/>
      <c r="J5" s="275"/>
      <c r="K5" s="47"/>
      <c r="L5" s="47"/>
      <c r="M5" s="312" t="s">
        <v>129</v>
      </c>
      <c r="N5" s="266"/>
      <c r="O5" s="266"/>
      <c r="P5" s="267"/>
      <c r="T5" s="4" t="s">
        <v>130</v>
      </c>
    </row>
    <row r="6" spans="2:31" ht="5.25" customHeight="1" x14ac:dyDescent="0.2">
      <c r="B6" s="17"/>
      <c r="C6" s="17"/>
      <c r="D6" s="17"/>
      <c r="E6" s="17"/>
      <c r="F6" s="17"/>
      <c r="G6" s="17"/>
      <c r="H6" s="17"/>
      <c r="I6" s="17"/>
      <c r="J6" s="17"/>
      <c r="K6" s="17"/>
      <c r="L6" s="17"/>
      <c r="M6" s="17"/>
      <c r="N6" s="17"/>
      <c r="O6" s="17"/>
      <c r="P6" s="17"/>
      <c r="T6" s="4"/>
    </row>
    <row r="7" spans="2:31" ht="29.25" customHeight="1" x14ac:dyDescent="0.2">
      <c r="B7" s="145" t="s">
        <v>8</v>
      </c>
      <c r="C7" s="145"/>
      <c r="D7" s="197" t="str">
        <f>Proyecto!$E$7</f>
        <v>Transparencia, integridad y ética en las sociedades colombianas.</v>
      </c>
      <c r="E7" s="197"/>
      <c r="F7" s="197"/>
      <c r="G7" s="197"/>
      <c r="H7" s="197"/>
      <c r="I7" s="197"/>
      <c r="J7" s="197"/>
      <c r="K7" s="197"/>
      <c r="L7" s="197"/>
      <c r="M7" s="197"/>
      <c r="N7" s="197"/>
      <c r="O7" s="197"/>
      <c r="P7" s="197"/>
      <c r="AE7" s="1"/>
    </row>
    <row r="8" spans="2:31" ht="6.75" customHeight="1" x14ac:dyDescent="0.2">
      <c r="B8" s="5"/>
      <c r="C8" s="5"/>
      <c r="D8" s="6"/>
      <c r="E8" s="6"/>
      <c r="F8" s="6"/>
      <c r="G8" s="6"/>
      <c r="H8" s="6"/>
      <c r="I8" s="6"/>
      <c r="J8" s="6"/>
      <c r="K8" s="6"/>
      <c r="L8" s="6"/>
      <c r="M8" s="6"/>
      <c r="N8" s="6"/>
      <c r="O8" s="6"/>
      <c r="P8" s="6"/>
      <c r="AE8" s="1"/>
    </row>
    <row r="10" spans="2:31" ht="21.95" customHeight="1" x14ac:dyDescent="0.2">
      <c r="B10" s="201" t="s">
        <v>131</v>
      </c>
      <c r="C10" s="201"/>
      <c r="D10" s="201"/>
      <c r="E10" s="201"/>
      <c r="F10" s="201"/>
      <c r="G10" s="201"/>
      <c r="H10" s="201"/>
      <c r="I10" s="201"/>
      <c r="J10" s="201"/>
      <c r="K10" s="201"/>
      <c r="L10" s="201"/>
      <c r="M10" s="201"/>
      <c r="N10" s="201"/>
      <c r="O10" s="201"/>
      <c r="P10" s="201"/>
    </row>
    <row r="11" spans="2:31" ht="21.95" customHeight="1" x14ac:dyDescent="0.2">
      <c r="B11" s="198" t="s">
        <v>132</v>
      </c>
      <c r="C11" s="198"/>
      <c r="D11" s="198"/>
      <c r="E11" s="198"/>
      <c r="F11" s="60" t="s">
        <v>133</v>
      </c>
      <c r="G11" s="198" t="s">
        <v>134</v>
      </c>
      <c r="H11" s="198"/>
      <c r="I11" s="198"/>
      <c r="J11" s="198"/>
      <c r="K11" s="52"/>
      <c r="L11" s="52"/>
      <c r="M11" s="198" t="s">
        <v>135</v>
      </c>
      <c r="N11" s="198"/>
      <c r="O11" s="198"/>
      <c r="P11" s="198"/>
    </row>
    <row r="12" spans="2:31" ht="72.75" customHeight="1" x14ac:dyDescent="0.2">
      <c r="B12" s="177" t="s">
        <v>249</v>
      </c>
      <c r="C12" s="177"/>
      <c r="D12" s="177"/>
      <c r="E12" s="177"/>
      <c r="F12" s="82" t="s">
        <v>127</v>
      </c>
      <c r="G12" s="313" t="s">
        <v>250</v>
      </c>
      <c r="H12" s="314"/>
      <c r="I12" s="314"/>
      <c r="J12" s="315"/>
      <c r="K12" s="104"/>
      <c r="L12" s="104"/>
      <c r="M12" s="316" t="s">
        <v>192</v>
      </c>
      <c r="N12" s="317"/>
      <c r="O12" s="317"/>
      <c r="P12" s="318"/>
    </row>
    <row r="13" spans="2:31" s="78" customFormat="1" ht="51" customHeight="1" x14ac:dyDescent="0.2">
      <c r="B13" s="177" t="s">
        <v>248</v>
      </c>
      <c r="C13" s="177"/>
      <c r="D13" s="177"/>
      <c r="E13" s="177"/>
      <c r="F13" s="82" t="s">
        <v>128</v>
      </c>
      <c r="G13" s="313" t="s">
        <v>240</v>
      </c>
      <c r="H13" s="314"/>
      <c r="I13" s="314"/>
      <c r="J13" s="315"/>
      <c r="K13" s="104"/>
      <c r="L13" s="104"/>
      <c r="M13" s="316" t="s">
        <v>192</v>
      </c>
      <c r="N13" s="317"/>
      <c r="O13" s="317"/>
      <c r="P13" s="318"/>
      <c r="R13" s="4"/>
      <c r="U13" s="4"/>
      <c r="AE13" s="2"/>
    </row>
    <row r="14" spans="2:31" ht="57" customHeight="1" x14ac:dyDescent="0.2">
      <c r="B14" s="177" t="s">
        <v>239</v>
      </c>
      <c r="C14" s="177"/>
      <c r="D14" s="177"/>
      <c r="E14" s="177"/>
      <c r="F14" s="82" t="s">
        <v>127</v>
      </c>
      <c r="G14" s="313" t="s">
        <v>241</v>
      </c>
      <c r="H14" s="314"/>
      <c r="I14" s="314"/>
      <c r="J14" s="315"/>
      <c r="K14" s="104"/>
      <c r="L14" s="104"/>
      <c r="M14" s="316" t="s">
        <v>192</v>
      </c>
      <c r="N14" s="317"/>
      <c r="O14" s="317"/>
      <c r="P14" s="318"/>
    </row>
    <row r="16" spans="2:31" ht="21.95" customHeight="1" x14ac:dyDescent="0.2">
      <c r="B16" s="201" t="s">
        <v>136</v>
      </c>
      <c r="C16" s="201"/>
      <c r="D16" s="201"/>
      <c r="E16" s="201"/>
      <c r="F16" s="201"/>
      <c r="G16" s="201"/>
      <c r="H16" s="201"/>
      <c r="I16" s="201"/>
      <c r="J16" s="201"/>
      <c r="K16" s="201"/>
      <c r="L16" s="201"/>
      <c r="M16" s="201"/>
      <c r="N16" s="201"/>
      <c r="O16" s="201"/>
      <c r="P16" s="201"/>
    </row>
  </sheetData>
  <mergeCells count="25">
    <mergeCell ref="B14:E14"/>
    <mergeCell ref="G14:J14"/>
    <mergeCell ref="M14:P14"/>
    <mergeCell ref="B16:P16"/>
    <mergeCell ref="B11:E11"/>
    <mergeCell ref="G11:J11"/>
    <mergeCell ref="M11:P11"/>
    <mergeCell ref="B12:E12"/>
    <mergeCell ref="G12:J12"/>
    <mergeCell ref="M12:P12"/>
    <mergeCell ref="B13:E13"/>
    <mergeCell ref="G13:J13"/>
    <mergeCell ref="M13:P13"/>
    <mergeCell ref="D2:J2"/>
    <mergeCell ref="D3:J3"/>
    <mergeCell ref="D4:J4"/>
    <mergeCell ref="D5:J5"/>
    <mergeCell ref="B10:P10"/>
    <mergeCell ref="B2:C5"/>
    <mergeCell ref="M2:P2"/>
    <mergeCell ref="M3:P3"/>
    <mergeCell ref="M4:P4"/>
    <mergeCell ref="M5:P5"/>
    <mergeCell ref="B7:C7"/>
    <mergeCell ref="D7:P7"/>
  </mergeCells>
  <conditionalFormatting sqref="F14">
    <cfRule type="containsText" dxfId="11" priority="9" operator="containsText" text="Extremo">
      <formula>NOT(ISERROR(SEARCH("Extremo",F14)))</formula>
    </cfRule>
    <cfRule type="containsText" dxfId="10" priority="10" operator="containsText" text="Alto">
      <formula>NOT(ISERROR(SEARCH("Alto",F14)))</formula>
    </cfRule>
    <cfRule type="containsText" dxfId="9" priority="11" operator="containsText" text="Medio">
      <formula>NOT(ISERROR(SEARCH("Medio",F14)))</formula>
    </cfRule>
    <cfRule type="containsText" dxfId="8" priority="12" operator="containsText" text="Bajo">
      <formula>NOT(ISERROR(SEARCH("Bajo",F14)))</formula>
    </cfRule>
  </conditionalFormatting>
  <conditionalFormatting sqref="F12">
    <cfRule type="containsText" dxfId="7" priority="5" operator="containsText" text="Extremo">
      <formula>NOT(ISERROR(SEARCH("Extremo",F12)))</formula>
    </cfRule>
    <cfRule type="containsText" dxfId="6" priority="6" operator="containsText" text="Alto">
      <formula>NOT(ISERROR(SEARCH("Alto",F12)))</formula>
    </cfRule>
    <cfRule type="containsText" dxfId="5" priority="7" operator="containsText" text="Medio">
      <formula>NOT(ISERROR(SEARCH("Medio",F12)))</formula>
    </cfRule>
    <cfRule type="containsText" dxfId="4" priority="8" operator="containsText" text="Bajo">
      <formula>NOT(ISERROR(SEARCH("Bajo",F12)))</formula>
    </cfRule>
  </conditionalFormatting>
  <conditionalFormatting sqref="F13">
    <cfRule type="containsText" dxfId="3" priority="1" operator="containsText" text="Extremo">
      <formula>NOT(ISERROR(SEARCH("Extremo",F13)))</formula>
    </cfRule>
    <cfRule type="containsText" dxfId="2" priority="2" operator="containsText" text="Alto">
      <formula>NOT(ISERROR(SEARCH("Alto",F13)))</formula>
    </cfRule>
    <cfRule type="containsText" dxfId="1" priority="3" operator="containsText" text="Medio">
      <formula>NOT(ISERROR(SEARCH("Medio",F13)))</formula>
    </cfRule>
    <cfRule type="containsText" dxfId="0" priority="4" operator="containsText" text="Bajo">
      <formula>NOT(ISERROR(SEARCH("Bajo",F13)))</formula>
    </cfRule>
  </conditionalFormatting>
  <dataValidations count="2">
    <dataValidation type="whole" allowBlank="1" showInputMessage="1" showErrorMessage="1" sqref="O17:P65503 O9:P9 O15:P15 G15:M15 G17:M65503 G9:M9 Q9:U65503 W9:AC65503">
      <formula1>1</formula1>
      <formula2>5</formula2>
    </dataValidation>
    <dataValidation type="list" allowBlank="1" showInputMessage="1" showErrorMessage="1" sqref="F12:F14">
      <formula1>$T$2:$T$5</formula1>
    </dataValidation>
  </dataValidations>
  <printOptions horizontalCentered="1"/>
  <pageMargins left="0.39370078740157483" right="0.39370078740157483" top="0.74803149606299213" bottom="0.74803149606299213" header="0.31496062992125984" footer="0.31496062992125984"/>
  <pageSetup paperSize="5" scale="97" fitToHeight="0" orientation="landscape" r:id="rId1"/>
  <headerFooter>
    <oddHeader>&amp;A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Q24" sqref="Q24"/>
    </sheetView>
  </sheetViews>
  <sheetFormatPr baseColWidth="10" defaultColWidth="11.42578125"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42578125" customWidth="1"/>
    <col min="7" max="7" width="12.85546875" bestFit="1" customWidth="1"/>
    <col min="8" max="8" width="2" customWidth="1"/>
    <col min="9" max="9" width="14.42578125" bestFit="1" customWidth="1"/>
    <col min="10" max="10" width="1.42578125" customWidth="1"/>
    <col min="11" max="11" width="20.42578125" bestFit="1" customWidth="1"/>
    <col min="12" max="12" width="3" customWidth="1"/>
    <col min="13" max="13" width="29.140625" bestFit="1" customWidth="1"/>
    <col min="14" max="14" width="2.42578125" customWidth="1"/>
    <col min="15" max="15" width="19.140625" bestFit="1" customWidth="1"/>
    <col min="16" max="16" width="5" customWidth="1"/>
  </cols>
  <sheetData>
    <row r="4" spans="1:17" x14ac:dyDescent="0.2">
      <c r="A4" s="14" t="s">
        <v>137</v>
      </c>
      <c r="C4" s="14" t="s">
        <v>138</v>
      </c>
      <c r="E4" s="14" t="s">
        <v>139</v>
      </c>
      <c r="G4" s="14" t="s">
        <v>140</v>
      </c>
      <c r="I4" s="14" t="s">
        <v>141</v>
      </c>
      <c r="K4" s="14" t="s">
        <v>142</v>
      </c>
      <c r="M4" s="14"/>
      <c r="O4" s="14" t="s">
        <v>143</v>
      </c>
      <c r="Q4" s="14" t="s">
        <v>35</v>
      </c>
    </row>
    <row r="5" spans="1:17" x14ac:dyDescent="0.2">
      <c r="A5" t="s">
        <v>27</v>
      </c>
      <c r="C5" s="13" t="s">
        <v>38</v>
      </c>
      <c r="E5" s="13" t="s">
        <v>41</v>
      </c>
      <c r="G5" s="13" t="s">
        <v>59</v>
      </c>
      <c r="I5" s="13" t="s">
        <v>61</v>
      </c>
      <c r="K5" s="13" t="s">
        <v>144</v>
      </c>
      <c r="M5" t="s">
        <v>145</v>
      </c>
      <c r="O5" s="13" t="s">
        <v>146</v>
      </c>
      <c r="Q5" t="s">
        <v>147</v>
      </c>
    </row>
    <row r="6" spans="1:17" x14ac:dyDescent="0.2">
      <c r="A6" t="s">
        <v>28</v>
      </c>
      <c r="C6" s="13" t="s">
        <v>148</v>
      </c>
      <c r="E6" s="13" t="s">
        <v>149</v>
      </c>
      <c r="G6" s="13" t="s">
        <v>62</v>
      </c>
      <c r="I6" s="13" t="s">
        <v>150</v>
      </c>
      <c r="K6" s="13" t="s">
        <v>151</v>
      </c>
      <c r="M6" t="s">
        <v>152</v>
      </c>
      <c r="O6" s="13" t="s">
        <v>153</v>
      </c>
      <c r="Q6" t="s">
        <v>154</v>
      </c>
    </row>
    <row r="7" spans="1:17" x14ac:dyDescent="0.2">
      <c r="C7" s="13" t="s">
        <v>155</v>
      </c>
      <c r="G7" s="13" t="s">
        <v>74</v>
      </c>
      <c r="K7" s="13" t="s">
        <v>156</v>
      </c>
      <c r="O7" s="13" t="s">
        <v>157</v>
      </c>
      <c r="Q7" t="s">
        <v>158</v>
      </c>
    </row>
    <row r="8" spans="1:17" x14ac:dyDescent="0.2">
      <c r="O8" s="13" t="s">
        <v>159</v>
      </c>
      <c r="Q8" t="s">
        <v>40</v>
      </c>
    </row>
    <row r="9" spans="1:17" x14ac:dyDescent="0.2">
      <c r="O9" s="13" t="s">
        <v>160</v>
      </c>
      <c r="Q9" t="s">
        <v>161</v>
      </c>
    </row>
    <row r="10" spans="1:17" x14ac:dyDescent="0.2">
      <c r="O10" s="13" t="s">
        <v>162</v>
      </c>
      <c r="Q10" t="s">
        <v>163</v>
      </c>
    </row>
    <row r="11" spans="1:17" x14ac:dyDescent="0.2">
      <c r="O11" s="13" t="s">
        <v>164</v>
      </c>
      <c r="Q11" t="s">
        <v>165</v>
      </c>
    </row>
    <row r="12" spans="1:17" x14ac:dyDescent="0.2">
      <c r="Q12" t="s">
        <v>166</v>
      </c>
    </row>
    <row r="14" spans="1:17" x14ac:dyDescent="0.2">
      <c r="Q14" s="14" t="s">
        <v>167</v>
      </c>
    </row>
    <row r="15" spans="1:17" x14ac:dyDescent="0.2">
      <c r="Q15" t="s">
        <v>147</v>
      </c>
    </row>
    <row r="16" spans="1:17" x14ac:dyDescent="0.2">
      <c r="Q16" t="s">
        <v>154</v>
      </c>
    </row>
    <row r="17" spans="17:17" x14ac:dyDescent="0.2">
      <c r="Q17" t="s">
        <v>158</v>
      </c>
    </row>
    <row r="18" spans="17:17" x14ac:dyDescent="0.2">
      <c r="Q18" t="s">
        <v>40</v>
      </c>
    </row>
    <row r="19" spans="17:17" x14ac:dyDescent="0.2">
      <c r="Q19" t="s">
        <v>161</v>
      </c>
    </row>
    <row r="20" spans="17:17" x14ac:dyDescent="0.2">
      <c r="Q20" t="s">
        <v>163</v>
      </c>
    </row>
    <row r="21" spans="17:17" x14ac:dyDescent="0.2">
      <c r="Q21" t="s">
        <v>165</v>
      </c>
    </row>
    <row r="22" spans="17:17" x14ac:dyDescent="0.2">
      <c r="Q22" t="s">
        <v>166</v>
      </c>
    </row>
    <row r="23" spans="17:17" x14ac:dyDescent="0.2">
      <c r="Q23" s="13"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zoomScale="80" zoomScaleNormal="80" workbookViewId="0">
      <selection activeCell="D7" sqref="D7:P7"/>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4" customWidth="1"/>
    <col min="19" max="19" width="1" style="1" customWidth="1"/>
    <col min="20" max="20" width="1.42578125" style="1" customWidth="1"/>
    <col min="21" max="21" width="1.140625" style="4"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ht="26.25" customHeight="1" x14ac:dyDescent="0.2">
      <c r="B2" s="156"/>
      <c r="C2" s="157"/>
      <c r="D2" s="158" t="s">
        <v>0</v>
      </c>
      <c r="E2" s="159"/>
      <c r="F2" s="159"/>
      <c r="G2" s="159"/>
      <c r="H2" s="159"/>
      <c r="I2" s="159"/>
      <c r="J2" s="160"/>
      <c r="K2" s="146" t="s">
        <v>1</v>
      </c>
      <c r="L2" s="195"/>
      <c r="M2" s="146" t="str">
        <f>Proyecto!K2</f>
        <v>Código: GC-F-015</v>
      </c>
      <c r="N2" s="190"/>
      <c r="O2" s="190"/>
      <c r="P2" s="147"/>
      <c r="S2" s="4"/>
      <c r="T2" s="4"/>
      <c r="U2" s="8"/>
    </row>
    <row r="3" spans="2:31" ht="23.25" customHeight="1" x14ac:dyDescent="0.2">
      <c r="B3" s="152"/>
      <c r="C3" s="153"/>
      <c r="D3" s="161" t="s">
        <v>2</v>
      </c>
      <c r="E3" s="162"/>
      <c r="F3" s="162"/>
      <c r="G3" s="162"/>
      <c r="H3" s="162"/>
      <c r="I3" s="162"/>
      <c r="J3" s="163"/>
      <c r="K3" s="148" t="s">
        <v>3</v>
      </c>
      <c r="L3" s="196"/>
      <c r="M3" s="191" t="str">
        <f>Proyecto!K3</f>
        <v>Fecha: 17 de septiembre de 2014</v>
      </c>
      <c r="N3" s="192"/>
      <c r="O3" s="192"/>
      <c r="P3" s="193"/>
      <c r="S3" s="4"/>
      <c r="T3" s="4"/>
      <c r="U3" s="8"/>
    </row>
    <row r="4" spans="2:31" ht="24" customHeight="1" x14ac:dyDescent="0.2">
      <c r="B4" s="152"/>
      <c r="C4" s="153"/>
      <c r="D4" s="161" t="s">
        <v>4</v>
      </c>
      <c r="E4" s="162"/>
      <c r="F4" s="162"/>
      <c r="G4" s="162"/>
      <c r="H4" s="162"/>
      <c r="I4" s="162"/>
      <c r="J4" s="163"/>
      <c r="K4" s="148" t="s">
        <v>5</v>
      </c>
      <c r="L4" s="196"/>
      <c r="M4" s="148" t="str">
        <f>Proyecto!K4</f>
        <v>Versión 001</v>
      </c>
      <c r="N4" s="194"/>
      <c r="O4" s="194"/>
      <c r="P4" s="149"/>
      <c r="U4" s="8"/>
    </row>
    <row r="5" spans="2:31" ht="22.5" customHeight="1" thickBot="1" x14ac:dyDescent="0.25">
      <c r="B5" s="154"/>
      <c r="C5" s="155"/>
      <c r="D5" s="164" t="s">
        <v>6</v>
      </c>
      <c r="E5" s="165"/>
      <c r="F5" s="165"/>
      <c r="G5" s="165"/>
      <c r="H5" s="165"/>
      <c r="I5" s="165"/>
      <c r="J5" s="166"/>
      <c r="K5" s="150" t="s">
        <v>21</v>
      </c>
      <c r="L5" s="186"/>
      <c r="M5" s="173" t="s">
        <v>22</v>
      </c>
      <c r="N5" s="174"/>
      <c r="O5" s="174"/>
      <c r="P5" s="175"/>
    </row>
    <row r="6" spans="2:31" ht="5.25" customHeight="1" x14ac:dyDescent="0.2">
      <c r="B6" s="17"/>
      <c r="C6" s="17"/>
      <c r="D6" s="17"/>
      <c r="E6" s="17"/>
      <c r="F6" s="17"/>
      <c r="G6" s="17"/>
      <c r="H6" s="17"/>
      <c r="I6" s="17"/>
      <c r="J6" s="17"/>
      <c r="K6" s="17"/>
      <c r="L6" s="17"/>
      <c r="M6" s="17"/>
      <c r="N6" s="17"/>
      <c r="O6" s="17"/>
      <c r="P6" s="17"/>
    </row>
    <row r="7" spans="2:31" ht="33.75" customHeight="1" x14ac:dyDescent="0.2">
      <c r="B7" s="145" t="s">
        <v>8</v>
      </c>
      <c r="C7" s="145"/>
      <c r="D7" s="176" t="str">
        <f>+Proyecto!E7</f>
        <v>Transparencia, integridad y ética en las sociedades colombianas.</v>
      </c>
      <c r="E7" s="176"/>
      <c r="F7" s="176"/>
      <c r="G7" s="176"/>
      <c r="H7" s="176"/>
      <c r="I7" s="176"/>
      <c r="J7" s="176"/>
      <c r="K7" s="176"/>
      <c r="L7" s="176"/>
      <c r="M7" s="176"/>
      <c r="N7" s="176"/>
      <c r="O7" s="176"/>
      <c r="P7" s="176"/>
      <c r="AE7" s="1"/>
    </row>
    <row r="8" spans="2:31" ht="6.75" customHeight="1" x14ac:dyDescent="0.2">
      <c r="B8" s="5"/>
      <c r="C8" s="5"/>
      <c r="D8" s="187"/>
      <c r="E8" s="187"/>
      <c r="F8" s="187"/>
      <c r="G8" s="187"/>
      <c r="H8" s="187"/>
      <c r="I8" s="187"/>
      <c r="J8" s="187"/>
      <c r="K8" s="187"/>
      <c r="L8" s="187"/>
      <c r="M8" s="187"/>
      <c r="N8" s="187"/>
      <c r="O8" s="187"/>
      <c r="P8" s="187"/>
      <c r="AE8" s="1"/>
    </row>
    <row r="9" spans="2:31" ht="59.25" customHeight="1" x14ac:dyDescent="0.2">
      <c r="B9" s="178" t="s">
        <v>23</v>
      </c>
      <c r="C9" s="179"/>
      <c r="D9" s="177" t="s">
        <v>221</v>
      </c>
      <c r="E9" s="177"/>
      <c r="F9" s="177"/>
      <c r="G9" s="177"/>
      <c r="H9" s="177"/>
      <c r="I9" s="177"/>
      <c r="J9" s="177"/>
      <c r="K9" s="177"/>
      <c r="L9" s="177"/>
      <c r="M9" s="177"/>
      <c r="N9" s="177"/>
      <c r="O9" s="177"/>
      <c r="P9" s="177"/>
      <c r="AE9" s="1"/>
    </row>
    <row r="10" spans="2:31" customFormat="1" ht="7.5" customHeight="1" x14ac:dyDescent="0.2">
      <c r="D10" s="73"/>
      <c r="E10" s="73"/>
      <c r="F10" s="73"/>
      <c r="G10" s="73"/>
      <c r="H10" s="73"/>
      <c r="I10" s="73"/>
      <c r="J10" s="73"/>
      <c r="K10" s="73"/>
      <c r="L10" s="73"/>
      <c r="M10" s="73"/>
      <c r="N10" s="73"/>
      <c r="O10" s="73"/>
      <c r="P10" s="73"/>
    </row>
    <row r="11" spans="2:31" ht="137.25" customHeight="1" x14ac:dyDescent="0.2">
      <c r="B11" s="178" t="s">
        <v>24</v>
      </c>
      <c r="C11" s="179"/>
      <c r="D11" s="177" t="s">
        <v>251</v>
      </c>
      <c r="E11" s="177"/>
      <c r="F11" s="177"/>
      <c r="G11" s="177"/>
      <c r="H11" s="177"/>
      <c r="I11" s="177"/>
      <c r="J11" s="177"/>
      <c r="K11" s="177"/>
      <c r="L11" s="177"/>
      <c r="M11" s="177"/>
      <c r="N11" s="177"/>
      <c r="O11" s="177"/>
      <c r="P11" s="177"/>
      <c r="V11" s="188"/>
      <c r="W11" s="188"/>
      <c r="X11" s="188"/>
      <c r="Y11" s="188"/>
      <c r="Z11" s="188"/>
      <c r="AA11" s="188"/>
      <c r="AB11" s="188"/>
      <c r="AC11" s="188"/>
      <c r="AD11" s="188"/>
      <c r="AE11" s="1"/>
    </row>
    <row r="12" spans="2:31" ht="5.25" customHeight="1" x14ac:dyDescent="0.2">
      <c r="B12" s="7"/>
      <c r="C12" s="7"/>
      <c r="D12" s="74"/>
      <c r="E12" s="74"/>
      <c r="F12" s="74"/>
      <c r="G12" s="74"/>
      <c r="H12" s="74"/>
      <c r="I12" s="74"/>
      <c r="J12" s="74"/>
      <c r="K12" s="74"/>
      <c r="L12" s="74"/>
      <c r="M12" s="74"/>
      <c r="N12" s="74"/>
      <c r="O12" s="74"/>
      <c r="P12" s="74"/>
      <c r="AE12" s="1"/>
    </row>
    <row r="13" spans="2:31" ht="22.5" customHeight="1" x14ac:dyDescent="0.2">
      <c r="B13" s="168" t="s">
        <v>25</v>
      </c>
      <c r="C13" s="168"/>
      <c r="D13" s="79" t="s">
        <v>26</v>
      </c>
      <c r="E13" s="180" t="s">
        <v>208</v>
      </c>
      <c r="F13" s="181"/>
      <c r="G13" s="181"/>
      <c r="H13" s="181"/>
      <c r="I13" s="181"/>
      <c r="J13" s="181"/>
      <c r="K13" s="181"/>
      <c r="L13" s="181"/>
      <c r="M13" s="181"/>
      <c r="N13" s="181"/>
      <c r="O13" s="181"/>
      <c r="P13" s="182"/>
      <c r="AE13" s="1"/>
    </row>
    <row r="14" spans="2:31" ht="44.25" customHeight="1" x14ac:dyDescent="0.2">
      <c r="B14" s="169"/>
      <c r="C14" s="169"/>
      <c r="D14" s="75" t="s">
        <v>27</v>
      </c>
      <c r="E14" s="183"/>
      <c r="F14" s="184"/>
      <c r="G14" s="184"/>
      <c r="H14" s="184"/>
      <c r="I14" s="184"/>
      <c r="J14" s="184"/>
      <c r="K14" s="184"/>
      <c r="L14" s="184"/>
      <c r="M14" s="184"/>
      <c r="N14" s="184"/>
      <c r="O14" s="184"/>
      <c r="P14" s="185"/>
      <c r="AE14" s="1"/>
    </row>
    <row r="15" spans="2:31" x14ac:dyDescent="0.2">
      <c r="D15" s="74"/>
      <c r="E15" s="74"/>
      <c r="F15" s="74"/>
      <c r="G15" s="74"/>
      <c r="H15" s="74"/>
      <c r="I15" s="74"/>
      <c r="J15" s="74"/>
      <c r="K15" s="74"/>
      <c r="L15" s="74"/>
      <c r="M15" s="74"/>
      <c r="N15" s="74"/>
      <c r="O15" s="74"/>
      <c r="P15" s="74"/>
    </row>
    <row r="16" spans="2:31" ht="22.5" customHeight="1" x14ac:dyDescent="0.2">
      <c r="B16" s="168" t="s">
        <v>25</v>
      </c>
      <c r="C16" s="168"/>
      <c r="D16" s="79" t="s">
        <v>26</v>
      </c>
      <c r="E16" s="172" t="s">
        <v>247</v>
      </c>
      <c r="F16" s="172"/>
      <c r="G16" s="172"/>
      <c r="H16" s="172"/>
      <c r="I16" s="172"/>
      <c r="J16" s="172"/>
      <c r="K16" s="172"/>
      <c r="L16" s="172"/>
      <c r="M16" s="172"/>
      <c r="N16" s="172"/>
      <c r="O16" s="172"/>
      <c r="P16" s="172"/>
      <c r="AE16" s="1"/>
    </row>
    <row r="17" spans="2:30" s="1" customFormat="1" ht="174.75" customHeight="1" x14ac:dyDescent="0.2">
      <c r="B17" s="169"/>
      <c r="C17" s="169"/>
      <c r="D17" s="75" t="s">
        <v>28</v>
      </c>
      <c r="E17" s="172"/>
      <c r="F17" s="172"/>
      <c r="G17" s="172"/>
      <c r="H17" s="172"/>
      <c r="I17" s="172"/>
      <c r="J17" s="172"/>
      <c r="K17" s="172"/>
      <c r="L17" s="172"/>
      <c r="M17" s="172"/>
      <c r="N17" s="172"/>
      <c r="O17" s="172"/>
      <c r="P17" s="172"/>
      <c r="R17" s="4"/>
      <c r="U17" s="4"/>
      <c r="V17" s="189"/>
      <c r="W17" s="188"/>
      <c r="X17" s="188"/>
      <c r="Y17" s="188"/>
      <c r="Z17" s="188"/>
      <c r="AA17" s="188"/>
      <c r="AB17" s="188"/>
      <c r="AC17" s="188"/>
      <c r="AD17" s="188"/>
    </row>
    <row r="18" spans="2:30" x14ac:dyDescent="0.2">
      <c r="D18" s="74"/>
      <c r="E18" s="74"/>
      <c r="F18" s="74"/>
      <c r="G18" s="74"/>
      <c r="H18" s="74"/>
      <c r="I18" s="74"/>
      <c r="J18" s="74"/>
      <c r="K18" s="74"/>
      <c r="L18" s="74"/>
      <c r="M18" s="74"/>
      <c r="N18" s="74"/>
      <c r="O18" s="74"/>
      <c r="P18" s="74"/>
    </row>
    <row r="19" spans="2:30" x14ac:dyDescent="0.2">
      <c r="B19" s="168" t="s">
        <v>25</v>
      </c>
      <c r="C19" s="168"/>
      <c r="D19" s="79" t="s">
        <v>26</v>
      </c>
      <c r="E19" s="170"/>
      <c r="F19" s="171"/>
      <c r="G19" s="171"/>
      <c r="H19" s="171"/>
      <c r="I19" s="171"/>
      <c r="J19" s="171"/>
      <c r="K19" s="171"/>
      <c r="L19" s="171"/>
      <c r="M19" s="171"/>
      <c r="N19" s="171"/>
      <c r="O19" s="171"/>
      <c r="P19" s="171"/>
    </row>
    <row r="20" spans="2:30" ht="35.25" customHeight="1" x14ac:dyDescent="0.2">
      <c r="B20" s="169"/>
      <c r="C20" s="169"/>
      <c r="D20" s="75" t="s">
        <v>28</v>
      </c>
      <c r="E20" s="171"/>
      <c r="F20" s="171"/>
      <c r="G20" s="171"/>
      <c r="H20" s="171"/>
      <c r="I20" s="171"/>
      <c r="J20" s="171"/>
      <c r="K20" s="171"/>
      <c r="L20" s="171"/>
      <c r="M20" s="171"/>
      <c r="N20" s="171"/>
      <c r="O20" s="171"/>
      <c r="P20" s="171"/>
    </row>
  </sheetData>
  <mergeCells count="31">
    <mergeCell ref="D8:P8"/>
    <mergeCell ref="V11:AD11"/>
    <mergeCell ref="V17:AD17"/>
    <mergeCell ref="B2:C2"/>
    <mergeCell ref="B3:C3"/>
    <mergeCell ref="B4:C4"/>
    <mergeCell ref="M2:P2"/>
    <mergeCell ref="M3:P3"/>
    <mergeCell ref="M4:P4"/>
    <mergeCell ref="D2:J2"/>
    <mergeCell ref="K2:L2"/>
    <mergeCell ref="D3:J3"/>
    <mergeCell ref="K3:L3"/>
    <mergeCell ref="D4:J4"/>
    <mergeCell ref="K4:L4"/>
    <mergeCell ref="B19:C20"/>
    <mergeCell ref="E19:P20"/>
    <mergeCell ref="B16:C17"/>
    <mergeCell ref="E16:P17"/>
    <mergeCell ref="M5:P5"/>
    <mergeCell ref="D7:P7"/>
    <mergeCell ref="B5:C5"/>
    <mergeCell ref="D11:P11"/>
    <mergeCell ref="D9:P9"/>
    <mergeCell ref="B7:C7"/>
    <mergeCell ref="B11:C11"/>
    <mergeCell ref="B9:C9"/>
    <mergeCell ref="E13:P14"/>
    <mergeCell ref="B13:C14"/>
    <mergeCell ref="D5:J5"/>
    <mergeCell ref="K5:L5"/>
  </mergeCells>
  <dataValidations count="1">
    <dataValidation type="whole" allowBlank="1" showInputMessage="1" showErrorMessage="1" sqref="O21:P65470 W18:AC65470 W15:AC15 G15:M15 O15:U15 Q19:U65470 G21:M65470 G18:M18 O18:U18">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2"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tocar'!$A$5:$A$6</xm:f>
          </x14:formula1>
          <xm:sqref>D14 D17 D20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zoomScale="90" zoomScaleNormal="90" workbookViewId="0">
      <selection activeCell="D7" sqref="D7:I7"/>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42578125" style="1" customWidth="1"/>
    <col min="14" max="14" width="1.7109375" style="12"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ht="26.25" customHeight="1" thickBot="1" x14ac:dyDescent="0.25">
      <c r="B2" s="156"/>
      <c r="C2" s="157"/>
      <c r="D2" s="203" t="s">
        <v>0</v>
      </c>
      <c r="E2" s="204"/>
      <c r="F2" s="204"/>
      <c r="G2" s="204"/>
      <c r="H2" s="205"/>
      <c r="I2" s="27" t="str">
        <f>Proyecto!K2</f>
        <v>Código: GC-F-015</v>
      </c>
      <c r="J2" s="12"/>
      <c r="K2" s="12"/>
      <c r="L2" s="12"/>
      <c r="N2" s="1"/>
      <c r="T2" s="2"/>
      <c r="X2" s="1"/>
    </row>
    <row r="3" spans="2:24" ht="23.25" customHeight="1" thickBot="1" x14ac:dyDescent="0.25">
      <c r="B3" s="152"/>
      <c r="C3" s="153"/>
      <c r="D3" s="203" t="s">
        <v>2</v>
      </c>
      <c r="E3" s="204"/>
      <c r="F3" s="204"/>
      <c r="G3" s="204"/>
      <c r="H3" s="205"/>
      <c r="I3" s="28" t="str">
        <f>Proyecto!K3</f>
        <v>Fecha: 17 de septiembre de 2014</v>
      </c>
      <c r="J3" s="12"/>
      <c r="K3" s="12"/>
      <c r="L3" s="12"/>
      <c r="N3" s="1"/>
      <c r="T3" s="2"/>
      <c r="X3" s="1"/>
    </row>
    <row r="4" spans="2:24" ht="24" customHeight="1" thickBot="1" x14ac:dyDescent="0.25">
      <c r="B4" s="152"/>
      <c r="C4" s="153"/>
      <c r="D4" s="203" t="s">
        <v>4</v>
      </c>
      <c r="E4" s="204"/>
      <c r="F4" s="204"/>
      <c r="G4" s="204"/>
      <c r="H4" s="205"/>
      <c r="I4" s="28" t="str">
        <f>Proyecto!K4</f>
        <v>Versión 001</v>
      </c>
      <c r="J4" s="12"/>
      <c r="K4" s="12"/>
      <c r="L4" s="12"/>
      <c r="N4" s="1"/>
      <c r="T4" s="2"/>
      <c r="X4" s="1"/>
    </row>
    <row r="5" spans="2:24" ht="22.5" customHeight="1" thickBot="1" x14ac:dyDescent="0.25">
      <c r="B5" s="154"/>
      <c r="C5" s="155"/>
      <c r="D5" s="206" t="s">
        <v>6</v>
      </c>
      <c r="E5" s="207"/>
      <c r="F5" s="207"/>
      <c r="G5" s="207"/>
      <c r="H5" s="208"/>
      <c r="I5" s="29" t="s">
        <v>29</v>
      </c>
      <c r="J5" s="12"/>
      <c r="K5" s="12"/>
      <c r="L5" s="12"/>
      <c r="N5" s="1"/>
      <c r="T5" s="2"/>
      <c r="X5" s="1"/>
    </row>
    <row r="6" spans="2:24" ht="5.25" customHeight="1" x14ac:dyDescent="0.2">
      <c r="B6" s="17"/>
      <c r="C6" s="17"/>
      <c r="D6" s="17"/>
      <c r="E6" s="17"/>
      <c r="F6" s="17"/>
      <c r="G6" s="17"/>
      <c r="H6" s="17"/>
      <c r="I6" s="17"/>
    </row>
    <row r="7" spans="2:24" ht="19.5" customHeight="1" x14ac:dyDescent="0.2">
      <c r="B7" s="145" t="s">
        <v>8</v>
      </c>
      <c r="C7" s="145"/>
      <c r="D7" s="197" t="str">
        <f>Proyecto!$E$7</f>
        <v>Transparencia, integridad y ética en las sociedades colombianas.</v>
      </c>
      <c r="E7" s="197"/>
      <c r="F7" s="197"/>
      <c r="G7" s="197"/>
      <c r="H7" s="197"/>
      <c r="I7" s="197"/>
      <c r="X7" s="1"/>
    </row>
    <row r="8" spans="2:24" ht="10.5" customHeight="1" x14ac:dyDescent="0.2">
      <c r="B8" s="7"/>
      <c r="C8" s="7"/>
      <c r="D8" s="3"/>
      <c r="E8" s="3"/>
      <c r="F8" s="3"/>
      <c r="G8" s="3"/>
      <c r="H8" s="3"/>
      <c r="I8" s="3"/>
      <c r="X8" s="1"/>
    </row>
    <row r="9" spans="2:24" ht="18.75" customHeight="1" x14ac:dyDescent="0.2">
      <c r="B9" s="201" t="s">
        <v>30</v>
      </c>
      <c r="C9" s="201"/>
      <c r="D9" s="201"/>
      <c r="E9" s="201"/>
      <c r="F9" s="201"/>
      <c r="G9" s="201"/>
      <c r="H9" s="201"/>
      <c r="I9" s="201"/>
      <c r="X9" s="1"/>
    </row>
    <row r="10" spans="2:24" ht="40.5" customHeight="1" x14ac:dyDescent="0.2">
      <c r="B10" s="198" t="s">
        <v>31</v>
      </c>
      <c r="C10" s="198"/>
      <c r="D10" s="202" t="s">
        <v>32</v>
      </c>
      <c r="E10" s="202"/>
      <c r="F10" s="202"/>
      <c r="G10" s="202"/>
      <c r="H10" s="202"/>
      <c r="I10" s="202"/>
      <c r="X10" s="1"/>
    </row>
    <row r="11" spans="2:24" ht="22.5" customHeight="1" x14ac:dyDescent="0.2">
      <c r="B11" s="198" t="s">
        <v>26</v>
      </c>
      <c r="C11" s="198"/>
      <c r="D11" s="198" t="s">
        <v>33</v>
      </c>
      <c r="E11" s="198"/>
      <c r="F11" s="60" t="s">
        <v>34</v>
      </c>
      <c r="G11" s="60" t="s">
        <v>35</v>
      </c>
      <c r="H11" s="60" t="s">
        <v>36</v>
      </c>
      <c r="I11" s="60" t="s">
        <v>37</v>
      </c>
      <c r="X11" s="1"/>
    </row>
    <row r="12" spans="2:24" ht="91.5" customHeight="1" x14ac:dyDescent="0.2">
      <c r="B12" s="200" t="s">
        <v>38</v>
      </c>
      <c r="C12" s="200"/>
      <c r="D12" s="200" t="s">
        <v>39</v>
      </c>
      <c r="E12" s="200"/>
      <c r="F12" s="80">
        <v>1</v>
      </c>
      <c r="G12" s="81" t="s">
        <v>40</v>
      </c>
      <c r="H12" s="81" t="s">
        <v>41</v>
      </c>
      <c r="I12" s="81" t="s">
        <v>42</v>
      </c>
      <c r="X12" s="1"/>
    </row>
    <row r="13" spans="2:24" ht="22.5" customHeight="1" x14ac:dyDescent="0.2">
      <c r="B13" s="198" t="s">
        <v>43</v>
      </c>
      <c r="C13" s="198"/>
      <c r="D13" s="199" t="s">
        <v>44</v>
      </c>
      <c r="E13" s="199"/>
      <c r="F13" s="199"/>
      <c r="G13" s="199"/>
      <c r="H13" s="199"/>
      <c r="I13" s="199"/>
      <c r="X13" s="1"/>
    </row>
  </sheetData>
  <mergeCells count="19">
    <mergeCell ref="D2:H2"/>
    <mergeCell ref="D3:H3"/>
    <mergeCell ref="D4:H4"/>
    <mergeCell ref="D5:H5"/>
    <mergeCell ref="B2:C2"/>
    <mergeCell ref="B4:C4"/>
    <mergeCell ref="B5:C5"/>
    <mergeCell ref="B3:C3"/>
    <mergeCell ref="B7:C7"/>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H14:H65488 J14:N65488 P14:V65488">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tocar'!$E$5:$E$6</xm:f>
          </x14:formula1>
          <xm:sqref>H12</xm:sqref>
        </x14:dataValidation>
        <x14:dataValidation type="list" allowBlank="1" showInputMessage="1" showErrorMessage="1">
          <x14:formula1>
            <xm:f>'No tocar'!$C$5:$C$7</xm:f>
          </x14:formula1>
          <xm:sqref>B12:C12</xm:sqref>
        </x14:dataValidation>
        <x14:dataValidation type="list" allowBlank="1" showInputMessage="1" showErrorMessage="1">
          <x14:formula1>
            <xm:f>'No tocar'!$Q$5:$Q$12</xm:f>
          </x14:formula1>
          <xm:sqref>G12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4"/>
  <sheetViews>
    <sheetView showGridLines="0" topLeftCell="A2" zoomScale="110" zoomScaleNormal="110" workbookViewId="0">
      <selection activeCell="C7" sqref="C7:F7"/>
    </sheetView>
  </sheetViews>
  <sheetFormatPr baseColWidth="10" defaultColWidth="11.42578125"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4" customWidth="1"/>
    <col min="9" max="9" width="1" style="1" customWidth="1"/>
    <col min="10" max="10" width="1.42578125" style="1" customWidth="1"/>
    <col min="11" max="11" width="1.140625" style="4"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ht="26.25" customHeight="1" thickBot="1" x14ac:dyDescent="0.25">
      <c r="B2" s="36"/>
      <c r="C2" s="219" t="s">
        <v>0</v>
      </c>
      <c r="D2" s="220"/>
      <c r="E2" s="220"/>
      <c r="F2" s="220"/>
      <c r="G2" s="209" t="str">
        <f>Proyecto!K2</f>
        <v>Código: GC-F-015</v>
      </c>
      <c r="H2" s="210"/>
      <c r="I2" s="210"/>
      <c r="J2" s="210"/>
      <c r="K2" s="210"/>
      <c r="L2" s="211"/>
    </row>
    <row r="3" spans="1:21" ht="23.25" customHeight="1" thickBot="1" x14ac:dyDescent="0.25">
      <c r="B3" s="38"/>
      <c r="C3" s="219" t="s">
        <v>2</v>
      </c>
      <c r="D3" s="220"/>
      <c r="E3" s="220"/>
      <c r="F3" s="220"/>
      <c r="G3" s="212" t="str">
        <f>Proyecto!K3</f>
        <v>Fecha: 17 de septiembre de 2014</v>
      </c>
      <c r="H3" s="213"/>
      <c r="I3" s="213"/>
      <c r="J3" s="213"/>
      <c r="K3" s="213"/>
      <c r="L3" s="214"/>
    </row>
    <row r="4" spans="1:21" ht="24" customHeight="1" thickBot="1" x14ac:dyDescent="0.25">
      <c r="B4" s="38"/>
      <c r="C4" s="219" t="s">
        <v>4</v>
      </c>
      <c r="D4" s="220"/>
      <c r="E4" s="220"/>
      <c r="F4" s="220"/>
      <c r="G4" s="215" t="str">
        <f>Proyecto!K4</f>
        <v>Versión 001</v>
      </c>
      <c r="H4" s="216"/>
      <c r="I4" s="216"/>
      <c r="J4" s="216"/>
      <c r="K4" s="216"/>
      <c r="L4" s="217"/>
    </row>
    <row r="5" spans="1:21" ht="22.5" customHeight="1" thickBot="1" x14ac:dyDescent="0.25">
      <c r="B5" s="40"/>
      <c r="C5" s="219" t="s">
        <v>6</v>
      </c>
      <c r="D5" s="220"/>
      <c r="E5" s="220"/>
      <c r="F5" s="220"/>
      <c r="G5" s="212" t="s">
        <v>45</v>
      </c>
      <c r="H5" s="213"/>
      <c r="I5" s="213"/>
      <c r="J5" s="213"/>
      <c r="K5" s="213"/>
      <c r="L5" s="214"/>
    </row>
    <row r="6" spans="1:21" ht="5.25" customHeight="1" x14ac:dyDescent="0.2">
      <c r="A6" s="4" t="str">
        <f>Proyecto!$E$7</f>
        <v>Transparencia, integridad y ética en las sociedades colombianas.</v>
      </c>
      <c r="B6" s="17"/>
      <c r="C6" s="17"/>
      <c r="D6" s="17"/>
      <c r="E6" s="17"/>
      <c r="F6" s="17"/>
    </row>
    <row r="7" spans="1:21" ht="29.25" customHeight="1" x14ac:dyDescent="0.2">
      <c r="B7" s="59" t="s">
        <v>8</v>
      </c>
      <c r="C7" s="218" t="str">
        <f>Proyecto!$E$7</f>
        <v>Transparencia, integridad y ética en las sociedades colombianas.</v>
      </c>
      <c r="D7" s="218"/>
      <c r="E7" s="218"/>
      <c r="F7" s="218"/>
      <c r="U7" s="1"/>
    </row>
    <row r="10" spans="1:21" ht="18" customHeight="1" x14ac:dyDescent="0.2">
      <c r="B10" s="59" t="s">
        <v>46</v>
      </c>
      <c r="C10" s="58" t="s">
        <v>152</v>
      </c>
    </row>
    <row r="11" spans="1:21" ht="6" customHeight="1" x14ac:dyDescent="0.2"/>
    <row r="12" spans="1:21" ht="18" customHeight="1" x14ac:dyDescent="0.2">
      <c r="B12" s="59" t="s">
        <v>47</v>
      </c>
      <c r="C12" s="58"/>
    </row>
    <row r="13" spans="1:21" ht="6" customHeight="1" x14ac:dyDescent="0.2"/>
    <row r="14" spans="1:21" ht="18" customHeight="1" x14ac:dyDescent="0.2">
      <c r="B14" s="59" t="s">
        <v>48</v>
      </c>
      <c r="C14" s="11"/>
    </row>
    <row r="15" spans="1:21" ht="6" customHeight="1" x14ac:dyDescent="0.2"/>
    <row r="16" spans="1:21" ht="18" customHeight="1" x14ac:dyDescent="0.2">
      <c r="B16" s="59" t="s">
        <v>49</v>
      </c>
      <c r="C16" s="10"/>
    </row>
    <row r="17" spans="2:3" ht="6" customHeight="1" x14ac:dyDescent="0.2"/>
    <row r="18" spans="2:3" ht="18" customHeight="1" x14ac:dyDescent="0.2">
      <c r="B18" s="59" t="s">
        <v>50</v>
      </c>
      <c r="C18" s="10"/>
    </row>
    <row r="19" spans="2:3" ht="6" customHeight="1" x14ac:dyDescent="0.2"/>
    <row r="20" spans="2:3" ht="18" customHeight="1" x14ac:dyDescent="0.2">
      <c r="B20" s="59" t="s">
        <v>51</v>
      </c>
      <c r="C20" s="10"/>
    </row>
    <row r="24" spans="2:3" x14ac:dyDescent="0.2">
      <c r="C24" s="66"/>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tocar'!$M$5:$M$6</xm:f>
          </x14:formula1>
          <xm:sqref>C10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15"/>
  <sheetViews>
    <sheetView showGridLines="0" topLeftCell="A5" zoomScale="80" zoomScaleNormal="80" workbookViewId="0">
      <selection activeCell="C7" sqref="C7:G7"/>
    </sheetView>
  </sheetViews>
  <sheetFormatPr baseColWidth="10" defaultColWidth="11.42578125" defaultRowHeight="12" x14ac:dyDescent="0.2"/>
  <cols>
    <col min="1" max="1" width="2.42578125" style="1" customWidth="1"/>
    <col min="2" max="2" width="29.5703125" style="1" customWidth="1"/>
    <col min="3" max="3" width="35.85546875" style="1" customWidth="1"/>
    <col min="4" max="4" width="76" style="1" customWidth="1"/>
    <col min="5" max="5" width="16.85546875" style="1" customWidth="1"/>
    <col min="6" max="6" width="5.7109375" style="1" customWidth="1"/>
    <col min="7" max="7" width="49.85546875" style="1" customWidth="1"/>
    <col min="8" max="8" width="7.7109375" style="1" customWidth="1"/>
    <col min="9" max="9" width="0.7109375" style="4" customWidth="1"/>
    <col min="10" max="10" width="1" style="1" customWidth="1"/>
    <col min="11" max="11" width="1.42578125" style="1" customWidth="1"/>
    <col min="12" max="12" width="1.140625" style="4"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ht="26.25" customHeight="1" thickBot="1" x14ac:dyDescent="0.25">
      <c r="B2" s="30"/>
      <c r="C2" s="206" t="s">
        <v>0</v>
      </c>
      <c r="D2" s="207"/>
      <c r="E2" s="207"/>
      <c r="F2" s="208"/>
      <c r="G2" s="27" t="str">
        <f>Proyecto!K2</f>
        <v>Código: GC-F-015</v>
      </c>
      <c r="H2" s="4"/>
      <c r="J2" s="8"/>
      <c r="L2" s="1"/>
      <c r="T2" s="2"/>
      <c r="V2" s="1"/>
    </row>
    <row r="3" spans="2:22" ht="23.25" customHeight="1" thickBot="1" x14ac:dyDescent="0.25">
      <c r="B3" s="31"/>
      <c r="C3" s="206" t="s">
        <v>2</v>
      </c>
      <c r="D3" s="207"/>
      <c r="E3" s="207"/>
      <c r="F3" s="208"/>
      <c r="G3" s="28" t="str">
        <f>Proyecto!K3</f>
        <v>Fecha: 17 de septiembre de 2014</v>
      </c>
      <c r="H3" s="4"/>
      <c r="J3" s="8"/>
      <c r="L3" s="1"/>
      <c r="T3" s="2"/>
      <c r="V3" s="1"/>
    </row>
    <row r="4" spans="2:22" ht="24" customHeight="1" thickBot="1" x14ac:dyDescent="0.25">
      <c r="B4" s="31"/>
      <c r="C4" s="206" t="s">
        <v>4</v>
      </c>
      <c r="D4" s="207"/>
      <c r="E4" s="207"/>
      <c r="F4" s="208"/>
      <c r="G4" s="28" t="str">
        <f>Proyecto!K4</f>
        <v>Versión 001</v>
      </c>
      <c r="I4" s="1"/>
      <c r="J4" s="8"/>
      <c r="L4" s="1"/>
      <c r="T4" s="2"/>
      <c r="V4" s="1"/>
    </row>
    <row r="5" spans="2:22" ht="22.5" customHeight="1" thickBot="1" x14ac:dyDescent="0.25">
      <c r="B5" s="32"/>
      <c r="C5" s="206" t="s">
        <v>6</v>
      </c>
      <c r="D5" s="207"/>
      <c r="E5" s="207"/>
      <c r="F5" s="208"/>
      <c r="G5" s="29" t="s">
        <v>52</v>
      </c>
      <c r="I5" s="1"/>
      <c r="J5" s="4"/>
      <c r="L5" s="1"/>
      <c r="T5" s="2"/>
      <c r="V5" s="1"/>
    </row>
    <row r="6" spans="2:22" ht="5.25" customHeight="1" x14ac:dyDescent="0.2">
      <c r="B6" s="17"/>
      <c r="C6" s="17"/>
      <c r="D6" s="17"/>
      <c r="E6" s="17"/>
      <c r="F6" s="17"/>
      <c r="G6" s="17"/>
    </row>
    <row r="7" spans="2:22" ht="29.25" customHeight="1" x14ac:dyDescent="0.2">
      <c r="B7" s="59" t="s">
        <v>8</v>
      </c>
      <c r="C7" s="197" t="str">
        <f>Proyecto!$E$7</f>
        <v>Transparencia, integridad y ética en las sociedades colombianas.</v>
      </c>
      <c r="D7" s="197"/>
      <c r="E7" s="197"/>
      <c r="F7" s="197"/>
      <c r="G7" s="197"/>
      <c r="V7" s="1"/>
    </row>
    <row r="9" spans="2:22" ht="18" customHeight="1" x14ac:dyDescent="0.2">
      <c r="B9" s="201" t="s">
        <v>53</v>
      </c>
      <c r="C9" s="201"/>
      <c r="D9" s="201"/>
      <c r="E9" s="201"/>
      <c r="F9" s="201"/>
      <c r="G9" s="201"/>
    </row>
    <row r="10" spans="2:22" customFormat="1" ht="15" customHeight="1" x14ac:dyDescent="0.2"/>
    <row r="11" spans="2:22" ht="27.75" customHeight="1" x14ac:dyDescent="0.2">
      <c r="B11" s="60" t="s">
        <v>54</v>
      </c>
      <c r="C11" s="60" t="s">
        <v>55</v>
      </c>
      <c r="D11" s="60" t="s">
        <v>56</v>
      </c>
      <c r="E11" s="60" t="s">
        <v>57</v>
      </c>
      <c r="F11" s="201" t="s">
        <v>58</v>
      </c>
      <c r="G11" s="201"/>
    </row>
    <row r="12" spans="2:22" ht="77.25" customHeight="1" x14ac:dyDescent="0.2">
      <c r="B12" s="82" t="s">
        <v>59</v>
      </c>
      <c r="C12" s="82" t="s">
        <v>222</v>
      </c>
      <c r="D12" s="83" t="s">
        <v>60</v>
      </c>
      <c r="E12" s="82" t="s">
        <v>61</v>
      </c>
      <c r="F12" s="221" t="s">
        <v>224</v>
      </c>
      <c r="G12" s="221"/>
    </row>
    <row r="13" spans="2:22" ht="153.75" customHeight="1" x14ac:dyDescent="0.2">
      <c r="B13" s="82" t="s">
        <v>62</v>
      </c>
      <c r="C13" s="84" t="s">
        <v>223</v>
      </c>
      <c r="D13" s="83" t="s">
        <v>218</v>
      </c>
      <c r="E13" s="82" t="s">
        <v>61</v>
      </c>
      <c r="F13" s="221" t="s">
        <v>225</v>
      </c>
      <c r="G13" s="221"/>
    </row>
    <row r="14" spans="2:22" ht="76.5" customHeight="1" x14ac:dyDescent="0.2">
      <c r="B14" s="82" t="s">
        <v>63</v>
      </c>
      <c r="C14" s="82" t="s">
        <v>228</v>
      </c>
      <c r="D14" s="83" t="s">
        <v>245</v>
      </c>
      <c r="E14" s="82" t="s">
        <v>61</v>
      </c>
      <c r="F14" s="221" t="s">
        <v>226</v>
      </c>
      <c r="G14" s="221"/>
    </row>
    <row r="15" spans="2:22" ht="162" customHeight="1" x14ac:dyDescent="0.2">
      <c r="B15" s="82" t="s">
        <v>64</v>
      </c>
      <c r="C15" s="83" t="s">
        <v>246</v>
      </c>
      <c r="D15" s="83" t="s">
        <v>245</v>
      </c>
      <c r="E15" s="82" t="s">
        <v>61</v>
      </c>
      <c r="F15" s="221" t="s">
        <v>227</v>
      </c>
      <c r="G15" s="221"/>
    </row>
  </sheetData>
  <mergeCells count="11">
    <mergeCell ref="F15:G15"/>
    <mergeCell ref="F12:G12"/>
    <mergeCell ref="F13:G13"/>
    <mergeCell ref="F14:G14"/>
    <mergeCell ref="C2:F2"/>
    <mergeCell ref="C3:F3"/>
    <mergeCell ref="C4:F4"/>
    <mergeCell ref="C5:F5"/>
    <mergeCell ref="F11:G11"/>
    <mergeCell ref="C7:G7"/>
    <mergeCell ref="B9:G9"/>
  </mergeCells>
  <dataValidations count="1">
    <dataValidation type="whole" allowBlank="1" showInputMessage="1" showErrorMessage="1" sqref="E8:G8 N8:T65484 H8:L65484 E16:G65484">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77"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tocar'!$G$5:$G$7</xm:f>
          </x14:formula1>
          <xm:sqref>B12:B14</xm:sqref>
        </x14:dataValidation>
        <x14:dataValidation type="list" allowBlank="1" showInputMessage="1" showErrorMessage="1">
          <x14:formula1>
            <xm:f>'No tocar'!$I$5:$I$6</xm:f>
          </x14:formula1>
          <xm:sqref>E12:E15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H24"/>
  <sheetViews>
    <sheetView zoomScale="80" zoomScaleNormal="80" workbookViewId="0">
      <selection activeCell="E24" sqref="E24"/>
    </sheetView>
  </sheetViews>
  <sheetFormatPr baseColWidth="10" defaultColWidth="11.42578125" defaultRowHeight="12.75" x14ac:dyDescent="0.2"/>
  <cols>
    <col min="1" max="1" width="5" style="33" customWidth="1"/>
    <col min="2" max="2" width="38.28515625" style="33" customWidth="1"/>
    <col min="3" max="3" width="25" style="33" customWidth="1"/>
    <col min="4" max="4" width="11.42578125" style="33"/>
    <col min="5" max="5" width="40.42578125" style="33" customWidth="1"/>
    <col min="6" max="6" width="20.7109375" style="33" customWidth="1"/>
    <col min="7" max="7" width="25.42578125" style="33" customWidth="1"/>
    <col min="8" max="8" width="15" style="33" customWidth="1"/>
    <col min="9" max="16384" width="11.42578125" style="33"/>
  </cols>
  <sheetData>
    <row r="1" spans="2:8" ht="13.5" thickBot="1" x14ac:dyDescent="0.25"/>
    <row r="2" spans="2:8" ht="18" customHeight="1" thickBot="1" x14ac:dyDescent="0.25">
      <c r="B2" s="36"/>
      <c r="C2" s="219" t="s">
        <v>0</v>
      </c>
      <c r="D2" s="220"/>
      <c r="E2" s="220"/>
      <c r="F2" s="220"/>
      <c r="G2" s="209" t="str">
        <f>Proyecto!K2</f>
        <v>Código: GC-F-015</v>
      </c>
      <c r="H2" s="211"/>
    </row>
    <row r="3" spans="2:8" ht="19.5" customHeight="1" thickBot="1" x14ac:dyDescent="0.25">
      <c r="B3" s="38"/>
      <c r="C3" s="219" t="s">
        <v>2</v>
      </c>
      <c r="D3" s="220"/>
      <c r="E3" s="220"/>
      <c r="F3" s="220"/>
      <c r="G3" s="212" t="str">
        <f>Proyecto!K3</f>
        <v>Fecha: 17 de septiembre de 2014</v>
      </c>
      <c r="H3" s="214"/>
    </row>
    <row r="4" spans="2:8" ht="19.5" customHeight="1" thickBot="1" x14ac:dyDescent="0.25">
      <c r="B4" s="38"/>
      <c r="C4" s="219" t="s">
        <v>4</v>
      </c>
      <c r="D4" s="220"/>
      <c r="E4" s="220"/>
      <c r="F4" s="220"/>
      <c r="G4" s="215" t="str">
        <f>Proyecto!K4</f>
        <v>Versión 001</v>
      </c>
      <c r="H4" s="217"/>
    </row>
    <row r="5" spans="2:8" ht="21.75" customHeight="1" thickBot="1" x14ac:dyDescent="0.25">
      <c r="B5" s="40"/>
      <c r="C5" s="219" t="s">
        <v>6</v>
      </c>
      <c r="D5" s="220"/>
      <c r="E5" s="220"/>
      <c r="F5" s="220"/>
      <c r="G5" s="212" t="s">
        <v>65</v>
      </c>
      <c r="H5" s="214"/>
    </row>
    <row r="6" spans="2:8" ht="21" customHeight="1" x14ac:dyDescent="0.2"/>
    <row r="7" spans="2:8" ht="22.5" customHeight="1" x14ac:dyDescent="0.2">
      <c r="B7" s="222" t="s">
        <v>66</v>
      </c>
      <c r="C7" s="223"/>
      <c r="D7" s="223"/>
      <c r="E7" s="223"/>
      <c r="F7" s="223"/>
      <c r="G7" s="223"/>
      <c r="H7" s="223"/>
    </row>
    <row r="8" spans="2:8" ht="102" customHeight="1" x14ac:dyDescent="0.2">
      <c r="B8" s="224" t="s">
        <v>67</v>
      </c>
      <c r="C8" s="225"/>
      <c r="D8" s="225"/>
      <c r="E8" s="225"/>
      <c r="F8" s="225"/>
      <c r="G8" s="225"/>
      <c r="H8" s="225"/>
    </row>
    <row r="9" spans="2:8" x14ac:dyDescent="0.2">
      <c r="B9" s="34"/>
    </row>
    <row r="11" spans="2:8" ht="22.5" customHeight="1" x14ac:dyDescent="0.2">
      <c r="B11" s="226" t="s">
        <v>68</v>
      </c>
      <c r="C11" s="227"/>
      <c r="E11" s="222" t="s">
        <v>69</v>
      </c>
      <c r="F11" s="223"/>
      <c r="G11" s="223"/>
      <c r="H11" s="223"/>
    </row>
    <row r="13" spans="2:8" ht="20.25" customHeight="1" x14ac:dyDescent="0.2">
      <c r="B13" s="15" t="s">
        <v>55</v>
      </c>
      <c r="C13" s="15" t="s">
        <v>54</v>
      </c>
      <c r="D13" s="35"/>
      <c r="E13" s="15" t="s">
        <v>55</v>
      </c>
      <c r="F13" s="15" t="s">
        <v>54</v>
      </c>
      <c r="G13" s="15" t="s">
        <v>70</v>
      </c>
      <c r="H13" s="15" t="s">
        <v>71</v>
      </c>
    </row>
    <row r="14" spans="2:8" s="53" customFormat="1" ht="48.75" customHeight="1" x14ac:dyDescent="0.2">
      <c r="B14" s="85" t="str">
        <f>+'Recursos Humanos'!C12</f>
        <v>Superintendente de Sociedades</v>
      </c>
      <c r="C14" s="82" t="s">
        <v>59</v>
      </c>
      <c r="E14" s="85" t="s">
        <v>72</v>
      </c>
      <c r="F14" s="81" t="s">
        <v>73</v>
      </c>
      <c r="G14" s="86"/>
      <c r="H14" s="81"/>
    </row>
    <row r="15" spans="2:8" s="53" customFormat="1" ht="50.25" customHeight="1" x14ac:dyDescent="0.2">
      <c r="B15" s="91" t="str">
        <f>+'Recursos Humanos'!C13</f>
        <v>Delegada de Asuntos Económicos y Societarios</v>
      </c>
      <c r="C15" s="82" t="s">
        <v>62</v>
      </c>
      <c r="E15" s="55"/>
      <c r="F15" s="56"/>
      <c r="G15" s="56"/>
      <c r="H15" s="56"/>
    </row>
    <row r="16" spans="2:8" s="53" customFormat="1" ht="72" customHeight="1" x14ac:dyDescent="0.2">
      <c r="B16" s="83" t="str">
        <f>+'Recursos Humanos'!C14</f>
        <v>Directora de Informes Empresariales y Estudios Económicos y Contables
Director de Cumplimiento</v>
      </c>
      <c r="C16" s="82" t="s">
        <v>74</v>
      </c>
      <c r="F16" s="57"/>
      <c r="G16" s="57"/>
      <c r="H16" s="57"/>
    </row>
    <row r="17" spans="2:8" s="53" customFormat="1" ht="172.5" customHeight="1" x14ac:dyDescent="0.2">
      <c r="B17" s="83" t="str">
        <f>+'Recursos Humanos'!C15</f>
        <v xml:space="preserve">Coordinadora de Requerimientos Empresariales
 Coordinador de Grupo de Análisis y Regulación Contable
Coordinador Grupo de Investigaciones de Soborno Transnacional y otros delitos
Coordinador Grupo de Supervisión de Programas y Riesgos Especiales </v>
      </c>
      <c r="C17" s="92" t="s">
        <v>64</v>
      </c>
      <c r="F17" s="57"/>
      <c r="G17" s="57"/>
      <c r="H17" s="57"/>
    </row>
    <row r="18" spans="2:8" s="53" customFormat="1" ht="23.1" customHeight="1" x14ac:dyDescent="0.2">
      <c r="B18" s="83"/>
      <c r="C18" s="93"/>
      <c r="F18" s="57"/>
      <c r="G18" s="57"/>
      <c r="H18" s="57"/>
    </row>
    <row r="19" spans="2:8" ht="23.1" customHeight="1" x14ac:dyDescent="0.2">
      <c r="B19" s="88"/>
      <c r="C19" s="89"/>
    </row>
    <row r="20" spans="2:8" ht="23.1" customHeight="1" x14ac:dyDescent="0.2">
      <c r="B20" s="88"/>
      <c r="C20" s="89"/>
    </row>
    <row r="21" spans="2:8" ht="23.1" customHeight="1" x14ac:dyDescent="0.25">
      <c r="B21" s="90"/>
      <c r="C21" s="90"/>
    </row>
    <row r="22" spans="2:8" ht="23.1" customHeight="1" x14ac:dyDescent="0.25">
      <c r="B22" s="90"/>
      <c r="C22" s="90"/>
    </row>
    <row r="23" spans="2:8" ht="23.1" customHeight="1" x14ac:dyDescent="0.25">
      <c r="B23" s="90"/>
      <c r="C23" s="90"/>
    </row>
    <row r="24" spans="2:8" ht="23.1" customHeight="1" x14ac:dyDescent="0.2">
      <c r="B24" s="67"/>
      <c r="C24" s="67"/>
    </row>
  </sheetData>
  <mergeCells count="12">
    <mergeCell ref="E11:H11"/>
    <mergeCell ref="B7:H7"/>
    <mergeCell ref="B8:H8"/>
    <mergeCell ref="B11:C11"/>
    <mergeCell ref="G2:H2"/>
    <mergeCell ref="G3:H3"/>
    <mergeCell ref="G4:H4"/>
    <mergeCell ref="G5:H5"/>
    <mergeCell ref="C2:F2"/>
    <mergeCell ref="C3:F3"/>
    <mergeCell ref="C4:F4"/>
    <mergeCell ref="C5:F5"/>
  </mergeCells>
  <printOptions horizontalCentered="1"/>
  <pageMargins left="0.70866141732283472" right="0.70866141732283472" top="0.74803149606299213" bottom="0.74803149606299213" header="0.31496062992125984" footer="0.31496062992125984"/>
  <pageSetup paperSize="5" scale="8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tocar'!$G$5:$G$7</xm:f>
          </x14:formula1>
          <xm:sqref>C14:C16 C18:C20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8"/>
  <sheetViews>
    <sheetView showGridLines="0" zoomScale="80" zoomScaleNormal="80" workbookViewId="0">
      <selection activeCell="B20" sqref="B20:C20"/>
    </sheetView>
  </sheetViews>
  <sheetFormatPr baseColWidth="10" defaultColWidth="11.42578125" defaultRowHeight="12" x14ac:dyDescent="0.2"/>
  <cols>
    <col min="1" max="1" width="2.42578125" style="1" customWidth="1"/>
    <col min="2" max="2" width="14.42578125" style="1" customWidth="1"/>
    <col min="3" max="3" width="21" style="1" customWidth="1"/>
    <col min="4" max="4" width="40.7109375" style="1" customWidth="1"/>
    <col min="5" max="5" width="23.140625" style="1" customWidth="1"/>
    <col min="6" max="6" width="41.4257812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ht="26.25" customHeight="1" thickBot="1" x14ac:dyDescent="0.25">
      <c r="B2" s="241"/>
      <c r="C2" s="242"/>
      <c r="D2" s="232" t="s">
        <v>0</v>
      </c>
      <c r="E2" s="233"/>
      <c r="F2" s="233"/>
      <c r="G2" s="234"/>
      <c r="H2" s="37" t="str">
        <f>Proyecto!K2</f>
        <v>Código: GC-F-015</v>
      </c>
    </row>
    <row r="3" spans="2:16" ht="23.25" customHeight="1" thickBot="1" x14ac:dyDescent="0.25">
      <c r="B3" s="243"/>
      <c r="C3" s="244"/>
      <c r="D3" s="235" t="s">
        <v>2</v>
      </c>
      <c r="E3" s="236"/>
      <c r="F3" s="236"/>
      <c r="G3" s="237"/>
      <c r="H3" s="41" t="str">
        <f>Proyecto!K3</f>
        <v>Fecha: 17 de septiembre de 2014</v>
      </c>
    </row>
    <row r="4" spans="2:16" ht="24" customHeight="1" thickBot="1" x14ac:dyDescent="0.25">
      <c r="B4" s="243"/>
      <c r="C4" s="244"/>
      <c r="D4" s="238" t="s">
        <v>4</v>
      </c>
      <c r="E4" s="239"/>
      <c r="F4" s="239"/>
      <c r="G4" s="240"/>
      <c r="H4" s="39" t="str">
        <f>Proyecto!K4</f>
        <v>Versión 001</v>
      </c>
    </row>
    <row r="5" spans="2:16" ht="22.5" customHeight="1" thickBot="1" x14ac:dyDescent="0.25">
      <c r="B5" s="245"/>
      <c r="C5" s="246"/>
      <c r="D5" s="235" t="s">
        <v>6</v>
      </c>
      <c r="E5" s="236"/>
      <c r="F5" s="236"/>
      <c r="G5" s="237"/>
      <c r="H5" s="41" t="s">
        <v>75</v>
      </c>
    </row>
    <row r="6" spans="2:16" ht="5.25" customHeight="1" x14ac:dyDescent="0.2">
      <c r="B6" s="17"/>
      <c r="C6" s="17"/>
      <c r="D6" s="17"/>
      <c r="E6" s="17"/>
      <c r="F6" s="17"/>
      <c r="G6" s="17"/>
      <c r="H6" s="17"/>
    </row>
    <row r="7" spans="2:16" ht="29.25" customHeight="1" x14ac:dyDescent="0.2">
      <c r="B7" s="145" t="s">
        <v>8</v>
      </c>
      <c r="C7" s="145"/>
      <c r="D7" s="247" t="str">
        <f>Proyecto!$E$7</f>
        <v>Transparencia, integridad y ética en las sociedades colombianas.</v>
      </c>
      <c r="E7" s="247"/>
      <c r="F7" s="247"/>
      <c r="G7" s="247"/>
      <c r="H7" s="247"/>
      <c r="P7" s="1"/>
    </row>
    <row r="8" spans="2:16" customFormat="1" ht="19.5" customHeight="1" x14ac:dyDescent="0.2"/>
    <row r="9" spans="2:16" ht="30" customHeight="1" x14ac:dyDescent="0.2">
      <c r="B9" s="248" t="s">
        <v>15</v>
      </c>
      <c r="C9" s="249"/>
      <c r="D9" s="249"/>
      <c r="E9" s="249"/>
      <c r="F9" s="249"/>
      <c r="G9" s="249"/>
      <c r="H9" s="249"/>
    </row>
    <row r="10" spans="2:16" ht="9.75" customHeight="1" x14ac:dyDescent="0.2">
      <c r="B10" s="244"/>
      <c r="C10" s="244"/>
      <c r="D10" s="244"/>
      <c r="E10" s="244"/>
      <c r="F10" s="244"/>
      <c r="G10" s="244"/>
      <c r="H10" s="244"/>
      <c r="P10" s="1"/>
    </row>
    <row r="11" spans="2:16" ht="25.5" customHeight="1" x14ac:dyDescent="0.2">
      <c r="B11" s="198" t="s">
        <v>55</v>
      </c>
      <c r="C11" s="198"/>
      <c r="D11" s="60" t="s">
        <v>76</v>
      </c>
      <c r="E11" s="63" t="s">
        <v>77</v>
      </c>
      <c r="F11" s="60" t="s">
        <v>78</v>
      </c>
      <c r="G11" s="60" t="s">
        <v>79</v>
      </c>
      <c r="H11" s="60" t="s">
        <v>80</v>
      </c>
      <c r="P11" s="1"/>
    </row>
    <row r="12" spans="2:16" ht="38.1" customHeight="1" x14ac:dyDescent="0.2">
      <c r="B12" s="250" t="s">
        <v>189</v>
      </c>
      <c r="C12" s="250"/>
      <c r="D12" s="94" t="s">
        <v>190</v>
      </c>
      <c r="E12" s="84">
        <v>6012201000</v>
      </c>
      <c r="F12" s="95" t="s">
        <v>210</v>
      </c>
      <c r="G12" s="84" t="s">
        <v>191</v>
      </c>
      <c r="H12" s="84" t="s">
        <v>144</v>
      </c>
      <c r="O12" s="2"/>
      <c r="P12" s="1"/>
    </row>
    <row r="13" spans="2:16" ht="43.5" customHeight="1" x14ac:dyDescent="0.2">
      <c r="B13" s="253" t="s">
        <v>209</v>
      </c>
      <c r="C13" s="253"/>
      <c r="D13" s="94" t="s">
        <v>209</v>
      </c>
      <c r="E13" s="84">
        <v>6012201000</v>
      </c>
      <c r="F13" s="95" t="s">
        <v>211</v>
      </c>
      <c r="G13" s="84" t="s">
        <v>191</v>
      </c>
      <c r="H13" s="84" t="s">
        <v>144</v>
      </c>
      <c r="O13" s="2"/>
      <c r="P13" s="1"/>
    </row>
    <row r="14" spans="2:16" ht="38.1" customHeight="1" x14ac:dyDescent="0.2">
      <c r="B14" s="250" t="s">
        <v>193</v>
      </c>
      <c r="C14" s="250"/>
      <c r="D14" s="94" t="s">
        <v>194</v>
      </c>
      <c r="E14" s="84">
        <v>6012201000</v>
      </c>
      <c r="F14" s="95" t="s">
        <v>212</v>
      </c>
      <c r="G14" s="84" t="s">
        <v>191</v>
      </c>
      <c r="H14" s="84" t="s">
        <v>144</v>
      </c>
      <c r="O14" s="2"/>
      <c r="P14" s="1"/>
    </row>
    <row r="15" spans="2:16" ht="38.1" customHeight="1" x14ac:dyDescent="0.2">
      <c r="B15" s="251" t="s">
        <v>195</v>
      </c>
      <c r="C15" s="252"/>
      <c r="D15" s="94" t="s">
        <v>196</v>
      </c>
      <c r="E15" s="84">
        <v>6012201000</v>
      </c>
      <c r="F15" s="95" t="s">
        <v>213</v>
      </c>
      <c r="G15" s="84" t="s">
        <v>191</v>
      </c>
      <c r="H15" s="84" t="s">
        <v>144</v>
      </c>
      <c r="O15" s="2"/>
      <c r="P15" s="1"/>
    </row>
    <row r="16" spans="2:16" ht="38.1" customHeight="1" x14ac:dyDescent="0.2">
      <c r="B16" s="250" t="s">
        <v>198</v>
      </c>
      <c r="C16" s="250"/>
      <c r="D16" s="94" t="s">
        <v>199</v>
      </c>
      <c r="E16" s="84">
        <v>6012201000</v>
      </c>
      <c r="F16" s="95" t="s">
        <v>214</v>
      </c>
      <c r="G16" s="84" t="s">
        <v>191</v>
      </c>
      <c r="H16" s="84" t="s">
        <v>144</v>
      </c>
      <c r="O16" s="2"/>
      <c r="P16" s="1"/>
    </row>
    <row r="17" spans="2:16" ht="38.1" customHeight="1" x14ac:dyDescent="0.2">
      <c r="B17" s="251" t="s">
        <v>197</v>
      </c>
      <c r="C17" s="252"/>
      <c r="D17" s="94" t="s">
        <v>230</v>
      </c>
      <c r="E17" s="84">
        <v>6012201000</v>
      </c>
      <c r="F17" s="95" t="s">
        <v>215</v>
      </c>
      <c r="G17" s="84" t="s">
        <v>191</v>
      </c>
      <c r="H17" s="84" t="s">
        <v>144</v>
      </c>
      <c r="O17" s="2"/>
      <c r="P17" s="1"/>
    </row>
    <row r="18" spans="2:16" ht="44.25" customHeight="1" x14ac:dyDescent="0.2">
      <c r="B18" s="251" t="s">
        <v>200</v>
      </c>
      <c r="C18" s="252"/>
      <c r="D18" s="94" t="s">
        <v>229</v>
      </c>
      <c r="E18" s="84">
        <v>6012201000</v>
      </c>
      <c r="F18" s="95" t="s">
        <v>216</v>
      </c>
      <c r="G18" s="84" t="s">
        <v>191</v>
      </c>
      <c r="H18" s="84" t="s">
        <v>144</v>
      </c>
      <c r="O18" s="2"/>
      <c r="P18" s="1"/>
    </row>
    <row r="19" spans="2:16" ht="38.1" customHeight="1" x14ac:dyDescent="0.2">
      <c r="B19" s="251" t="s">
        <v>201</v>
      </c>
      <c r="C19" s="252"/>
      <c r="D19" s="94" t="s">
        <v>202</v>
      </c>
      <c r="E19" s="84">
        <v>6012201000</v>
      </c>
      <c r="F19" s="95" t="s">
        <v>217</v>
      </c>
      <c r="G19" s="84" t="s">
        <v>191</v>
      </c>
      <c r="H19" s="84" t="s">
        <v>144</v>
      </c>
      <c r="O19" s="2"/>
      <c r="P19" s="1"/>
    </row>
    <row r="20" spans="2:16" ht="38.1" customHeight="1" x14ac:dyDescent="0.2">
      <c r="B20" s="228"/>
      <c r="C20" s="229"/>
      <c r="D20" s="61"/>
      <c r="E20" s="61"/>
      <c r="F20" s="54"/>
      <c r="G20" s="61"/>
      <c r="H20" s="62"/>
      <c r="O20" s="2"/>
      <c r="P20" s="1"/>
    </row>
    <row r="21" spans="2:16" ht="38.1" customHeight="1" x14ac:dyDescent="0.2">
      <c r="B21" s="228"/>
      <c r="C21" s="229"/>
      <c r="D21" s="61"/>
      <c r="E21" s="61"/>
      <c r="F21" s="54"/>
      <c r="G21" s="61"/>
      <c r="H21" s="62"/>
      <c r="O21" s="2"/>
      <c r="P21" s="1"/>
    </row>
    <row r="22" spans="2:16" ht="38.1" customHeight="1" x14ac:dyDescent="0.2">
      <c r="B22" s="228"/>
      <c r="C22" s="229"/>
      <c r="D22" s="58"/>
      <c r="E22" s="58"/>
      <c r="F22" s="70"/>
      <c r="G22" s="61"/>
      <c r="H22" s="58"/>
    </row>
    <row r="23" spans="2:16" ht="38.1" customHeight="1" x14ac:dyDescent="0.2">
      <c r="B23" s="228"/>
      <c r="C23" s="229"/>
      <c r="D23" s="61"/>
      <c r="E23" s="61"/>
      <c r="F23" s="54"/>
      <c r="G23" s="61"/>
      <c r="H23" s="58"/>
    </row>
    <row r="24" spans="2:16" ht="38.1" customHeight="1" x14ac:dyDescent="0.2">
      <c r="B24" s="230"/>
      <c r="C24" s="231"/>
      <c r="D24" s="58"/>
      <c r="E24" s="58"/>
      <c r="F24" s="54"/>
      <c r="G24" s="61"/>
      <c r="H24" s="58"/>
    </row>
    <row r="25" spans="2:16" ht="38.1" customHeight="1" x14ac:dyDescent="0.2">
      <c r="B25" s="228"/>
      <c r="C25" s="229"/>
      <c r="D25" s="58"/>
      <c r="E25" s="58"/>
      <c r="F25" s="70"/>
      <c r="G25" s="61"/>
      <c r="H25" s="58"/>
    </row>
    <row r="26" spans="2:16" ht="38.1" customHeight="1" x14ac:dyDescent="0.2">
      <c r="B26" s="228"/>
      <c r="C26" s="229"/>
      <c r="D26" s="58"/>
      <c r="E26" s="58"/>
      <c r="F26" s="70"/>
      <c r="G26" s="61"/>
      <c r="H26" s="58"/>
    </row>
    <row r="27" spans="2:16" ht="38.1" customHeight="1" x14ac:dyDescent="0.2">
      <c r="B27" s="228"/>
      <c r="C27" s="229"/>
      <c r="D27" s="58"/>
      <c r="E27" s="58"/>
      <c r="F27" s="70"/>
      <c r="G27" s="61"/>
      <c r="H27" s="58"/>
    </row>
    <row r="28" spans="2:16" ht="38.1" customHeight="1" x14ac:dyDescent="0.2">
      <c r="B28" s="199"/>
      <c r="C28" s="199"/>
      <c r="D28" s="61"/>
      <c r="E28" s="61"/>
      <c r="F28" s="54"/>
      <c r="G28" s="61"/>
      <c r="H28" s="58"/>
    </row>
  </sheetData>
  <mergeCells count="27">
    <mergeCell ref="B7:C7"/>
    <mergeCell ref="D7:H7"/>
    <mergeCell ref="B9:H9"/>
    <mergeCell ref="B21:C21"/>
    <mergeCell ref="B12:C12"/>
    <mergeCell ref="B11:C11"/>
    <mergeCell ref="B10:H10"/>
    <mergeCell ref="B18:C18"/>
    <mergeCell ref="B13:C13"/>
    <mergeCell ref="B20:C20"/>
    <mergeCell ref="B19:C19"/>
    <mergeCell ref="B14:C14"/>
    <mergeCell ref="B16:C16"/>
    <mergeCell ref="B15:C15"/>
    <mergeCell ref="B17:C17"/>
    <mergeCell ref="D2:G2"/>
    <mergeCell ref="D3:G3"/>
    <mergeCell ref="D4:G4"/>
    <mergeCell ref="D5:G5"/>
    <mergeCell ref="B2:C5"/>
    <mergeCell ref="B22:C22"/>
    <mergeCell ref="B24:C24"/>
    <mergeCell ref="B26:C26"/>
    <mergeCell ref="B28:C28"/>
    <mergeCell ref="B25:C25"/>
    <mergeCell ref="B23:C23"/>
    <mergeCell ref="B27:C27"/>
  </mergeCells>
  <conditionalFormatting sqref="D11">
    <cfRule type="cellIs" dxfId="29" priority="61" stopIfTrue="1" operator="equal">
      <formula>"Alto"</formula>
    </cfRule>
    <cfRule type="cellIs" dxfId="28" priority="62" stopIfTrue="1" operator="equal">
      <formula>"Medio"</formula>
    </cfRule>
    <cfRule type="cellIs" dxfId="27" priority="63" stopIfTrue="1" operator="equal">
      <formula>"Bajo"</formula>
    </cfRule>
  </conditionalFormatting>
  <conditionalFormatting sqref="D24">
    <cfRule type="cellIs" dxfId="26" priority="16" stopIfTrue="1" operator="equal">
      <formula>"Alto"</formula>
    </cfRule>
    <cfRule type="cellIs" dxfId="25" priority="17" stopIfTrue="1" operator="equal">
      <formula>"Medio"</formula>
    </cfRule>
    <cfRule type="cellIs" dxfId="24" priority="18" stopIfTrue="1" operator="equal">
      <formula>"Bajo"</formula>
    </cfRule>
  </conditionalFormatting>
  <conditionalFormatting sqref="D28">
    <cfRule type="cellIs" dxfId="23" priority="13" stopIfTrue="1" operator="equal">
      <formula>"Alto"</formula>
    </cfRule>
    <cfRule type="cellIs" dxfId="22" priority="14" stopIfTrue="1" operator="equal">
      <formula>"Medio"</formula>
    </cfRule>
    <cfRule type="cellIs" dxfId="21" priority="15" stopIfTrue="1" operator="equal">
      <formula>"Bajo"</formula>
    </cfRule>
  </conditionalFormatting>
  <conditionalFormatting sqref="D20:D21">
    <cfRule type="cellIs" dxfId="20" priority="22" stopIfTrue="1" operator="equal">
      <formula>"Alto"</formula>
    </cfRule>
    <cfRule type="cellIs" dxfId="19" priority="23" stopIfTrue="1" operator="equal">
      <formula>"Medio"</formula>
    </cfRule>
    <cfRule type="cellIs" dxfId="18" priority="24" stopIfTrue="1" operator="equal">
      <formula>"Bajo"</formula>
    </cfRule>
  </conditionalFormatting>
  <conditionalFormatting sqref="D23">
    <cfRule type="cellIs" dxfId="17" priority="1" stopIfTrue="1" operator="equal">
      <formula>"Alto"</formula>
    </cfRule>
    <cfRule type="cellIs" dxfId="16" priority="2" stopIfTrue="1" operator="equal">
      <formula>"Medio"</formula>
    </cfRule>
    <cfRule type="cellIs" dxfId="15" priority="3" stopIfTrue="1" operator="equal">
      <formula>"Bajo"</formula>
    </cfRule>
  </conditionalFormatting>
  <dataValidations count="1">
    <dataValidation type="whole" allowBlank="1" showInputMessage="1" showErrorMessage="1" sqref="I9:N9 F29:G65501 H22:N65501">
      <formula1>1</formula1>
      <formula2>5</formula2>
    </dataValidation>
  </dataValidations>
  <hyperlinks>
    <hyperlink ref="F12" r:id="rId1"/>
    <hyperlink ref="F13" r:id="rId2"/>
    <hyperlink ref="F14" r:id="rId3"/>
    <hyperlink ref="F15" r:id="rId4"/>
    <hyperlink ref="F16" r:id="rId5"/>
    <hyperlink ref="F17" r:id="rId6"/>
    <hyperlink ref="F18" r:id="rId7"/>
    <hyperlink ref="F19" r:id="rId8"/>
  </hyperlinks>
  <printOptions horizontalCentered="1"/>
  <pageMargins left="0.39370078740157483" right="0.39370078740157483" top="0.74803149606299213" bottom="0.74803149606299213" header="0.31496062992125984" footer="0.31496062992125984"/>
  <pageSetup paperSize="5" scale="89" fitToHeight="0" orientation="landscape" r:id="rId9"/>
  <headerFooter>
    <oddHeader>&amp;A</oddHeader>
  </headerFooter>
  <drawing r:id="rId10"/>
  <legacyDrawing r:id="rId11"/>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tocar'!$K$5:$K$7</xm:f>
          </x14:formula1>
          <xm:sqref>H20:H21</xm:sqref>
        </x14:dataValidation>
        <x14:dataValidation type="list" allowBlank="1" showInputMessage="1" showErrorMessage="1">
          <x14:formula1>
            <xm:f>'[P01_Promocion_RSESE_PYMES (002).xlsx]No tocar'!#REF!</xm:f>
          </x14:formula1>
          <xm:sqref>H12:H19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1"/>
  <sheetViews>
    <sheetView showGridLines="0" zoomScale="80" zoomScaleNormal="80" workbookViewId="0">
      <selection activeCell="A22" sqref="A22:XFD29"/>
    </sheetView>
  </sheetViews>
  <sheetFormatPr baseColWidth="10" defaultColWidth="11.42578125" defaultRowHeight="12" x14ac:dyDescent="0.2"/>
  <cols>
    <col min="1" max="1" width="2.42578125" style="1" customWidth="1"/>
    <col min="2" max="2" width="39.140625" style="1" customWidth="1"/>
    <col min="3" max="3" width="25.85546875" style="1" customWidth="1"/>
    <col min="4" max="4" width="50.28515625" style="1" customWidth="1"/>
    <col min="5" max="5" width="18" style="1" customWidth="1"/>
    <col min="6" max="6" width="34.4257812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ht="26.25" customHeight="1" thickBot="1" x14ac:dyDescent="0.25">
      <c r="B2" s="36"/>
      <c r="C2" s="219" t="s">
        <v>0</v>
      </c>
      <c r="D2" s="220"/>
      <c r="E2" s="220"/>
      <c r="F2" s="220"/>
      <c r="G2" s="43" t="str">
        <f>Proyecto!K2</f>
        <v>Código: GC-F-015</v>
      </c>
      <c r="H2" s="42"/>
    </row>
    <row r="3" spans="2:16" ht="23.25" customHeight="1" thickBot="1" x14ac:dyDescent="0.25">
      <c r="B3" s="38"/>
      <c r="C3" s="219" t="s">
        <v>2</v>
      </c>
      <c r="D3" s="220"/>
      <c r="E3" s="220"/>
      <c r="F3" s="220"/>
      <c r="G3" s="41" t="str">
        <f>Proyecto!K3</f>
        <v>Fecha: 17 de septiembre de 2014</v>
      </c>
      <c r="H3" s="42"/>
    </row>
    <row r="4" spans="2:16" ht="24" customHeight="1" thickBot="1" x14ac:dyDescent="0.25">
      <c r="B4" s="38"/>
      <c r="C4" s="219" t="s">
        <v>4</v>
      </c>
      <c r="D4" s="220"/>
      <c r="E4" s="220"/>
      <c r="F4" s="220"/>
      <c r="G4" s="41" t="str">
        <f>Proyecto!K4</f>
        <v>Versión 001</v>
      </c>
      <c r="H4" s="42"/>
    </row>
    <row r="5" spans="2:16" ht="22.5" customHeight="1" thickBot="1" x14ac:dyDescent="0.25">
      <c r="B5" s="40"/>
      <c r="C5" s="219" t="s">
        <v>6</v>
      </c>
      <c r="D5" s="220"/>
      <c r="E5" s="220"/>
      <c r="F5" s="220"/>
      <c r="G5" s="44" t="s">
        <v>81</v>
      </c>
      <c r="H5" s="42"/>
    </row>
    <row r="6" spans="2:16" ht="5.25" customHeight="1" x14ac:dyDescent="0.2">
      <c r="B6" s="17"/>
      <c r="C6" s="17"/>
      <c r="D6" s="17"/>
      <c r="E6" s="17"/>
      <c r="F6" s="17"/>
    </row>
    <row r="7" spans="2:16" ht="29.25" customHeight="1" x14ac:dyDescent="0.2">
      <c r="B7" s="59" t="s">
        <v>8</v>
      </c>
      <c r="C7" s="257" t="str">
        <f>Proyecto!$E$7</f>
        <v>Transparencia, integridad y ética en las sociedades colombianas.</v>
      </c>
      <c r="D7" s="257"/>
      <c r="E7" s="257"/>
      <c r="F7" s="257"/>
      <c r="G7" s="64"/>
      <c r="P7" s="1"/>
    </row>
    <row r="8" spans="2:16" ht="6.75" customHeight="1" x14ac:dyDescent="0.2">
      <c r="B8" s="5"/>
      <c r="C8" s="6"/>
      <c r="D8" s="6"/>
      <c r="E8" s="6"/>
      <c r="F8" s="6"/>
      <c r="P8" s="1"/>
    </row>
    <row r="9" spans="2:16" x14ac:dyDescent="0.2">
      <c r="B9" s="153"/>
      <c r="C9" s="153"/>
    </row>
    <row r="10" spans="2:16" ht="20.25" customHeight="1" x14ac:dyDescent="0.2">
      <c r="B10" s="254" t="s">
        <v>82</v>
      </c>
      <c r="C10" s="255"/>
      <c r="D10" s="255"/>
      <c r="E10" s="255"/>
      <c r="F10" s="255"/>
      <c r="G10" s="256"/>
    </row>
    <row r="11" spans="2:16" customFormat="1" ht="15" customHeight="1" x14ac:dyDescent="0.2"/>
    <row r="12" spans="2:16" ht="24.75" customHeight="1" x14ac:dyDescent="0.2">
      <c r="B12" s="60" t="s">
        <v>83</v>
      </c>
      <c r="C12" s="60" t="s">
        <v>84</v>
      </c>
      <c r="D12" s="60" t="s">
        <v>85</v>
      </c>
      <c r="E12" s="60" t="s">
        <v>86</v>
      </c>
      <c r="F12" s="60" t="s">
        <v>87</v>
      </c>
      <c r="G12" s="60" t="s">
        <v>88</v>
      </c>
    </row>
    <row r="13" spans="2:16" ht="68.25" customHeight="1" x14ac:dyDescent="0.2">
      <c r="B13" s="84" t="s">
        <v>233</v>
      </c>
      <c r="C13" s="84" t="s">
        <v>159</v>
      </c>
      <c r="D13" s="99" t="s">
        <v>231</v>
      </c>
      <c r="E13" s="84" t="s">
        <v>163</v>
      </c>
      <c r="F13" s="84" t="s">
        <v>232</v>
      </c>
      <c r="G13" s="97" t="s">
        <v>234</v>
      </c>
    </row>
    <row r="14" spans="2:16" ht="117" customHeight="1" x14ac:dyDescent="0.2">
      <c r="B14" s="84" t="s">
        <v>232</v>
      </c>
      <c r="C14" s="84" t="s">
        <v>159</v>
      </c>
      <c r="D14" s="99" t="s">
        <v>205</v>
      </c>
      <c r="E14" s="84" t="s">
        <v>203</v>
      </c>
      <c r="F14" s="84" t="s">
        <v>235</v>
      </c>
      <c r="G14" s="97" t="s">
        <v>204</v>
      </c>
    </row>
    <row r="15" spans="2:16" ht="193.5" customHeight="1" x14ac:dyDescent="0.2">
      <c r="B15" s="84" t="s">
        <v>235</v>
      </c>
      <c r="C15" s="84" t="s">
        <v>159</v>
      </c>
      <c r="D15" s="99" t="s">
        <v>206</v>
      </c>
      <c r="E15" s="84" t="s">
        <v>207</v>
      </c>
      <c r="F15" s="84" t="s">
        <v>236</v>
      </c>
      <c r="G15" s="97" t="s">
        <v>204</v>
      </c>
    </row>
    <row r="16" spans="2:16" ht="20.100000000000001" customHeight="1" x14ac:dyDescent="0.2">
      <c r="B16" s="98"/>
      <c r="C16" s="82"/>
      <c r="D16" s="82"/>
      <c r="E16" s="83"/>
      <c r="F16" s="83"/>
      <c r="G16" s="83"/>
    </row>
    <row r="17" spans="2:7" ht="20.100000000000001" customHeight="1" x14ac:dyDescent="0.2">
      <c r="B17" s="96"/>
      <c r="C17" s="87"/>
      <c r="D17" s="87"/>
      <c r="E17" s="88"/>
      <c r="F17" s="88"/>
      <c r="G17" s="88"/>
    </row>
    <row r="18" spans="2:7" ht="20.100000000000001" customHeight="1" x14ac:dyDescent="0.2">
      <c r="B18" s="69"/>
      <c r="C18" s="58"/>
      <c r="D18" s="58"/>
      <c r="E18" s="65"/>
      <c r="F18" s="65"/>
      <c r="G18" s="65"/>
    </row>
    <row r="19" spans="2:7" ht="20.100000000000001" customHeight="1" x14ac:dyDescent="0.2">
      <c r="B19" s="69"/>
      <c r="C19" s="58"/>
      <c r="D19" s="58"/>
      <c r="E19" s="65"/>
      <c r="F19" s="65"/>
      <c r="G19" s="65"/>
    </row>
    <row r="20" spans="2:7" ht="20.100000000000001" customHeight="1" x14ac:dyDescent="0.2">
      <c r="B20" s="69"/>
      <c r="C20" s="58"/>
      <c r="D20" s="58"/>
      <c r="E20" s="65"/>
      <c r="F20" s="65"/>
      <c r="G20" s="65"/>
    </row>
    <row r="21" spans="2:7" ht="20.100000000000001" customHeight="1" x14ac:dyDescent="0.2">
      <c r="B21" s="68"/>
      <c r="C21" s="58"/>
      <c r="D21" s="58"/>
      <c r="E21" s="65"/>
      <c r="F21" s="58"/>
      <c r="G21" s="65"/>
    </row>
  </sheetData>
  <mergeCells count="7">
    <mergeCell ref="B10:G10"/>
    <mergeCell ref="B9:C9"/>
    <mergeCell ref="C7:F7"/>
    <mergeCell ref="C2:F2"/>
    <mergeCell ref="C3:F3"/>
    <mergeCell ref="C4:F4"/>
    <mergeCell ref="C5:F5"/>
  </mergeCells>
  <dataValidations count="1">
    <dataValidation type="whole" allowBlank="1" showInputMessage="1" showErrorMessage="1" sqref="E9 E22:E65497 G11 G9 G22:G65497 H9:N65497">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4"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'http://intranet/Users/NiniRa/NINROD/Planeación Estratégica 2016/[Difusión procedimiento para resolución de objeciones en garantías mobiliarias.xlsx]No tocar'!#REF!</xm:f>
          </x14:formula1>
          <xm:sqref>E19:E21</xm:sqref>
        </x14:dataValidation>
        <x14:dataValidation type="list" allowBlank="1" showInputMessage="1" showErrorMessage="1">
          <x14:formula1>
            <xm:f>'No tocar'!$Q$15:$Q$23</xm:f>
          </x14:formula1>
          <xm:sqref>E13:E18</xm:sqref>
        </x14:dataValidation>
        <x14:dataValidation type="list" allowBlank="1" showInputMessage="1" showErrorMessage="1">
          <x14:formula1>
            <xm:f>'No tocar'!$O$5:$O$12</xm:f>
          </x14:formula1>
          <xm:sqref>C13:C18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16"/>
  <sheetViews>
    <sheetView showGridLines="0" zoomScale="90" zoomScaleNormal="90" workbookViewId="0">
      <selection activeCell="D15" sqref="D15"/>
    </sheetView>
  </sheetViews>
  <sheetFormatPr baseColWidth="10" defaultColWidth="11.42578125" defaultRowHeight="12" x14ac:dyDescent="0.2"/>
  <cols>
    <col min="1" max="1" width="2.42578125" style="1" customWidth="1"/>
    <col min="2" max="2" width="30.7109375" style="1" customWidth="1"/>
    <col min="3" max="3" width="18.28515625" style="1" customWidth="1"/>
    <col min="4" max="4" width="28.7109375" style="1" customWidth="1"/>
    <col min="5" max="5" width="29.42578125" style="1" customWidth="1"/>
    <col min="6" max="6" width="42.42578125" style="1" customWidth="1"/>
    <col min="7" max="7" width="19.42578125" style="1" customWidth="1"/>
    <col min="8" max="8" width="17.7109375" style="1" bestFit="1" customWidth="1"/>
    <col min="9" max="9" width="7.7109375" style="1" customWidth="1"/>
    <col min="10" max="10" width="0.7109375" style="4" customWidth="1"/>
    <col min="11" max="11" width="1" style="1" customWidth="1"/>
    <col min="12" max="12" width="1.42578125" style="1" customWidth="1"/>
    <col min="13" max="13" width="1.140625" style="4"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ht="26.25" customHeight="1" thickBot="1" x14ac:dyDescent="0.25">
      <c r="B2" s="36"/>
      <c r="C2" s="219" t="s">
        <v>0</v>
      </c>
      <c r="D2" s="220"/>
      <c r="E2" s="220"/>
      <c r="F2" s="220"/>
      <c r="G2" s="209" t="str">
        <f>Proyecto!K2</f>
        <v>Código: GC-F-015</v>
      </c>
      <c r="H2" s="211"/>
      <c r="K2" s="4"/>
      <c r="L2" s="4"/>
      <c r="M2" s="8"/>
    </row>
    <row r="3" spans="2:23" ht="23.25" customHeight="1" thickBot="1" x14ac:dyDescent="0.25">
      <c r="B3" s="38"/>
      <c r="C3" s="219" t="s">
        <v>2</v>
      </c>
      <c r="D3" s="220"/>
      <c r="E3" s="220"/>
      <c r="F3" s="220"/>
      <c r="G3" s="212" t="str">
        <f>Proyecto!K3</f>
        <v>Fecha: 17 de septiembre de 2014</v>
      </c>
      <c r="H3" s="214"/>
      <c r="K3" s="4"/>
      <c r="L3" s="4"/>
      <c r="M3" s="8"/>
    </row>
    <row r="4" spans="2:23" ht="24" customHeight="1" thickBot="1" x14ac:dyDescent="0.25">
      <c r="B4" s="38"/>
      <c r="C4" s="219" t="s">
        <v>4</v>
      </c>
      <c r="D4" s="220"/>
      <c r="E4" s="220"/>
      <c r="F4" s="220"/>
      <c r="G4" s="215" t="str">
        <f>Proyecto!K4</f>
        <v>Versión 001</v>
      </c>
      <c r="H4" s="217"/>
      <c r="M4" s="8"/>
    </row>
    <row r="5" spans="2:23" ht="22.5" customHeight="1" thickBot="1" x14ac:dyDescent="0.25">
      <c r="B5" s="40"/>
      <c r="C5" s="219" t="s">
        <v>6</v>
      </c>
      <c r="D5" s="220"/>
      <c r="E5" s="220"/>
      <c r="F5" s="220"/>
      <c r="G5" s="212" t="s">
        <v>89</v>
      </c>
      <c r="H5" s="214"/>
    </row>
    <row r="6" spans="2:23" ht="5.25" customHeight="1" x14ac:dyDescent="0.2">
      <c r="B6" s="17"/>
      <c r="C6" s="17"/>
      <c r="D6" s="17"/>
      <c r="E6" s="17"/>
      <c r="F6" s="17"/>
      <c r="G6" s="17"/>
      <c r="H6" s="17"/>
    </row>
    <row r="7" spans="2:23" ht="29.25" customHeight="1" x14ac:dyDescent="0.2">
      <c r="B7" s="16" t="s">
        <v>8</v>
      </c>
      <c r="C7" s="260" t="str">
        <f>Proyecto!$E$7</f>
        <v>Transparencia, integridad y ética en las sociedades colombianas.</v>
      </c>
      <c r="D7" s="260"/>
      <c r="E7" s="260"/>
      <c r="F7" s="260"/>
      <c r="G7" s="260"/>
      <c r="H7" s="260"/>
      <c r="W7" s="1"/>
    </row>
    <row r="9" spans="2:23" ht="15" customHeight="1" x14ac:dyDescent="0.2">
      <c r="B9" s="201" t="s">
        <v>90</v>
      </c>
      <c r="C9" s="201"/>
      <c r="D9" s="201"/>
      <c r="E9" s="201"/>
      <c r="F9" s="201"/>
      <c r="G9" s="201"/>
      <c r="H9" s="201"/>
    </row>
    <row r="10" spans="2:23" customFormat="1" ht="15" customHeight="1" x14ac:dyDescent="0.2"/>
    <row r="11" spans="2:23" ht="33.75" customHeight="1" x14ac:dyDescent="0.2">
      <c r="B11" s="198" t="s">
        <v>91</v>
      </c>
      <c r="C11" s="198"/>
      <c r="D11" s="60" t="s">
        <v>92</v>
      </c>
      <c r="E11" s="60" t="s">
        <v>93</v>
      </c>
      <c r="F11" s="60" t="s">
        <v>94</v>
      </c>
      <c r="G11" s="60" t="s">
        <v>95</v>
      </c>
      <c r="H11" s="60" t="s">
        <v>96</v>
      </c>
    </row>
    <row r="12" spans="2:23" ht="61.5" customHeight="1" x14ac:dyDescent="0.2">
      <c r="B12" s="258" t="s">
        <v>145</v>
      </c>
      <c r="C12" s="259"/>
      <c r="D12" s="84"/>
      <c r="E12" s="84"/>
      <c r="F12" s="84"/>
      <c r="G12" s="100"/>
      <c r="H12" s="84"/>
    </row>
    <row r="13" spans="2:23" ht="48" customHeight="1" x14ac:dyDescent="0.2">
      <c r="B13" s="171"/>
      <c r="C13" s="171"/>
      <c r="D13" s="75"/>
      <c r="E13" s="76"/>
      <c r="F13" s="76"/>
      <c r="G13" s="77"/>
      <c r="H13" s="75"/>
    </row>
    <row r="14" spans="2:23" ht="60" customHeight="1" x14ac:dyDescent="0.2">
      <c r="B14" s="171"/>
      <c r="C14" s="171"/>
      <c r="D14" s="75"/>
      <c r="E14" s="76"/>
      <c r="F14" s="76"/>
      <c r="G14" s="77"/>
      <c r="H14" s="75"/>
    </row>
    <row r="15" spans="2:23" ht="60" customHeight="1" x14ac:dyDescent="0.2">
      <c r="B15" s="171"/>
      <c r="C15" s="171"/>
      <c r="D15" s="75"/>
      <c r="E15" s="76"/>
      <c r="F15" s="76"/>
      <c r="G15" s="77"/>
      <c r="H15" s="75"/>
    </row>
    <row r="16" spans="2:23" x14ac:dyDescent="0.2">
      <c r="B16" s="71"/>
      <c r="C16" s="71"/>
    </row>
  </sheetData>
  <mergeCells count="15">
    <mergeCell ref="C7:H7"/>
    <mergeCell ref="C2:F2"/>
    <mergeCell ref="G2:H2"/>
    <mergeCell ref="C3:F3"/>
    <mergeCell ref="G3:H3"/>
    <mergeCell ref="C4:F4"/>
    <mergeCell ref="G4:H4"/>
    <mergeCell ref="C5:F5"/>
    <mergeCell ref="G5:H5"/>
    <mergeCell ref="B13:C13"/>
    <mergeCell ref="B14:C14"/>
    <mergeCell ref="B15:C15"/>
    <mergeCell ref="B12:C12"/>
    <mergeCell ref="B9:H9"/>
    <mergeCell ref="B11:C11"/>
  </mergeCells>
  <conditionalFormatting sqref="E12:E15">
    <cfRule type="cellIs" dxfId="14" priority="19" stopIfTrue="1" operator="equal">
      <formula>"Alto"</formula>
    </cfRule>
    <cfRule type="cellIs" dxfId="13" priority="20" stopIfTrue="1" operator="equal">
      <formula>"Medio"</formula>
    </cfRule>
    <cfRule type="cellIs" dxfId="12" priority="21" stopIfTrue="1" operator="equal">
      <formula>"Bajo"</formula>
    </cfRule>
  </conditionalFormatting>
  <dataValidations count="1">
    <dataValidation type="whole" allowBlank="1" showInputMessage="1" showErrorMessage="1" sqref="F8:G8 O8:U65495 I8:M65495 G13:G65495 F16:F65495">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92" fitToHeight="0" orientation="landscape" r:id="rId1"/>
  <headerFooter>
    <oddHeader>&amp;A</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4.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omentarios xmlns="ff8e3638-9d45-4162-afb4-6d390653d547" xsi:nil="true"/>
    <Fase xmlns="ff8e3638-9d45-4162-afb4-6d390653d547">a. Ficha Téncnica</Fase>
    <AverageRating xmlns="http://schemas.microsoft.com/sharepoint/v3"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919BF8-5F8B-42EC-9E31-95F4A1E868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AC5AD3-9CB9-4580-9456-B3DE4BE18295}">
  <ds:schemaRefs>
    <ds:schemaRef ds:uri="http://schemas.microsoft.com/office/2006/metadata/customXsn"/>
  </ds:schemaRefs>
</ds:datastoreItem>
</file>

<file path=customXml/itemProps3.xml><?xml version="1.0" encoding="utf-8"?>
<ds:datastoreItem xmlns:ds="http://schemas.openxmlformats.org/officeDocument/2006/customXml" ds:itemID="{02434A0C-0296-4202-9147-1600B5991DC6}">
  <ds:schemaRefs>
    <ds:schemaRef ds:uri="office.server.policy"/>
  </ds:schemaRefs>
</ds:datastoreItem>
</file>

<file path=customXml/itemProps4.xml><?xml version="1.0" encoding="utf-8"?>
<ds:datastoreItem xmlns:ds="http://schemas.openxmlformats.org/officeDocument/2006/customXml" ds:itemID="{76CD46FF-15CE-4B87-962F-49D7241576E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schemas.microsoft.com/sharepoint/v4"/>
    <ds:schemaRef ds:uri="http://purl.org/dc/terms/"/>
    <ds:schemaRef ds:uri="http://schemas.openxmlformats.org/package/2006/metadata/core-properties"/>
    <ds:schemaRef ds:uri="ff8e3638-9d45-4162-afb4-6d390653d547"/>
    <ds:schemaRef ds:uri="http://www.w3.org/XML/1998/namespace"/>
    <ds:schemaRef ds:uri="http://purl.org/dc/dcmitype/"/>
  </ds:schemaRefs>
</ds:datastoreItem>
</file>

<file path=customXml/itemProps5.xml><?xml version="1.0" encoding="utf-8"?>
<ds:datastoreItem xmlns:ds="http://schemas.openxmlformats.org/officeDocument/2006/customXml" ds:itemID="{1560308A-4653-4D2B-B2A3-96E21DA7A6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Proyecto</vt:lpstr>
      <vt:lpstr>Justificación - Objetivo</vt:lpstr>
      <vt:lpstr>Indicadores</vt:lpstr>
      <vt:lpstr>Recursos Financieros</vt:lpstr>
      <vt:lpstr>Recursos Humanos</vt:lpstr>
      <vt:lpstr>Comunicaciones internas</vt:lpstr>
      <vt:lpstr>Interesados</vt:lpstr>
      <vt:lpstr>Plan de comunicaciones</vt:lpstr>
      <vt:lpstr>Requerimientos</vt:lpstr>
      <vt:lpstr>Alcance</vt:lpstr>
      <vt:lpstr>EDT- Actividades</vt:lpstr>
      <vt:lpstr>Riesgos</vt:lpstr>
      <vt:lpstr>No tocar</vt:lpstr>
      <vt:lpstr>Indicadores!Área_de_impresión</vt:lpstr>
      <vt:lpstr>Interesados!Área_de_impresión</vt:lpstr>
      <vt:lpstr>'Plan de comunicaciones'!Área_de_impresión</vt:lpstr>
      <vt:lpstr>'Recursos Humanos'!Área_de_impresión</vt:lpstr>
      <vt:lpstr>Requerimientos!Área_de_impresión</vt:lpstr>
      <vt:lpstr>Riesgos!Área_de_impresión</vt:lpstr>
    </vt:vector>
  </TitlesOfParts>
  <Manager/>
  <Company>Windows uE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EDT_02</dc:title>
  <dc:subject/>
  <dc:creator>Bibiana Coy Paez</dc:creator>
  <cp:keywords>Despacho</cp:keywords>
  <dc:description/>
  <cp:lastModifiedBy>Bibiana Coy Paez</cp:lastModifiedBy>
  <cp:revision/>
  <dcterms:created xsi:type="dcterms:W3CDTF">2009-01-14T13:57:13Z</dcterms:created>
  <dcterms:modified xsi:type="dcterms:W3CDTF">2023-05-11T18:00:52Z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eDOCS AutoSave">
    <vt:lpwstr/>
  </property>
</Properties>
</file>