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defaultThemeVersion="124226"/>
  <mc:AlternateContent xmlns:mc="http://schemas.openxmlformats.org/markup-compatibility/2006">
    <mc:Choice Requires="x15">
      <x15ac:absPath xmlns:x15ac="http://schemas.microsoft.com/office/spreadsheetml/2010/11/ac" url="C:\Users\francycp\Desktop\publicaciones WEB\2023\"/>
    </mc:Choice>
  </mc:AlternateContent>
  <bookViews>
    <workbookView xWindow="0" yWindow="0" windowWidth="19200" windowHeight="12450" tabRatio="776" firstSheet="6" activeTab="10"/>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externalReferences>
    <externalReference r:id="rId14"/>
    <externalReference r:id="rId15"/>
  </externalReferences>
  <definedNames>
    <definedName name="_xlnm._FilterDatabase" localSheetId="10" hidden="1">'EDT- Actividades'!$B$9:$AL$9</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2">Indicadores!$B$2:$I$13</definedName>
    <definedName name="_xlnm.Print_Area" localSheetId="6">Interesados!$B$2:$H$21</definedName>
    <definedName name="_xlnm.Print_Area" localSheetId="7">'Plan de comunicaciones'!$B$2:$H$21</definedName>
    <definedName name="_xlnm.Print_Area" localSheetId="4">'Recursos Humanos'!$B$2:$G$14</definedName>
    <definedName name="_xlnm.Print_Area" localSheetId="8">Requerimientos!$B$2:$H$12</definedName>
    <definedName name="_xlnm.Print_Area" localSheetId="11">Riesgos!$B$2:$P$17</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62913"/>
</workbook>
</file>

<file path=xl/calcChain.xml><?xml version="1.0" encoding="utf-8"?>
<calcChain xmlns="http://schemas.openxmlformats.org/spreadsheetml/2006/main">
  <c r="M24" i="11" l="1"/>
  <c r="M23" i="11"/>
  <c r="M22" i="11"/>
  <c r="M21" i="11"/>
  <c r="M20" i="11"/>
  <c r="M19" i="11"/>
  <c r="M15" i="11"/>
  <c r="M12" i="11"/>
  <c r="M11" i="11"/>
  <c r="M10" i="11"/>
  <c r="AB12" i="11" l="1"/>
  <c r="AB26" i="11" s="1"/>
  <c r="M16" i="11"/>
  <c r="M18" i="11"/>
  <c r="M17" i="11"/>
  <c r="M14" i="11"/>
  <c r="M13" i="11"/>
  <c r="AD26" i="11"/>
  <c r="AE26" i="11"/>
  <c r="AF26" i="11"/>
  <c r="AG26" i="11"/>
  <c r="AH26" i="11"/>
  <c r="AI26" i="11"/>
  <c r="AA26" i="11"/>
  <c r="Z26" i="11"/>
  <c r="Y26" i="11"/>
  <c r="X26" i="11"/>
  <c r="W26" i="11"/>
  <c r="V26" i="11"/>
  <c r="U26" i="11"/>
  <c r="T26" i="11"/>
  <c r="S26" i="11"/>
  <c r="R26" i="11"/>
  <c r="Q26" i="11"/>
  <c r="P26" i="11"/>
  <c r="O26" i="11"/>
  <c r="N26" i="11"/>
  <c r="AC26" i="11"/>
  <c r="M26" i="11" l="1"/>
  <c r="N28" i="11"/>
  <c r="N29" i="11" l="1"/>
  <c r="AD20" i="11"/>
  <c r="R24" i="11" l="1"/>
  <c r="X24" i="11"/>
  <c r="AF24" i="11" s="1"/>
  <c r="Z24" i="11"/>
  <c r="AB24" i="11"/>
  <c r="AD24" i="11" s="1"/>
  <c r="T24" i="11"/>
  <c r="V24" i="11"/>
  <c r="P24" i="11"/>
  <c r="N24" i="11"/>
  <c r="J11" i="11"/>
  <c r="J12" i="11"/>
  <c r="J13" i="11"/>
  <c r="J14" i="11"/>
  <c r="J15" i="11"/>
  <c r="J16" i="11"/>
  <c r="J17" i="11"/>
  <c r="J18" i="11"/>
  <c r="J19" i="11"/>
  <c r="J20" i="11"/>
  <c r="J21" i="11"/>
  <c r="J22" i="11"/>
  <c r="J23" i="11"/>
  <c r="J10" i="11"/>
  <c r="F26" i="11"/>
  <c r="B17" i="16"/>
  <c r="B16" i="16"/>
  <c r="B15" i="16"/>
  <c r="B14" i="16"/>
  <c r="D7" i="9"/>
  <c r="D7" i="2"/>
  <c r="L2" i="11"/>
  <c r="L3" i="11"/>
  <c r="L4" i="11"/>
  <c r="D7" i="11"/>
  <c r="M4" i="9"/>
  <c r="M3" i="9"/>
  <c r="M2" i="9"/>
  <c r="M4" i="8"/>
  <c r="M3" i="8"/>
  <c r="M2" i="8"/>
  <c r="G4" i="4"/>
  <c r="G3" i="4"/>
  <c r="G2" i="4"/>
  <c r="G4" i="7"/>
  <c r="G3" i="7"/>
  <c r="G2" i="7"/>
  <c r="H4" i="6"/>
  <c r="H3" i="6"/>
  <c r="H2" i="6"/>
  <c r="G4" i="12"/>
  <c r="G3" i="12"/>
  <c r="G2" i="12"/>
  <c r="G4" i="16"/>
  <c r="G3" i="16"/>
  <c r="G2" i="16"/>
  <c r="G4" i="5"/>
  <c r="G3" i="5"/>
  <c r="G2" i="5"/>
  <c r="I4" i="3"/>
  <c r="I3" i="3"/>
  <c r="I2" i="3"/>
  <c r="M4" i="2"/>
  <c r="M3" i="2"/>
  <c r="M2" i="2"/>
  <c r="C7" i="12"/>
  <c r="C7" i="5"/>
  <c r="A6" i="12"/>
  <c r="C7" i="7"/>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10.xml><?xml version="1.0" encoding="utf-8"?>
<comments xmlns="http://schemas.openxmlformats.org/spreadsheetml/2006/main">
  <authors>
    <author>Bibiana Coy Paez</author>
  </authors>
  <commentList>
    <comment ref="AE12" authorId="0" shapeId="0">
      <text>
        <r>
          <rPr>
            <b/>
            <sz val="9"/>
            <color indexed="81"/>
            <rFont val="Tahoma"/>
            <charset val="1"/>
          </rPr>
          <t>ya se cerro la actividad</t>
        </r>
      </text>
    </comment>
    <comment ref="Z18" authorId="0" shapeId="0">
      <text>
        <r>
          <rPr>
            <b/>
            <sz val="9"/>
            <color indexed="81"/>
            <rFont val="Tahoma"/>
            <family val="2"/>
          </rPr>
          <t>Se dio cierre a la actividad y se sumo el 1% de octubre</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<sst xmlns="http://schemas.openxmlformats.org/spreadsheetml/2006/main" count="450" uniqueCount="296">
  <si>
    <t>SUPERINTENDENCIA DE SOCIEDADES</t>
  </si>
  <si>
    <t>Código: GC-F-015</t>
  </si>
  <si>
    <t>SISTEMA DE GESTION INTEGRADO</t>
  </si>
  <si>
    <t>Fecha: 17 de septiembre de 2014</t>
  </si>
  <si>
    <t>PROCESO: GESTION INTEGRAL</t>
  </si>
  <si>
    <t>Versión 001</t>
  </si>
  <si>
    <t>FORMATO: PLANEACION DE PROYECTOS</t>
  </si>
  <si>
    <t>Página 1 de 12</t>
  </si>
  <si>
    <t xml:space="preserve">NOMBRE DEL PROYECTO </t>
  </si>
  <si>
    <t>Transparencia, integridad y ética en las sociedades colombianas.</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</si>
  <si>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</si>
  <si>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</si>
  <si>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</si>
  <si>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</si>
  <si>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</si>
  <si>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</si>
  <si>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</si>
  <si>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</si>
  <si>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</si>
  <si>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</si>
  <si>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</si>
  <si>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</si>
  <si>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</si>
  <si>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</si>
  <si>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ESTRATEGIA</t>
  </si>
  <si>
    <t>OBJETIVO DEL PROYECTO (Generales y específicos)</t>
  </si>
  <si>
    <t>TIPO</t>
  </si>
  <si>
    <t>GENERAL</t>
  </si>
  <si>
    <t>ESPECIFICO</t>
  </si>
  <si>
    <t>Página 3 de 12</t>
  </si>
  <si>
    <t>INDICADOR</t>
  </si>
  <si>
    <t>DESCRIPCIÓN</t>
  </si>
  <si>
    <t>Cumplimiento del cronograma de actividades (Ver hoja "EDT - Actividades")</t>
  </si>
  <si>
    <t>UNIDAD DE MEDIDA</t>
  </si>
  <si>
    <t>META</t>
  </si>
  <si>
    <t>FRECUENCIA DE MEDIDA</t>
  </si>
  <si>
    <t>TENDENCIA</t>
  </si>
  <si>
    <t>FÓRMULA DEL INDICADOR</t>
  </si>
  <si>
    <t>Eficacia</t>
  </si>
  <si>
    <t>%</t>
  </si>
  <si>
    <t>Mensual</t>
  </si>
  <si>
    <t>Ascendente</t>
  </si>
  <si>
    <t>Actividades ejecutadas
___________________________
Actividades planeadas</t>
  </si>
  <si>
    <t>RESPONSABLE DE LA MEDICION</t>
  </si>
  <si>
    <t>Gerente de Proyecto</t>
  </si>
  <si>
    <t>Página 4 de 12</t>
  </si>
  <si>
    <t>NO APLICA - PRESUPUESTO DE INVERSIÓN</t>
  </si>
  <si>
    <t>NUMERO DE CDP</t>
  </si>
  <si>
    <t>NÚMERO DE OBLIGACIÓN</t>
  </si>
  <si>
    <t>APROPIACION INICIAL</t>
  </si>
  <si>
    <t>VALOR COMPROMETIDO</t>
  </si>
  <si>
    <t>VALOR OBLIGADO</t>
  </si>
  <si>
    <t>Página 5 de 12</t>
  </si>
  <si>
    <t xml:space="preserve">RECURSOS HUMANOS  </t>
  </si>
  <si>
    <t>ROL</t>
  </si>
  <si>
    <t>NOMBRE</t>
  </si>
  <si>
    <t>RESPONSABILIDADES</t>
  </si>
  <si>
    <t>INT.-EXT.</t>
  </si>
  <si>
    <t>CAPACIDADES</t>
  </si>
  <si>
    <t>Patrocinador</t>
  </si>
  <si>
    <t>Responsable por el desarrollo exitoso del proyecto
Toma decisiones claves en el proyecto
Realizar gestión y ayuda en la solución imprevistos con las partes interesadas y el equipo del proyecto</t>
  </si>
  <si>
    <t>Interno</t>
  </si>
  <si>
    <t>Gerente</t>
  </si>
  <si>
    <t>Líder funcional</t>
  </si>
  <si>
    <t>Líder Técnico</t>
  </si>
  <si>
    <t>Página 6 de 12</t>
  </si>
  <si>
    <t>Gestión de las comunicaciones entre los equipos de trabajo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</si>
  <si>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</si>
  <si>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EQUIPO DE PROYECTO DE LA SUPERINTENDENCIA</t>
  </si>
  <si>
    <t>EQUIPO DE PROYECTO DEL PROVEEDOR</t>
  </si>
  <si>
    <t>mail</t>
  </si>
  <si>
    <t>teléfono</t>
  </si>
  <si>
    <t>Por definir</t>
  </si>
  <si>
    <t>Proveedor</t>
  </si>
  <si>
    <t>Lider funcional</t>
  </si>
  <si>
    <t>Página 7 de 12</t>
  </si>
  <si>
    <t>CARGO</t>
  </si>
  <si>
    <t>TELEFONO</t>
  </si>
  <si>
    <t>CORREO ELECTRONICO</t>
  </si>
  <si>
    <t>INTERNO - EXTERNO</t>
  </si>
  <si>
    <t>POSICION FRENTE AL PROYECTO</t>
  </si>
  <si>
    <t>Página 8 de 12</t>
  </si>
  <si>
    <t>PLAN DE COMUNICACIÓN</t>
  </si>
  <si>
    <t>NOMBRE DE INTERESADO</t>
  </si>
  <si>
    <t>TIPO DE COMUNICACIÓN</t>
  </si>
  <si>
    <t>OBJETIVO</t>
  </si>
  <si>
    <t>FRECUENCIA</t>
  </si>
  <si>
    <t>RESPONSABLE</t>
  </si>
  <si>
    <t>ENTREGABLE</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</si>
  <si>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</si>
  <si>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</si>
  <si>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</si>
  <si>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</si>
  <si>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</si>
  <si>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</si>
  <si>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</si>
  <si>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</si>
  <si>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Página 10 de 12</t>
  </si>
  <si>
    <t>DESCRIPCIÓN DEL ALCANCE</t>
  </si>
  <si>
    <t>EXCLUSIONES DEL PROYECTO</t>
  </si>
  <si>
    <t>RESTRICCIONES DEL PROYECTO</t>
  </si>
  <si>
    <t>SUPUESTOS DEL PROYECTO</t>
  </si>
  <si>
    <t>ENTREGABLES DEL PROYECTO</t>
  </si>
  <si>
    <t>CRITERIOS DE ACEPTACIÓN DEL PRODUCTO</t>
  </si>
  <si>
    <t>Página 11 de 12</t>
  </si>
  <si>
    <t>NOMBRE DEL PROYECTO :</t>
  </si>
  <si>
    <t>N°</t>
  </si>
  <si>
    <t>ACTIVIDADES</t>
  </si>
  <si>
    <t xml:space="preserve">ENTREGABLES </t>
  </si>
  <si>
    <t>METAS</t>
  </si>
  <si>
    <t>PESO DE 
LA ACTIVIDAD</t>
  </si>
  <si>
    <t>RESPONSABLES</t>
  </si>
  <si>
    <t xml:space="preserve">FECHA PROGRAMADA DE INICIO </t>
  </si>
  <si>
    <t>FECHA PROGRAMADA DE FINALIZACIÓN</t>
  </si>
  <si>
    <t>DURACIÓN DE LA ACTIVIDAD (Semanas)</t>
  </si>
  <si>
    <t>FECHA CIERRE ACTIVIDAD/FECHA SEGUIMIENTO</t>
  </si>
  <si>
    <t>PORCENTAJE DE CUMPLIMIENTO/AVANCE</t>
  </si>
  <si>
    <t>Diagnóstico de derecho comparado en supervisión con enfoque basados en riesgos en prevención de corrupción</t>
  </si>
  <si>
    <t>Cuatro informes de investigación por  sector y sus riesgos de corrupción</t>
  </si>
  <si>
    <t>Primeros borradores de cuestionarios y de matriz de riesgos</t>
  </si>
  <si>
    <t>Primer borrador de decreto de intercambio de información</t>
  </si>
  <si>
    <t>Primer borrador de decreto reglamentario de beneficios por colaboración.</t>
  </si>
  <si>
    <t>Impulsar la automatización del proceso de declaratoria de sociedades no operativas.</t>
  </si>
  <si>
    <t>Eventos de construcción conjunta -Transparencia en la información financiera y rendición de cuentas (presencia en diferentes regiones).</t>
  </si>
  <si>
    <t>Bajo</t>
  </si>
  <si>
    <t>Medio</t>
  </si>
  <si>
    <t>Alto</t>
  </si>
  <si>
    <t>Página 12 de 12</t>
  </si>
  <si>
    <t>Extremo</t>
  </si>
  <si>
    <t>GESTION DE RIESGOS DEL PROYECTO</t>
  </si>
  <si>
    <t>DESCRIPCION</t>
  </si>
  <si>
    <t>EVALUACION</t>
  </si>
  <si>
    <t>ACTIVIDADES DE MITIGACION</t>
  </si>
  <si>
    <t>RESPONSABLE DE GESTIONAR EL RIESGO</t>
  </si>
  <si>
    <t>CRONOGRAMA DE ACTIVIDADES</t>
  </si>
  <si>
    <t>Tipo de objetivo</t>
  </si>
  <si>
    <t>Tipos de indicadores</t>
  </si>
  <si>
    <t>Tendencia de indicador</t>
  </si>
  <si>
    <t>Roles</t>
  </si>
  <si>
    <t>interno - externo</t>
  </si>
  <si>
    <t>Posicion en el proyecto</t>
  </si>
  <si>
    <t>Tipo de comunicación</t>
  </si>
  <si>
    <t>A favor</t>
  </si>
  <si>
    <t>NO APLICA</t>
  </si>
  <si>
    <t>Mail</t>
  </si>
  <si>
    <t>Diario</t>
  </si>
  <si>
    <t>Eficiencia</t>
  </si>
  <si>
    <t>Descendente</t>
  </si>
  <si>
    <t>Externo</t>
  </si>
  <si>
    <t>Neutral</t>
  </si>
  <si>
    <t>PRESUPUESTO DE INVERSIÓN</t>
  </si>
  <si>
    <t>Oficio</t>
  </si>
  <si>
    <t>Semanal</t>
  </si>
  <si>
    <t>Efectividad</t>
  </si>
  <si>
    <t>En contra</t>
  </si>
  <si>
    <t>Memorando</t>
  </si>
  <si>
    <t>Quincenal</t>
  </si>
  <si>
    <t>Reunión</t>
  </si>
  <si>
    <t>Telefónica</t>
  </si>
  <si>
    <t>Bimensual</t>
  </si>
  <si>
    <t>Electrónica</t>
  </si>
  <si>
    <t>Trimestral</t>
  </si>
  <si>
    <t>Acto administrativo</t>
  </si>
  <si>
    <t>Semestral</t>
  </si>
  <si>
    <t>Anual</t>
  </si>
  <si>
    <t>FRECUENCIA DE COMUNICACIÓN</t>
  </si>
  <si>
    <t>Según requerimiento</t>
  </si>
  <si>
    <t>Informe y evidencias de realización de eventos</t>
  </si>
  <si>
    <t>1 borrador cuestionario
1 versión matriz de riesgos (versión 3.0)</t>
  </si>
  <si>
    <t>1 documento borrador y evidencia de remisión a MinCIT</t>
  </si>
  <si>
    <t>Cronograma de cátedra.</t>
  </si>
  <si>
    <t>1 cuadro de Excel con fechas estimadas</t>
  </si>
  <si>
    <t xml:space="preserve">1 documento definitivo </t>
  </si>
  <si>
    <t>1 documento que incluye matriz de seguimiento de recomendaciones OCDE y evidencia de medidas implementadas</t>
  </si>
  <si>
    <t>1 informe bimensual (x 4)</t>
  </si>
  <si>
    <t>1 cuadro de Excel con fechas estimadas,  directorio de entidades a incluir link de denuncias y soportes de material pedagógico (campaña bimensual de difusión)</t>
  </si>
  <si>
    <t>Definición de estrategia y cronograma de pedagogía anticorrupción</t>
  </si>
  <si>
    <t>Dirección de Cumplimiento y Grupo de Supervisión de Programas y Riesgos Especiales</t>
  </si>
  <si>
    <t>Dirección de Cumplimiento, Grupo de Supervisión de Programas y Riesgos Especiales y Grupo de Investigaciones de Soborno Transnacional y otros Delitos</t>
  </si>
  <si>
    <t>Delegatura AES</t>
  </si>
  <si>
    <t>Delegatura AES, Dirección de Cumplimiento y Grupo de Investigaciones de Soborno Transnacional y otros Delitos</t>
  </si>
  <si>
    <t>Delegatura AES, Dirección de Cumplimiento, Grupo de Investigaciones de Soborno Transnacional y otros Delitos y Grupo de Supervisión de Programas y Riesgos Especiales</t>
  </si>
  <si>
    <t xml:space="preserve">Delegatura AES, Dirección de Cumplimiento, Grupo de Supervisión de Programas y Riesgos Especiales </t>
  </si>
  <si>
    <t xml:space="preserve">Delegatura AES, Direcciones y coordinadores </t>
  </si>
  <si>
    <t>Delegatura AES, Direcciones, Grupo de Supervisión de Programas y Riesgos Especiales y Grupo de Estudios Empresariales</t>
  </si>
  <si>
    <t xml:space="preserve">Billy Escobar Pérez </t>
  </si>
  <si>
    <t xml:space="preserve"> Superintendente de Sociedades</t>
  </si>
  <si>
    <t xml:space="preserve">INTERNO </t>
  </si>
  <si>
    <t>Superintendente Delegado de Asuntos Económicos y Societarios</t>
  </si>
  <si>
    <t>Director Información Empresarial y Estudios Economicos Contables</t>
  </si>
  <si>
    <t>Director de Cumplimiento</t>
  </si>
  <si>
    <t>Mauricio Español</t>
  </si>
  <si>
    <t xml:space="preserve">Amanda Fernandez </t>
  </si>
  <si>
    <t>Coordinador Grupo de Informes Empresariales</t>
  </si>
  <si>
    <t>Victor Romero</t>
  </si>
  <si>
    <t>Coordinadora Grupo de Supervisión de Programas y Riesgos Especiales</t>
  </si>
  <si>
    <t>según requerimiento</t>
  </si>
  <si>
    <t xml:space="preserve">Correo presentacion de avances </t>
  </si>
  <si>
    <t>Seguimiento y necesidades del proyecto que requieren intervencion por parte del Superintendente Delegado de Asuntos Económicos y Societarios</t>
  </si>
  <si>
    <t>Avances del proyecto, junto con los productos resultantes de la gestion realizada</t>
  </si>
  <si>
    <t>Conforme al cronograma de trabajo</t>
  </si>
  <si>
    <t>Desarrollar una estrategia para la prevención y detección de la corrupción y promoción de una cultura de transparencia, integridad y ética en las empresas, en consonancia con estándares internacionales y la realidad socio económica colombiana, con especial énfasis en las PYMES  en todas las regiones del país.</t>
  </si>
  <si>
    <t>bescobar@supersociedades.gov.co</t>
  </si>
  <si>
    <t>amandaf@supersociedades.gov.co</t>
  </si>
  <si>
    <t>mespañol@supersociedades.gov.co</t>
  </si>
  <si>
    <t>vromero@supersociedades.gov.co</t>
  </si>
  <si>
    <t>Definir los Objetivos del Proyecto
Define Plan de Trabajo
Realiza seguimiento al plan de trabajo
Coordinar equipo de proyecto
Realizar gestión sobre los recursos del proyecto 
Punto de contacto con el implementador externo y fábrica de Software
Gestiona los riesgos del proyecto
Elabora los estudios previos cuando aplique
Liderar la gestión del cambio del proyecto</t>
  </si>
  <si>
    <t>1 cuadro de Excel con plan de trabajo y determinación de fechas estimadas,  directorio de entidades y evidencia de contacto y borradores de memorandos de entendimiento</t>
  </si>
  <si>
    <t xml:space="preserve">Cargas dinámicas en las competencias de los funcionarios y presupuesto excedido. </t>
  </si>
  <si>
    <t xml:space="preserve">Desarrollar una estrategia para la prevención y detección de la corrupción y promoción de una cultura de transparencia, integridad y ética en las empresas, en consonancia con estándares internacionales y la realidad socio económica colombiana, con especial énfasis en las PYMES  en todas las regiones del país. </t>
  </si>
  <si>
    <t>Superintendente de Sociedades</t>
  </si>
  <si>
    <t>Delegada de Asuntos Económicos y Societarios</t>
  </si>
  <si>
    <t>El Patrocinador asignará un Gerente de proyecto, quien liderará el proyecto.</t>
  </si>
  <si>
    <t>El Gerente de Proyecto liderará la ejecución y seguimiento del proyecto. Tomará decisiones respecto al proyecto. Debe tener una comunicación asertiva y manejo eficiente del tiempo.</t>
  </si>
  <si>
    <t>Coordinará que las actividades programadas se ejecuten en los plazos definidos.</t>
  </si>
  <si>
    <t>Encargados de ejecutar las actividades programadas en los plazos definidos.</t>
  </si>
  <si>
    <t>Directora de Informes Empresariales y Estudios Económicos y Contables
Director de Cumplimiento</t>
  </si>
  <si>
    <t>Coordinador Grupo Investigaciones de Soborno Transnaiconal y otros delitos</t>
  </si>
  <si>
    <t>Coordinador Análisis y Regulación Contable</t>
  </si>
  <si>
    <t>Reporta Información sobre gestión y avance de entregables del proyecto</t>
  </si>
  <si>
    <r>
      <t xml:space="preserve">Superintendente Delegado de Asuntos Económicos y Societarios
</t>
    </r>
    <r>
      <rPr>
        <b/>
        <sz val="12"/>
        <rFont val="Calibri Light"/>
        <family val="2"/>
      </rPr>
      <t>Gerente del Proyecto</t>
    </r>
  </si>
  <si>
    <r>
      <t xml:space="preserve">Superintendente de Sociedades
</t>
    </r>
    <r>
      <rPr>
        <b/>
        <sz val="12"/>
        <rFont val="Calibri Light"/>
        <family val="2"/>
      </rPr>
      <t>Patrocinador</t>
    </r>
  </si>
  <si>
    <t xml:space="preserve">Correo y presentación de avances </t>
  </si>
  <si>
    <r>
      <t xml:space="preserve">Director de Cumplimiento
Director Información Empresarial y Estudios Economicos Contables
</t>
    </r>
    <r>
      <rPr>
        <b/>
        <sz val="12"/>
        <rFont val="Calibri Light"/>
        <family val="2"/>
      </rPr>
      <t>Lider Funcional</t>
    </r>
  </si>
  <si>
    <r>
      <t xml:space="preserve">Coordinador Grupo de Supervisión de Sociedades BIC,
Coordinador Análisis y Regulación Contable
Coordinador Grupo Investigaciones de Soborno Transnaiconal y otros delitos 
Coordinador Grupo de Supervisión de Programas y Riesgos Especiales
</t>
    </r>
    <r>
      <rPr>
        <b/>
        <sz val="12"/>
        <rFont val="Calibri Light"/>
        <family val="2"/>
      </rPr>
      <t>Líder Técnico</t>
    </r>
  </si>
  <si>
    <t xml:space="preserve">Estrategia de cooperación con entidades y organismos nacionales e internacionales. </t>
  </si>
  <si>
    <t xml:space="preserve">Relanzamiento y campaña de difusión canal de denuncias por soborno transnacional. </t>
  </si>
  <si>
    <t xml:space="preserve">Falla tecnológica, ransomware, indisponibilidad de servicios tecnológicos. </t>
  </si>
  <si>
    <t xml:space="preserve">Priorización de requerimientos
Seguimiento frecuente a la ejecución de los recursos y generar alertas en caso de materialización del riesgo. </t>
  </si>
  <si>
    <t>Tener backups de todas las tareas realizadas.
Seguir todos los protocolos de seguridad establecidos por la entidad.</t>
  </si>
  <si>
    <t>1 cuadro de Excel con plan de trabajo (cronogramas y determinación de herramientas requeridas)</t>
  </si>
  <si>
    <t>EVIDENCIA O AVANCES  DE LOS ENTREGABLES</t>
  </si>
  <si>
    <t>Específica las necesidades técnicas de la solución
Participa en el diseño de la solución
Participa en las pruebas de la solución
Verifica que la dependencia usuaria aprueba la solución</t>
  </si>
  <si>
    <t xml:space="preserve">Coordinadora de Requerimientos Empresariales
 Coordinador de Grupo de Análisis y Regulación Contable
Coordinador Grupo de Investigaciones de Soborno Transnacional y otros delitos
Coordinador Grupo de Supervisión de Programas y Riesgos Especiales </t>
  </si>
  <si>
    <t>1. Promover la transparencia, integridad y ética en el empresariado colombiano. 
2. Adoptar una nueva estrategia de supervisión en LA/FT y de corrupción con un enfoque basado en riesgos y de acompañamiento a las Pymes.
3. Incentivar las denuncias y fortalecer las investigaciones contra personas jurídicas. 
4. Fortalecer con pedagogía la adopción de una cultura de transparencia, integridad y ética con especial énfasis en las PYMES en todas las regiones del país.
5. Lograr un marco normativo adecuado que facilite la implementación de sistemas de prevención de riesgos de corrupción.
6. Afianzar canales efectivos de cooperación y de asistencia nacional e internacional.
7. Cumplir con las exigencias pactadas en las convenciones internacionales ratificadas por Colombia, así como con las recomendaciones de organismos internacionales en temas de corrupción.
8. Fortalecimiento  de técnicas de investigación forense y de contexto de actos de corrupción en coordinación, y gestión de innovación del laboratorio forense.</t>
  </si>
  <si>
    <t>No contar con los recursos financieros requeridos para adelantar el proyecto estratégico.</t>
  </si>
  <si>
    <t>Cambio en la estructura organizacional de la entidad (movimiento de personal de planta)</t>
  </si>
  <si>
    <t>Establecer pautas para realizar un debido empalme y entrega de cargo.
Realizar seguimiento a la gestión realizada y asegurar la trazabilidad de los soportes de todas las actividades</t>
  </si>
  <si>
    <t>2.1 Promover la responsabilidad social empresarial y la sostenibilidad en las empresas, con especial énfasis en las PYMES en todas las regiones del país
2.2 Afianzar canales efectivos de cooperación y de asistencia nacional e internacional
2.3  Formular políticas de buenas prácticas empresariales para fortalecer el tejido empresarial</t>
  </si>
  <si>
    <t>Desde el desarrollo de una estrategia para la prevención y detección de la corrupción y promoción de una cultura de transparencia, integridad y ética en las empresas, en consonancia con estándares internacionales y la realidad socio económica colombiana, con especial énfasis en las PYMES  en todas las regiones del país, hasta las propuestas preliminares de supervisión y regulación.</t>
  </si>
  <si>
    <t>No aplica</t>
  </si>
  <si>
    <t>Aprobación del Plan Nacional de Desarrollo
Variaciones en los índices de inflación.</t>
  </si>
  <si>
    <t>Reporte de implementación de recomendaciones fase 3-Convención OCDE</t>
  </si>
  <si>
    <t>Los criterios de aceptación de los productos esta dado en términos de cumplimiento de los plazos previstos en el EDT y del cumplimiento de los atributos de calidad definidos por el Gerente del Proyecto durante su ejecución.</t>
  </si>
  <si>
    <t>MARZO</t>
  </si>
  <si>
    <t>ABRIL</t>
  </si>
  <si>
    <t>MAYO</t>
  </si>
  <si>
    <t>JUNIO</t>
  </si>
  <si>
    <t>JULIO</t>
  </si>
  <si>
    <t>AGOSTO</t>
  </si>
  <si>
    <t>SEPTIEMBRE</t>
  </si>
  <si>
    <t>OCTUBRE</t>
  </si>
  <si>
    <t>NOVIEMBRE</t>
  </si>
  <si>
    <t>DICIEMBRE</t>
  </si>
  <si>
    <t>% programado</t>
  </si>
  <si>
    <t>% ejecutado</t>
  </si>
  <si>
    <t>FEBRERO</t>
  </si>
  <si>
    <t>Seguimiento al proyecto de ley de proteccion de denunciantes liderado por la oficina de transparencia.</t>
  </si>
  <si>
    <t>Documento de seguimiento al proyecto con cmentarios por parte de la Superintendencia de Sociedades y correo de remisión a la oficina de transparencia.</t>
  </si>
  <si>
    <t>1. Diagnóstico de derecho comparado en supervisión con enfoque basados en riesgos en prevención de corrupción
2. Cuatro informes de investigación por sector y sus riesgos de corrupción
3. Primeros borradores de cuestionarios y de matriz de riesgos
4. Definición de estrategia y cronograma de pedagogía anticorrupción
5. Primer borrador de decreto de intercambio de información
6. Cronograma de cátedra.
7. Estrategia de cooperación con entidades y organismos nacionales e internacionales. 
8. Primer borrador de decreto reglamentario de beneficios por colaboración.
9. Documento de seguimiento al proyecto con cmentarios por parte de la Superintendencia de Sociedades y correo de remisión a la oficina de transparencia..
10. Relanzamiento y campaña de difusión canal de denuncias por soborno transnacional. 
11. Impulsar la automatización del proceso de declaratoria de sociedades no operativas.
12. Congreso nacional anual de transparencia, integridad y ética. 
13. Reporte de implementación de recomendaciones fase 3-Convención OCDE
14. Documento orientador sobre técnicas de investigación forense y de contexto de actos de corrupción en coordinación, y gestión de innovación del laboratorio forense
15. Eventos de construcción conjunta -Transparencia en la información financiera y rendición de cuentas (presencia en diferentes regiones).</t>
  </si>
  <si>
    <t>30 de junio de 2023</t>
  </si>
  <si>
    <r>
      <rPr>
        <b/>
        <sz val="12"/>
        <color rgb="FF0000FF"/>
        <rFont val="Calibri Light"/>
        <family val="2"/>
      </rPr>
      <t>Febrero:</t>
    </r>
    <r>
      <rPr>
        <sz val="12"/>
        <color rgb="FF0000FF"/>
        <rFont val="Calibri Light"/>
        <family val="2"/>
      </rPr>
      <t xml:space="preserve"> Se elaboró un borrador preliminar del proyecto de decreto con el fin de reglamentar el artículo 23 parágrafo primero de la Ley 2195 del 2022.
</t>
    </r>
    <r>
      <rPr>
        <b/>
        <sz val="12"/>
        <color rgb="FF0000FF"/>
        <rFont val="Calibri Light"/>
        <family val="2"/>
      </rPr>
      <t xml:space="preserve">Marzo: </t>
    </r>
    <r>
      <rPr>
        <sz val="12"/>
        <color rgb="FF0000FF"/>
        <rFont val="Calibri Light"/>
        <family val="2"/>
      </rPr>
      <t xml:space="preserve">Borrador de decreto de intercambio de información para revisión de la Dirección de cumplimiento y la Coordinación del Grupo de Investigaciones de Transnacional y otros Delitos.
</t>
    </r>
    <r>
      <rPr>
        <b/>
        <sz val="12"/>
        <color rgb="FF0000FF"/>
        <rFont val="Calibri Light"/>
        <family val="2"/>
      </rPr>
      <t xml:space="preserve">Abril: </t>
    </r>
    <r>
      <rPr>
        <sz val="12"/>
        <color rgb="FF0000FF"/>
        <rFont val="Calibri Light"/>
        <family val="2"/>
      </rPr>
      <t xml:space="preserve">Comentarios del proyecto de intercambio de información Coordinador Grupo de Investigaciones de Soborno Transnacional.
</t>
    </r>
    <r>
      <rPr>
        <b/>
        <sz val="12"/>
        <color rgb="FF0000FF"/>
        <rFont val="Calibri Light"/>
        <family val="2"/>
      </rPr>
      <t>Mayo:</t>
    </r>
    <r>
      <rPr>
        <sz val="12"/>
        <color rgb="FF0000FF"/>
        <rFont val="Calibri Light"/>
        <family val="2"/>
      </rPr>
      <t xml:space="preserve"> contenido del proyecto de Decreto de Intercambio de información, ya finalizado y para revisión de la Delegatura.
</t>
    </r>
    <r>
      <rPr>
        <b/>
        <sz val="12"/>
        <color rgb="FF0000FF"/>
        <rFont val="Calibri Light"/>
        <family val="2"/>
      </rPr>
      <t>Junio:</t>
    </r>
    <r>
      <rPr>
        <sz val="12"/>
        <color rgb="FF0000FF"/>
        <rFont val="Calibri Light"/>
        <family val="2"/>
      </rPr>
      <t xml:space="preserve"> borrador de proyecto de ley y memorando de justificación toda vez que no se dará trámite por parte del MINCIT por no corresponder a una de sus competencias en relación con el Decreto 1074 de 2015. Se trata de una iniciativa legislativa que debe ser presentada por el Ministerio de Justicia. Se envía memorando 2023-01-572021 a Planeación con la justificación para cerrar actividad. </t>
    </r>
  </si>
  <si>
    <t xml:space="preserve"> </t>
  </si>
  <si>
    <t>1 documento borrador de decreto de intercambio de información.</t>
  </si>
  <si>
    <t>Pacto de supervisores, en alianza con la Embajada de los Estados Unidos a través de la Sección de Asuntos Internacionales -INL</t>
  </si>
  <si>
    <t>Propuesta para la realización del evento que se llevará a cabo para la siguiente vigencia.</t>
  </si>
  <si>
    <r>
      <rPr>
        <b/>
        <sz val="12"/>
        <color rgb="FF0000FF"/>
        <rFont val="Calibri Light"/>
        <family val="2"/>
      </rPr>
      <t>Febrero:</t>
    </r>
    <r>
      <rPr>
        <sz val="12"/>
        <color rgb="FF0000FF"/>
        <rFont val="Calibri Light"/>
        <family val="2"/>
      </rPr>
      <t xml:space="preserve"> Se elaboró el borrador de planeación de las jornadas pedagógicas: Cámaras de Comercio, a través de Confecámaras; Cámara de Comercio de Bogotá; UIAF y UNODC.
</t>
    </r>
    <r>
      <rPr>
        <b/>
        <sz val="12"/>
        <color rgb="FF0000FF"/>
        <rFont val="Calibri Light"/>
        <family val="2"/>
      </rPr>
      <t xml:space="preserve">Marzo: </t>
    </r>
    <r>
      <rPr>
        <sz val="12"/>
        <color rgb="FF0000FF"/>
        <rFont val="Calibri Light"/>
        <family val="2"/>
      </rPr>
      <t xml:space="preserve">Cronograma en Excel con fechas estimadas para capacitaciones sobre ley 1778 de 2016 y ley 2195 de 2022, dirigidas a entidades relacionadas con las actividades del Grupo Investigaciones de Soborno Transnacional y otros Delitos.
</t>
    </r>
  </si>
  <si>
    <r>
      <rPr>
        <b/>
        <sz val="12"/>
        <color rgb="FF0000FF"/>
        <rFont val="Calibri Light"/>
        <family val="2"/>
      </rPr>
      <t>Febrero:</t>
    </r>
    <r>
      <rPr>
        <sz val="12"/>
        <color rgb="FF0000FF"/>
        <rFont val="Calibri Light"/>
        <family val="2"/>
      </rPr>
      <t xml:space="preserve"> Se elaboró el borrador de planeación de las jornadas pedagógicas Cámaras de Comercio, a través de Confecámaras; Cámara de Comercio de Bogotá; UIAF y UNODC.
</t>
    </r>
    <r>
      <rPr>
        <b/>
        <sz val="12"/>
        <color rgb="FF0000FF"/>
        <rFont val="Calibri Light"/>
        <family val="2"/>
      </rPr>
      <t xml:space="preserve">Abril: </t>
    </r>
    <r>
      <rPr>
        <sz val="12"/>
        <color rgb="FF0000FF"/>
        <rFont val="Calibri Light"/>
        <family val="2"/>
      </rPr>
      <t xml:space="preserve">La Dirección de Cumplimiento le está efectuando ajustes al cronograma de cátedra, por lo que la actividad quedará completada en el mes de mayo.
</t>
    </r>
    <r>
      <rPr>
        <b/>
        <sz val="12"/>
        <color rgb="FF0000FF"/>
        <rFont val="Calibri Light"/>
        <family val="2"/>
      </rPr>
      <t>Mayo</t>
    </r>
    <r>
      <rPr>
        <sz val="12"/>
        <color rgb="FF0000FF"/>
        <rFont val="Calibri Light"/>
        <family val="2"/>
      </rPr>
      <t>: Se define el cronograma de Cátedra Compliance y Sostenibilidad.</t>
    </r>
    <r>
      <rPr>
        <b/>
        <sz val="12"/>
        <color rgb="FF0000FF"/>
        <rFont val="Calibri Light"/>
        <family val="2"/>
      </rPr>
      <t/>
    </r>
  </si>
  <si>
    <r>
      <rPr>
        <b/>
        <sz val="12"/>
        <color rgb="FF0000FF"/>
        <rFont val="Calibri Light"/>
        <family val="2"/>
      </rPr>
      <t>Febrero:</t>
    </r>
    <r>
      <rPr>
        <sz val="12"/>
        <color rgb="FF0000FF"/>
        <rFont val="Calibri Light"/>
        <family val="2"/>
      </rPr>
      <t xml:space="preserve"> Se elaboró un primer borrador por parte de la coordinación del Grupo de Investigaciones de Soborno Transnacional y Otros Delitos (GST) y se hizo una reunión con el jefe de la oficina jurídica del MinCIT.
</t>
    </r>
    <r>
      <rPr>
        <b/>
        <sz val="12"/>
        <color rgb="FF0000FF"/>
        <rFont val="Calibri Light"/>
        <family val="2"/>
      </rPr>
      <t xml:space="preserve">Marzo: </t>
    </r>
    <r>
      <rPr>
        <sz val="12"/>
        <color rgb="FF0000FF"/>
        <rFont val="Calibri Light"/>
        <family val="2"/>
      </rPr>
      <t xml:space="preserve">Borrador con comentarios del MinCIT del proyecto de decreto relacionado con la forma en cómo se conceden los beneficios por colaboración a quienes participen en la comisión de la infracción administrativa de Soborno Transnacional.
</t>
    </r>
    <r>
      <rPr>
        <b/>
        <sz val="12"/>
        <color rgb="FF0000FF"/>
        <rFont val="Calibri Light"/>
        <family val="2"/>
      </rPr>
      <t xml:space="preserve">Abril: </t>
    </r>
    <r>
      <rPr>
        <sz val="12"/>
        <color rgb="FF0000FF"/>
        <rFont val="Calibri Light"/>
        <family val="2"/>
      </rPr>
      <t xml:space="preserve">Se están realizando ajustes propuestos por el MinCIT.
</t>
    </r>
    <r>
      <rPr>
        <b/>
        <sz val="12"/>
        <color rgb="FF0000FF"/>
        <rFont val="Calibri Light"/>
        <family val="2"/>
      </rPr>
      <t xml:space="preserve">Mayo: </t>
    </r>
    <r>
      <rPr>
        <sz val="12"/>
        <color rgb="FF0000FF"/>
        <rFont val="Calibri Light"/>
        <family val="2"/>
      </rPr>
      <t xml:space="preserve">Presentación al MINCIT de Proyecto de Decreto Reglamentario del Artículo 19 de la Ley 1778 de 2016 sobre Beneficios por Colaboración. 
</t>
    </r>
    <r>
      <rPr>
        <b/>
        <sz val="12"/>
        <color rgb="FF0000FF"/>
        <rFont val="Calibri Light"/>
        <family val="2"/>
      </rPr>
      <t>Junio:</t>
    </r>
    <r>
      <rPr>
        <sz val="12"/>
        <color rgb="FF0000FF"/>
        <rFont val="Calibri Light"/>
        <family val="2"/>
      </rPr>
      <t xml:space="preserve"> Se envió a MinCIT el proyecto de decreto de beneficios por colaboración mediante radicado 2023-01-426365 el cual se adjunta como evidencia, además de la memoria justificativa y el borrador del proyecto de decreto. De lo anterior, se da por concluida esta actividad. </t>
    </r>
  </si>
  <si>
    <t>30 de agosto de 2023</t>
  </si>
  <si>
    <r>
      <rPr>
        <b/>
        <sz val="12"/>
        <color rgb="FF0000FF"/>
        <rFont val="Calibri Light"/>
        <family val="2"/>
      </rPr>
      <t>Febrero:</t>
    </r>
    <r>
      <rPr>
        <sz val="12"/>
        <color rgb="FF0000FF"/>
        <rFont val="Calibri Light"/>
        <family val="2"/>
      </rPr>
      <t xml:space="preserve"> Se elaboró y presentó el estudio tipologías APNFD.
</t>
    </r>
    <r>
      <rPr>
        <b/>
        <sz val="12"/>
        <color rgb="FF0000FF"/>
        <rFont val="Calibri Light"/>
        <family val="2"/>
      </rPr>
      <t xml:space="preserve">Marzo: </t>
    </r>
    <r>
      <rPr>
        <sz val="12"/>
        <color rgb="FF0000FF"/>
        <rFont val="Calibri Light"/>
        <family val="2"/>
      </rPr>
      <t xml:space="preserve">Informe de clasificación de las compañías que más exportaron a países con un índice más alto de corrupción de acuerdo con el índice de percepción de corrupción 2021 de Transparencia Internacional.
</t>
    </r>
    <r>
      <rPr>
        <b/>
        <sz val="12"/>
        <color rgb="FF0000FF"/>
        <rFont val="Calibri Light"/>
        <family val="2"/>
      </rPr>
      <t>Junio</t>
    </r>
    <r>
      <rPr>
        <sz val="12"/>
        <color rgb="FF0000FF"/>
        <rFont val="Calibri Light"/>
        <family val="2"/>
      </rPr>
      <t xml:space="preserve">: Informe Actualización de riesgos de corrupción Grupo de Investigaciones de Soborno trasnacional y otros delitos
</t>
    </r>
    <r>
      <rPr>
        <b/>
        <sz val="12"/>
        <color rgb="FF0000FF"/>
        <rFont val="Calibri Light"/>
        <family val="2"/>
      </rPr>
      <t>Julio:</t>
    </r>
    <r>
      <rPr>
        <sz val="12"/>
        <color rgb="FF0000FF"/>
        <rFont val="Calibri Light"/>
        <family val="2"/>
      </rPr>
      <t xml:space="preserve"> el Grupo de Supervisión de Programas y Riesgos Especiales realizó ajustes a los informes de investigación ejemplificativos de operaciones de Lavado de Activos, Financiación del Terrorismo y Proliferación de Armas de Destrucción Masiva en los sectores: de agentes inmobiliarios, de servicios jurídicos, contables y sector de comercialización de metales y piedras preciosas. 
</t>
    </r>
    <r>
      <rPr>
        <b/>
        <sz val="12"/>
        <color rgb="FF0000FF"/>
        <rFont val="Calibri Light"/>
        <family val="2"/>
      </rPr>
      <t>Septiembre:</t>
    </r>
    <r>
      <rPr>
        <sz val="12"/>
        <color rgb="FF0000FF"/>
        <rFont val="Calibri Light"/>
        <family val="2"/>
      </rPr>
      <t xml:space="preserve"> el día 26 de septiembre se publicó en la página web de la Entidad los Catálogos ejemplificativos de Operaciones de Lavado de Activos, Financiación del Terrorismo y Proliferación de Armas de Destrucción Masiva en los sectores: de agentes inmobiliarios, de servicios jurídicos, contables y sector de comercialización de metales y piedras preciosas: </t>
    </r>
    <r>
      <rPr>
        <u/>
        <sz val="12"/>
        <color rgb="FF0000FF"/>
        <rFont val="Calibri Light"/>
        <family val="2"/>
      </rPr>
      <t>https://www.supersociedades.gov.co/web/asuntos-economicos-societarios/sagrilaft</t>
    </r>
    <r>
      <rPr>
        <sz val="12"/>
        <color rgb="FF0000FF"/>
        <rFont val="Calibri Light"/>
        <family val="2"/>
      </rPr>
      <t xml:space="preserve"> </t>
    </r>
  </si>
  <si>
    <t>Jorge Eduardo Cabrera Jaramillo</t>
  </si>
  <si>
    <t>ECabrera@SUPERSOCIEDADES.GOV.CO</t>
  </si>
  <si>
    <t>CarlosR@SUPERSOCIEDADES.GOV.CO</t>
  </si>
  <si>
    <t>Carlos Iván Romero Bateman</t>
  </si>
  <si>
    <t>Mery Angélica Mantilla Garcia</t>
  </si>
  <si>
    <t>MMantilla@SUPERSOCIEDADES.GOV.CO</t>
  </si>
  <si>
    <t>Yhon Faiver Cardona Ciceri</t>
  </si>
  <si>
    <t>YhonC@SUPERSOCIEDADES.GOV.CO</t>
  </si>
  <si>
    <r>
      <rPr>
        <b/>
        <sz val="12"/>
        <color rgb="FF0000FF"/>
        <rFont val="Calibri Light"/>
        <family val="2"/>
      </rPr>
      <t>Febrero:</t>
    </r>
    <r>
      <rPr>
        <sz val="12"/>
        <color rgb="FF0000FF"/>
        <rFont val="Calibri Light"/>
        <family val="2"/>
      </rPr>
      <t xml:space="preserve"> Se elaboró un primer borrador del Decreto Reglamentario beneficios por colaboración por parte de la coordinación del Grupo de Investigaciones de Soborno Transnacional y Otros Delitos (GST) y se hizo una reunión con el jefe de la oficina jurídica del MinCIT.
</t>
    </r>
    <r>
      <rPr>
        <b/>
        <sz val="12"/>
        <color rgb="FF0000FF"/>
        <rFont val="Calibri Light"/>
        <family val="2"/>
      </rPr>
      <t xml:space="preserve">Marzo: </t>
    </r>
    <r>
      <rPr>
        <sz val="12"/>
        <color rgb="FF0000FF"/>
        <rFont val="Calibri Light"/>
        <family val="2"/>
      </rPr>
      <t xml:space="preserve">Con base en la reunión que se sostuvo con el embajador de la misión permanente de Colombia ante la OCDE se conoció que el proyecto de Ley de protección de denunciantes lo está gestionando la Secretaría de transparencia, a quien se remitirá comentarios.
</t>
    </r>
    <r>
      <rPr>
        <b/>
        <sz val="12"/>
        <color rgb="FF0000FF"/>
        <rFont val="Calibri Light"/>
        <family val="2"/>
      </rPr>
      <t>Junio</t>
    </r>
    <r>
      <rPr>
        <sz val="12"/>
        <color rgb="FF0000FF"/>
        <rFont val="Calibri Light"/>
        <family val="2"/>
      </rPr>
      <t xml:space="preserve">: Se le hizo seguimiento al proyecto y a los criterios de la Secretaría de transparencia sobre a los mecanismos de protección de denunciantes.
</t>
    </r>
    <r>
      <rPr>
        <b/>
        <sz val="12"/>
        <color rgb="FF0000FF"/>
        <rFont val="Calibri Light"/>
        <family val="2"/>
      </rPr>
      <t xml:space="preserve">Agosto: </t>
    </r>
    <r>
      <rPr>
        <sz val="12"/>
        <color rgb="FF0000FF"/>
        <rFont val="Calibri Light"/>
        <family val="2"/>
      </rPr>
      <t xml:space="preserve">Se da cierre a la actividad porque el proyecto fue archivado desde el Senado de la República. </t>
    </r>
  </si>
  <si>
    <r>
      <rPr>
        <b/>
        <sz val="12"/>
        <color rgb="FF0000FF"/>
        <rFont val="Calibri Light"/>
        <family val="2"/>
      </rPr>
      <t xml:space="preserve">Febrero: </t>
    </r>
    <r>
      <rPr>
        <sz val="12"/>
        <color rgb="FF0000FF"/>
        <rFont val="Calibri Light"/>
        <family val="2"/>
      </rPr>
      <t xml:space="preserve">Se hizo el acercamiento con la academia (reunión universidad CESA).
</t>
    </r>
    <r>
      <rPr>
        <b/>
        <sz val="12"/>
        <color rgb="FF0000FF"/>
        <rFont val="Calibri Light"/>
        <family val="2"/>
      </rPr>
      <t xml:space="preserve">Marzo: </t>
    </r>
    <r>
      <rPr>
        <sz val="12"/>
        <color rgb="FF0000FF"/>
        <rFont val="Calibri Light"/>
        <family val="2"/>
      </rPr>
      <t xml:space="preserve">Análisis de la supervisión efectuada por España a los obligados a implementar medidas de prevención LA/FT; y, comentarios a la Guía de Gobierno Corporativo de la Cámara de Comercio de Bogotá- exposición reunión 24-03-23 con Governance Consultants S A
</t>
    </r>
    <r>
      <rPr>
        <b/>
        <sz val="12"/>
        <color rgb="FF0000FF"/>
        <rFont val="Calibri Light"/>
        <family val="2"/>
      </rPr>
      <t xml:space="preserve">Abril: </t>
    </r>
    <r>
      <rPr>
        <sz val="12"/>
        <color rgb="FF0000FF"/>
        <rFont val="Calibri Light"/>
        <family val="2"/>
      </rPr>
      <t xml:space="preserve">Para el análisis de derecho comparado se logró obtener apoyo de la Embajada de los Estados Unidos a través de la Sección de Asuntos Internacionales INL y se participará en el mes de mayo en el programa de capacitación en Sistemas Antilavado de activos con enfoque sanciones y administración de riesgos. 
</t>
    </r>
    <r>
      <rPr>
        <b/>
        <sz val="12"/>
        <color rgb="FF0000FF"/>
        <rFont val="Calibri Light"/>
        <family val="2"/>
      </rPr>
      <t>Mayo:</t>
    </r>
    <r>
      <rPr>
        <sz val="12"/>
        <color rgb="FF0000FF"/>
        <rFont val="Calibri Light"/>
        <family val="2"/>
      </rPr>
      <t xml:space="preserve"> Se tiene información sobre las técnicas de supervisión de los países de España y Chile, como insumo para el diagnóstico de derecho comparado.
Respecto el curso con INL previsto para mayo, fue aplazado para agosto, se adjunta invitación.
</t>
    </r>
    <r>
      <rPr>
        <b/>
        <sz val="12"/>
        <color rgb="FF0000FF"/>
        <rFont val="Calibri Light"/>
        <family val="2"/>
      </rPr>
      <t>Junio:</t>
    </r>
    <r>
      <rPr>
        <sz val="12"/>
        <color rgb="FF0000FF"/>
        <rFont val="Calibri Light"/>
        <family val="2"/>
      </rPr>
      <t xml:space="preserve"> Recibimos visita de una comisión de funcionarios de la Superintendencia de Bancos de República Dominicana, liderada por el Subdirector de Supervisión, Prevención de Lavado de Activos y Crímenes Financieros, con el fin de compartir experiencias, y características de nuestra política de supervisión de SAGRILAFT y PTEE.
</t>
    </r>
    <r>
      <rPr>
        <b/>
        <sz val="12"/>
        <color rgb="FF0000FF"/>
        <rFont val="Calibri Light"/>
        <family val="2"/>
      </rPr>
      <t xml:space="preserve">Julio: </t>
    </r>
    <r>
      <rPr>
        <sz val="12"/>
        <color rgb="FF0000FF"/>
        <rFont val="Calibri Light"/>
        <family val="2"/>
      </rPr>
      <t xml:space="preserve">Por parte de la Dirección de Cumplimiento se realizó revisión y ajustes al borrador de informe sobre la evaluación de la Fase 4 de Brasil, desarrollado por la Secretaría sobre la base de las discusiones con los participantes en la visita in situ.
</t>
    </r>
    <r>
      <rPr>
        <b/>
        <sz val="12"/>
        <color rgb="FF0000FF"/>
        <rFont val="Calibri Light"/>
        <family val="2"/>
      </rPr>
      <t>Septiembre:</t>
    </r>
    <r>
      <rPr>
        <sz val="12"/>
        <color rgb="FF0000FF"/>
        <rFont val="Calibri Light"/>
        <family val="2"/>
      </rPr>
      <t xml:space="preserve">  Se encuentra en desarrollo el documentos diagnóstico y culminará una vez se surta la participación que tendrán los funcionarios de la Dirección de Cumplimiento en las mesas técnicas de trabajo que se realizaran con el GAFI en Chile y Argentina; siendo necesario para finalizar a satisfacción el diagnóstico de derecho comparado. 
</t>
    </r>
    <r>
      <rPr>
        <b/>
        <sz val="12"/>
        <color rgb="FF0000FF"/>
        <rFont val="Calibri Light"/>
        <family val="2"/>
      </rPr>
      <t>Octubre:</t>
    </r>
    <r>
      <rPr>
        <sz val="12"/>
        <color rgb="FF0000FF"/>
        <rFont val="Calibri Light"/>
        <family val="2"/>
      </rPr>
      <t xml:space="preserve"> Se realizó informe del taller realzado los días 11 y 12 de octubre en Chile organizado por GAFILAT sobre buenas prácticas de supervisión con Enfoque Basado en Riesgos.
La Dirección de Cumplimiento participó en el informe de la Fase 4 en Brasil realizado en el mes de octubre de 2023, donde se evaluó y formuló recomendaciones sobre la aplicación de la Convención de la OCDE sobre la Lucha contra el Cohecho de Funcionarios Públicos Extranjeros, Transacciones Comerciales Internacionales y la Recomendación de 2021. Lo anterior aportando al derecho comparado entre países. </t>
    </r>
  </si>
  <si>
    <t>30 de octubre de 2023</t>
  </si>
  <si>
    <t>27 de noviembre de 2023</t>
  </si>
  <si>
    <t>Documento diagnóstico/Informe</t>
  </si>
  <si>
    <r>
      <rPr>
        <b/>
        <sz val="12"/>
        <color rgb="FF0000FF"/>
        <rFont val="Calibri Light"/>
        <family val="2"/>
      </rPr>
      <t>Febrero:</t>
    </r>
    <r>
      <rPr>
        <sz val="12"/>
        <color rgb="FF0000FF"/>
        <rFont val="Calibri Light"/>
        <family val="2"/>
      </rPr>
      <t xml:space="preserve"> Se efectuó una mesa de trabajo Superintendencia Financiera sobre la supervisión de las medidas de prevención de LA/FT.
</t>
    </r>
    <r>
      <rPr>
        <b/>
        <sz val="12"/>
        <color rgb="FF0000FF"/>
        <rFont val="Calibri Light"/>
        <family val="2"/>
      </rPr>
      <t xml:space="preserve">Marzo: </t>
    </r>
    <r>
      <rPr>
        <sz val="12"/>
        <color rgb="FF0000FF"/>
        <rFont val="Calibri Light"/>
        <family val="2"/>
      </rPr>
      <t xml:space="preserve">Estudio del sector de activos virtuales y sus riesgos de corrupción.
</t>
    </r>
    <r>
      <rPr>
        <b/>
        <sz val="12"/>
        <color rgb="FF0000FF"/>
        <rFont val="Calibri Light"/>
        <family val="2"/>
      </rPr>
      <t xml:space="preserve">Abril: </t>
    </r>
    <r>
      <rPr>
        <sz val="12"/>
        <color rgb="FF0000FF"/>
        <rFont val="Calibri Light"/>
        <family val="2"/>
      </rPr>
      <t xml:space="preserve">Se hizo una revisión de la versión a la fecha de la matriz de riesgos y se determinó que cumplía con lo requerido para la supervisión, por lo que se le da cierre a la actividad en el mes de abril y se reasignan los recursos a la actividad No. 15. 
Se cuenta con la matriz lo que no hace obligatorio el cuestionario. </t>
    </r>
  </si>
  <si>
    <t>Instructivo de  consulta de información en fuentes abiertas  para casos de soborno transnacional y corrupción</t>
  </si>
  <si>
    <r>
      <rPr>
        <b/>
        <sz val="12"/>
        <color rgb="FF0000FF"/>
        <rFont val="Calibri Light"/>
        <family val="2"/>
      </rPr>
      <t>Febrero:</t>
    </r>
    <r>
      <rPr>
        <sz val="12"/>
        <color rgb="FF0000FF"/>
        <rFont val="Calibri Light"/>
        <family val="2"/>
      </rPr>
      <t xml:space="preserve"> Se realizó la concepción del evento, planeación y presentación.
</t>
    </r>
    <r>
      <rPr>
        <b/>
        <sz val="12"/>
        <color rgb="FF0000FF"/>
        <rFont val="Calibri Light"/>
        <family val="2"/>
      </rPr>
      <t>Marzo:</t>
    </r>
    <r>
      <rPr>
        <sz val="12"/>
        <color rgb="FF0000FF"/>
        <rFont val="Calibri Light"/>
        <family val="2"/>
      </rPr>
      <t xml:space="preserve"> Se concretaron los aliados estratégicos que participaran en el evento aportando toda la logística al auditorio en el que se realizaran las sesiones de Bogotá, Cali y Medellín. 
</t>
    </r>
    <r>
      <rPr>
        <b/>
        <sz val="12"/>
        <color rgb="FF0000FF"/>
        <rFont val="Calibri Light"/>
        <family val="2"/>
      </rPr>
      <t>Abril:</t>
    </r>
    <r>
      <rPr>
        <sz val="12"/>
        <color rgb="FF0000FF"/>
        <rFont val="Calibri Light"/>
        <family val="2"/>
      </rPr>
      <t xml:space="preserve"> Circunstancias ajenas a la Entidad ocasionaron un cambio de sede de la ciudad de Cali a la Ciudad de Barranquilla. En el curso de este mes se concretó como aliado estratégico a la Universidad Autónoma del Caribe. Se inició el proceso contractual solicitando cotización a diferentes proveedores y se elaboró el borrador del Estudio Previo de Mercado.  
</t>
    </r>
    <r>
      <rPr>
        <b/>
        <sz val="12"/>
        <color rgb="FF0000FF"/>
        <rFont val="Calibri Light"/>
        <family val="2"/>
      </rPr>
      <t>Mayo:</t>
    </r>
    <r>
      <rPr>
        <sz val="12"/>
        <color rgb="FF0000FF"/>
        <rFont val="Calibri Light"/>
        <family val="2"/>
      </rPr>
      <t xml:space="preserve"> Disposiciones Gubernamentales relacionadas con la política de austeridad del gasto generaron el desistimiento del proceso de contratación. Por lo anterior fue necesario activar un plan de contingencia en el que la Entidad asume todas las actividades relacionadas con registro e invitación, así se asegura la realización del encuentro en cada ciudad sin ninguna modificación. 
</t>
    </r>
    <r>
      <rPr>
        <b/>
        <sz val="12"/>
        <color rgb="FF0000FF"/>
        <rFont val="Calibri Light"/>
        <family val="2"/>
      </rPr>
      <t xml:space="preserve">Junio: </t>
    </r>
    <r>
      <rPr>
        <sz val="12"/>
        <color rgb="FF0000FF"/>
        <rFont val="Calibri Light"/>
        <family val="2"/>
      </rPr>
      <t xml:space="preserve">Se estableció la herramienta que permite el registro de los participantes a cada sesión. Se envió el primer bloque de invitaciones para el evento en la ciudad de Bogotá. Se elaboró el documento que orientará el intercambio conceptual en las mesas de trabajo. Se activó el micrositio de construcción conjunta en la página Web el cual ya cuenta con el contenido de la primera sesión. 
</t>
    </r>
    <r>
      <rPr>
        <b/>
        <sz val="12"/>
        <color rgb="FF0000FF"/>
        <rFont val="Calibri Light"/>
        <family val="2"/>
      </rPr>
      <t>Julio</t>
    </r>
    <r>
      <rPr>
        <sz val="12"/>
        <color rgb="FF0000FF"/>
        <rFont val="Calibri Light"/>
        <family val="2"/>
      </rPr>
      <t xml:space="preserve">: Se dio inicio a las inscripciones de los participantes a la primera sesión que tendrá lugar en Bogotá, a la fecha se cuenta con un total de personas inscritas que asciende a 380. Con la base de datos se efectuó la distribución aleatoria que conformará las mesas de trabajo, asignación que se efectuará en el momento del registro de los participantes. Se generaron los certificados digitales para toda la base de inscritos.
</t>
    </r>
    <r>
      <rPr>
        <b/>
        <sz val="12"/>
        <color rgb="FF0000FF"/>
        <rFont val="Calibri Light"/>
        <family val="2"/>
      </rPr>
      <t>Agosto:</t>
    </r>
    <r>
      <rPr>
        <sz val="12"/>
        <color rgb="FF0000FF"/>
        <rFont val="Calibri Light"/>
        <family val="2"/>
      </rPr>
      <t xml:space="preserve"> Tuvo lugar la primera sesión en la Ciudad de Bogotá, con la participación de 167 invitados distribuidos en 21 meses de trabajo asignadas en la correspondiente escarapela y se efectuó la entrega de los certificados de asistencia a cada uno de los participantes. Al inicio del mes se abrieron las inscripciones para el evento en la ciudad de Medellín y en el momento se cuenta con un total de personas inscritas que ascienda a 215. </t>
    </r>
    <r>
      <rPr>
        <b/>
        <sz val="12"/>
        <color rgb="FF0000FF"/>
        <rFont val="Calibri Light"/>
        <family val="2"/>
      </rPr>
      <t xml:space="preserve">  
Septiembre: </t>
    </r>
    <r>
      <rPr>
        <sz val="12"/>
        <color rgb="FF0000FF"/>
        <rFont val="Calibri Light"/>
        <family val="2"/>
      </rPr>
      <t xml:space="preserve">Tuvo lugar la segunda sesión de Construcción Conjunta en la ciudad de Medellín, con la participación de 103 invitados distribuidos en 13 mesas de trabajo asignadas en la correspondiente escarapela y se efectuó la entrega de los certificados de asistencia a cada uno de los participantes. En el transcurso del mes se abrieron las inscripciones para el evento en la ciudad de Barranquilla que cuenta con un total de 200 personas inscritas.
</t>
    </r>
    <r>
      <rPr>
        <b/>
        <sz val="12"/>
        <color rgb="FF0000FF"/>
        <rFont val="Calibri Light"/>
        <family val="2"/>
      </rPr>
      <t xml:space="preserve">Octubre:  </t>
    </r>
    <r>
      <rPr>
        <sz val="12"/>
        <color rgb="FF0000FF"/>
        <rFont val="Calibri Light"/>
        <family val="2"/>
      </rPr>
      <t xml:space="preserve">Se adelantó la tercera y última sesión de Construcción Conjunta en la ciudad de Barranquilla , con la participación de 126 invitados distribuidos en 16 mesas de trabajo asignadas en la correspondiente escarapela y se efectuó la entrega de los certificados de asistencia a cada uno de los participantes. En curso se encuentra la elaboración del informe con el que se dará por culminada esta actividad.
</t>
    </r>
    <r>
      <rPr>
        <b/>
        <sz val="12"/>
        <color rgb="FF0000FF"/>
        <rFont val="Calibri Light"/>
        <family val="2"/>
      </rPr>
      <t xml:space="preserve">Noviembre: </t>
    </r>
    <r>
      <rPr>
        <sz val="12"/>
        <color rgb="FF0000FF"/>
        <rFont val="Calibri Light"/>
        <family val="2"/>
      </rPr>
      <t>En cumplimiento del compromiso adquirido y en los términos acordados en el Plan Estratégico, se elabora, entrega y carga del informe que da cuenta de los tres eventos realizados en las ciudades de Bogotá, Medellín y Barranquilla en el marco del VI Encuentro Nacional de Construcción Conjunta 2023.</t>
    </r>
  </si>
  <si>
    <r>
      <rPr>
        <b/>
        <sz val="12"/>
        <color rgb="FF0000FF"/>
        <rFont val="Calibri Light"/>
        <family val="2"/>
      </rPr>
      <t>Febrero:</t>
    </r>
    <r>
      <rPr>
        <sz val="12"/>
        <color rgb="FF0000FF"/>
        <rFont val="Calibri Light"/>
        <family val="2"/>
      </rPr>
      <t xml:space="preserve"> Se hizo el contacto con funcionarios de la oficina anticorrupción de Argentina para la suscripción de un MoU para el intercambio de información y colaboración.
</t>
    </r>
    <r>
      <rPr>
        <b/>
        <sz val="12"/>
        <color rgb="FF0000FF"/>
        <rFont val="Calibri Light"/>
        <family val="2"/>
      </rPr>
      <t xml:space="preserve">Marzo: </t>
    </r>
    <r>
      <rPr>
        <sz val="12"/>
        <color rgb="FF0000FF"/>
        <rFont val="Calibri Light"/>
        <family val="2"/>
      </rPr>
      <t xml:space="preserve">Plan de trabajo del 2023 con entidades y organismos de Ecuador, Argentina y Perú para establecer los memorandos de entendimiento (MoU) Grupo Investigaciones de Soborno Trasnacional.
</t>
    </r>
    <r>
      <rPr>
        <b/>
        <sz val="12"/>
        <color rgb="FF0000FF"/>
        <rFont val="Calibri Light"/>
        <family val="2"/>
      </rPr>
      <t xml:space="preserve">Abril: </t>
    </r>
    <r>
      <rPr>
        <sz val="12"/>
        <color rgb="FF0000FF"/>
        <rFont val="Calibri Light"/>
        <family val="2"/>
      </rPr>
      <t xml:space="preserve">Memorando de entendimiento entre la Superintendencia de Sociedades del Ministerio de Comercio, Industria y Turismo de la República de Colombia y la Superintendencia de compañías, valores y seguros de la República del Ecuador. Modelo de oficio cancillería. 
</t>
    </r>
    <r>
      <rPr>
        <b/>
        <sz val="12"/>
        <color rgb="FF0000FF"/>
        <rFont val="Calibri Light"/>
        <family val="2"/>
      </rPr>
      <t>Mayo:</t>
    </r>
    <r>
      <rPr>
        <sz val="12"/>
        <color rgb="FF0000FF"/>
        <rFont val="Calibri Light"/>
        <family val="2"/>
      </rPr>
      <t xml:space="preserve"> Se efectuaron contactos con Costa Rica y Chile y se actualizó el plan de trabajo. 
</t>
    </r>
    <r>
      <rPr>
        <b/>
        <sz val="12"/>
        <color rgb="FF0000FF"/>
        <rFont val="Calibri Light"/>
        <family val="2"/>
      </rPr>
      <t>Junio:</t>
    </r>
    <r>
      <rPr>
        <sz val="12"/>
        <color rgb="FF0000FF"/>
        <rFont val="Calibri Light"/>
        <family val="2"/>
      </rPr>
      <t xml:space="preserve"> Se adelantaron acciones para la suscripción de Memorándums de Entendimiento para el intercambio de información con Chile. 
</t>
    </r>
    <r>
      <rPr>
        <b/>
        <sz val="12"/>
        <color rgb="FF0000FF"/>
        <rFont val="Calibri Light"/>
        <family val="2"/>
      </rPr>
      <t xml:space="preserve">Julio: </t>
    </r>
    <r>
      <rPr>
        <sz val="12"/>
        <color rgb="FF0000FF"/>
        <rFont val="Calibri Light"/>
        <family val="2"/>
      </rPr>
      <t xml:space="preserve">Se adelantaron acciones para la suscripción de MoU con Costa Rica: comunicación con el Ministerio de Relaciones Exteriores con el Dr. Oscar Monge Castro el Jefe de Tratados de la Dirección de Política Exterior y llamada a Costa Rica.
- Se realizó observaciones al borrador del Convenio Interadministrativo de Cooperación Celebrado entre la Superintendencia de Sociedades y la Unidad de Información y Análisis Financiero (UIAF).
</t>
    </r>
    <r>
      <rPr>
        <b/>
        <sz val="12"/>
        <color rgb="FF0000FF"/>
        <rFont val="Calibri Light"/>
        <family val="2"/>
      </rPr>
      <t>Agosto:</t>
    </r>
    <r>
      <rPr>
        <sz val="12"/>
        <color rgb="FF0000FF"/>
        <rFont val="Calibri Light"/>
        <family val="2"/>
      </rPr>
      <t xml:space="preserve"> Se envió correo electrónico a la Oficina Asesora Jurídica para revisión de la última versión del MOU a suscribir con la Superintendencia de Compañías, Valores y Seguros, la cual ya fue autorizada y aprobada por esta Entidad, el día 23 de agosto. 
Se envió oficio a la Fiscalía de Costa Rica para el intercambio de información entre los dos países. (MoU)
</t>
    </r>
    <r>
      <rPr>
        <b/>
        <sz val="12"/>
        <color rgb="FF0000FF"/>
        <rFont val="Calibri Light"/>
        <family val="2"/>
      </rPr>
      <t>Septiembre:</t>
    </r>
    <r>
      <rPr>
        <sz val="12"/>
        <color rgb="FF0000FF"/>
        <rFont val="Calibri Light"/>
        <family val="2"/>
      </rPr>
      <t xml:space="preserve"> Dentro del fortalecimiento de cooperación internacional, se suscribió MOU con la Superintendencia de Compañías, Seguros y Valores de Ecuador, se radico con No. 2023-01-755141 del 19 de septiembre de 2023. 
Contacto con la doctora Laura Monge Cantero fiscal coordinadora Oficina de Asesoría Técnica y Relaciones Internacionales (OATRI), se llamó a la oficina en Costa Rica (foto evidencia de la llamada) El mes pasado se envió un oficio para poder hablar con ella para suscribir un MOU, se llamó para confirmar la entrega del correo remitido previamente y de que otra manera nos podemos comunicar.  
</t>
    </r>
    <r>
      <rPr>
        <b/>
        <sz val="12"/>
        <color rgb="FF0000FF"/>
        <rFont val="Calibri Light"/>
        <family val="2"/>
      </rPr>
      <t>Octubre:</t>
    </r>
    <r>
      <rPr>
        <sz val="12"/>
        <color rgb="FF0000FF"/>
        <rFont val="Calibri Light"/>
        <family val="2"/>
      </rPr>
      <t xml:space="preserve"> Se enviaron los borradores de los Memorandum de entendimiento con Costa Rica, Argentina y Chile.</t>
    </r>
    <r>
      <rPr>
        <b/>
        <sz val="12"/>
        <color rgb="FF0000FF"/>
        <rFont val="Calibri Light"/>
        <family val="2"/>
      </rPr>
      <t xml:space="preserve">
Noviembre: </t>
    </r>
    <r>
      <rPr>
        <sz val="12"/>
        <color rgb="FF0000FF"/>
        <rFont val="Calibri Light"/>
        <family val="2"/>
      </rPr>
      <t>Para el MoU con Argentina, ya se tiene el borrador en la oficina de Anticorrupción; 
se ha considerado oportuno postergar la negociación del texto del convenio hasta contar con nuevas instrucciones del  nuevo gobierno que asumirá la conducción de la administración pública nacional de ese país.</t>
    </r>
    <r>
      <rPr>
        <b/>
        <sz val="12"/>
        <color rgb="FF0000FF"/>
        <rFont val="Calibri Light"/>
        <family val="2"/>
      </rPr>
      <t xml:space="preserve">
Diciembre: </t>
    </r>
    <r>
      <rPr>
        <sz val="12"/>
        <color rgb="FF0000FF"/>
        <rFont val="Calibri Light"/>
        <family val="2"/>
      </rPr>
      <t>El MOU que suscribiremos con el país de Panamá – Superintendencia de Sujetos No Financieros, la 
propuesta que recibimos de Panamá, se envió al Grupo de Contratos con algunos ajustes realizados por el Grupo de Investigaciones de Soborno Transnacional y la Dirección de Cumplimiento de esta Entidad. 
El MOU con Costa Rica, se envió borrador del MOU la Oficina de Asistencia Técnica y Relaciones Internacionales (OATRI) del Ministerio Público de Costa Rica; y nos solicitan información sobre a normatividad de la Entidad. 
El MOU con Chile, se envió borrador para revisión y análisis al Departamento de Conducta Empresarial Responsable de la Subsecretaría de Relaciones Económicas Internacionales de Chile; se comparten MOU suscritos con Perú y Reino Unido para que sirva como guía en la revisión.  
Se adjunta archivo en excel Estrategia de cooperación con entidades y organismos nacionales e internacionales; se da por terminado la actividad con el archivo actualizado.</t>
    </r>
    <r>
      <rPr>
        <b/>
        <sz val="12"/>
        <color rgb="FF0000FF"/>
        <rFont val="Calibri Light"/>
        <family val="2"/>
      </rPr>
      <t xml:space="preserve">
</t>
    </r>
  </si>
  <si>
    <t>22 de diciembre de 2023</t>
  </si>
  <si>
    <r>
      <rPr>
        <b/>
        <sz val="12"/>
        <color rgb="FF0000FF"/>
        <rFont val="Calibri Light"/>
        <family val="2"/>
      </rPr>
      <t>Febrero:</t>
    </r>
    <r>
      <rPr>
        <sz val="12"/>
        <color rgb="FF0000FF"/>
        <rFont val="Calibri Light"/>
        <family val="2"/>
      </rPr>
      <t xml:space="preserve"> Está habilitado el link de denuncias.
</t>
    </r>
    <r>
      <rPr>
        <b/>
        <sz val="12"/>
        <color rgb="FF0000FF"/>
        <rFont val="Calibri Light"/>
        <family val="2"/>
      </rPr>
      <t xml:space="preserve">Marzo: </t>
    </r>
    <r>
      <rPr>
        <sz val="12"/>
        <color rgb="FF0000FF"/>
        <rFont val="Calibri Light"/>
        <family val="2"/>
      </rPr>
      <t xml:space="preserve">Cronograma campaña de difusión; y la difusión del link de denuncias en twitter e Instagram
</t>
    </r>
    <r>
      <rPr>
        <b/>
        <sz val="12"/>
        <color rgb="FF0000FF"/>
        <rFont val="Calibri Light"/>
        <family val="2"/>
      </rPr>
      <t xml:space="preserve">Mayo: </t>
    </r>
    <r>
      <rPr>
        <sz val="12"/>
        <color rgb="FF0000FF"/>
        <rFont val="Calibri Light"/>
        <family val="2"/>
      </rPr>
      <t xml:space="preserve">Se hizo un relanzamiento del canal en la página principal de la Superintendencia de Sociedades, ubicándose el icono en un lugar más visible de la página de la Entidad. 
</t>
    </r>
    <r>
      <rPr>
        <b/>
        <sz val="12"/>
        <color rgb="FF0000FF"/>
        <rFont val="Calibri Light"/>
        <family val="2"/>
      </rPr>
      <t>Julio:</t>
    </r>
    <r>
      <rPr>
        <sz val="12"/>
        <color rgb="FF0000FF"/>
        <rFont val="Calibri Light"/>
        <family val="2"/>
      </rPr>
      <t xml:space="preserve"> Promoción del canal de denuncias en la capacitación del 26 de julio con el grupo de Gestión documental.
</t>
    </r>
    <r>
      <rPr>
        <b/>
        <sz val="12"/>
        <color rgb="FF0000FF"/>
        <rFont val="Calibri Light"/>
        <family val="2"/>
      </rPr>
      <t>Agosto:</t>
    </r>
    <r>
      <rPr>
        <sz val="12"/>
        <color rgb="FF0000FF"/>
        <rFont val="Calibri Light"/>
        <family val="2"/>
      </rPr>
      <t xml:space="preserve"> el 24 agosto el Grupo de Comunicaciones envío la versión final del video que le hace difusión al canal de denuncias por soborno transnacional que se publicará en la página web de la Entidad. 
</t>
    </r>
    <r>
      <rPr>
        <b/>
        <sz val="12"/>
        <color rgb="FF0000FF"/>
        <rFont val="Calibri Light"/>
        <family val="2"/>
      </rPr>
      <t xml:space="preserve">Septiembre: </t>
    </r>
    <r>
      <rPr>
        <sz val="12"/>
        <color rgb="FF0000FF"/>
        <rFont val="Calibri Light"/>
        <family val="2"/>
      </rPr>
      <t xml:space="preserve">Se hicieron ajustes al video que le hace difusión al canal de denuncias por soborno transnacional, ya se cuenta con la aprobación por parte de la Delegatura AES, y se envió al Grupo de Comunicaciones para la publicación. Se realizó publicidad del canal de denuncias. 
</t>
    </r>
    <r>
      <rPr>
        <b/>
        <sz val="12"/>
        <color rgb="FF0000FF"/>
        <rFont val="Calibri Light"/>
        <family val="2"/>
      </rPr>
      <t>Noviembre:</t>
    </r>
    <r>
      <rPr>
        <sz val="12"/>
        <color rgb="FF0000FF"/>
        <rFont val="Calibri Light"/>
        <family val="2"/>
      </rPr>
      <t xml:space="preserve"> Se cuenta con archivo de excel con las actividades realizadas, fechas, enlaces; realizadas para la campaña de difusión del canal de denuncias por Soborno Transnacional. </t>
    </r>
  </si>
  <si>
    <r>
      <rPr>
        <b/>
        <sz val="12"/>
        <color rgb="FF0000FF"/>
        <rFont val="Calibri Light"/>
        <family val="2"/>
      </rPr>
      <t xml:space="preserve">Febrero: </t>
    </r>
    <r>
      <rPr>
        <sz val="12"/>
        <color rgb="FF0000FF"/>
        <rFont val="Calibri Light"/>
        <family val="2"/>
      </rPr>
      <t xml:space="preserve">Se hizo la planeación del eje temático.
</t>
    </r>
    <r>
      <rPr>
        <b/>
        <sz val="12"/>
        <color rgb="FF0000FF"/>
        <rFont val="Calibri Light"/>
        <family val="2"/>
      </rPr>
      <t xml:space="preserve">Agosto: </t>
    </r>
    <r>
      <rPr>
        <sz val="12"/>
        <color rgb="FF0000FF"/>
        <rFont val="Calibri Light"/>
        <family val="2"/>
      </rPr>
      <t xml:space="preserve">la Dirección de Cumplimiento y la Delegatura AES sostuvo reunión el 4 de agosto de 2023 en la Embajada de los Estados Unidos, con INL -Sección de Asuntos Antinarcóticos y Aplicación de la Ley de la Embajada de Estados Unidos, con el fin de presentar la propuesta diseñada por la Dirección de Cumplimiento SuperSociedades sobre el Encuentro de Supervisores en Sistemas de Prevención LA/FT/FPADM y corrupción “Pacto Regional de Supervisores”. 
</t>
    </r>
    <r>
      <rPr>
        <b/>
        <sz val="12"/>
        <color rgb="FF0000FF"/>
        <rFont val="Calibri Light"/>
        <family val="2"/>
      </rPr>
      <t>Septiembre:</t>
    </r>
    <r>
      <rPr>
        <sz val="12"/>
        <color rgb="FF0000FF"/>
        <rFont val="Calibri Light"/>
        <family val="2"/>
      </rPr>
      <t xml:space="preserve"> Se realizó reunión el 6-09-23 con INL y la UIAF, entidad esta última que actuará como aliado estratégico para la realización del evento.
</t>
    </r>
    <r>
      <rPr>
        <b/>
        <sz val="12"/>
        <color rgb="FF0000FF"/>
        <rFont val="Calibri Light"/>
        <family val="2"/>
      </rPr>
      <t xml:space="preserve">Octubre: </t>
    </r>
    <r>
      <rPr>
        <sz val="12"/>
        <color rgb="FF0000FF"/>
        <rFont val="Calibri Light"/>
        <family val="2"/>
      </rPr>
      <t xml:space="preserve">Para este mes la UIAF informa a la Superintendencia que debe adelantar reunión con la OEA y GELAVEX con el fin de exponer la propuesta de “Pacto Regional de Supervisores”, reunión que se adelantó el día 1 de noviembre. 
</t>
    </r>
    <r>
      <rPr>
        <b/>
        <sz val="12"/>
        <color rgb="FF0000FF"/>
        <rFont val="Calibri Light"/>
        <family val="2"/>
      </rPr>
      <t>Diciembre:</t>
    </r>
    <r>
      <rPr>
        <sz val="12"/>
        <color rgb="FF0000FF"/>
        <rFont val="Calibri Light"/>
        <family val="2"/>
      </rPr>
      <t xml:space="preserve"> Se adjunta propuesta actualizada para la realización del evento “Pacto Regional de Supervisores” a realizarse en el 2024 en alianza con la Embajada de los Estados Unidos a través de la Sección de Asuntos Internacionales –INL. </t>
    </r>
  </si>
  <si>
    <t>21 de diciembre de 2023</t>
  </si>
  <si>
    <r>
      <rPr>
        <b/>
        <sz val="12"/>
        <color rgb="FF0000FF"/>
        <rFont val="Calibri Light"/>
        <family val="2"/>
      </rPr>
      <t>Febrero:</t>
    </r>
    <r>
      <rPr>
        <sz val="12"/>
        <color rgb="FF0000FF"/>
        <rFont val="Calibri Light"/>
        <family val="2"/>
      </rPr>
      <t xml:space="preserve"> Se recibió una capacitación de la Fiscalía sobre manejo de evidencia digital y se generó un informe con la necesidad de establecer un manual de técnicas de investigación
</t>
    </r>
    <r>
      <rPr>
        <b/>
        <sz val="12"/>
        <color rgb="FF0000FF"/>
        <rFont val="Calibri Light"/>
        <family val="2"/>
      </rPr>
      <t xml:space="preserve">Marzo: </t>
    </r>
    <r>
      <rPr>
        <sz val="12"/>
        <color rgb="FF0000FF"/>
        <rFont val="Calibri Light"/>
        <family val="2"/>
      </rPr>
      <t xml:space="preserve">Contratación del investigador forense para que apoye la elaboración del documento sobre Técnicas de investigación Forense.
</t>
    </r>
    <r>
      <rPr>
        <b/>
        <sz val="12"/>
        <color rgb="FF0000FF"/>
        <rFont val="Calibri Light"/>
        <family val="2"/>
      </rPr>
      <t xml:space="preserve">Julio: </t>
    </r>
    <r>
      <rPr>
        <sz val="12"/>
        <color rgb="FF0000FF"/>
        <rFont val="Calibri Light"/>
        <family val="2"/>
      </rPr>
      <t xml:space="preserve">Informe sobre cómo quedará estructurado el instructivo 
</t>
    </r>
    <r>
      <rPr>
        <b/>
        <sz val="12"/>
        <color rgb="FF0000FF"/>
        <rFont val="Calibri Light"/>
        <family val="2"/>
      </rPr>
      <t>Agosto:</t>
    </r>
    <r>
      <rPr>
        <sz val="12"/>
        <color rgb="FF0000FF"/>
        <rFont val="Calibri Light"/>
        <family val="2"/>
      </rPr>
      <t xml:space="preserve"> Primera entrega del borrador del instructivo.  
</t>
    </r>
    <r>
      <rPr>
        <b/>
        <sz val="12"/>
        <color rgb="FF0000FF"/>
        <rFont val="Calibri Light"/>
        <family val="2"/>
      </rPr>
      <t>Septiembre:</t>
    </r>
    <r>
      <rPr>
        <sz val="12"/>
        <color rgb="FF0000FF"/>
        <rFont val="Calibri Light"/>
        <family val="2"/>
      </rPr>
      <t xml:space="preserve"> Segunda entrega del borrador del instructivo.
</t>
    </r>
    <r>
      <rPr>
        <b/>
        <sz val="12"/>
        <color rgb="FF0000FF"/>
        <rFont val="Calibri Light"/>
        <family val="2"/>
      </rPr>
      <t xml:space="preserve">Octubre: </t>
    </r>
    <r>
      <rPr>
        <sz val="12"/>
        <color rgb="FF0000FF"/>
        <rFont val="Calibri Light"/>
        <family val="2"/>
      </rPr>
      <t xml:space="preserve">Tercera entrega del borrador del instructivo en informática forense. 
</t>
    </r>
    <r>
      <rPr>
        <b/>
        <sz val="12"/>
        <color rgb="FF0000FF"/>
        <rFont val="Calibri Light"/>
        <family val="2"/>
      </rPr>
      <t xml:space="preserve">Noviembre: </t>
    </r>
    <r>
      <rPr>
        <sz val="12"/>
        <color rgb="FF0000FF"/>
        <rFont val="Calibri Light"/>
        <family val="2"/>
      </rPr>
      <t xml:space="preserve">Borrador del instructivo en informática forense para las revisiones y diagramación 
</t>
    </r>
    <r>
      <rPr>
        <b/>
        <sz val="12"/>
        <color rgb="FF0000FF"/>
        <rFont val="Calibri Light"/>
        <family val="2"/>
      </rPr>
      <t>Diciembre:</t>
    </r>
    <r>
      <rPr>
        <sz val="12"/>
        <color rgb="FF0000FF"/>
        <rFont val="Calibri Light"/>
        <family val="2"/>
      </rPr>
      <t xml:space="preserve"> Se cuenta con INSTRUCTIVO BÁSICO INFORMÁTICA FORENSE Y OSINT de consulta de información en fuentes abiertas para casos de Soborno Transnacional y Corrupción; enviado al Delegado AES. </t>
    </r>
  </si>
  <si>
    <r>
      <rPr>
        <b/>
        <sz val="12"/>
        <color rgb="FF0000FF"/>
        <rFont val="Calibri Light"/>
        <family val="2"/>
      </rPr>
      <t>Febrero:</t>
    </r>
    <r>
      <rPr>
        <sz val="12"/>
        <color rgb="FF0000FF"/>
        <rFont val="Calibri Light"/>
        <family val="2"/>
      </rPr>
      <t xml:space="preserve"> Se inició el análisis de identificación de las recomendaciones de OCDE 2021 para establecer la hoja de ruta del cumplimiento de los puntos que fueron catalogados como no cumplidos por Colombia.
</t>
    </r>
    <r>
      <rPr>
        <b/>
        <sz val="12"/>
        <color rgb="FF0000FF"/>
        <rFont val="Calibri Light"/>
        <family val="2"/>
      </rPr>
      <t xml:space="preserve">Marzo: </t>
    </r>
    <r>
      <rPr>
        <sz val="12"/>
        <color rgb="FF0000FF"/>
        <rFont val="Calibri Light"/>
        <family val="2"/>
      </rPr>
      <t xml:space="preserve">Matriz de seguimiento de recomendaciones OCDE y evidencia de medidas implementadas. Reunión con el embajador de OCDE 27-03-23 para exposición de alcance de recomendaciones y estado de implementación de las mismas.
</t>
    </r>
    <r>
      <rPr>
        <b/>
        <sz val="12"/>
        <color rgb="FF0000FF"/>
        <rFont val="Calibri Light"/>
        <family val="2"/>
      </rPr>
      <t xml:space="preserve">Abril: </t>
    </r>
    <r>
      <rPr>
        <sz val="12"/>
        <color rgb="FF0000FF"/>
        <rFont val="Calibri Light"/>
        <family val="2"/>
      </rPr>
      <t>Matriz de seguimiento de recomendaciones OCDE y evidencia de medidas implementadas.</t>
    </r>
    <r>
      <rPr>
        <b/>
        <sz val="12"/>
        <color rgb="FF0000FF"/>
        <rFont val="Calibri Light"/>
        <family val="2"/>
      </rPr>
      <t xml:space="preserve"> 
Mayo: </t>
    </r>
    <r>
      <rPr>
        <sz val="12"/>
        <color rgb="FF0000FF"/>
        <rFont val="Calibri Light"/>
        <family val="2"/>
      </rPr>
      <t xml:space="preserve">Se dio cumplimiento a la recomendación de efectuar capacitaciones a las entidades gubernamentales, el mes de mayo se capacitó a la DIAN y a Fiducoldex.
</t>
    </r>
    <r>
      <rPr>
        <b/>
        <sz val="12"/>
        <color rgb="FF0000FF"/>
        <rFont val="Calibri Light"/>
        <family val="2"/>
      </rPr>
      <t xml:space="preserve">Junio: </t>
    </r>
    <r>
      <rPr>
        <sz val="12"/>
        <color rgb="FF0000FF"/>
        <rFont val="Calibri Light"/>
        <family val="2"/>
      </rPr>
      <t xml:space="preserve">Se realizó una capacitación a la Fiscalía de la Nación Perú, Charla Oficina de las Naciones Unidas contra la Droga y el Delito (UNODC), . Asistencia al Working Group on Bribery (WGB) donde se habla sobre el monitoreo, la implementación y el cumplimiento de la Convención Anti cohecho de la OCDE. 
</t>
    </r>
    <r>
      <rPr>
        <b/>
        <sz val="12"/>
        <color rgb="FF0000FF"/>
        <rFont val="Calibri Light"/>
        <family val="2"/>
      </rPr>
      <t>Julio:</t>
    </r>
    <r>
      <rPr>
        <sz val="12"/>
        <color rgb="FF0000FF"/>
        <rFont val="Calibri Light"/>
        <family val="2"/>
      </rPr>
      <t xml:space="preserve"> Implementación de recomendaciones fase 3-Convención OCDE- capacitación al grupo de gestión el 26 de julio. Es la Recomendación III (i) de 2009 y Anexo I.A.  
- Se dio respuesta a OCDE sobre aprobación de calendario del WGB de evaluaciones de países.
</t>
    </r>
    <r>
      <rPr>
        <b/>
        <sz val="12"/>
        <color rgb="FF0000FF"/>
        <rFont val="Calibri Light"/>
        <family val="2"/>
      </rPr>
      <t>Agosto</t>
    </r>
    <r>
      <rPr>
        <sz val="12"/>
        <color rgb="FF0000FF"/>
        <rFont val="Calibri Light"/>
        <family val="2"/>
      </rPr>
      <t xml:space="preserve">: Se realizan ajustes a la presentación sobre Cumplimiento a recomendaciones OCDE y GAFI; como preparación para la reunión que se tiene con la Secretaria Técnica.
</t>
    </r>
    <r>
      <rPr>
        <b/>
        <sz val="12"/>
        <color rgb="FF0000FF"/>
        <rFont val="Calibri Light"/>
        <family val="2"/>
      </rPr>
      <t>Septiembre:</t>
    </r>
    <r>
      <rPr>
        <sz val="12"/>
        <color rgb="FF0000FF"/>
        <rFont val="Calibri Light"/>
        <family val="2"/>
      </rPr>
      <t xml:space="preserve"> capacitación el 07/09/2023 a los funcionarios de gestión documental de las regionales.
</t>
    </r>
    <r>
      <rPr>
        <b/>
        <sz val="12"/>
        <color rgb="FF0000FF"/>
        <rFont val="Calibri Light"/>
        <family val="2"/>
      </rPr>
      <t>Octubre:</t>
    </r>
    <r>
      <rPr>
        <sz val="12"/>
        <color rgb="FF0000FF"/>
        <rFont val="Calibri Light"/>
        <family val="2"/>
      </rPr>
      <t xml:space="preserve"> Se revisó el cuestionario de la evaluación de Intercambio de Información Previa Petición – Intercambio de información previa solicitud  (EOIR la siglas en ingles) 
</t>
    </r>
    <r>
      <rPr>
        <b/>
        <sz val="12"/>
        <color rgb="FF0000FF"/>
        <rFont val="Calibri Light"/>
        <family val="2"/>
      </rPr>
      <t>Noviembre:</t>
    </r>
    <r>
      <rPr>
        <sz val="12"/>
        <color rgb="FF0000FF"/>
        <rFont val="Calibri Light"/>
        <family val="2"/>
      </rPr>
      <t xml:space="preserve"> Atendiendo a la recomendación 7D, el Grupo de Inv. de Soborno participó en dos mesas de trabajo con la DIAN, Confecámaras, UIAF, Superfinanciera, Superintendencia de Economía Solidaria y CTCP, con respecto a la evaluación de OCDE y también se subieron al SharePoint de la Dian las correcciones del cuestionario EOIR de la OCDE; y, el el marco de la misma recomendación una reunión con la Fiscalía General de la Nación para el seguimiento del convenio 124 de 2015 suscrito entre ambas entidades.
La Directora de Cumplimiento, sostuvo reunión el 16 de noviembre sobre Revisión informe follow-up fase III de Colombia, con el doctor Mauricio Pinzón Camargo, Asesor de Secretaría de Transparencia de la Presidencia. 
</t>
    </r>
    <r>
      <rPr>
        <b/>
        <sz val="12"/>
        <color rgb="FF0000FF"/>
        <rFont val="Calibri Light"/>
        <family val="2"/>
      </rPr>
      <t xml:space="preserve">Diciembre: </t>
    </r>
    <r>
      <rPr>
        <sz val="12"/>
        <color rgb="FF0000FF"/>
        <rFont val="Calibri Light"/>
        <family val="2"/>
      </rPr>
      <t xml:space="preserve">Se realizó reunión con Caroline CHEVALLIER miembro de OECD. El día 4 de diciembre se intercambiaron correos sobre el documento de intervención ante la OCDE con el doctor Mauricio Pinzón Camargo, Asesor de Secretaría de Transparencia de la Presidencia.
Se adjunta matriz de seguimiento de recomendaciones OCDE y evidencia de medidas implementadas.  </t>
    </r>
  </si>
  <si>
    <t>26 de diciembre de 2023</t>
  </si>
  <si>
    <r>
      <rPr>
        <b/>
        <sz val="12"/>
        <color rgb="FF0000FF"/>
        <rFont val="Calibri Light"/>
        <family val="2"/>
      </rPr>
      <t>Febrero:</t>
    </r>
    <r>
      <rPr>
        <sz val="12"/>
        <color rgb="FF0000FF"/>
        <rFont val="Calibri Light"/>
        <family val="2"/>
      </rPr>
      <t xml:space="preserve"> Se hizo el levantamiento de la información del proceso con los funcionarios que participan en el procedimiento.
</t>
    </r>
    <r>
      <rPr>
        <b/>
        <sz val="12"/>
        <color rgb="FF0000FF"/>
        <rFont val="Calibri Light"/>
        <family val="2"/>
      </rPr>
      <t xml:space="preserve">Marzo: </t>
    </r>
    <r>
      <rPr>
        <sz val="12"/>
        <color rgb="FF0000FF"/>
        <rFont val="Calibri Light"/>
        <family val="2"/>
      </rPr>
      <t xml:space="preserve">Formulación de requerimientos automatización sociedades no operativas.
</t>
    </r>
    <r>
      <rPr>
        <b/>
        <sz val="12"/>
        <color rgb="FF0000FF"/>
        <rFont val="Calibri Light"/>
        <family val="2"/>
      </rPr>
      <t xml:space="preserve">Abril: </t>
    </r>
    <r>
      <rPr>
        <sz val="12"/>
        <color rgb="FF0000FF"/>
        <rFont val="Calibri Light"/>
        <family val="2"/>
      </rPr>
      <t xml:space="preserve">Se gestionó reunión con Confecámaras. Se encuentra en revisión el proceso por parte de la Delegatura, la dirección de cumplimiento y el Grupo de Supervisión de Programas y Riesgos Especiales.
</t>
    </r>
    <r>
      <rPr>
        <b/>
        <sz val="12"/>
        <color rgb="FF0000FF"/>
        <rFont val="Calibri Light"/>
        <family val="2"/>
      </rPr>
      <t xml:space="preserve">Mayo: </t>
    </r>
    <r>
      <rPr>
        <sz val="12"/>
        <color rgb="FF0000FF"/>
        <rFont val="Calibri Light"/>
        <family val="2"/>
      </rPr>
      <t xml:space="preserve">se hizo una reunión con la Dirección de Tecnología para plantear la necesidad de adelantar la generación de una API y debido a las dificultades señaladas la Directora de Cumplimiento y el Coordinador lideraron el inicio de la mesa de trabajo con Confecámaras para este propósito.
</t>
    </r>
    <r>
      <rPr>
        <b/>
        <sz val="12"/>
        <color rgb="FF0000FF"/>
        <rFont val="Calibri Light"/>
        <family val="2"/>
      </rPr>
      <t>Junio:</t>
    </r>
    <r>
      <rPr>
        <sz val="12"/>
        <color rgb="FF0000FF"/>
        <rFont val="Calibri Light"/>
        <family val="2"/>
      </rPr>
      <t xml:space="preserve"> se realizaron mesas de trabajo para verificar la información que sería compartida por Confecámaras mediante el API y el servicio web que se debe desarrollar en la entidad. Se presentó propuesta para desarrollar un prototipo de una solución para automatizar el cruce de las bases de datos.
</t>
    </r>
    <r>
      <rPr>
        <b/>
        <sz val="12"/>
        <color rgb="FF0000FF"/>
        <rFont val="Calibri Light"/>
        <family val="2"/>
      </rPr>
      <t xml:space="preserve">Julio: </t>
    </r>
    <r>
      <rPr>
        <sz val="12"/>
        <color rgb="FF0000FF"/>
        <rFont val="Calibri Light"/>
        <family val="2"/>
      </rPr>
      <t xml:space="preserve">determinación de parámetros para las sociedades que no presentaron información financiera de 2019 a 2021; base final con los filtros determinados. 
</t>
    </r>
    <r>
      <rPr>
        <b/>
        <sz val="12"/>
        <color rgb="FF0000FF"/>
        <rFont val="Calibri Light"/>
        <family val="2"/>
      </rPr>
      <t>Agosto</t>
    </r>
    <r>
      <rPr>
        <sz val="12"/>
        <color rgb="FF0000FF"/>
        <rFont val="Calibri Light"/>
        <family val="2"/>
      </rPr>
      <t xml:space="preserve">: determinación de parámetros para las sociedades que no renovaron el registro mercantil del 2020 al 2021; base con los filtros determinados. 
</t>
    </r>
    <r>
      <rPr>
        <b/>
        <sz val="12"/>
        <color rgb="FF0000FF"/>
        <rFont val="Calibri Light"/>
        <family val="2"/>
      </rPr>
      <t xml:space="preserve">Septiembre: </t>
    </r>
    <r>
      <rPr>
        <sz val="12"/>
        <color rgb="FF0000FF"/>
        <rFont val="Calibri Light"/>
        <family val="2"/>
      </rPr>
      <t xml:space="preserve">borrador de prototipo que se presentará en octubre y se realizarán las respectivas pruebas.
</t>
    </r>
    <r>
      <rPr>
        <b/>
        <sz val="12"/>
        <color rgb="FF0000FF"/>
        <rFont val="Calibri Light"/>
        <family val="2"/>
      </rPr>
      <t xml:space="preserve">Octubre: </t>
    </r>
    <r>
      <rPr>
        <sz val="12"/>
        <color rgb="FF0000FF"/>
        <rFont val="Calibri Light"/>
        <family val="2"/>
      </rPr>
      <t xml:space="preserve">Se efectuó la socialización de la herramienta para el cruce de bases de datos para la determinación de la muestra de las sociedades presuntamente no operativas a requerir y se iniciaron las pruebas con el usuario funcional de la herramienta.
</t>
    </r>
    <r>
      <rPr>
        <b/>
        <sz val="12"/>
        <color rgb="FF0000FF"/>
        <rFont val="Calibri Light"/>
        <family val="2"/>
      </rPr>
      <t xml:space="preserve">Noviembre: </t>
    </r>
    <r>
      <rPr>
        <sz val="12"/>
        <color rgb="FF0000FF"/>
        <rFont val="Calibri Light"/>
        <family val="2"/>
      </rPr>
      <t xml:space="preserve">Se realizaron pruebas sobre el aplicativo para el cruce de bases de datos con el usuario funcional.
</t>
    </r>
    <r>
      <rPr>
        <b/>
        <sz val="12"/>
        <color rgb="FF0000FF"/>
        <rFont val="Calibri Light"/>
        <family val="2"/>
      </rPr>
      <t xml:space="preserve">Diciembre: </t>
    </r>
    <r>
      <rPr>
        <sz val="12"/>
        <color rgb="FF0000FF"/>
        <rFont val="Calibri Light"/>
        <family val="2"/>
      </rPr>
      <t xml:space="preserve">Se realizaron los ajustes a la herramienta de acuerdo con las pruebas realizadas y la fase del prototipo queda finalizada.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</si>
</sst>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Red]\-&quot;$&quot;\ #,##0"/>
    <numFmt numFmtId="41" formatCode="_-* #,##0_-;\-* #,##0_-;_-* &quot;-&quot;_-;_-@_-"/>
    <numFmt numFmtId="164" formatCode="dd/mm/yyyy;@"/>
    <numFmt numFmtId="165" formatCode="[$$-240A]#,##0"/>
    <numFmt numFmtId="166" formatCode="dd\-mm\-yy"/>
    <numFmt numFmtId="167" formatCode="0.0"/>
    <numFmt numFmtId="168" formatCode="[$-80A]dddd\ d&quot; de &quot;mmmm&quot; de &quot;yyyy;@"/>
    <numFmt numFmtId="169" formatCode="[$-240A]d&quot; de &quot;mmmm&quot; de &quot;yyyy;@"/>
    <numFmt numFmtId="170" formatCode="0.0%"/>
    <numFmt numFmtId="171" formatCode="_-* #,##0.000_-;\-* #,##0.000_-;_-* &quot;-&quot;_-;_-@_-"/>
    <numFmt numFmtId="172" formatCode="0.000%"/>
  </numFmts>
  <fonts count="51"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0"/>
      <color rgb="FF002060"/>
      <name val="Arial"/>
      <family val="2"/>
    </font>
    <font>
      <b/>
      <sz val="10"/>
      <color rgb="FF002060"/>
      <name val="Arial"/>
      <family val="2"/>
    </font>
    <font>
      <sz val="10"/>
      <name val="Arial"/>
      <family val="2"/>
    </font>
    <font>
      <sz val="10"/>
      <color rgb="FF0000FF"/>
      <name val="Arial"/>
      <family val="2"/>
    </font>
    <font>
      <b/>
      <sz val="9"/>
      <color rgb="FF000000"/>
      <name val="Tahoma"/>
      <family val="2"/>
    </font>
    <font>
      <sz val="9"/>
      <color rgb="FF000000"/>
      <name val="Tahoma"/>
      <family val="2"/>
    </font>
    <font>
      <sz val="12"/>
      <name val="Calibri Light"/>
      <family val="2"/>
    </font>
    <font>
      <sz val="14"/>
      <name val="Calibri Light"/>
      <family val="2"/>
    </font>
    <font>
      <sz val="11"/>
      <color theme="9" tint="-0.249977111117893"/>
      <name val="Arial"/>
      <family val="2"/>
    </font>
    <font>
      <b/>
      <sz val="11"/>
      <color theme="9" tint="-0.249977111117893"/>
      <name val="Arial"/>
      <family val="2"/>
    </font>
    <font>
      <u/>
      <sz val="12"/>
      <color theme="10"/>
      <name val="Calibri Light"/>
      <family val="2"/>
    </font>
    <font>
      <sz val="12"/>
      <name val="Candara Light"/>
      <family val="2"/>
    </font>
    <font>
      <sz val="11"/>
      <name val="Candara Light"/>
      <family val="2"/>
    </font>
    <font>
      <b/>
      <sz val="12"/>
      <name val="Calibri Light"/>
      <family val="2"/>
    </font>
    <font>
      <b/>
      <sz val="14"/>
      <name val="Calibri Light"/>
      <family val="2"/>
    </font>
    <font>
      <b/>
      <sz val="12"/>
      <color theme="9" tint="-0.249977111117893"/>
      <name val="Calibri Light"/>
      <family val="2"/>
    </font>
    <font>
      <sz val="12"/>
      <color rgb="FF002060"/>
      <name val="Calibri Light"/>
      <family val="2"/>
    </font>
    <font>
      <b/>
      <sz val="12"/>
      <color rgb="FF0000FF"/>
      <name val="Calibri Light"/>
      <family val="2"/>
    </font>
    <font>
      <sz val="14"/>
      <color rgb="FF002060"/>
      <name val="Calibri Light"/>
      <family val="2"/>
    </font>
    <font>
      <sz val="18"/>
      <name val="Calibri Light"/>
      <family val="2"/>
    </font>
    <font>
      <sz val="12"/>
      <color rgb="FF0000FF"/>
      <name val="Calibri Light"/>
      <family val="2"/>
    </font>
    <font>
      <b/>
      <sz val="16"/>
      <name val="Calibri Light"/>
      <family val="2"/>
    </font>
    <font>
      <sz val="10"/>
      <color rgb="FF002060"/>
      <name val="Calibri Light"/>
      <family val="2"/>
    </font>
    <font>
      <b/>
      <sz val="10"/>
      <name val="Calibri Light"/>
      <family val="2"/>
    </font>
    <font>
      <b/>
      <sz val="12"/>
      <color rgb="FFFF0000"/>
      <name val="Calibri Light"/>
      <family val="2"/>
    </font>
    <font>
      <sz val="10"/>
      <color theme="1"/>
      <name val="Calibri Light"/>
      <family val="2"/>
    </font>
    <font>
      <u/>
      <sz val="12"/>
      <color rgb="FF0000FF"/>
      <name val="Calibri Light"/>
      <family val="2"/>
    </font>
    <font>
      <b/>
      <sz val="9"/>
      <color indexed="81"/>
      <name val="Tahoma"/>
      <charset val="1"/>
    </font>
    <font>
      <b/>
      <sz val="16"/>
      <name val="Arial"/>
      <family val="2"/>
    </font>
    <font>
      <sz val="8"/>
      <name val="Arial"/>
      <family val="2"/>
    </font>
    <font>
      <b/>
      <sz val="8"/>
      <name val="Arial"/>
      <family val="2"/>
    </font>
    <font>
      <b/>
      <sz val="8"/>
      <color theme="0"/>
      <name val="Arial"/>
      <family val="2"/>
    </font>
    <font>
      <sz val="8"/>
      <color rgb="FF002060"/>
      <name val="Arial"/>
      <family val="2"/>
    </font>
    <font>
      <b/>
      <sz val="10"/>
      <color rgb="FFFF0000"/>
      <name val="Calibri Light"/>
      <family val="2"/>
    </font>
    <font>
      <sz val="11"/>
      <color rgb="FF0000FF"/>
      <name val="Calibri Light"/>
      <family val="2"/>
    </font>
  </fonts>
  <fills count="15">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rgb="FF99FF3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s>
  <borders count="64">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xf numFmtId="41" fontId="18"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cellStyleXfs>
  <cellXfs count="402">
    <xf numFmtId="0" fontId="0" fillId="0" borderId="0" xfId="0"/>
    <xf numFmtId="0" fontId="4" fillId="0" borderId="0" xfId="0" applyFont="1" applyAlignment="1">
      <alignment horizontal="center" vertical="center" wrapText="1"/>
    </xf>
    <xf numFmtId="0" fontId="4" fillId="0" borderId="0" xfId="0" applyFont="1"/>
    <xf numFmtId="0" fontId="6" fillId="4" borderId="0" xfId="0" applyFont="1" applyFill="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4" borderId="0" xfId="0" applyFont="1" applyFill="1" applyAlignment="1">
      <alignment horizontal="left" vertical="center" wrapText="1"/>
    </xf>
    <xf numFmtId="0" fontId="8" fillId="0" borderId="0" xfId="0" applyFont="1" applyAlignment="1">
      <alignment horizontal="center" vertical="center"/>
    </xf>
    <xf numFmtId="0" fontId="12" fillId="5" borderId="6" xfId="4" applyFont="1" applyFill="1" applyBorder="1" applyAlignment="1">
      <alignment horizontal="center" vertical="center"/>
    </xf>
    <xf numFmtId="165" fontId="4" fillId="0" borderId="2" xfId="0" applyNumberFormat="1" applyFont="1" applyBorder="1" applyAlignment="1">
      <alignment horizontal="center" vertical="center" wrapText="1"/>
    </xf>
    <xf numFmtId="2" fontId="4" fillId="0" borderId="2" xfId="0" applyNumberFormat="1" applyFont="1" applyBorder="1" applyAlignment="1">
      <alignment horizontal="center"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14" fillId="3" borderId="2" xfId="0" applyFont="1" applyFill="1" applyBorder="1" applyAlignment="1">
      <alignment horizontal="center" vertical="center"/>
    </xf>
    <xf numFmtId="0" fontId="5" fillId="3" borderId="2" xfId="0" applyFont="1" applyFill="1" applyBorder="1" applyAlignment="1">
      <alignment vertical="center"/>
    </xf>
    <xf numFmtId="0" fontId="6" fillId="0" borderId="0" xfId="2" applyFont="1" applyAlignment="1">
      <alignment horizontal="center" vertical="center"/>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9"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7" fillId="0" borderId="0" xfId="2" applyFont="1" applyAlignment="1">
      <alignment vertical="center"/>
    </xf>
    <xf numFmtId="0" fontId="7" fillId="0" borderId="10" xfId="2" applyFont="1" applyBorder="1" applyAlignment="1">
      <alignment vertical="center"/>
    </xf>
    <xf numFmtId="0" fontId="7" fillId="0" borderId="15" xfId="2" applyFont="1" applyBorder="1" applyAlignment="1">
      <alignment vertical="center"/>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5" fillId="3" borderId="2" xfId="0" applyFont="1" applyFill="1" applyBorder="1" applyAlignment="1">
      <alignment vertical="center" wrapText="1"/>
    </xf>
    <xf numFmtId="0" fontId="0" fillId="4" borderId="0" xfId="0" applyFill="1" applyAlignment="1">
      <alignment vertical="center" wrapText="1"/>
    </xf>
    <xf numFmtId="0" fontId="11" fillId="4" borderId="2" xfId="4" applyFill="1" applyBorder="1" applyAlignment="1">
      <alignment horizontal="center" vertical="center" wrapText="1"/>
    </xf>
    <xf numFmtId="0" fontId="0" fillId="4" borderId="8" xfId="0" applyFill="1" applyBorder="1" applyAlignment="1">
      <alignment vertical="center" wrapText="1"/>
    </xf>
    <xf numFmtId="0" fontId="0" fillId="4" borderId="8" xfId="0" applyFill="1" applyBorder="1" applyAlignment="1">
      <alignment horizontal="center" vertical="center" wrapText="1"/>
    </xf>
    <xf numFmtId="0" fontId="0" fillId="4" borderId="0" xfId="0" applyFill="1" applyAlignment="1">
      <alignment horizontal="center" vertical="center" wrapText="1"/>
    </xf>
    <xf numFmtId="0" fontId="4" fillId="0" borderId="2" xfId="0" applyFont="1" applyBorder="1" applyAlignment="1">
      <alignment horizontal="center"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left" vertical="center" wrapText="1"/>
    </xf>
    <xf numFmtId="6" fontId="4" fillId="0" borderId="0" xfId="0" applyNumberFormat="1" applyFont="1" applyAlignment="1">
      <alignment horizontal="center" vertical="center" wrapText="1"/>
    </xf>
    <xf numFmtId="0" fontId="2" fillId="4" borderId="2" xfId="0" applyFont="1" applyFill="1" applyBorder="1"/>
    <xf numFmtId="0" fontId="0" fillId="0" borderId="2" xfId="0" applyBorder="1" applyAlignment="1">
      <alignment vertical="center"/>
    </xf>
    <xf numFmtId="0" fontId="2" fillId="0" borderId="2" xfId="0" applyFont="1" applyBorder="1" applyAlignment="1">
      <alignment vertical="center"/>
    </xf>
    <xf numFmtId="0" fontId="11" fillId="0" borderId="2" xfId="4" applyBorder="1" applyAlignment="1">
      <alignment horizontal="center" vertical="center" wrapText="1"/>
    </xf>
    <xf numFmtId="0" fontId="4" fillId="0" borderId="0" xfId="0" applyFont="1" applyAlignment="1">
      <alignment horizontal="left" vertical="center" wrapText="1"/>
    </xf>
    <xf numFmtId="0" fontId="2" fillId="0" borderId="0" xfId="0" applyFont="1" applyAlignment="1">
      <alignment vertical="center"/>
    </xf>
    <xf numFmtId="0" fontId="2" fillId="0" borderId="0" xfId="0" applyFont="1" applyFill="1" applyAlignment="1">
      <alignment horizontal="justify" vertical="center"/>
    </xf>
    <xf numFmtId="0" fontId="4" fillId="0" borderId="0" xfId="0" applyFont="1" applyFill="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164" fontId="4" fillId="0" borderId="2" xfId="0" applyNumberFormat="1" applyFont="1" applyFill="1" applyBorder="1" applyAlignment="1">
      <alignment horizontal="center" vertical="center" wrapText="1"/>
    </xf>
    <xf numFmtId="0" fontId="4" fillId="0" borderId="0" xfId="0" applyFont="1" applyAlignment="1">
      <alignment horizontal="center" vertical="center" wrapText="1"/>
    </xf>
    <xf numFmtId="0" fontId="5" fillId="3" borderId="2" xfId="0" applyFont="1" applyFill="1" applyBorder="1" applyAlignment="1">
      <alignment horizontal="center" vertical="center" wrapText="1"/>
    </xf>
    <xf numFmtId="9" fontId="22" fillId="4" borderId="2" xfId="0" applyNumberFormat="1" applyFont="1" applyFill="1" applyBorder="1" applyAlignment="1">
      <alignment horizontal="center" vertical="center" wrapText="1"/>
    </xf>
    <xf numFmtId="0" fontId="22" fillId="4" borderId="2"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0" fontId="22" fillId="0" borderId="2" xfId="0" applyFont="1" applyFill="1" applyBorder="1" applyAlignment="1">
      <alignment horizontal="center" vertical="center" wrapText="1"/>
    </xf>
    <xf numFmtId="0" fontId="22" fillId="4" borderId="2" xfId="0" applyFont="1" applyFill="1" applyBorder="1" applyAlignment="1">
      <alignment vertical="center" wrapText="1"/>
    </xf>
    <xf numFmtId="0" fontId="26" fillId="4" borderId="2" xfId="4"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2" xfId="0" applyFont="1" applyBorder="1" applyAlignment="1">
      <alignment horizontal="left" vertical="center" wrapText="1"/>
    </xf>
    <xf numFmtId="0" fontId="27" fillId="4" borderId="2" xfId="0" applyFont="1" applyFill="1" applyBorder="1" applyAlignment="1">
      <alignment horizontal="left" vertical="center" wrapText="1"/>
    </xf>
    <xf numFmtId="0" fontId="27" fillId="4" borderId="2" xfId="0" applyFont="1" applyFill="1" applyBorder="1"/>
    <xf numFmtId="0" fontId="22" fillId="0" borderId="2" xfId="0" applyFont="1" applyFill="1" applyBorder="1" applyAlignment="1">
      <alignment vertical="center" wrapText="1"/>
    </xf>
    <xf numFmtId="0" fontId="22" fillId="4" borderId="2" xfId="0" applyFont="1" applyFill="1" applyBorder="1" applyAlignment="1">
      <alignment horizontal="center" vertical="center"/>
    </xf>
    <xf numFmtId="0" fontId="22" fillId="4" borderId="2" xfId="0" applyFont="1" applyFill="1" applyBorder="1" applyAlignment="1">
      <alignment horizontal="left" vertical="center" wrapText="1"/>
    </xf>
    <xf numFmtId="0" fontId="22" fillId="0" borderId="5" xfId="0" applyFont="1" applyFill="1" applyBorder="1" applyAlignment="1">
      <alignment vertical="center" wrapText="1"/>
    </xf>
    <xf numFmtId="0" fontId="26" fillId="0" borderId="2" xfId="4" applyFont="1" applyFill="1" applyBorder="1" applyAlignment="1">
      <alignment horizontal="center" vertical="center" wrapText="1"/>
    </xf>
    <xf numFmtId="0" fontId="27" fillId="0" borderId="2" xfId="0" applyFont="1" applyBorder="1" applyAlignment="1">
      <alignment vertical="center"/>
    </xf>
    <xf numFmtId="0" fontId="22" fillId="0" borderId="2" xfId="0" applyFont="1" applyFill="1" applyBorder="1" applyAlignment="1">
      <alignment horizontal="left" vertical="center" wrapText="1"/>
    </xf>
    <xf numFmtId="0" fontId="22" fillId="0" borderId="2" xfId="0" applyFont="1" applyBorder="1" applyAlignment="1">
      <alignment vertical="center"/>
    </xf>
    <xf numFmtId="0" fontId="22" fillId="0" borderId="2" xfId="0" applyFont="1" applyFill="1" applyBorder="1" applyAlignment="1">
      <alignment horizontal="justify" vertical="center" wrapText="1"/>
    </xf>
    <xf numFmtId="164" fontId="22" fillId="0" borderId="2" xfId="0" applyNumberFormat="1" applyFont="1" applyFill="1" applyBorder="1" applyAlignment="1">
      <alignment horizontal="center" vertical="center" wrapText="1"/>
    </xf>
    <xf numFmtId="0" fontId="22" fillId="0" borderId="0" xfId="0" applyFont="1" applyFill="1" applyAlignment="1">
      <alignment horizontal="center" vertical="center" wrapText="1"/>
    </xf>
    <xf numFmtId="0" fontId="22" fillId="0" borderId="0" xfId="0" applyFont="1" applyFill="1" applyAlignment="1">
      <alignment horizontal="center" vertical="center"/>
    </xf>
    <xf numFmtId="0" fontId="22" fillId="0" borderId="0" xfId="0" applyFont="1" applyAlignment="1">
      <alignment horizontal="center" vertical="center"/>
    </xf>
    <xf numFmtId="0" fontId="22" fillId="0" borderId="2" xfId="0" applyFont="1" applyBorder="1" applyAlignment="1">
      <alignment vertical="center" wrapText="1"/>
    </xf>
    <xf numFmtId="0" fontId="33" fillId="0" borderId="2" xfId="0" applyFont="1" applyBorder="1" applyAlignment="1" applyProtection="1">
      <alignment horizontal="center" vertical="center" wrapText="1"/>
    </xf>
    <xf numFmtId="0" fontId="36" fillId="0" borderId="2" xfId="0" applyFont="1" applyBorder="1" applyAlignment="1" applyProtection="1">
      <alignment horizontal="justify" vertical="center" wrapText="1"/>
    </xf>
    <xf numFmtId="0" fontId="36" fillId="4" borderId="2" xfId="0" applyFont="1" applyFill="1" applyBorder="1" applyAlignment="1" applyProtection="1">
      <alignment horizontal="justify" vertical="center" wrapText="1"/>
    </xf>
    <xf numFmtId="9" fontId="36" fillId="0" borderId="2" xfId="5" applyNumberFormat="1" applyFont="1" applyFill="1" applyBorder="1" applyAlignment="1" applyProtection="1">
      <alignment horizontal="center" vertical="center" wrapText="1"/>
    </xf>
    <xf numFmtId="0" fontId="36" fillId="0" borderId="2" xfId="0" applyFont="1" applyBorder="1" applyAlignment="1" applyProtection="1">
      <alignment horizontal="left" vertical="center" wrapText="1"/>
    </xf>
    <xf numFmtId="169" fontId="36" fillId="0" borderId="2" xfId="0" applyNumberFormat="1" applyFont="1" applyBorder="1" applyAlignment="1" applyProtection="1">
      <alignment horizontal="center" vertical="center"/>
    </xf>
    <xf numFmtId="167" fontId="36" fillId="0" borderId="2" xfId="0" applyNumberFormat="1" applyFont="1" applyBorder="1" applyAlignment="1" applyProtection="1">
      <alignment horizontal="center" vertical="center" wrapText="1"/>
    </xf>
    <xf numFmtId="0" fontId="36" fillId="4" borderId="2" xfId="0" applyFont="1" applyFill="1" applyBorder="1" applyAlignment="1" applyProtection="1">
      <alignment horizontal="center" vertical="center" wrapText="1"/>
    </xf>
    <xf numFmtId="0" fontId="36" fillId="4" borderId="0" xfId="0" applyFont="1" applyFill="1" applyAlignment="1" applyProtection="1">
      <alignment horizontal="justify" vertical="center" wrapText="1"/>
    </xf>
    <xf numFmtId="9" fontId="36" fillId="4" borderId="2" xfId="5" applyNumberFormat="1" applyFont="1" applyFill="1" applyBorder="1" applyAlignment="1" applyProtection="1">
      <alignment horizontal="center" vertical="center" wrapText="1"/>
    </xf>
    <xf numFmtId="0" fontId="36" fillId="4" borderId="2" xfId="0" applyFont="1" applyFill="1" applyBorder="1" applyAlignment="1" applyProtection="1">
      <alignment horizontal="left" vertical="center" wrapText="1"/>
    </xf>
    <xf numFmtId="169" fontId="36" fillId="4" borderId="2" xfId="0" applyNumberFormat="1" applyFont="1" applyFill="1" applyBorder="1" applyAlignment="1" applyProtection="1">
      <alignment horizontal="center" vertical="center"/>
    </xf>
    <xf numFmtId="167" fontId="36" fillId="4" borderId="2" xfId="0" applyNumberFormat="1" applyFont="1" applyFill="1" applyBorder="1" applyAlignment="1" applyProtection="1">
      <alignment horizontal="center" vertical="center" wrapText="1"/>
    </xf>
    <xf numFmtId="0" fontId="11" fillId="0" borderId="2" xfId="4" applyFill="1" applyBorder="1" applyAlignment="1">
      <alignment horizontal="center" vertical="center" wrapText="1"/>
    </xf>
    <xf numFmtId="0" fontId="36" fillId="10" borderId="2" xfId="0" applyFont="1" applyFill="1" applyBorder="1" applyAlignment="1" applyProtection="1">
      <alignment horizontal="justify" vertical="center" wrapText="1"/>
    </xf>
    <xf numFmtId="170" fontId="50" fillId="0" borderId="2" xfId="5" applyNumberFormat="1" applyFont="1" applyFill="1" applyBorder="1" applyAlignment="1" applyProtection="1">
      <alignment horizontal="center" vertical="center" wrapText="1"/>
    </xf>
    <xf numFmtId="170" fontId="50" fillId="4" borderId="2" xfId="5" applyNumberFormat="1" applyFont="1" applyFill="1" applyBorder="1" applyAlignment="1" applyProtection="1">
      <alignment horizontal="center" vertical="center" wrapText="1"/>
    </xf>
    <xf numFmtId="0" fontId="36" fillId="0" borderId="0" xfId="0" applyFont="1" applyFill="1" applyAlignment="1" applyProtection="1">
      <alignment horizontal="justify" vertical="center" wrapText="1"/>
    </xf>
    <xf numFmtId="0" fontId="36" fillId="0" borderId="2" xfId="0" applyFont="1" applyFill="1" applyBorder="1" applyAlignment="1" applyProtection="1">
      <alignment horizontal="justify" vertical="center" wrapText="1"/>
    </xf>
    <xf numFmtId="169" fontId="50" fillId="0" borderId="2" xfId="0" applyNumberFormat="1" applyFont="1" applyFill="1" applyBorder="1" applyAlignment="1" applyProtection="1">
      <alignment horizontal="center" vertical="center" wrapText="1"/>
    </xf>
    <xf numFmtId="0" fontId="36" fillId="0" borderId="2" xfId="0" applyFont="1" applyFill="1" applyBorder="1" applyAlignment="1" applyProtection="1">
      <alignment horizontal="left" vertical="center" wrapText="1"/>
    </xf>
    <xf numFmtId="0" fontId="5" fillId="3" borderId="2" xfId="0" applyFont="1" applyFill="1" applyBorder="1" applyAlignment="1">
      <alignment horizontal="lef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25" xfId="2" applyFont="1" applyBorder="1" applyAlignment="1">
      <alignment horizontal="center" vertical="center"/>
    </xf>
    <xf numFmtId="0" fontId="6" fillId="0" borderId="20" xfId="2" applyFont="1" applyBorder="1" applyAlignment="1">
      <alignment horizontal="center" vertical="center"/>
    </xf>
    <xf numFmtId="0" fontId="6" fillId="0" borderId="2" xfId="2" applyFont="1" applyBorder="1" applyAlignment="1">
      <alignment horizontal="center" vertical="center"/>
    </xf>
    <xf numFmtId="0" fontId="6" fillId="0" borderId="5" xfId="2" applyFont="1" applyBorder="1" applyAlignment="1">
      <alignment horizontal="center" vertical="center"/>
    </xf>
    <xf numFmtId="0" fontId="6" fillId="0" borderId="22" xfId="2" applyFont="1" applyBorder="1" applyAlignment="1">
      <alignment horizontal="center" vertical="center"/>
    </xf>
    <xf numFmtId="0" fontId="6" fillId="0" borderId="23" xfId="2" applyFont="1" applyBorder="1" applyAlignment="1">
      <alignment horizontal="center" vertical="center"/>
    </xf>
    <xf numFmtId="0" fontId="6" fillId="0" borderId="26" xfId="2" applyFont="1" applyBorder="1" applyAlignment="1">
      <alignment horizontal="center" vertical="center"/>
    </xf>
    <xf numFmtId="0" fontId="30" fillId="0" borderId="0" xfId="0" applyFont="1" applyAlignment="1">
      <alignment horizontal="left" vertical="center" wrapText="1"/>
    </xf>
    <xf numFmtId="0" fontId="5" fillId="3" borderId="8" xfId="0" applyFont="1" applyFill="1" applyBorder="1" applyAlignment="1">
      <alignment horizontal="left" vertical="center" wrapText="1"/>
    </xf>
    <xf numFmtId="0" fontId="5" fillId="3" borderId="0" xfId="0" applyFont="1" applyFill="1" applyAlignment="1">
      <alignment horizontal="left" vertical="center" wrapText="1"/>
    </xf>
    <xf numFmtId="0" fontId="2"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22" fillId="0" borderId="2" xfId="0" applyFont="1" applyFill="1" applyBorder="1" applyAlignment="1">
      <alignment horizontal="justify"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30" fillId="0" borderId="2" xfId="0" applyFont="1" applyBorder="1" applyAlignment="1">
      <alignment horizontal="center" vertical="center" wrapText="1"/>
    </xf>
    <xf numFmtId="0" fontId="22" fillId="0" borderId="2" xfId="0" applyFont="1" applyBorder="1" applyAlignment="1">
      <alignment horizontal="justify" vertical="center" wrapText="1"/>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22" fillId="0" borderId="59" xfId="0" applyFont="1" applyBorder="1" applyAlignment="1">
      <alignment horizontal="left" vertical="center" wrapText="1"/>
    </xf>
    <xf numFmtId="0" fontId="22" fillId="0" borderId="8" xfId="0" applyFont="1" applyBorder="1" applyAlignment="1">
      <alignment horizontal="left" vertical="center" wrapText="1"/>
    </xf>
    <xf numFmtId="0" fontId="22" fillId="0" borderId="60" xfId="0" applyFont="1" applyBorder="1" applyAlignment="1">
      <alignment horizontal="left" vertical="center" wrapText="1"/>
    </xf>
    <xf numFmtId="0" fontId="22" fillId="0" borderId="61" xfId="0" applyFont="1" applyBorder="1" applyAlignment="1">
      <alignment horizontal="left" vertical="center" wrapText="1"/>
    </xf>
    <xf numFmtId="0" fontId="22" fillId="0" borderId="33" xfId="0" applyFont="1" applyBorder="1" applyAlignment="1">
      <alignment horizontal="left" vertical="center" wrapText="1"/>
    </xf>
    <xf numFmtId="0" fontId="22" fillId="0" borderId="62" xfId="0" applyFont="1" applyBorder="1" applyAlignment="1">
      <alignment horizontal="left" vertical="center" wrapText="1"/>
    </xf>
    <xf numFmtId="0" fontId="4" fillId="0" borderId="26" xfId="0" applyFont="1" applyBorder="1" applyAlignment="1">
      <alignment horizontal="left" vertical="center" wrapText="1"/>
    </xf>
    <xf numFmtId="0" fontId="23" fillId="0" borderId="2" xfId="0" applyFont="1" applyBorder="1" applyAlignment="1">
      <alignment horizontal="left" vertical="center" wrapText="1"/>
    </xf>
    <xf numFmtId="0" fontId="24" fillId="0" borderId="0" xfId="0" applyFont="1" applyAlignment="1">
      <alignment horizontal="justify" vertical="center" wrapText="1"/>
    </xf>
    <xf numFmtId="0" fontId="25" fillId="0" borderId="0" xfId="0" applyFont="1" applyAlignment="1">
      <alignment horizontal="justify" vertical="center" wrapText="1"/>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30" fillId="0" borderId="2" xfId="0" applyFont="1" applyBorder="1" applyAlignment="1">
      <alignment horizontal="left"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23" fillId="0" borderId="2" xfId="0" applyFont="1" applyBorder="1" applyAlignment="1">
      <alignment horizontal="left" vertical="center"/>
    </xf>
    <xf numFmtId="0" fontId="6" fillId="0" borderId="27" xfId="2" applyFont="1" applyBorder="1" applyAlignment="1">
      <alignment horizontal="center" vertical="center"/>
    </xf>
    <xf numFmtId="0" fontId="6" fillId="0" borderId="29" xfId="2" applyFont="1" applyBorder="1" applyAlignment="1">
      <alignment horizontal="center" vertical="center"/>
    </xf>
    <xf numFmtId="0" fontId="6" fillId="0" borderId="28" xfId="2" applyFont="1" applyBorder="1" applyAlignment="1">
      <alignment horizontal="center" vertical="center"/>
    </xf>
    <xf numFmtId="0" fontId="6" fillId="0" borderId="30" xfId="2" applyFont="1" applyBorder="1" applyAlignment="1">
      <alignment horizontal="center" vertical="center"/>
    </xf>
    <xf numFmtId="0" fontId="6" fillId="0" borderId="39" xfId="2" applyFont="1" applyBorder="1" applyAlignment="1">
      <alignment horizontal="center" vertical="center"/>
    </xf>
    <xf numFmtId="0" fontId="6" fillId="0" borderId="31" xfId="2" applyFont="1" applyBorder="1" applyAlignment="1">
      <alignment horizontal="center" vertical="center"/>
    </xf>
    <xf numFmtId="0" fontId="4" fillId="4" borderId="40"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29" fillId="0" borderId="2" xfId="0" applyFont="1" applyBorder="1" applyAlignment="1">
      <alignment horizontal="center" vertical="center"/>
    </xf>
    <xf numFmtId="0" fontId="6" fillId="4" borderId="30" xfId="2" applyFont="1" applyFill="1" applyBorder="1" applyAlignment="1">
      <alignment horizontal="center" vertical="center"/>
    </xf>
    <xf numFmtId="0" fontId="6" fillId="4" borderId="39" xfId="2" applyFont="1" applyFill="1" applyBorder="1" applyAlignment="1">
      <alignment horizontal="center" vertical="center"/>
    </xf>
    <xf numFmtId="0" fontId="22" fillId="0" borderId="2" xfId="0" applyFont="1" applyBorder="1" applyAlignment="1">
      <alignment horizontal="left" vertical="center" wrapText="1"/>
    </xf>
    <xf numFmtId="0" fontId="14" fillId="3" borderId="7" xfId="0" applyFont="1" applyFill="1" applyBorder="1" applyAlignment="1">
      <alignment horizontal="center" vertical="center"/>
    </xf>
    <xf numFmtId="0" fontId="14" fillId="3" borderId="0" xfId="0" applyFont="1" applyFill="1" applyAlignment="1">
      <alignment horizontal="center" vertical="center"/>
    </xf>
    <xf numFmtId="0" fontId="28" fillId="4" borderId="2" xfId="0" applyFont="1" applyFill="1" applyBorder="1" applyAlignment="1">
      <alignment horizontal="left" vertical="center" wrapText="1"/>
    </xf>
    <xf numFmtId="0" fontId="28"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3" xfId="0" applyFont="1" applyFill="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6" fillId="4" borderId="40" xfId="2" applyFont="1" applyFill="1" applyBorder="1" applyAlignment="1">
      <alignment horizontal="center" vertical="center"/>
    </xf>
    <xf numFmtId="0" fontId="6" fillId="4" borderId="46" xfId="2" applyFont="1" applyFill="1" applyBorder="1" applyAlignment="1">
      <alignment horizontal="center" vertical="center"/>
    </xf>
    <xf numFmtId="0" fontId="6" fillId="4" borderId="41" xfId="2" applyFont="1" applyFill="1" applyBorder="1" applyAlignment="1">
      <alignment horizontal="center" vertical="center"/>
    </xf>
    <xf numFmtId="0" fontId="6" fillId="4" borderId="42" xfId="2" applyFont="1" applyFill="1" applyBorder="1" applyAlignment="1">
      <alignment horizontal="center" vertical="center"/>
    </xf>
    <xf numFmtId="0" fontId="6" fillId="4" borderId="47" xfId="2" applyFont="1" applyFill="1" applyBorder="1" applyAlignment="1">
      <alignment horizontal="center" vertical="center"/>
    </xf>
    <xf numFmtId="0" fontId="6" fillId="4" borderId="43" xfId="2" applyFont="1" applyFill="1" applyBorder="1" applyAlignment="1">
      <alignment horizontal="center" vertical="center"/>
    </xf>
    <xf numFmtId="0" fontId="6" fillId="4" borderId="44" xfId="2" applyFont="1" applyFill="1" applyBorder="1" applyAlignment="1">
      <alignment horizontal="center" vertical="center"/>
    </xf>
    <xf numFmtId="0" fontId="6" fillId="4" borderId="48" xfId="2" applyFont="1" applyFill="1" applyBorder="1" applyAlignment="1">
      <alignment horizontal="center" vertical="center"/>
    </xf>
    <xf numFmtId="0" fontId="6" fillId="4" borderId="45" xfId="2"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37" fillId="0" borderId="2" xfId="0" applyFont="1" applyBorder="1" applyAlignment="1">
      <alignment horizontal="left" vertical="center"/>
    </xf>
    <xf numFmtId="0" fontId="5" fillId="3" borderId="7" xfId="0" applyFont="1" applyFill="1" applyBorder="1" applyAlignment="1">
      <alignment horizontal="center" vertical="center"/>
    </xf>
    <xf numFmtId="0" fontId="5" fillId="3" borderId="0" xfId="0" applyFont="1" applyFill="1" applyAlignment="1">
      <alignment horizontal="center" vertical="center"/>
    </xf>
    <xf numFmtId="0" fontId="22" fillId="0" borderId="2" xfId="0" applyFont="1" applyBorder="1" applyAlignment="1">
      <alignment horizontal="center" vertical="center"/>
    </xf>
    <xf numFmtId="0" fontId="22" fillId="0" borderId="5"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23" fillId="0" borderId="4" xfId="0" applyFont="1" applyBorder="1" applyAlignment="1">
      <alignment horizontal="left" vertical="center"/>
    </xf>
    <xf numFmtId="0" fontId="22" fillId="0" borderId="5"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9" fillId="0" borderId="2" xfId="0" applyFont="1" applyBorder="1" applyAlignment="1">
      <alignment horizontal="left" vertical="center"/>
    </xf>
    <xf numFmtId="0" fontId="22" fillId="0" borderId="2"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6" fillId="4" borderId="17" xfId="2" applyFont="1" applyFill="1" applyBorder="1" applyAlignment="1">
      <alignment horizontal="center" vertical="center"/>
    </xf>
    <xf numFmtId="0" fontId="6" fillId="4" borderId="18" xfId="2" applyFont="1" applyFill="1" applyBorder="1" applyAlignment="1">
      <alignment horizontal="center" vertical="center"/>
    </xf>
    <xf numFmtId="0" fontId="6" fillId="4" borderId="19" xfId="2" applyFont="1" applyFill="1" applyBorder="1" applyAlignment="1">
      <alignment horizontal="center" vertical="center"/>
    </xf>
    <xf numFmtId="0" fontId="6" fillId="4" borderId="20" xfId="2" applyFont="1" applyFill="1" applyBorder="1" applyAlignment="1">
      <alignment horizontal="center" vertical="center"/>
    </xf>
    <xf numFmtId="0" fontId="6" fillId="4" borderId="2" xfId="2" applyFont="1" applyFill="1" applyBorder="1" applyAlignment="1">
      <alignment horizontal="center" vertical="center"/>
    </xf>
    <xf numFmtId="0" fontId="6" fillId="4" borderId="21" xfId="2" applyFont="1" applyFill="1" applyBorder="1" applyAlignment="1">
      <alignment horizontal="center" vertical="center"/>
    </xf>
    <xf numFmtId="0" fontId="6" fillId="4" borderId="22" xfId="2" applyFont="1" applyFill="1" applyBorder="1" applyAlignment="1">
      <alignment horizontal="center" vertical="center"/>
    </xf>
    <xf numFmtId="0" fontId="6" fillId="4" borderId="23" xfId="2" applyFont="1" applyFill="1" applyBorder="1" applyAlignment="1">
      <alignment horizontal="center" vertical="center"/>
    </xf>
    <xf numFmtId="0" fontId="6" fillId="4" borderId="24" xfId="2" applyFont="1" applyFill="1" applyBorder="1" applyAlignment="1">
      <alignment horizontal="center" vertical="center"/>
    </xf>
    <xf numFmtId="0" fontId="31" fillId="0" borderId="0" xfId="0" applyFont="1" applyAlignment="1">
      <alignment horizontal="center" vertical="center" wrapText="1"/>
    </xf>
    <xf numFmtId="0" fontId="22" fillId="0" borderId="2" xfId="0" applyFont="1" applyFill="1" applyBorder="1" applyAlignment="1">
      <alignment horizontal="left" vertical="center"/>
    </xf>
    <xf numFmtId="0" fontId="5" fillId="3" borderId="2" xfId="0" applyFont="1" applyFill="1" applyBorder="1" applyAlignment="1">
      <alignment horizontal="left" vertical="center" wrapText="1"/>
    </xf>
    <xf numFmtId="0" fontId="33" fillId="4" borderId="63" xfId="0" applyFont="1" applyFill="1" applyBorder="1" applyAlignment="1" applyProtection="1">
      <alignment horizontal="center" vertical="center" wrapText="1"/>
    </xf>
    <xf numFmtId="0" fontId="33" fillId="4" borderId="53" xfId="0" applyFont="1" applyFill="1" applyBorder="1" applyAlignment="1" applyProtection="1">
      <alignment horizontal="center" vertical="center" wrapText="1"/>
    </xf>
    <xf numFmtId="0" fontId="36" fillId="4" borderId="63" xfId="0" applyFont="1" applyFill="1" applyBorder="1" applyAlignment="1" applyProtection="1">
      <alignment horizontal="justify" vertical="center" wrapText="1"/>
    </xf>
    <xf numFmtId="0" fontId="36" fillId="4" borderId="53" xfId="0" applyFont="1" applyFill="1" applyBorder="1" applyAlignment="1" applyProtection="1">
      <alignment horizontal="justify" vertical="center" wrapText="1"/>
    </xf>
    <xf numFmtId="0" fontId="36" fillId="4" borderId="63" xfId="0" applyFont="1" applyFill="1" applyBorder="1" applyAlignment="1" applyProtection="1">
      <alignment horizontal="center" vertical="center" wrapText="1"/>
    </xf>
    <xf numFmtId="0" fontId="36" fillId="4" borderId="53" xfId="0" applyFont="1" applyFill="1" applyBorder="1" applyAlignment="1" applyProtection="1">
      <alignment horizontal="center" vertical="center" wrapText="1"/>
    </xf>
    <xf numFmtId="9" fontId="36" fillId="4" borderId="63" xfId="5" applyNumberFormat="1" applyFont="1" applyFill="1" applyBorder="1" applyAlignment="1" applyProtection="1">
      <alignment horizontal="center" vertical="center" wrapText="1"/>
    </xf>
    <xf numFmtId="9" fontId="36" fillId="4" borderId="53" xfId="5" applyNumberFormat="1" applyFont="1" applyFill="1" applyBorder="1" applyAlignment="1" applyProtection="1">
      <alignment horizontal="center" vertical="center" wrapText="1"/>
    </xf>
    <xf numFmtId="170" fontId="50" fillId="4" borderId="63" xfId="5" applyNumberFormat="1" applyFont="1" applyFill="1" applyBorder="1" applyAlignment="1" applyProtection="1">
      <alignment horizontal="center" vertical="center" wrapText="1"/>
    </xf>
    <xf numFmtId="170" fontId="50" fillId="4" borderId="53" xfId="5" applyNumberFormat="1" applyFont="1" applyFill="1" applyBorder="1" applyAlignment="1" applyProtection="1">
      <alignment horizontal="center" vertical="center" wrapText="1"/>
    </xf>
    <xf numFmtId="14" fontId="36" fillId="4" borderId="63" xfId="0" applyNumberFormat="1" applyFont="1" applyFill="1" applyBorder="1" applyAlignment="1" applyProtection="1">
      <alignment horizontal="center" vertical="center" wrapText="1"/>
    </xf>
    <xf numFmtId="14" fontId="36" fillId="4" borderId="53" xfId="0" applyNumberFormat="1" applyFont="1" applyFill="1" applyBorder="1" applyAlignment="1" applyProtection="1">
      <alignment horizontal="center" vertical="center" wrapText="1"/>
    </xf>
    <xf numFmtId="1" fontId="36" fillId="4" borderId="63" xfId="0" applyNumberFormat="1" applyFont="1" applyFill="1" applyBorder="1" applyAlignment="1" applyProtection="1">
      <alignment horizontal="center" vertical="center" wrapText="1"/>
    </xf>
    <xf numFmtId="1" fontId="36" fillId="4" borderId="53" xfId="0" applyNumberFormat="1" applyFont="1" applyFill="1" applyBorder="1" applyAlignment="1" applyProtection="1">
      <alignment horizontal="center" vertical="center" wrapText="1"/>
    </xf>
    <xf numFmtId="10" fontId="36" fillId="4" borderId="63" xfId="5" applyNumberFormat="1" applyFont="1" applyFill="1" applyBorder="1" applyAlignment="1" applyProtection="1">
      <alignment horizontal="center" vertical="center" wrapText="1"/>
    </xf>
    <xf numFmtId="10" fontId="36" fillId="4" borderId="53" xfId="5" applyNumberFormat="1" applyFont="1" applyFill="1" applyBorder="1" applyAlignment="1" applyProtection="1">
      <alignment horizontal="center" vertical="center" wrapText="1"/>
    </xf>
    <xf numFmtId="10" fontId="36" fillId="12" borderId="63" xfId="5" applyNumberFormat="1" applyFont="1" applyFill="1" applyBorder="1" applyAlignment="1" applyProtection="1">
      <alignment horizontal="center" vertical="center" wrapText="1"/>
    </xf>
    <xf numFmtId="10" fontId="36" fillId="12" borderId="53" xfId="5" applyNumberFormat="1" applyFont="1" applyFill="1" applyBorder="1" applyAlignment="1" applyProtection="1">
      <alignment horizontal="center" vertical="center" wrapText="1"/>
    </xf>
    <xf numFmtId="0" fontId="6" fillId="4" borderId="49" xfId="2" applyFont="1" applyFill="1" applyBorder="1" applyAlignment="1">
      <alignment horizontal="center" vertical="center"/>
    </xf>
    <xf numFmtId="0" fontId="6" fillId="4" borderId="3" xfId="2" applyFont="1" applyFill="1" applyBorder="1" applyAlignment="1">
      <alignment horizontal="center" vertical="center"/>
    </xf>
    <xf numFmtId="0" fontId="6" fillId="4" borderId="50" xfId="2" applyFont="1" applyFill="1" applyBorder="1" applyAlignment="1">
      <alignment horizontal="center" vertical="center"/>
    </xf>
    <xf numFmtId="0" fontId="4" fillId="4" borderId="17"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22" fillId="0" borderId="5" xfId="0" applyFont="1" applyBorder="1" applyAlignment="1">
      <alignment horizontal="justify" vertical="center" wrapText="1"/>
    </xf>
    <xf numFmtId="0" fontId="22" fillId="0" borderId="4" xfId="0" applyFont="1" applyBorder="1" applyAlignment="1">
      <alignment horizontal="justify" vertical="center" wrapText="1"/>
    </xf>
    <xf numFmtId="0" fontId="22" fillId="0" borderId="3" xfId="0" applyFont="1" applyBorder="1" applyAlignment="1">
      <alignment horizontal="justify" vertical="center" wrapText="1"/>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xf numFmtId="10" fontId="36" fillId="14" borderId="63" xfId="5" applyNumberFormat="1" applyFont="1" applyFill="1" applyBorder="1" applyAlignment="1" applyProtection="1">
      <alignment horizontal="center" vertical="center" wrapText="1"/>
    </xf>
    <xf numFmtId="10" fontId="36" fillId="14" borderId="53" xfId="5" applyNumberFormat="1" applyFont="1" applyFill="1" applyBorder="1" applyAlignment="1" applyProtection="1">
      <alignment horizontal="center" vertical="center" wrapText="1"/>
    </xf>
    <xf numFmtId="0" fontId="2" fillId="4" borderId="0" xfId="0" applyFont="1" applyFill="1" applyBorder="1" applyProtection="1"/>
    <xf numFmtId="0" fontId="2" fillId="4" borderId="0" xfId="0" applyFont="1" applyFill="1" applyBorder="1" applyAlignment="1" applyProtection="1">
      <alignment horizontal="center" vertical="center" wrapText="1"/>
    </xf>
    <xf numFmtId="0" fontId="2" fillId="4" borderId="0" xfId="0" applyFont="1" applyFill="1" applyBorder="1" applyAlignment="1" applyProtection="1">
      <alignment vertical="center" wrapText="1"/>
    </xf>
    <xf numFmtId="0" fontId="2" fillId="4" borderId="0" xfId="0" applyFont="1" applyFill="1" applyBorder="1" applyAlignment="1" applyProtection="1">
      <alignment horizontal="center"/>
    </xf>
    <xf numFmtId="10" fontId="16" fillId="0" borderId="0" xfId="5" applyNumberFormat="1" applyFont="1" applyBorder="1" applyAlignment="1" applyProtection="1">
      <alignment horizontal="left" vertical="center" wrapText="1"/>
    </xf>
    <xf numFmtId="10" fontId="16" fillId="0" borderId="0" xfId="5" applyNumberFormat="1" applyFont="1" applyBorder="1" applyAlignment="1" applyProtection="1">
      <alignment horizontal="center" vertical="center" wrapText="1"/>
    </xf>
    <xf numFmtId="10" fontId="16" fillId="0" borderId="0" xfId="0" applyNumberFormat="1"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10" fontId="38" fillId="0" borderId="7" xfId="7" applyNumberFormat="1" applyFont="1" applyFill="1" applyBorder="1" applyAlignment="1" applyProtection="1">
      <alignment horizontal="left" vertical="center" wrapText="1"/>
    </xf>
    <xf numFmtId="10" fontId="38" fillId="0" borderId="0" xfId="0" applyNumberFormat="1" applyFont="1" applyFill="1" applyBorder="1" applyAlignment="1" applyProtection="1">
      <alignment horizontal="center" vertical="center" wrapText="1"/>
    </xf>
    <xf numFmtId="10" fontId="38" fillId="12" borderId="0" xfId="7" applyNumberFormat="1" applyFont="1" applyFill="1" applyBorder="1" applyAlignment="1" applyProtection="1">
      <alignment horizontal="center" vertical="center" wrapText="1"/>
    </xf>
    <xf numFmtId="10" fontId="38" fillId="0" borderId="0" xfId="0" applyNumberFormat="1" applyFont="1" applyFill="1" applyBorder="1" applyAlignment="1" applyProtection="1">
      <alignment horizontal="left" vertical="center" wrapText="1"/>
    </xf>
    <xf numFmtId="168" fontId="19" fillId="0" borderId="0" xfId="0" applyNumberFormat="1" applyFont="1" applyBorder="1" applyAlignment="1" applyProtection="1">
      <alignment horizontal="left" vertical="center" wrapText="1"/>
    </xf>
    <xf numFmtId="1" fontId="16" fillId="0" borderId="0" xfId="0" applyNumberFormat="1" applyFont="1" applyBorder="1" applyAlignment="1" applyProtection="1">
      <alignment horizontal="center" vertical="center" wrapText="1"/>
    </xf>
    <xf numFmtId="41" fontId="19" fillId="0" borderId="0" xfId="6" applyFont="1" applyFill="1" applyBorder="1" applyAlignment="1" applyProtection="1">
      <alignment horizontal="center" vertical="center" wrapText="1"/>
    </xf>
    <xf numFmtId="0" fontId="19" fillId="4" borderId="0" xfId="0" applyFont="1" applyFill="1" applyBorder="1" applyAlignment="1" applyProtection="1">
      <alignment vertical="center" wrapText="1"/>
    </xf>
    <xf numFmtId="1" fontId="17" fillId="4" borderId="0" xfId="0" applyNumberFormat="1"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0" fontId="2" fillId="4" borderId="0" xfId="0" applyFont="1" applyFill="1" applyAlignment="1" applyProtection="1">
      <alignment horizontal="center" vertical="center" wrapText="1"/>
    </xf>
    <xf numFmtId="0" fontId="2" fillId="4" borderId="0" xfId="0" applyFont="1" applyFill="1" applyAlignment="1" applyProtection="1">
      <alignment vertical="center" wrapText="1"/>
    </xf>
    <xf numFmtId="0" fontId="45" fillId="4" borderId="0" xfId="0" applyFont="1" applyFill="1" applyAlignment="1" applyProtection="1">
      <alignment horizontal="center" vertical="center" wrapText="1"/>
    </xf>
    <xf numFmtId="0" fontId="2" fillId="4" borderId="0" xfId="0" applyFont="1" applyFill="1" applyAlignment="1" applyProtection="1">
      <alignment horizontal="justify" vertical="center" wrapText="1"/>
    </xf>
    <xf numFmtId="0" fontId="2" fillId="4" borderId="0" xfId="0" applyFont="1" applyFill="1" applyProtection="1"/>
    <xf numFmtId="0" fontId="2" fillId="4" borderId="0" xfId="0" applyFont="1" applyFill="1" applyAlignment="1" applyProtection="1">
      <alignment horizontal="center"/>
    </xf>
    <xf numFmtId="0" fontId="2" fillId="4" borderId="51" xfId="0" applyFont="1" applyFill="1" applyBorder="1" applyAlignment="1" applyProtection="1">
      <alignment horizontal="center" vertical="center" wrapText="1"/>
    </xf>
    <xf numFmtId="0" fontId="13" fillId="4" borderId="27" xfId="2" applyFont="1" applyFill="1" applyBorder="1" applyAlignment="1" applyProtection="1">
      <alignment horizontal="center" vertical="center"/>
    </xf>
    <xf numFmtId="0" fontId="13" fillId="4" borderId="29" xfId="2" applyFont="1" applyFill="1" applyBorder="1" applyAlignment="1" applyProtection="1">
      <alignment horizontal="center" vertical="center"/>
    </xf>
    <xf numFmtId="0" fontId="13" fillId="4" borderId="28" xfId="2" applyFont="1" applyFill="1" applyBorder="1" applyAlignment="1" applyProtection="1">
      <alignment horizontal="center" vertical="center"/>
    </xf>
    <xf numFmtId="0" fontId="2" fillId="4" borderId="27" xfId="0" applyFont="1" applyFill="1" applyBorder="1" applyAlignment="1" applyProtection="1">
      <alignment horizontal="left" vertical="center" wrapText="1"/>
    </xf>
    <xf numFmtId="0" fontId="2" fillId="4" borderId="28" xfId="0" applyFont="1" applyFill="1" applyBorder="1" applyAlignment="1" applyProtection="1">
      <alignment horizontal="left" vertical="center" wrapText="1"/>
    </xf>
    <xf numFmtId="0" fontId="2" fillId="4" borderId="0" xfId="0" applyFont="1" applyFill="1" applyBorder="1" applyAlignment="1" applyProtection="1">
      <alignment horizontal="left" vertical="center" wrapText="1"/>
    </xf>
    <xf numFmtId="0" fontId="2" fillId="4" borderId="58" xfId="0" applyFont="1" applyFill="1" applyBorder="1" applyAlignment="1" applyProtection="1">
      <alignment horizontal="center" vertical="center" wrapText="1"/>
    </xf>
    <xf numFmtId="0" fontId="13" fillId="4" borderId="56" xfId="2" applyFont="1" applyFill="1" applyBorder="1" applyAlignment="1" applyProtection="1">
      <alignment horizontal="center" vertical="center"/>
    </xf>
    <xf numFmtId="0" fontId="13" fillId="4" borderId="4" xfId="2" applyFont="1" applyFill="1" applyBorder="1" applyAlignment="1" applyProtection="1">
      <alignment horizontal="center" vertical="center"/>
    </xf>
    <xf numFmtId="0" fontId="13" fillId="4" borderId="57" xfId="2" applyFont="1" applyFill="1" applyBorder="1" applyAlignment="1" applyProtection="1">
      <alignment horizontal="center" vertical="center"/>
    </xf>
    <xf numFmtId="0" fontId="2" fillId="4" borderId="56" xfId="0" applyFont="1" applyFill="1" applyBorder="1" applyAlignment="1" applyProtection="1">
      <alignment horizontal="left" vertical="center" wrapText="1"/>
    </xf>
    <xf numFmtId="0" fontId="2" fillId="4" borderId="57" xfId="0" applyFont="1" applyFill="1" applyBorder="1" applyAlignment="1" applyProtection="1">
      <alignment horizontal="left" vertical="center" wrapText="1"/>
    </xf>
    <xf numFmtId="0" fontId="2" fillId="4" borderId="52" xfId="0" applyFont="1" applyFill="1" applyBorder="1" applyAlignment="1" applyProtection="1">
      <alignment horizontal="center" vertical="center" wrapText="1"/>
    </xf>
    <xf numFmtId="0" fontId="13" fillId="4" borderId="54" xfId="2" applyFont="1" applyFill="1" applyBorder="1" applyAlignment="1" applyProtection="1">
      <alignment horizontal="center" vertical="center"/>
    </xf>
    <xf numFmtId="0" fontId="13" fillId="4" borderId="35" xfId="2" applyFont="1" applyFill="1" applyBorder="1" applyAlignment="1" applyProtection="1">
      <alignment horizontal="center" vertical="center"/>
    </xf>
    <xf numFmtId="0" fontId="13" fillId="4" borderId="55" xfId="2" applyFont="1" applyFill="1" applyBorder="1" applyAlignment="1" applyProtection="1">
      <alignment horizontal="center" vertical="center"/>
    </xf>
    <xf numFmtId="0" fontId="2" fillId="4" borderId="54" xfId="0" applyFont="1" applyFill="1" applyBorder="1" applyAlignment="1" applyProtection="1">
      <alignment horizontal="left" vertical="center" wrapText="1"/>
    </xf>
    <xf numFmtId="0" fontId="2" fillId="4" borderId="55" xfId="0" applyFont="1" applyFill="1" applyBorder="1" applyAlignment="1" applyProtection="1">
      <alignment horizontal="left" vertical="center" wrapText="1"/>
    </xf>
    <xf numFmtId="0" fontId="13" fillId="4" borderId="0" xfId="2" applyFont="1" applyFill="1" applyAlignment="1" applyProtection="1">
      <alignment horizontal="center" vertical="center"/>
    </xf>
    <xf numFmtId="0" fontId="13" fillId="4" borderId="0" xfId="2" applyFont="1" applyFill="1" applyAlignment="1" applyProtection="1">
      <alignment vertical="center"/>
    </xf>
    <xf numFmtId="0" fontId="46" fillId="4" borderId="0" xfId="2" applyFont="1" applyFill="1" applyAlignment="1" applyProtection="1">
      <alignment horizontal="center" vertical="center"/>
    </xf>
    <xf numFmtId="0" fontId="7" fillId="4" borderId="5" xfId="0" applyFont="1" applyFill="1" applyBorder="1" applyAlignment="1" applyProtection="1">
      <alignment horizontal="center" vertical="center"/>
    </xf>
    <xf numFmtId="0" fontId="35" fillId="4" borderId="4" xfId="0" applyFont="1" applyFill="1" applyBorder="1" applyAlignment="1" applyProtection="1">
      <alignment horizontal="left" vertical="center"/>
    </xf>
    <xf numFmtId="0" fontId="35" fillId="4" borderId="3" xfId="0" applyFont="1" applyFill="1" applyBorder="1" applyAlignment="1" applyProtection="1">
      <alignment horizontal="left" vertical="center"/>
    </xf>
    <xf numFmtId="0" fontId="35" fillId="4" borderId="0" xfId="0" applyFont="1" applyFill="1" applyBorder="1" applyAlignment="1" applyProtection="1">
      <alignment horizontal="left" vertical="center"/>
    </xf>
    <xf numFmtId="0" fontId="13" fillId="4" borderId="2" xfId="0" applyFont="1" applyFill="1" applyBorder="1" applyAlignment="1" applyProtection="1">
      <alignment horizontal="center"/>
    </xf>
    <xf numFmtId="0" fontId="14" fillId="8" borderId="2" xfId="0" applyFont="1" applyFill="1" applyBorder="1" applyAlignment="1" applyProtection="1">
      <alignment horizontal="center" vertical="center" wrapText="1"/>
    </xf>
    <xf numFmtId="9" fontId="47" fillId="8" borderId="2" xfId="0" applyNumberFormat="1" applyFont="1" applyFill="1" applyBorder="1" applyAlignment="1" applyProtection="1">
      <alignment horizontal="center" vertical="center" wrapText="1"/>
    </xf>
    <xf numFmtId="166" fontId="14" fillId="8" borderId="2" xfId="0" applyNumberFormat="1" applyFont="1" applyFill="1" applyBorder="1" applyAlignment="1" applyProtection="1">
      <alignment horizontal="center" vertical="center" wrapText="1"/>
    </xf>
    <xf numFmtId="9" fontId="14" fillId="8" borderId="2" xfId="0" applyNumberFormat="1" applyFont="1" applyFill="1" applyBorder="1" applyAlignment="1" applyProtection="1">
      <alignment horizontal="center" vertical="center" wrapText="1"/>
    </xf>
    <xf numFmtId="0" fontId="14" fillId="9" borderId="2" xfId="0" applyFont="1" applyFill="1" applyBorder="1" applyAlignment="1" applyProtection="1">
      <alignment horizontal="center" vertical="center" wrapText="1"/>
    </xf>
    <xf numFmtId="0" fontId="34" fillId="0" borderId="0" xfId="0" applyFont="1" applyAlignment="1" applyProtection="1">
      <alignment horizontal="center" vertical="center" wrapText="1"/>
    </xf>
    <xf numFmtId="0" fontId="36" fillId="0" borderId="2" xfId="0" applyFont="1" applyBorder="1" applyAlignment="1" applyProtection="1">
      <alignment horizontal="justify" vertical="top" wrapText="1"/>
    </xf>
    <xf numFmtId="169" fontId="36" fillId="0" borderId="2" xfId="0" applyNumberFormat="1" applyFont="1" applyFill="1" applyBorder="1" applyAlignment="1" applyProtection="1">
      <alignment horizontal="center" vertical="center" wrapText="1"/>
    </xf>
    <xf numFmtId="170" fontId="36" fillId="14" borderId="2" xfId="0" applyNumberFormat="1" applyFont="1" applyFill="1" applyBorder="1" applyAlignment="1" applyProtection="1">
      <alignment horizontal="center" vertical="center" wrapText="1"/>
    </xf>
    <xf numFmtId="10" fontId="38" fillId="12" borderId="2" xfId="7" applyNumberFormat="1" applyFont="1" applyFill="1" applyBorder="1" applyAlignment="1" applyProtection="1">
      <alignment horizontal="center" vertical="center" wrapText="1"/>
    </xf>
    <xf numFmtId="10" fontId="38" fillId="0" borderId="2" xfId="7" applyNumberFormat="1" applyFont="1" applyFill="1" applyBorder="1" applyAlignment="1" applyProtection="1">
      <alignment horizontal="center" vertical="center" wrapText="1"/>
    </xf>
    <xf numFmtId="10" fontId="38" fillId="0" borderId="2" xfId="0" applyNumberFormat="1" applyFont="1" applyFill="1" applyBorder="1" applyAlignment="1" applyProtection="1">
      <alignment horizontal="center" vertical="center" wrapText="1"/>
    </xf>
    <xf numFmtId="10" fontId="38" fillId="0" borderId="2" xfId="0" applyNumberFormat="1" applyFont="1" applyFill="1" applyBorder="1" applyAlignment="1" applyProtection="1">
      <alignment horizontal="left" vertical="center" wrapText="1"/>
    </xf>
    <xf numFmtId="9" fontId="36" fillId="0" borderId="0" xfId="0" applyNumberFormat="1" applyFont="1" applyBorder="1" applyAlignment="1" applyProtection="1">
      <alignment horizontal="center" vertical="center" wrapText="1"/>
    </xf>
    <xf numFmtId="0" fontId="16" fillId="0" borderId="0" xfId="0" applyFont="1" applyAlignment="1" applyProtection="1">
      <alignment horizontal="center" vertical="center" wrapText="1"/>
    </xf>
    <xf numFmtId="169" fontId="36" fillId="4" borderId="2" xfId="0" applyNumberFormat="1" applyFont="1" applyFill="1" applyBorder="1" applyAlignment="1" applyProtection="1">
      <alignment horizontal="center" vertical="center" wrapText="1"/>
    </xf>
    <xf numFmtId="9" fontId="36" fillId="0" borderId="0" xfId="5" applyFont="1" applyFill="1" applyBorder="1" applyAlignment="1" applyProtection="1">
      <alignment horizontal="center" vertical="center"/>
    </xf>
    <xf numFmtId="0" fontId="36" fillId="4" borderId="2" xfId="0" applyFont="1" applyFill="1" applyBorder="1" applyAlignment="1" applyProtection="1">
      <alignment horizontal="justify" vertical="top" wrapText="1"/>
    </xf>
    <xf numFmtId="10" fontId="36" fillId="14" borderId="2" xfId="0" applyNumberFormat="1" applyFont="1" applyFill="1" applyBorder="1" applyAlignment="1" applyProtection="1">
      <alignment horizontal="center" vertical="center" wrapText="1"/>
    </xf>
    <xf numFmtId="10" fontId="41" fillId="0" borderId="2" xfId="0" applyNumberFormat="1" applyFont="1" applyFill="1" applyBorder="1" applyAlignment="1" applyProtection="1">
      <alignment horizontal="center" vertical="center" wrapText="1"/>
    </xf>
    <xf numFmtId="10" fontId="38" fillId="0" borderId="2" xfId="5" applyNumberFormat="1" applyFont="1" applyFill="1" applyBorder="1" applyAlignment="1" applyProtection="1">
      <alignment horizontal="center" vertical="center" wrapText="1"/>
    </xf>
    <xf numFmtId="10" fontId="38" fillId="0" borderId="2" xfId="5" applyNumberFormat="1" applyFont="1" applyFill="1" applyBorder="1" applyAlignment="1" applyProtection="1">
      <alignment horizontal="left" vertical="center" wrapText="1"/>
    </xf>
    <xf numFmtId="0" fontId="36" fillId="4" borderId="63" xfId="0" applyFont="1" applyFill="1" applyBorder="1" applyAlignment="1" applyProtection="1">
      <alignment horizontal="justify" vertical="top" wrapText="1"/>
    </xf>
    <xf numFmtId="10" fontId="36" fillId="0" borderId="63" xfId="5" applyNumberFormat="1" applyFont="1" applyFill="1" applyBorder="1" applyAlignment="1" applyProtection="1">
      <alignment horizontal="center" vertical="center" wrapText="1"/>
    </xf>
    <xf numFmtId="0" fontId="36" fillId="4" borderId="53" xfId="0" applyFont="1" applyFill="1" applyBorder="1" applyAlignment="1" applyProtection="1">
      <alignment horizontal="justify" vertical="top" wrapText="1"/>
    </xf>
    <xf numFmtId="10" fontId="36" fillId="0" borderId="53" xfId="5" applyNumberFormat="1" applyFont="1" applyFill="1" applyBorder="1" applyAlignment="1" applyProtection="1">
      <alignment horizontal="center" vertical="center" wrapText="1"/>
    </xf>
    <xf numFmtId="0" fontId="32" fillId="0" borderId="0" xfId="0" applyFont="1" applyAlignment="1" applyProtection="1">
      <alignment horizontal="center" vertical="center" wrapText="1"/>
    </xf>
    <xf numFmtId="0" fontId="32" fillId="4" borderId="0" xfId="0" applyFont="1" applyFill="1" applyAlignment="1" applyProtection="1">
      <alignment horizontal="center" vertical="center" wrapText="1"/>
    </xf>
    <xf numFmtId="0" fontId="32" fillId="4" borderId="0" xfId="0" applyFont="1" applyFill="1" applyAlignment="1" applyProtection="1">
      <alignment vertical="center" wrapText="1"/>
    </xf>
    <xf numFmtId="9" fontId="49" fillId="10" borderId="53" xfId="0" applyNumberFormat="1" applyFont="1" applyFill="1" applyBorder="1" applyAlignment="1" applyProtection="1">
      <alignment horizontal="center" vertical="center" wrapText="1"/>
    </xf>
    <xf numFmtId="167" fontId="32" fillId="4" borderId="0" xfId="0" applyNumberFormat="1" applyFont="1" applyFill="1" applyAlignment="1" applyProtection="1">
      <alignment horizontal="center" vertical="center" wrapText="1"/>
    </xf>
    <xf numFmtId="0" fontId="32" fillId="4" borderId="0" xfId="0" applyFont="1" applyFill="1" applyAlignment="1" applyProtection="1">
      <alignment horizontal="justify" vertical="center" wrapText="1"/>
    </xf>
    <xf numFmtId="172" fontId="33" fillId="11" borderId="53" xfId="0" applyNumberFormat="1" applyFont="1" applyFill="1" applyBorder="1" applyAlignment="1" applyProtection="1">
      <alignment horizontal="center" vertical="center" wrapText="1"/>
    </xf>
    <xf numFmtId="10" fontId="39" fillId="13" borderId="53" xfId="0" applyNumberFormat="1" applyFont="1" applyFill="1" applyBorder="1" applyAlignment="1" applyProtection="1">
      <alignment horizontal="center" vertical="center" wrapText="1"/>
    </xf>
    <xf numFmtId="170" fontId="38" fillId="4" borderId="0" xfId="0" applyNumberFormat="1" applyFont="1" applyFill="1" applyAlignment="1" applyProtection="1">
      <alignment horizontal="center" vertical="center" wrapText="1"/>
    </xf>
    <xf numFmtId="10" fontId="40" fillId="0" borderId="0" xfId="6" applyNumberFormat="1" applyFont="1" applyFill="1" applyAlignment="1" applyProtection="1">
      <alignment horizontal="center" vertical="center" wrapText="1"/>
    </xf>
    <xf numFmtId="170" fontId="36" fillId="4" borderId="0" xfId="6" applyNumberFormat="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16" fillId="4" borderId="0" xfId="0" applyFont="1" applyFill="1" applyAlignment="1" applyProtection="1">
      <alignment vertical="center" wrapText="1"/>
    </xf>
    <xf numFmtId="0" fontId="48" fillId="4" borderId="0" xfId="0" applyFont="1" applyFill="1" applyAlignment="1" applyProtection="1">
      <alignment horizontal="center" vertical="center" wrapText="1"/>
    </xf>
    <xf numFmtId="172" fontId="19" fillId="0" borderId="0" xfId="5" applyNumberFormat="1" applyFont="1" applyFill="1" applyAlignment="1" applyProtection="1">
      <alignment horizontal="center" vertical="center" wrapText="1"/>
    </xf>
    <xf numFmtId="170" fontId="19" fillId="4" borderId="0" xfId="5" applyNumberFormat="1" applyFont="1" applyFill="1" applyAlignment="1" applyProtection="1">
      <alignment horizontal="center" vertical="center" wrapText="1"/>
    </xf>
    <xf numFmtId="10" fontId="44" fillId="0" borderId="0" xfId="0" applyNumberFormat="1" applyFont="1" applyFill="1" applyAlignment="1" applyProtection="1">
      <alignment horizontal="center" vertical="center" wrapText="1"/>
    </xf>
    <xf numFmtId="10" fontId="2" fillId="4" borderId="0" xfId="0" applyNumberFormat="1" applyFont="1" applyFill="1" applyProtection="1"/>
    <xf numFmtId="10" fontId="13" fillId="0" borderId="0" xfId="0" applyNumberFormat="1" applyFont="1" applyFill="1" applyAlignment="1" applyProtection="1">
      <alignment horizontal="center" vertical="center" wrapText="1"/>
    </xf>
    <xf numFmtId="10" fontId="2" fillId="0" borderId="0" xfId="0" applyNumberFormat="1" applyFont="1" applyFill="1" applyAlignment="1" applyProtection="1">
      <alignment horizontal="center" vertical="center" wrapText="1"/>
    </xf>
    <xf numFmtId="10" fontId="2" fillId="4" borderId="0" xfId="0" applyNumberFormat="1" applyFont="1" applyFill="1" applyAlignment="1" applyProtection="1">
      <alignment horizontal="center" vertical="center" wrapText="1"/>
    </xf>
    <xf numFmtId="172" fontId="2" fillId="0" borderId="0" xfId="5" applyNumberFormat="1" applyFont="1" applyFill="1" applyAlignment="1" applyProtection="1">
      <alignment horizontal="center" vertical="center" wrapText="1"/>
    </xf>
    <xf numFmtId="171" fontId="2" fillId="4" borderId="0" xfId="0" applyNumberFormat="1" applyFont="1" applyFill="1" applyAlignment="1" applyProtection="1">
      <alignment horizontal="center" vertical="center" wrapText="1"/>
    </xf>
    <xf numFmtId="0" fontId="2" fillId="0" borderId="0" xfId="0" applyFont="1" applyFill="1" applyAlignment="1" applyProtection="1">
      <alignment horizontal="center" vertical="center" wrapText="1"/>
    </xf>
    <xf numFmtId="2" fontId="2" fillId="0" borderId="0" xfId="0" applyNumberFormat="1" applyFont="1" applyFill="1" applyAlignment="1" applyProtection="1">
      <alignment horizontal="center" vertical="center" wrapText="1"/>
    </xf>
    <xf numFmtId="2" fontId="2" fillId="4" borderId="0" xfId="0" applyNumberFormat="1" applyFont="1" applyFill="1" applyAlignment="1" applyProtection="1">
      <alignment horizontal="center" vertical="center" wrapText="1"/>
    </xf>
  </cellXfs>
  <cellStyles count="9">
    <cellStyle name="Hipervínculo" xfId="4" builtinId="8"/>
    <cellStyle name="Millares [0]" xfId="6" builtinId="6"/>
    <cellStyle name="Millares [0] 2" xfId="8"/>
    <cellStyle name="Neutral" xfId="1" builtinId="28" customBuiltin="1"/>
    <cellStyle name="Normal" xfId="0" builtinId="0"/>
    <cellStyle name="Normal 2" xfId="2"/>
    <cellStyle name="Porcentaje" xfId="5" builtinId="5"/>
    <cellStyle name="Porcentaje 2" xfId="7"/>
    <cellStyle name="Total" xfId="3" builtinId="25" customBuiltin="1"/>
  </cellStyles>
  <dxfs count="30">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36</xdr:col>
      <xdr:colOff>462642</xdr:colOff>
      <xdr:row>6</xdr:row>
      <xdr:rowOff>108858</xdr:rowOff>
    </xdr:from>
    <xdr:to>
      <xdr:col>36</xdr:col>
      <xdr:colOff>1638300</xdr:colOff>
      <xdr:row>9</xdr:row>
      <xdr:rowOff>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1925642" y="1467758"/>
          <a:ext cx="1175658" cy="11992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1484313</xdr:colOff>
      <xdr:row>1</xdr:row>
      <xdr:rowOff>34925</xdr:rowOff>
    </xdr:from>
    <xdr:to>
      <xdr:col>3</xdr:col>
      <xdr:colOff>163513</xdr:colOff>
      <xdr:row>4</xdr:row>
      <xdr:rowOff>204486</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3141" y="213519"/>
          <a:ext cx="917575" cy="92858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18</xdr:row>
      <xdr:rowOff>2</xdr:rowOff>
    </xdr:from>
    <xdr:to>
      <xdr:col>6</xdr:col>
      <xdr:colOff>402789</xdr:colOff>
      <xdr:row>25</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29</xdr:row>
      <xdr:rowOff>10574</xdr:rowOff>
    </xdr:from>
    <xdr:to>
      <xdr:col>5</xdr:col>
      <xdr:colOff>718777</xdr:colOff>
      <xdr:row>40</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24</xdr:row>
      <xdr:rowOff>95250</xdr:rowOff>
    </xdr:from>
    <xdr:to>
      <xdr:col>3</xdr:col>
      <xdr:colOff>1651623</xdr:colOff>
      <xdr:row>33</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01_Promocion_RSESE_PYMES%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sers/NiniRa/NINROD/Planeaci&#243;n%20Estrat&#233;gica%202016/Difusi&#243;n%20procedimiento%20para%20resoluci&#243;n%20de%20objeciones%20en%20garant&#237;as%20mobiliari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 tocar"/>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Humanos"/>
      <sheetName val="Comunicaciones internas"/>
      <sheetName val="Recursos Financieros"/>
      <sheetName val="Interesados"/>
      <sheetName val="Plan de comunicaciones"/>
      <sheetName val="Requerimientos"/>
      <sheetName val="Alcance"/>
      <sheetName val="EDT- Actividades"/>
      <sheetName val="Riesgos-Cronograma"/>
      <sheetName val="No toc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mailto:amandaf@supersociedades.gov.co" TargetMode="External"/><Relationship Id="rId7" Type="http://schemas.openxmlformats.org/officeDocument/2006/relationships/printerSettings" Target="../printerSettings/printerSettings7.bin"/><Relationship Id="rId2" Type="http://schemas.openxmlformats.org/officeDocument/2006/relationships/hyperlink" Target="mailto:CarlosR@SUPERSOCIEDADES.GOV.CO" TargetMode="External"/><Relationship Id="rId1" Type="http://schemas.openxmlformats.org/officeDocument/2006/relationships/hyperlink" Target="mailto:bescobar@supersociedades.gov.co" TargetMode="External"/><Relationship Id="rId6" Type="http://schemas.openxmlformats.org/officeDocument/2006/relationships/hyperlink" Target="mailto:YhonC@SUPERSOCIEDADES.GOV.CO" TargetMode="External"/><Relationship Id="rId5" Type="http://schemas.openxmlformats.org/officeDocument/2006/relationships/hyperlink" Target="mailto:vromero@supersociedades.gov.co" TargetMode="External"/><Relationship Id="rId10" Type="http://schemas.openxmlformats.org/officeDocument/2006/relationships/comments" Target="../comments6.xml"/><Relationship Id="rId4" Type="http://schemas.openxmlformats.org/officeDocument/2006/relationships/hyperlink" Target="mailto:mespa&#241;ol@supersociedades.gov.co" TargetMode="External"/><Relationship Id="rId9"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zoomScale="110" zoomScaleNormal="110" workbookViewId="0">
      <selection activeCell="E7" sqref="E7:L7"/>
    </sheetView>
  </sheetViews>
  <sheetFormatPr baseColWidth="10" defaultColWidth="11.42578125" defaultRowHeight="12" x14ac:dyDescent="0.2"/>
  <cols>
    <col min="1" max="1" width="0.7109375" style="1" customWidth="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5.25" customHeight="1" thickBot="1" x14ac:dyDescent="0.25"/>
    <row r="2" spans="2:19" ht="26.25" customHeight="1" x14ac:dyDescent="0.2">
      <c r="B2" s="137"/>
      <c r="C2" s="138"/>
      <c r="D2" s="139" t="s">
        <v>0</v>
      </c>
      <c r="E2" s="140"/>
      <c r="F2" s="140"/>
      <c r="G2" s="140"/>
      <c r="H2" s="140"/>
      <c r="I2" s="140"/>
      <c r="J2" s="141"/>
      <c r="K2" s="127" t="s">
        <v>1</v>
      </c>
      <c r="L2" s="128"/>
    </row>
    <row r="3" spans="2:19" ht="23.25" customHeight="1" x14ac:dyDescent="0.2">
      <c r="B3" s="133"/>
      <c r="C3" s="134"/>
      <c r="D3" s="142" t="s">
        <v>2</v>
      </c>
      <c r="E3" s="143"/>
      <c r="F3" s="143"/>
      <c r="G3" s="143"/>
      <c r="H3" s="143"/>
      <c r="I3" s="143"/>
      <c r="J3" s="144"/>
      <c r="K3" s="129" t="s">
        <v>3</v>
      </c>
      <c r="L3" s="130"/>
    </row>
    <row r="4" spans="2:19" ht="24" customHeight="1" x14ac:dyDescent="0.2">
      <c r="B4" s="133"/>
      <c r="C4" s="134"/>
      <c r="D4" s="142" t="s">
        <v>4</v>
      </c>
      <c r="E4" s="143"/>
      <c r="F4" s="143"/>
      <c r="G4" s="143"/>
      <c r="H4" s="143"/>
      <c r="I4" s="143"/>
      <c r="J4" s="144"/>
      <c r="K4" s="129" t="s">
        <v>5</v>
      </c>
      <c r="L4" s="130"/>
    </row>
    <row r="5" spans="2:19" ht="22.5" customHeight="1" thickBot="1" x14ac:dyDescent="0.25">
      <c r="B5" s="135"/>
      <c r="C5" s="136"/>
      <c r="D5" s="145" t="s">
        <v>6</v>
      </c>
      <c r="E5" s="146"/>
      <c r="F5" s="146"/>
      <c r="G5" s="146"/>
      <c r="H5" s="146"/>
      <c r="I5" s="146"/>
      <c r="J5" s="147"/>
      <c r="K5" s="131" t="s">
        <v>7</v>
      </c>
      <c r="L5" s="132"/>
    </row>
    <row r="6" spans="2:19" ht="5.25" customHeight="1" x14ac:dyDescent="0.2">
      <c r="C6" s="17"/>
      <c r="D6" s="17"/>
      <c r="E6" s="17"/>
      <c r="F6" s="17"/>
      <c r="G6" s="17"/>
      <c r="H6" s="17"/>
      <c r="I6" s="17"/>
    </row>
    <row r="7" spans="2:19" ht="48" customHeight="1" x14ac:dyDescent="0.2">
      <c r="C7" s="126" t="s">
        <v>8</v>
      </c>
      <c r="D7" s="126"/>
      <c r="E7" s="148" t="s">
        <v>9</v>
      </c>
      <c r="F7" s="148"/>
      <c r="G7" s="148"/>
      <c r="H7" s="148"/>
      <c r="I7" s="148"/>
      <c r="J7" s="148"/>
      <c r="K7" s="148"/>
      <c r="L7" s="148"/>
      <c r="M7" s="72"/>
      <c r="N7" s="72"/>
      <c r="O7" s="72"/>
      <c r="P7" s="72"/>
      <c r="Q7" s="72"/>
      <c r="S7" s="1"/>
    </row>
    <row r="8" spans="2:19" ht="6.75" customHeight="1" x14ac:dyDescent="0.2">
      <c r="C8" s="5"/>
      <c r="D8" s="5"/>
      <c r="E8" s="6"/>
      <c r="F8" s="6"/>
      <c r="G8" s="6"/>
      <c r="H8" s="6"/>
      <c r="I8" s="6"/>
      <c r="S8" s="1"/>
    </row>
    <row r="9" spans="2:19" ht="6.75" customHeight="1" thickBot="1" x14ac:dyDescent="0.25">
      <c r="C9" s="5"/>
      <c r="D9" s="5"/>
      <c r="E9" s="6"/>
      <c r="F9" s="6"/>
      <c r="G9" s="6"/>
      <c r="H9" s="6"/>
      <c r="I9" s="6"/>
      <c r="S9" s="1"/>
    </row>
    <row r="10" spans="2:19" ht="12.75" thickBot="1" x14ac:dyDescent="0.25">
      <c r="B10" s="18"/>
      <c r="C10" s="19"/>
      <c r="D10" s="19"/>
      <c r="E10" s="19"/>
      <c r="F10" s="19"/>
      <c r="G10" s="19"/>
      <c r="H10" s="19"/>
      <c r="I10" s="19"/>
      <c r="J10" s="19"/>
      <c r="K10" s="19"/>
      <c r="L10" s="20"/>
    </row>
    <row r="11" spans="2:19" ht="39.950000000000003" customHeight="1" thickBot="1" x14ac:dyDescent="0.25">
      <c r="B11" s="21"/>
      <c r="C11" s="9" t="s">
        <v>10</v>
      </c>
      <c r="D11" s="22"/>
      <c r="E11" s="9" t="s">
        <v>11</v>
      </c>
      <c r="F11" s="22"/>
      <c r="G11" s="9" t="s">
        <v>12</v>
      </c>
      <c r="H11" s="22"/>
      <c r="I11" s="9" t="s">
        <v>13</v>
      </c>
      <c r="J11" s="22"/>
      <c r="K11" s="9" t="s">
        <v>14</v>
      </c>
      <c r="L11" s="23"/>
    </row>
    <row r="12" spans="2:19" ht="15" customHeight="1" thickBot="1" x14ac:dyDescent="0.25">
      <c r="B12" s="21"/>
      <c r="C12" s="22"/>
      <c r="D12" s="22"/>
      <c r="E12" s="22"/>
      <c r="F12" s="22"/>
      <c r="G12" s="22"/>
      <c r="H12" s="22"/>
      <c r="I12" s="22"/>
      <c r="J12" s="22"/>
      <c r="K12" s="22"/>
      <c r="L12" s="23"/>
    </row>
    <row r="13" spans="2:19" ht="39.950000000000003" customHeight="1" thickBot="1" x14ac:dyDescent="0.25">
      <c r="B13" s="21"/>
      <c r="C13" s="9" t="s">
        <v>15</v>
      </c>
      <c r="D13" s="22"/>
      <c r="E13" s="9" t="s">
        <v>16</v>
      </c>
      <c r="F13" s="22"/>
      <c r="G13" s="9" t="s">
        <v>17</v>
      </c>
      <c r="H13" s="22"/>
      <c r="I13" s="9" t="s">
        <v>18</v>
      </c>
      <c r="J13" s="22"/>
      <c r="K13" s="9" t="s">
        <v>19</v>
      </c>
      <c r="L13" s="23"/>
    </row>
    <row r="14" spans="2:19" ht="15" customHeight="1" thickBot="1" x14ac:dyDescent="0.25">
      <c r="B14" s="21"/>
      <c r="C14" s="22"/>
      <c r="D14" s="22"/>
      <c r="E14" s="22"/>
      <c r="F14" s="22"/>
      <c r="G14" s="22"/>
      <c r="H14" s="22"/>
      <c r="I14" s="22"/>
      <c r="J14" s="22"/>
      <c r="K14" s="22"/>
      <c r="L14" s="23"/>
    </row>
    <row r="15" spans="2:19" ht="37.5" customHeight="1" thickBot="1" x14ac:dyDescent="0.25">
      <c r="B15" s="21"/>
      <c r="C15" s="22"/>
      <c r="D15" s="22"/>
      <c r="E15" s="22"/>
      <c r="F15" s="22"/>
      <c r="G15" s="9" t="s">
        <v>20</v>
      </c>
      <c r="H15" s="22"/>
      <c r="I15" s="22"/>
      <c r="J15" s="22"/>
      <c r="K15" s="22"/>
      <c r="L15" s="23"/>
    </row>
    <row r="16" spans="2:19" ht="12.75" thickBot="1" x14ac:dyDescent="0.25">
      <c r="B16" s="24"/>
      <c r="C16" s="25"/>
      <c r="D16" s="25"/>
      <c r="E16" s="25"/>
      <c r="F16" s="25"/>
      <c r="G16" s="25"/>
      <c r="H16" s="25"/>
      <c r="I16" s="25"/>
      <c r="J16" s="25"/>
      <c r="K16" s="25"/>
      <c r="L16" s="26"/>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L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scale="88"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B13" zoomScale="85" zoomScaleNormal="85" workbookViewId="0">
      <selection activeCell="B18" sqref="B18:C18"/>
    </sheetView>
  </sheetViews>
  <sheetFormatPr baseColWidth="10" defaultColWidth="11.42578125" defaultRowHeight="12" x14ac:dyDescent="0.2"/>
  <cols>
    <col min="1" max="1" width="2.42578125" style="1" customWidth="1"/>
    <col min="2" max="2" width="14.42578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customWidth="1"/>
    <col min="15" max="16" width="2.42578125" style="1" customWidth="1"/>
    <col min="17" max="17" width="7.7109375" style="1" customWidth="1"/>
    <col min="18" max="18" width="0.7109375" style="4" customWidth="1"/>
    <col min="19" max="19" width="1" style="1" customWidth="1"/>
    <col min="20" max="20" width="1.42578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222"/>
      <c r="C2" s="223"/>
      <c r="D2" s="249" t="s">
        <v>0</v>
      </c>
      <c r="E2" s="250"/>
      <c r="F2" s="250"/>
      <c r="G2" s="250"/>
      <c r="H2" s="250"/>
      <c r="I2" s="250"/>
      <c r="J2" s="251"/>
      <c r="K2" s="50"/>
      <c r="L2" s="48"/>
      <c r="M2" s="243" t="str">
        <f>Proyecto!K2</f>
        <v>Código: GC-F-015</v>
      </c>
      <c r="N2" s="243"/>
      <c r="O2" s="243"/>
      <c r="P2" s="244"/>
      <c r="S2" s="4"/>
      <c r="T2" s="4"/>
      <c r="U2" s="8"/>
    </row>
    <row r="3" spans="2:31" ht="23.25" customHeight="1" x14ac:dyDescent="0.2">
      <c r="B3" s="224"/>
      <c r="C3" s="225"/>
      <c r="D3" s="252" t="s">
        <v>2</v>
      </c>
      <c r="E3" s="253"/>
      <c r="F3" s="253"/>
      <c r="G3" s="253"/>
      <c r="H3" s="253"/>
      <c r="I3" s="253"/>
      <c r="J3" s="254"/>
      <c r="K3" s="64"/>
      <c r="L3" s="58"/>
      <c r="M3" s="245" t="str">
        <f>Proyecto!K3</f>
        <v>Fecha: 17 de septiembre de 2014</v>
      </c>
      <c r="N3" s="245"/>
      <c r="O3" s="245"/>
      <c r="P3" s="246"/>
      <c r="S3" s="4"/>
      <c r="T3" s="4"/>
      <c r="U3" s="8"/>
    </row>
    <row r="4" spans="2:31" ht="24" customHeight="1" x14ac:dyDescent="0.2">
      <c r="B4" s="224"/>
      <c r="C4" s="225"/>
      <c r="D4" s="252" t="s">
        <v>4</v>
      </c>
      <c r="E4" s="253"/>
      <c r="F4" s="253"/>
      <c r="G4" s="253"/>
      <c r="H4" s="253"/>
      <c r="I4" s="253"/>
      <c r="J4" s="254"/>
      <c r="K4" s="64"/>
      <c r="L4" s="58"/>
      <c r="M4" s="245" t="str">
        <f>Proyecto!K4</f>
        <v>Versión 001</v>
      </c>
      <c r="N4" s="245"/>
      <c r="O4" s="245"/>
      <c r="P4" s="246"/>
      <c r="U4" s="8"/>
    </row>
    <row r="5" spans="2:31" ht="22.5" customHeight="1" thickBot="1" x14ac:dyDescent="0.25">
      <c r="B5" s="226"/>
      <c r="C5" s="227"/>
      <c r="D5" s="255" t="s">
        <v>6</v>
      </c>
      <c r="E5" s="256"/>
      <c r="F5" s="256"/>
      <c r="G5" s="256"/>
      <c r="H5" s="256"/>
      <c r="I5" s="256"/>
      <c r="J5" s="257"/>
      <c r="K5" s="51"/>
      <c r="L5" s="49"/>
      <c r="M5" s="247" t="s">
        <v>97</v>
      </c>
      <c r="N5" s="247"/>
      <c r="O5" s="247"/>
      <c r="P5" s="248"/>
    </row>
    <row r="6" spans="2:31" ht="5.25" customHeight="1" x14ac:dyDescent="0.2">
      <c r="B6" s="17"/>
      <c r="C6" s="17"/>
      <c r="D6" s="17"/>
      <c r="E6" s="17"/>
      <c r="F6" s="17"/>
      <c r="G6" s="17"/>
      <c r="H6" s="17"/>
      <c r="I6" s="17"/>
      <c r="J6" s="17"/>
      <c r="K6" s="17"/>
      <c r="L6" s="17"/>
      <c r="M6" s="17"/>
      <c r="N6" s="17"/>
      <c r="O6" s="17"/>
      <c r="P6" s="17"/>
    </row>
    <row r="7" spans="2:31" ht="29.25" customHeight="1" x14ac:dyDescent="0.2">
      <c r="B7" s="126" t="s">
        <v>8</v>
      </c>
      <c r="C7" s="126"/>
      <c r="D7" s="178" t="str">
        <f>Proyecto!$E$7</f>
        <v>Transparencia, integridad y ética en las sociedades colombianas.</v>
      </c>
      <c r="E7" s="178"/>
      <c r="F7" s="178"/>
      <c r="G7" s="178"/>
      <c r="H7" s="178"/>
      <c r="I7" s="178"/>
      <c r="J7" s="178"/>
      <c r="K7" s="178"/>
      <c r="L7" s="178"/>
      <c r="M7" s="178"/>
      <c r="N7" s="178"/>
      <c r="O7" s="178"/>
      <c r="P7" s="178"/>
      <c r="AE7" s="1"/>
    </row>
    <row r="8" spans="2:31" ht="6.75" customHeight="1" x14ac:dyDescent="0.2">
      <c r="B8" s="5"/>
      <c r="C8" s="5"/>
      <c r="D8" s="6"/>
      <c r="E8" s="6"/>
      <c r="F8" s="6"/>
      <c r="G8" s="6"/>
      <c r="H8" s="6"/>
      <c r="I8" s="6"/>
      <c r="J8" s="6"/>
      <c r="K8" s="6"/>
      <c r="L8" s="6"/>
      <c r="M8" s="6"/>
      <c r="N8" s="6"/>
      <c r="O8" s="6"/>
      <c r="P8" s="6"/>
      <c r="AE8" s="1"/>
    </row>
    <row r="10" spans="2:31" ht="87.75" customHeight="1" x14ac:dyDescent="0.2">
      <c r="B10" s="126" t="s">
        <v>98</v>
      </c>
      <c r="C10" s="126"/>
      <c r="D10" s="242" t="s">
        <v>239</v>
      </c>
      <c r="E10" s="259"/>
      <c r="F10" s="259"/>
      <c r="G10" s="259"/>
      <c r="H10" s="259"/>
      <c r="I10" s="259"/>
      <c r="J10" s="259"/>
      <c r="K10" s="259"/>
      <c r="L10" s="259"/>
      <c r="M10" s="259"/>
      <c r="N10" s="259"/>
      <c r="O10" s="259"/>
      <c r="P10" s="259"/>
      <c r="V10" s="258"/>
      <c r="W10" s="258"/>
      <c r="X10" s="258"/>
      <c r="Y10" s="258"/>
      <c r="Z10" s="258"/>
      <c r="AA10" s="258"/>
      <c r="AB10" s="258"/>
      <c r="AC10" s="258"/>
      <c r="AE10" s="1"/>
    </row>
    <row r="11" spans="2:31" ht="15.75" x14ac:dyDescent="0.2">
      <c r="D11" s="101"/>
      <c r="E11" s="101"/>
      <c r="F11" s="101"/>
      <c r="G11" s="101"/>
      <c r="H11" s="101"/>
      <c r="I11" s="101"/>
      <c r="J11" s="101"/>
      <c r="K11" s="101"/>
      <c r="L11" s="101"/>
      <c r="M11" s="101"/>
      <c r="N11" s="101"/>
      <c r="O11" s="101"/>
      <c r="P11" s="101"/>
    </row>
    <row r="12" spans="2:31" ht="32.25" customHeight="1" x14ac:dyDescent="0.2">
      <c r="B12" s="126" t="s">
        <v>99</v>
      </c>
      <c r="C12" s="126"/>
      <c r="D12" s="242" t="s">
        <v>240</v>
      </c>
      <c r="E12" s="242"/>
      <c r="F12" s="242"/>
      <c r="G12" s="242"/>
      <c r="H12" s="242"/>
      <c r="I12" s="242"/>
      <c r="J12" s="242"/>
      <c r="K12" s="242"/>
      <c r="L12" s="242"/>
      <c r="M12" s="242"/>
      <c r="N12" s="242"/>
      <c r="O12" s="242"/>
      <c r="P12" s="242"/>
    </row>
    <row r="13" spans="2:31" ht="6.75" customHeight="1" x14ac:dyDescent="0.2">
      <c r="B13" s="5"/>
      <c r="C13" s="5"/>
      <c r="D13" s="102"/>
      <c r="E13" s="102"/>
      <c r="F13" s="102"/>
      <c r="G13" s="102"/>
      <c r="H13" s="102"/>
      <c r="I13" s="102"/>
      <c r="J13" s="102"/>
      <c r="K13" s="102"/>
      <c r="L13" s="102"/>
      <c r="M13" s="102"/>
      <c r="N13" s="102"/>
      <c r="O13" s="102"/>
      <c r="P13" s="102"/>
      <c r="AE13" s="1"/>
    </row>
    <row r="14" spans="2:31" ht="51.75" customHeight="1" x14ac:dyDescent="0.2">
      <c r="B14" s="126" t="s">
        <v>100</v>
      </c>
      <c r="C14" s="126"/>
      <c r="D14" s="242" t="s">
        <v>208</v>
      </c>
      <c r="E14" s="242"/>
      <c r="F14" s="242"/>
      <c r="G14" s="242"/>
      <c r="H14" s="242"/>
      <c r="I14" s="242"/>
      <c r="J14" s="242"/>
      <c r="K14" s="242"/>
      <c r="L14" s="242"/>
      <c r="M14" s="242"/>
      <c r="N14" s="242"/>
      <c r="O14" s="242"/>
      <c r="P14" s="242"/>
    </row>
    <row r="15" spans="2:31" ht="6.75" customHeight="1" x14ac:dyDescent="0.2">
      <c r="B15" s="5"/>
      <c r="C15" s="5"/>
      <c r="D15" s="102"/>
      <c r="E15" s="102"/>
      <c r="F15" s="102"/>
      <c r="G15" s="102"/>
      <c r="H15" s="102"/>
      <c r="I15" s="102"/>
      <c r="J15" s="102"/>
      <c r="K15" s="102"/>
      <c r="L15" s="102"/>
      <c r="M15" s="102"/>
      <c r="N15" s="102"/>
      <c r="O15" s="102"/>
      <c r="P15" s="102"/>
      <c r="AE15" s="1"/>
    </row>
    <row r="16" spans="2:31" ht="55.5" customHeight="1" x14ac:dyDescent="0.2">
      <c r="B16" s="126" t="s">
        <v>101</v>
      </c>
      <c r="C16" s="126"/>
      <c r="D16" s="242" t="s">
        <v>241</v>
      </c>
      <c r="E16" s="242"/>
      <c r="F16" s="242"/>
      <c r="G16" s="242"/>
      <c r="H16" s="242"/>
      <c r="I16" s="242"/>
      <c r="J16" s="242"/>
      <c r="K16" s="242"/>
      <c r="L16" s="242"/>
      <c r="M16" s="242"/>
      <c r="N16" s="242"/>
      <c r="O16" s="242"/>
      <c r="P16" s="242"/>
      <c r="V16" s="258"/>
      <c r="W16" s="258"/>
      <c r="X16" s="258"/>
      <c r="Y16" s="258"/>
      <c r="Z16" s="258"/>
      <c r="AA16" s="258"/>
      <c r="AB16" s="258"/>
      <c r="AC16" s="258"/>
    </row>
    <row r="17" spans="2:31" ht="6.75" customHeight="1" x14ac:dyDescent="0.2">
      <c r="B17" s="5"/>
      <c r="C17" s="5"/>
      <c r="D17" s="102"/>
      <c r="E17" s="102"/>
      <c r="F17" s="102"/>
      <c r="G17" s="102"/>
      <c r="H17" s="102"/>
      <c r="I17" s="102"/>
      <c r="J17" s="102"/>
      <c r="K17" s="102"/>
      <c r="L17" s="102"/>
      <c r="M17" s="102"/>
      <c r="N17" s="102"/>
      <c r="O17" s="102"/>
      <c r="P17" s="102"/>
      <c r="AE17" s="1"/>
    </row>
    <row r="18" spans="2:31" ht="281.25" customHeight="1" x14ac:dyDescent="0.2">
      <c r="B18" s="126" t="s">
        <v>102</v>
      </c>
      <c r="C18" s="126"/>
      <c r="D18" s="242" t="s">
        <v>259</v>
      </c>
      <c r="E18" s="242"/>
      <c r="F18" s="242"/>
      <c r="G18" s="242"/>
      <c r="H18" s="242"/>
      <c r="I18" s="242"/>
      <c r="J18" s="242"/>
      <c r="K18" s="242"/>
      <c r="L18" s="242"/>
      <c r="M18" s="242"/>
      <c r="N18" s="242"/>
      <c r="O18" s="242"/>
      <c r="P18" s="242"/>
      <c r="V18" s="258"/>
      <c r="W18" s="258"/>
      <c r="X18" s="258"/>
      <c r="Y18" s="258"/>
      <c r="Z18" s="258"/>
      <c r="AA18" s="258"/>
      <c r="AB18" s="258"/>
      <c r="AC18" s="258"/>
    </row>
    <row r="19" spans="2:31" ht="13.5" customHeight="1" x14ac:dyDescent="0.2">
      <c r="B19" s="5"/>
      <c r="C19" s="5"/>
      <c r="D19" s="103"/>
      <c r="E19" s="103"/>
      <c r="F19" s="103"/>
      <c r="G19" s="103"/>
      <c r="H19" s="103"/>
      <c r="I19" s="103"/>
      <c r="J19" s="103"/>
      <c r="K19" s="103"/>
      <c r="L19" s="103"/>
      <c r="M19" s="103"/>
      <c r="N19" s="103"/>
      <c r="O19" s="103"/>
      <c r="P19" s="103"/>
      <c r="AE19" s="1"/>
    </row>
    <row r="20" spans="2:31" ht="55.5" customHeight="1" x14ac:dyDescent="0.2">
      <c r="B20" s="260" t="s">
        <v>103</v>
      </c>
      <c r="C20" s="260"/>
      <c r="D20" s="242" t="s">
        <v>243</v>
      </c>
      <c r="E20" s="242"/>
      <c r="F20" s="242"/>
      <c r="G20" s="242"/>
      <c r="H20" s="242"/>
      <c r="I20" s="242"/>
      <c r="J20" s="242"/>
      <c r="K20" s="242"/>
      <c r="L20" s="242"/>
      <c r="M20" s="242"/>
      <c r="N20" s="242"/>
      <c r="O20" s="242"/>
      <c r="P20" s="242"/>
      <c r="V20" s="258"/>
      <c r="W20" s="258"/>
      <c r="X20" s="258"/>
      <c r="Y20" s="258"/>
      <c r="Z20" s="258"/>
      <c r="AA20" s="258"/>
      <c r="AB20" s="258"/>
      <c r="AC20" s="258"/>
    </row>
  </sheetData>
  <mergeCells count="30">
    <mergeCell ref="V16:AC16"/>
    <mergeCell ref="V18:AC18"/>
    <mergeCell ref="V20:AC20"/>
    <mergeCell ref="V10:AC10"/>
    <mergeCell ref="B7:C7"/>
    <mergeCell ref="D7:P7"/>
    <mergeCell ref="D20:P20"/>
    <mergeCell ref="B10:C10"/>
    <mergeCell ref="D10:P10"/>
    <mergeCell ref="B12:C12"/>
    <mergeCell ref="B14:C14"/>
    <mergeCell ref="B16:C16"/>
    <mergeCell ref="B18:C18"/>
    <mergeCell ref="B20:C20"/>
    <mergeCell ref="D18:P18"/>
    <mergeCell ref="D12:P12"/>
    <mergeCell ref="B2:C2"/>
    <mergeCell ref="B3:C3"/>
    <mergeCell ref="B4:C4"/>
    <mergeCell ref="B5:C5"/>
    <mergeCell ref="D2:J2"/>
    <mergeCell ref="D3:J3"/>
    <mergeCell ref="D4:J4"/>
    <mergeCell ref="D5:J5"/>
    <mergeCell ref="D14:P14"/>
    <mergeCell ref="D16:P16"/>
    <mergeCell ref="M2:P2"/>
    <mergeCell ref="M3:P3"/>
    <mergeCell ref="M4:P4"/>
    <mergeCell ref="M5:P5"/>
  </mergeCells>
  <dataValidations count="1">
    <dataValidation type="whole" allowBlank="1" showInputMessage="1" showErrorMessage="1" sqref="O20:U65492 O9:U9 G9:M9 W9:AC9 G20:M65492 O11:P11 G11:M11 W14:AC14 G14:M14 O14:U14 O16:U16 Q11:U12 G16:M16 G18:M18 O18:U18 W11:AC12 W21:AC65492">
      <formula1>1</formula1>
      <formula2>5</formula2>
    </dataValidation>
  </dataValidations>
  <printOptions horizontalCentered="1"/>
  <pageMargins left="0.39370078740157483" right="0.39370078740157483" top="0.74803149606299213" bottom="0.74803149606299213" header="0.31496062992125984" footer="0.31496062992125984"/>
  <pageSetup scale="50"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BG41"/>
  <sheetViews>
    <sheetView showGridLines="0" tabSelected="1" topLeftCell="A8" zoomScale="40" zoomScaleNormal="40" workbookViewId="0">
      <pane xSplit="6" ySplit="2" topLeftCell="G24" activePane="bottomRight" state="frozen"/>
      <selection activeCell="A8" sqref="A8"/>
      <selection pane="topRight" activeCell="G8" sqref="G8"/>
      <selection pane="bottomLeft" activeCell="A10" sqref="A10"/>
      <selection pane="bottomRight" activeCell="L27" sqref="L27"/>
    </sheetView>
  </sheetViews>
  <sheetFormatPr baseColWidth="10" defaultColWidth="11.42578125" defaultRowHeight="12.75" x14ac:dyDescent="0.2"/>
  <cols>
    <col min="1" max="1" width="0.5703125" style="317" customWidth="1"/>
    <col min="2" max="2" width="5.140625" style="317" customWidth="1"/>
    <col min="3" max="3" width="33.5703125" style="317" customWidth="1"/>
    <col min="4" max="4" width="19.5703125" style="318" customWidth="1"/>
    <col min="5" max="5" width="10.140625" style="317" customWidth="1"/>
    <col min="6" max="6" width="6.7109375" style="319" customWidth="1"/>
    <col min="7" max="7" width="36.42578125" style="317" customWidth="1"/>
    <col min="8" max="8" width="22.85546875" style="317" customWidth="1"/>
    <col min="9" max="9" width="24.85546875" style="317" customWidth="1"/>
    <col min="10" max="10" width="9.7109375" style="317" customWidth="1"/>
    <col min="11" max="11" width="130.28515625" style="320" customWidth="1"/>
    <col min="12" max="12" width="28.5703125" style="317" customWidth="1"/>
    <col min="13" max="13" width="19.42578125" style="317" customWidth="1"/>
    <col min="14" max="20" width="8.7109375" style="321" hidden="1" customWidth="1"/>
    <col min="21" max="21" width="8.7109375" style="322" hidden="1" customWidth="1"/>
    <col min="22" max="24" width="8.7109375" style="321" hidden="1" customWidth="1"/>
    <col min="25" max="25" width="8.7109375" style="322" hidden="1" customWidth="1"/>
    <col min="26" max="26" width="8.7109375" style="321" hidden="1" customWidth="1"/>
    <col min="27" max="27" width="8.7109375" style="322" hidden="1" customWidth="1"/>
    <col min="28" max="35" width="8.7109375" style="321" hidden="1" customWidth="1"/>
    <col min="36" max="36" width="1.85546875" style="317" hidden="1" customWidth="1"/>
    <col min="37" max="37" width="28.5703125" style="299" customWidth="1"/>
    <col min="38" max="38" width="27.7109375" style="300" customWidth="1"/>
    <col min="39" max="39" width="37.140625" style="300" bestFit="1" customWidth="1"/>
    <col min="40" max="40" width="20.85546875" style="300" customWidth="1"/>
    <col min="41" max="59" width="9.140625" style="300" customWidth="1"/>
    <col min="60" max="255" width="9.140625" style="317" customWidth="1"/>
    <col min="256" max="16384" width="11.42578125" style="317"/>
  </cols>
  <sheetData>
    <row r="1" spans="1:59" ht="13.5" thickBot="1" x14ac:dyDescent="0.25"/>
    <row r="2" spans="1:59" ht="20.100000000000001" customHeight="1" x14ac:dyDescent="0.2">
      <c r="C2" s="323"/>
      <c r="D2" s="324" t="s">
        <v>0</v>
      </c>
      <c r="E2" s="325"/>
      <c r="F2" s="325"/>
      <c r="G2" s="325"/>
      <c r="H2" s="325"/>
      <c r="I2" s="325"/>
      <c r="J2" s="325"/>
      <c r="K2" s="326"/>
      <c r="L2" s="327" t="str">
        <f>Proyecto!K2</f>
        <v>Código: GC-F-015</v>
      </c>
      <c r="M2" s="328"/>
      <c r="N2" s="301"/>
      <c r="O2" s="301"/>
      <c r="P2" s="301"/>
      <c r="Q2" s="301"/>
      <c r="R2" s="301"/>
      <c r="S2" s="301"/>
      <c r="T2" s="301"/>
      <c r="U2" s="300"/>
      <c r="V2" s="301"/>
      <c r="W2" s="301"/>
      <c r="X2" s="301"/>
      <c r="Y2" s="300"/>
      <c r="Z2" s="301"/>
      <c r="AA2" s="300"/>
      <c r="AB2" s="301"/>
      <c r="AC2" s="301"/>
      <c r="AD2" s="301"/>
      <c r="AE2" s="301"/>
      <c r="AF2" s="301"/>
      <c r="AG2" s="301"/>
      <c r="AH2" s="301"/>
      <c r="AI2" s="301"/>
      <c r="AJ2" s="329"/>
      <c r="AK2" s="301"/>
    </row>
    <row r="3" spans="1:59" ht="20.100000000000001" customHeight="1" x14ac:dyDescent="0.2">
      <c r="C3" s="330"/>
      <c r="D3" s="331" t="s">
        <v>2</v>
      </c>
      <c r="E3" s="332"/>
      <c r="F3" s="332"/>
      <c r="G3" s="332"/>
      <c r="H3" s="332"/>
      <c r="I3" s="332"/>
      <c r="J3" s="332"/>
      <c r="K3" s="333"/>
      <c r="L3" s="334" t="str">
        <f>Proyecto!K3</f>
        <v>Fecha: 17 de septiembre de 2014</v>
      </c>
      <c r="M3" s="335"/>
      <c r="N3" s="301"/>
      <c r="O3" s="301"/>
      <c r="P3" s="301"/>
      <c r="Q3" s="301"/>
      <c r="R3" s="301"/>
      <c r="S3" s="301"/>
      <c r="T3" s="301"/>
      <c r="U3" s="300"/>
      <c r="V3" s="301"/>
      <c r="W3" s="301"/>
      <c r="X3" s="301"/>
      <c r="Y3" s="300"/>
      <c r="Z3" s="301"/>
      <c r="AA3" s="300"/>
      <c r="AB3" s="301"/>
      <c r="AC3" s="301"/>
      <c r="AD3" s="301"/>
      <c r="AE3" s="301"/>
      <c r="AF3" s="301"/>
      <c r="AG3" s="301"/>
      <c r="AH3" s="301"/>
      <c r="AI3" s="301"/>
      <c r="AJ3" s="329"/>
      <c r="AK3" s="301"/>
    </row>
    <row r="4" spans="1:59" ht="20.100000000000001" customHeight="1" x14ac:dyDescent="0.2">
      <c r="C4" s="330"/>
      <c r="D4" s="331" t="s">
        <v>4</v>
      </c>
      <c r="E4" s="332"/>
      <c r="F4" s="332"/>
      <c r="G4" s="332"/>
      <c r="H4" s="332"/>
      <c r="I4" s="332"/>
      <c r="J4" s="332"/>
      <c r="K4" s="333"/>
      <c r="L4" s="334" t="str">
        <f>Proyecto!K4</f>
        <v>Versión 001</v>
      </c>
      <c r="M4" s="335"/>
      <c r="N4" s="301"/>
      <c r="O4" s="301"/>
      <c r="P4" s="301"/>
      <c r="Q4" s="301"/>
      <c r="R4" s="301"/>
      <c r="S4" s="301"/>
      <c r="T4" s="301"/>
      <c r="U4" s="300"/>
      <c r="V4" s="301"/>
      <c r="W4" s="301"/>
      <c r="X4" s="301"/>
      <c r="Y4" s="300"/>
      <c r="Z4" s="301"/>
      <c r="AA4" s="300"/>
      <c r="AB4" s="301"/>
      <c r="AC4" s="301"/>
      <c r="AD4" s="301"/>
      <c r="AE4" s="301"/>
      <c r="AF4" s="301"/>
      <c r="AG4" s="301"/>
      <c r="AH4" s="301"/>
      <c r="AI4" s="301"/>
      <c r="AJ4" s="329"/>
      <c r="AK4" s="301"/>
    </row>
    <row r="5" spans="1:59" ht="20.100000000000001" customHeight="1" thickBot="1" x14ac:dyDescent="0.25">
      <c r="C5" s="336"/>
      <c r="D5" s="337" t="s">
        <v>6</v>
      </c>
      <c r="E5" s="338"/>
      <c r="F5" s="338"/>
      <c r="G5" s="338"/>
      <c r="H5" s="338"/>
      <c r="I5" s="338"/>
      <c r="J5" s="338"/>
      <c r="K5" s="339"/>
      <c r="L5" s="340" t="s">
        <v>104</v>
      </c>
      <c r="M5" s="341"/>
      <c r="N5" s="301"/>
      <c r="O5" s="301"/>
      <c r="P5" s="301"/>
      <c r="Q5" s="301"/>
      <c r="R5" s="301"/>
      <c r="S5" s="301"/>
      <c r="T5" s="301"/>
      <c r="U5" s="300"/>
      <c r="V5" s="301"/>
      <c r="W5" s="301"/>
      <c r="X5" s="301"/>
      <c r="Y5" s="300"/>
      <c r="Z5" s="301"/>
      <c r="AA5" s="300"/>
      <c r="AB5" s="301"/>
      <c r="AC5" s="301"/>
      <c r="AD5" s="301"/>
      <c r="AE5" s="301"/>
      <c r="AF5" s="301"/>
      <c r="AG5" s="301"/>
      <c r="AH5" s="301"/>
      <c r="AI5" s="301"/>
      <c r="AJ5" s="329"/>
      <c r="AK5" s="301"/>
    </row>
    <row r="6" spans="1:59" x14ac:dyDescent="0.2">
      <c r="C6" s="342"/>
      <c r="D6" s="343"/>
      <c r="E6" s="342"/>
      <c r="F6" s="344"/>
    </row>
    <row r="7" spans="1:59" ht="47.25" customHeight="1" x14ac:dyDescent="0.2">
      <c r="C7" s="345" t="s">
        <v>105</v>
      </c>
      <c r="D7" s="346" t="str">
        <f>Proyecto!$E$7</f>
        <v>Transparencia, integridad y ética en las sociedades colombianas.</v>
      </c>
      <c r="E7" s="346"/>
      <c r="F7" s="346"/>
      <c r="G7" s="346"/>
      <c r="H7" s="346"/>
      <c r="I7" s="346"/>
      <c r="J7" s="346"/>
      <c r="K7" s="346"/>
      <c r="L7" s="346"/>
      <c r="M7" s="347"/>
      <c r="N7" s="317"/>
      <c r="O7" s="317"/>
      <c r="P7" s="317"/>
      <c r="Q7" s="317"/>
      <c r="R7" s="317"/>
      <c r="S7" s="317"/>
      <c r="T7" s="317"/>
      <c r="U7" s="317"/>
      <c r="V7" s="317"/>
      <c r="W7" s="317"/>
      <c r="X7" s="317"/>
      <c r="Y7" s="317"/>
      <c r="Z7" s="317"/>
      <c r="AA7" s="317"/>
      <c r="AB7" s="317"/>
      <c r="AC7" s="317"/>
      <c r="AD7" s="317"/>
      <c r="AE7" s="317"/>
      <c r="AF7" s="317"/>
      <c r="AG7" s="317"/>
      <c r="AH7" s="317"/>
      <c r="AI7" s="317"/>
      <c r="AJ7" s="348"/>
      <c r="AK7" s="300"/>
    </row>
    <row r="8" spans="1:59" x14ac:dyDescent="0.2">
      <c r="N8" s="349" t="s">
        <v>256</v>
      </c>
      <c r="O8" s="349"/>
      <c r="P8" s="349" t="s">
        <v>244</v>
      </c>
      <c r="Q8" s="349"/>
      <c r="R8" s="349" t="s">
        <v>245</v>
      </c>
      <c r="S8" s="349"/>
      <c r="T8" s="349" t="s">
        <v>246</v>
      </c>
      <c r="U8" s="349"/>
      <c r="V8" s="349" t="s">
        <v>247</v>
      </c>
      <c r="W8" s="349"/>
      <c r="X8" s="349" t="s">
        <v>248</v>
      </c>
      <c r="Y8" s="349"/>
      <c r="Z8" s="349" t="s">
        <v>249</v>
      </c>
      <c r="AA8" s="349"/>
      <c r="AB8" s="349" t="s">
        <v>250</v>
      </c>
      <c r="AC8" s="349"/>
      <c r="AD8" s="349" t="s">
        <v>251</v>
      </c>
      <c r="AE8" s="349"/>
      <c r="AF8" s="349" t="s">
        <v>252</v>
      </c>
      <c r="AG8" s="349"/>
      <c r="AH8" s="349" t="s">
        <v>253</v>
      </c>
      <c r="AI8" s="349"/>
    </row>
    <row r="9" spans="1:59" ht="66.75" customHeight="1" x14ac:dyDescent="0.2">
      <c r="B9" s="350" t="s">
        <v>106</v>
      </c>
      <c r="C9" s="350" t="s">
        <v>107</v>
      </c>
      <c r="D9" s="350" t="s">
        <v>108</v>
      </c>
      <c r="E9" s="350" t="s">
        <v>109</v>
      </c>
      <c r="F9" s="351" t="s">
        <v>110</v>
      </c>
      <c r="G9" s="350" t="s">
        <v>111</v>
      </c>
      <c r="H9" s="352" t="s">
        <v>112</v>
      </c>
      <c r="I9" s="352" t="s">
        <v>113</v>
      </c>
      <c r="J9" s="352" t="s">
        <v>114</v>
      </c>
      <c r="K9" s="353" t="s">
        <v>231</v>
      </c>
      <c r="L9" s="354" t="s">
        <v>115</v>
      </c>
      <c r="M9" s="354" t="s">
        <v>116</v>
      </c>
      <c r="N9" s="354" t="s">
        <v>254</v>
      </c>
      <c r="O9" s="354" t="s">
        <v>255</v>
      </c>
      <c r="P9" s="354" t="s">
        <v>254</v>
      </c>
      <c r="Q9" s="354" t="s">
        <v>255</v>
      </c>
      <c r="R9" s="354" t="s">
        <v>254</v>
      </c>
      <c r="S9" s="354" t="s">
        <v>255</v>
      </c>
      <c r="T9" s="354" t="s">
        <v>254</v>
      </c>
      <c r="U9" s="354" t="s">
        <v>255</v>
      </c>
      <c r="V9" s="354" t="s">
        <v>254</v>
      </c>
      <c r="W9" s="354" t="s">
        <v>255</v>
      </c>
      <c r="X9" s="354" t="s">
        <v>254</v>
      </c>
      <c r="Y9" s="354" t="s">
        <v>255</v>
      </c>
      <c r="Z9" s="354" t="s">
        <v>254</v>
      </c>
      <c r="AA9" s="354" t="s">
        <v>255</v>
      </c>
      <c r="AB9" s="354" t="s">
        <v>254</v>
      </c>
      <c r="AC9" s="354" t="s">
        <v>255</v>
      </c>
      <c r="AD9" s="354" t="s">
        <v>254</v>
      </c>
      <c r="AE9" s="354" t="s">
        <v>255</v>
      </c>
      <c r="AF9" s="354" t="s">
        <v>254</v>
      </c>
      <c r="AG9" s="354" t="s">
        <v>255</v>
      </c>
      <c r="AH9" s="354" t="s">
        <v>254</v>
      </c>
      <c r="AI9" s="354" t="s">
        <v>255</v>
      </c>
      <c r="AK9" s="302"/>
    </row>
    <row r="10" spans="1:59" s="364" customFormat="1" ht="222" customHeight="1" x14ac:dyDescent="0.2">
      <c r="A10" s="355"/>
      <c r="B10" s="105">
        <v>1</v>
      </c>
      <c r="C10" s="106" t="s">
        <v>117</v>
      </c>
      <c r="D10" s="107" t="s">
        <v>283</v>
      </c>
      <c r="E10" s="108">
        <v>1</v>
      </c>
      <c r="F10" s="120">
        <v>0.06</v>
      </c>
      <c r="G10" s="109" t="s">
        <v>177</v>
      </c>
      <c r="H10" s="110">
        <v>44958</v>
      </c>
      <c r="I10" s="110">
        <v>45169</v>
      </c>
      <c r="J10" s="111">
        <f>+(I10-H10)/7</f>
        <v>30.142857142857142</v>
      </c>
      <c r="K10" s="356" t="s">
        <v>280</v>
      </c>
      <c r="L10" s="357" t="s">
        <v>281</v>
      </c>
      <c r="M10" s="358">
        <f>+O10+Q10+S10+U10+W10+Y10+AA10+AC10+AE10+AG10+AI10</f>
        <v>6.0000000000000005E-2</v>
      </c>
      <c r="N10" s="359">
        <v>1E-3</v>
      </c>
      <c r="O10" s="360">
        <v>1E-3</v>
      </c>
      <c r="P10" s="359">
        <v>8.9999999999999993E-3</v>
      </c>
      <c r="Q10" s="361">
        <v>8.9999999999999993E-3</v>
      </c>
      <c r="R10" s="359">
        <v>0.01</v>
      </c>
      <c r="S10" s="361">
        <v>0.01</v>
      </c>
      <c r="T10" s="359">
        <v>0.01</v>
      </c>
      <c r="U10" s="361">
        <v>0.01</v>
      </c>
      <c r="V10" s="359">
        <v>0.01</v>
      </c>
      <c r="W10" s="361">
        <v>0.01</v>
      </c>
      <c r="X10" s="359">
        <v>0.01</v>
      </c>
      <c r="Y10" s="361">
        <v>0.01</v>
      </c>
      <c r="Z10" s="359">
        <v>0.01</v>
      </c>
      <c r="AA10" s="361">
        <v>0</v>
      </c>
      <c r="AB10" s="359">
        <v>0</v>
      </c>
      <c r="AC10" s="361">
        <v>0</v>
      </c>
      <c r="AD10" s="359">
        <v>0</v>
      </c>
      <c r="AE10" s="361">
        <v>0.01</v>
      </c>
      <c r="AF10" s="359">
        <v>0</v>
      </c>
      <c r="AG10" s="362">
        <v>0</v>
      </c>
      <c r="AH10" s="359">
        <v>0</v>
      </c>
      <c r="AI10" s="362">
        <v>0</v>
      </c>
      <c r="AJ10" s="363"/>
      <c r="AK10" s="303"/>
      <c r="AL10" s="304"/>
      <c r="AM10" s="305"/>
      <c r="AN10" s="306"/>
      <c r="AO10" s="306"/>
      <c r="AP10" s="306"/>
      <c r="AQ10" s="306"/>
      <c r="AR10" s="306"/>
      <c r="AS10" s="306"/>
      <c r="AT10" s="306"/>
      <c r="AU10" s="306"/>
      <c r="AV10" s="306"/>
      <c r="AW10" s="306"/>
      <c r="AX10" s="306"/>
      <c r="AY10" s="306"/>
      <c r="AZ10" s="306"/>
      <c r="BA10" s="306"/>
      <c r="BB10" s="306"/>
      <c r="BC10" s="306"/>
      <c r="BD10" s="306"/>
      <c r="BE10" s="306"/>
      <c r="BF10" s="306"/>
      <c r="BG10" s="306"/>
    </row>
    <row r="11" spans="1:59" s="364" customFormat="1" ht="183.75" customHeight="1" x14ac:dyDescent="0.2">
      <c r="A11" s="355"/>
      <c r="B11" s="105">
        <v>2</v>
      </c>
      <c r="C11" s="106" t="s">
        <v>118</v>
      </c>
      <c r="D11" s="115" t="s">
        <v>174</v>
      </c>
      <c r="E11" s="108">
        <v>1</v>
      </c>
      <c r="F11" s="120">
        <v>0.06</v>
      </c>
      <c r="G11" s="109" t="s">
        <v>178</v>
      </c>
      <c r="H11" s="110">
        <v>44958</v>
      </c>
      <c r="I11" s="110">
        <v>45275</v>
      </c>
      <c r="J11" s="111">
        <f t="shared" ref="J11:J23" si="0">+(I11-H11)/7</f>
        <v>45.285714285714285</v>
      </c>
      <c r="K11" s="356" t="s">
        <v>270</v>
      </c>
      <c r="L11" s="365">
        <v>45199</v>
      </c>
      <c r="M11" s="358">
        <f>+O11+Q11+S11+U11+W11+Y11+AA11+AC11+AE11+AG11+AI11</f>
        <v>6.0000000000000005E-2</v>
      </c>
      <c r="N11" s="359">
        <v>1.4999999999999999E-2</v>
      </c>
      <c r="O11" s="360">
        <v>1.4999999999999999E-2</v>
      </c>
      <c r="P11" s="359">
        <v>1.4999999999999999E-2</v>
      </c>
      <c r="Q11" s="361">
        <v>1.4999999999999999E-2</v>
      </c>
      <c r="R11" s="359">
        <v>0</v>
      </c>
      <c r="S11" s="361">
        <v>0</v>
      </c>
      <c r="T11" s="359">
        <v>0</v>
      </c>
      <c r="U11" s="361">
        <v>0</v>
      </c>
      <c r="V11" s="359">
        <v>0.01</v>
      </c>
      <c r="W11" s="361">
        <v>0.01</v>
      </c>
      <c r="X11" s="359">
        <v>0.01</v>
      </c>
      <c r="Y11" s="361">
        <v>0.01</v>
      </c>
      <c r="Z11" s="359">
        <v>0</v>
      </c>
      <c r="AA11" s="361">
        <v>0</v>
      </c>
      <c r="AB11" s="359">
        <v>0.01</v>
      </c>
      <c r="AC11" s="361">
        <v>0.01</v>
      </c>
      <c r="AD11" s="359">
        <v>0</v>
      </c>
      <c r="AE11" s="361">
        <v>0</v>
      </c>
      <c r="AF11" s="359">
        <v>0</v>
      </c>
      <c r="AG11" s="362">
        <v>0</v>
      </c>
      <c r="AH11" s="359">
        <v>0</v>
      </c>
      <c r="AI11" s="362">
        <v>0</v>
      </c>
      <c r="AJ11" s="366"/>
      <c r="AK11" s="303"/>
      <c r="AL11" s="304"/>
      <c r="AM11" s="305"/>
      <c r="AN11" s="306"/>
      <c r="AO11" s="306"/>
      <c r="AP11" s="306"/>
      <c r="AQ11" s="306"/>
      <c r="AR11" s="306"/>
      <c r="AS11" s="306"/>
      <c r="AT11" s="306"/>
      <c r="AU11" s="306"/>
      <c r="AV11" s="306"/>
      <c r="AW11" s="306"/>
      <c r="AX11" s="306"/>
      <c r="AY11" s="306"/>
      <c r="AZ11" s="306"/>
      <c r="BA11" s="306"/>
      <c r="BB11" s="306"/>
      <c r="BC11" s="306"/>
      <c r="BD11" s="306"/>
      <c r="BE11" s="306"/>
      <c r="BF11" s="306"/>
      <c r="BG11" s="306"/>
    </row>
    <row r="12" spans="1:59" s="364" customFormat="1" ht="92.25" customHeight="1" x14ac:dyDescent="0.2">
      <c r="A12" s="355"/>
      <c r="B12" s="105">
        <v>3</v>
      </c>
      <c r="C12" s="122" t="s">
        <v>119</v>
      </c>
      <c r="D12" s="107" t="s">
        <v>168</v>
      </c>
      <c r="E12" s="114">
        <v>1</v>
      </c>
      <c r="F12" s="121">
        <v>0.03</v>
      </c>
      <c r="G12" s="115" t="s">
        <v>184</v>
      </c>
      <c r="H12" s="116">
        <v>44958</v>
      </c>
      <c r="I12" s="116">
        <v>45230</v>
      </c>
      <c r="J12" s="117">
        <f t="shared" si="0"/>
        <v>38.857142857142854</v>
      </c>
      <c r="K12" s="367" t="s">
        <v>284</v>
      </c>
      <c r="L12" s="365">
        <v>45046</v>
      </c>
      <c r="M12" s="358">
        <f>+O12+Q12+S12+U12+W12+Y12+AA12+AC12+AE12+AG12+AI12</f>
        <v>0.03</v>
      </c>
      <c r="N12" s="359">
        <v>1E-3</v>
      </c>
      <c r="O12" s="360">
        <v>1E-3</v>
      </c>
      <c r="P12" s="359">
        <v>3.5999999999999999E-3</v>
      </c>
      <c r="Q12" s="361">
        <v>3.5999999999999999E-3</v>
      </c>
      <c r="R12" s="359">
        <v>3.5999999999999999E-3</v>
      </c>
      <c r="S12" s="361">
        <v>2.5399999999999999E-2</v>
      </c>
      <c r="T12" s="359">
        <v>3.5999999999999999E-3</v>
      </c>
      <c r="U12" s="361">
        <v>0</v>
      </c>
      <c r="V12" s="359">
        <v>3.5999999999999999E-3</v>
      </c>
      <c r="W12" s="361">
        <v>0</v>
      </c>
      <c r="X12" s="359">
        <v>3.5999999999999999E-3</v>
      </c>
      <c r="Y12" s="361">
        <v>0</v>
      </c>
      <c r="Z12" s="359">
        <v>3.5999999999999999E-3</v>
      </c>
      <c r="AA12" s="361">
        <v>0</v>
      </c>
      <c r="AB12" s="359">
        <f>0.37%+0.37%</f>
        <v>7.4000000000000003E-3</v>
      </c>
      <c r="AC12" s="361">
        <v>0</v>
      </c>
      <c r="AD12" s="359">
        <v>0</v>
      </c>
      <c r="AE12" s="361">
        <v>0</v>
      </c>
      <c r="AF12" s="359">
        <v>0</v>
      </c>
      <c r="AG12" s="362">
        <v>0</v>
      </c>
      <c r="AH12" s="359">
        <v>0</v>
      </c>
      <c r="AI12" s="362">
        <v>0</v>
      </c>
      <c r="AJ12" s="363"/>
      <c r="AK12" s="303"/>
      <c r="AL12" s="304"/>
      <c r="AM12" s="305"/>
      <c r="AN12" s="305"/>
      <c r="AO12" s="306"/>
      <c r="AP12" s="306"/>
      <c r="AQ12" s="306"/>
      <c r="AR12" s="306"/>
      <c r="AS12" s="306"/>
      <c r="AT12" s="306"/>
      <c r="AU12" s="306"/>
      <c r="AV12" s="306"/>
      <c r="AW12" s="306"/>
      <c r="AX12" s="306"/>
      <c r="AY12" s="306"/>
      <c r="AZ12" s="306"/>
      <c r="BA12" s="306"/>
      <c r="BB12" s="306"/>
      <c r="BC12" s="306"/>
      <c r="BD12" s="306"/>
      <c r="BE12" s="306"/>
      <c r="BF12" s="306"/>
      <c r="BG12" s="306"/>
    </row>
    <row r="13" spans="1:59" s="364" customFormat="1" ht="96" customHeight="1" x14ac:dyDescent="0.2">
      <c r="A13" s="355"/>
      <c r="B13" s="105">
        <v>4</v>
      </c>
      <c r="C13" s="107" t="s">
        <v>176</v>
      </c>
      <c r="D13" s="107" t="s">
        <v>171</v>
      </c>
      <c r="E13" s="114">
        <v>1</v>
      </c>
      <c r="F13" s="121">
        <v>0.03</v>
      </c>
      <c r="G13" s="115" t="s">
        <v>178</v>
      </c>
      <c r="H13" s="116">
        <v>44958</v>
      </c>
      <c r="I13" s="116">
        <v>45016</v>
      </c>
      <c r="J13" s="117">
        <f t="shared" si="0"/>
        <v>8.2857142857142865</v>
      </c>
      <c r="K13" s="367" t="s">
        <v>266</v>
      </c>
      <c r="L13" s="365">
        <v>45016</v>
      </c>
      <c r="M13" s="358">
        <f t="shared" ref="M13:M18" si="1">+O13+Q13+S13+U13+W13+Y13+AA13+AC13+AE13+AG13+AI13</f>
        <v>0.03</v>
      </c>
      <c r="N13" s="359">
        <v>0.02</v>
      </c>
      <c r="O13" s="360">
        <v>0.02</v>
      </c>
      <c r="P13" s="359">
        <v>0.01</v>
      </c>
      <c r="Q13" s="361">
        <v>0.01</v>
      </c>
      <c r="R13" s="359">
        <v>0</v>
      </c>
      <c r="S13" s="361">
        <v>0</v>
      </c>
      <c r="T13" s="359">
        <v>0</v>
      </c>
      <c r="U13" s="361">
        <v>0</v>
      </c>
      <c r="V13" s="359">
        <v>0</v>
      </c>
      <c r="W13" s="361">
        <v>0</v>
      </c>
      <c r="X13" s="359">
        <v>0</v>
      </c>
      <c r="Y13" s="361">
        <v>0</v>
      </c>
      <c r="Z13" s="359">
        <v>0</v>
      </c>
      <c r="AA13" s="361">
        <v>0</v>
      </c>
      <c r="AB13" s="359">
        <v>0</v>
      </c>
      <c r="AC13" s="361">
        <v>0</v>
      </c>
      <c r="AD13" s="359">
        <v>0</v>
      </c>
      <c r="AE13" s="361">
        <v>0</v>
      </c>
      <c r="AF13" s="359">
        <v>0</v>
      </c>
      <c r="AG13" s="362">
        <v>0</v>
      </c>
      <c r="AH13" s="359">
        <v>0</v>
      </c>
      <c r="AI13" s="362">
        <v>0</v>
      </c>
      <c r="AJ13" s="366"/>
      <c r="AK13" s="303"/>
      <c r="AL13" s="304"/>
      <c r="AM13" s="305"/>
      <c r="AN13" s="306"/>
      <c r="AO13" s="306"/>
      <c r="AP13" s="306"/>
      <c r="AQ13" s="306"/>
      <c r="AR13" s="306"/>
      <c r="AS13" s="306"/>
      <c r="AT13" s="306"/>
      <c r="AU13" s="306"/>
      <c r="AV13" s="306"/>
      <c r="AW13" s="306"/>
      <c r="AX13" s="306"/>
      <c r="AY13" s="306"/>
      <c r="AZ13" s="306"/>
      <c r="BA13" s="306"/>
      <c r="BB13" s="306"/>
      <c r="BC13" s="306"/>
      <c r="BD13" s="306"/>
      <c r="BE13" s="306"/>
      <c r="BF13" s="306"/>
      <c r="BG13" s="306"/>
    </row>
    <row r="14" spans="1:59" s="364" customFormat="1" ht="153.75" customHeight="1" x14ac:dyDescent="0.2">
      <c r="A14" s="355"/>
      <c r="B14" s="105">
        <v>5</v>
      </c>
      <c r="C14" s="113" t="s">
        <v>120</v>
      </c>
      <c r="D14" s="107" t="s">
        <v>263</v>
      </c>
      <c r="E14" s="114">
        <v>1</v>
      </c>
      <c r="F14" s="121">
        <v>2.5000000000000001E-2</v>
      </c>
      <c r="G14" s="115" t="s">
        <v>180</v>
      </c>
      <c r="H14" s="116">
        <v>44958</v>
      </c>
      <c r="I14" s="116">
        <v>45107</v>
      </c>
      <c r="J14" s="117">
        <f t="shared" si="0"/>
        <v>21.285714285714285</v>
      </c>
      <c r="K14" s="367" t="s">
        <v>261</v>
      </c>
      <c r="L14" s="365" t="s">
        <v>260</v>
      </c>
      <c r="M14" s="368">
        <f t="shared" si="1"/>
        <v>2.5000000000000001E-2</v>
      </c>
      <c r="N14" s="359">
        <v>1.5E-3</v>
      </c>
      <c r="O14" s="360">
        <v>1.5E-3</v>
      </c>
      <c r="P14" s="359">
        <v>4.4999999999999997E-3</v>
      </c>
      <c r="Q14" s="361">
        <v>4.4999999999999997E-3</v>
      </c>
      <c r="R14" s="359">
        <v>4.4999999999999997E-3</v>
      </c>
      <c r="S14" s="361">
        <v>4.4999999999999997E-3</v>
      </c>
      <c r="T14" s="359">
        <v>4.4999999999999997E-3</v>
      </c>
      <c r="U14" s="361">
        <v>4.4999999999999997E-3</v>
      </c>
      <c r="V14" s="359">
        <v>0.01</v>
      </c>
      <c r="W14" s="361">
        <v>0.01</v>
      </c>
      <c r="X14" s="359">
        <v>0</v>
      </c>
      <c r="Y14" s="361">
        <v>0</v>
      </c>
      <c r="Z14" s="359">
        <v>0</v>
      </c>
      <c r="AA14" s="361">
        <v>0</v>
      </c>
      <c r="AB14" s="359">
        <v>0</v>
      </c>
      <c r="AC14" s="361">
        <v>0</v>
      </c>
      <c r="AD14" s="359">
        <v>0</v>
      </c>
      <c r="AE14" s="361">
        <v>0</v>
      </c>
      <c r="AF14" s="359">
        <v>0</v>
      </c>
      <c r="AG14" s="362">
        <v>0</v>
      </c>
      <c r="AH14" s="359">
        <v>0</v>
      </c>
      <c r="AI14" s="360">
        <v>0</v>
      </c>
      <c r="AJ14" s="360"/>
      <c r="AK14" s="307"/>
      <c r="AL14" s="308"/>
      <c r="AM14" s="309"/>
      <c r="AN14" s="308"/>
      <c r="AO14" s="309"/>
      <c r="AP14" s="308"/>
      <c r="AQ14" s="309"/>
      <c r="AR14" s="308"/>
      <c r="AS14" s="309"/>
      <c r="AT14" s="308"/>
      <c r="AU14" s="309"/>
      <c r="AV14" s="308"/>
      <c r="AW14" s="309"/>
      <c r="AX14" s="310"/>
      <c r="AY14" s="309"/>
      <c r="AZ14" s="310"/>
      <c r="BA14" s="309"/>
      <c r="BB14" s="310"/>
      <c r="BC14" s="309"/>
      <c r="BD14" s="310"/>
      <c r="BE14" s="306"/>
      <c r="BF14" s="306"/>
      <c r="BG14" s="306"/>
    </row>
    <row r="15" spans="1:59" s="364" customFormat="1" ht="87" customHeight="1" x14ac:dyDescent="0.2">
      <c r="A15" s="355"/>
      <c r="B15" s="105">
        <v>6</v>
      </c>
      <c r="C15" s="107" t="s">
        <v>170</v>
      </c>
      <c r="D15" s="107" t="s">
        <v>171</v>
      </c>
      <c r="E15" s="114">
        <v>1</v>
      </c>
      <c r="F15" s="121">
        <v>0.05</v>
      </c>
      <c r="G15" s="115" t="s">
        <v>181</v>
      </c>
      <c r="H15" s="116">
        <v>44958</v>
      </c>
      <c r="I15" s="116">
        <v>45016</v>
      </c>
      <c r="J15" s="117">
        <f t="shared" si="0"/>
        <v>8.2857142857142865</v>
      </c>
      <c r="K15" s="367" t="s">
        <v>267</v>
      </c>
      <c r="L15" s="365">
        <v>45072</v>
      </c>
      <c r="M15" s="368">
        <f>+O15+Q15+S15+U15+W15+Y15+AA15+AC15+AE15+AG15+AI15</f>
        <v>0.05</v>
      </c>
      <c r="N15" s="359">
        <v>0.02</v>
      </c>
      <c r="O15" s="360">
        <v>0.02</v>
      </c>
      <c r="P15" s="359">
        <v>0</v>
      </c>
      <c r="Q15" s="361">
        <v>0</v>
      </c>
      <c r="R15" s="359">
        <v>0.03</v>
      </c>
      <c r="S15" s="360">
        <v>0.01</v>
      </c>
      <c r="T15" s="359">
        <v>0</v>
      </c>
      <c r="U15" s="361">
        <v>0.02</v>
      </c>
      <c r="V15" s="359">
        <v>0</v>
      </c>
      <c r="W15" s="361">
        <v>0</v>
      </c>
      <c r="X15" s="359">
        <v>0</v>
      </c>
      <c r="Y15" s="361">
        <v>0</v>
      </c>
      <c r="Z15" s="359">
        <v>0</v>
      </c>
      <c r="AA15" s="361">
        <v>0</v>
      </c>
      <c r="AB15" s="359">
        <v>0</v>
      </c>
      <c r="AC15" s="361">
        <v>0</v>
      </c>
      <c r="AD15" s="359">
        <v>0</v>
      </c>
      <c r="AE15" s="361">
        <v>0</v>
      </c>
      <c r="AF15" s="359">
        <v>0</v>
      </c>
      <c r="AG15" s="362">
        <v>0</v>
      </c>
      <c r="AH15" s="359">
        <v>0</v>
      </c>
      <c r="AI15" s="362">
        <v>0</v>
      </c>
      <c r="AJ15" s="366"/>
      <c r="AK15" s="303"/>
      <c r="AL15" s="304"/>
      <c r="AM15" s="305"/>
      <c r="AN15" s="306"/>
      <c r="AO15" s="306"/>
      <c r="AP15" s="306"/>
      <c r="AQ15" s="306"/>
      <c r="AR15" s="306"/>
      <c r="AS15" s="306"/>
      <c r="AT15" s="306"/>
      <c r="AU15" s="306"/>
      <c r="AV15" s="306"/>
      <c r="AW15" s="306"/>
      <c r="AX15" s="306"/>
      <c r="AY15" s="306"/>
      <c r="AZ15" s="306"/>
      <c r="BA15" s="306"/>
      <c r="BB15" s="306"/>
      <c r="BC15" s="306"/>
      <c r="BD15" s="306"/>
      <c r="BE15" s="306"/>
      <c r="BF15" s="306"/>
      <c r="BG15" s="306"/>
    </row>
    <row r="16" spans="1:59" s="364" customFormat="1" ht="402.75" customHeight="1" x14ac:dyDescent="0.2">
      <c r="A16" s="355"/>
      <c r="B16" s="105">
        <v>7</v>
      </c>
      <c r="C16" s="113" t="s">
        <v>225</v>
      </c>
      <c r="D16" s="125" t="s">
        <v>207</v>
      </c>
      <c r="E16" s="114">
        <v>1</v>
      </c>
      <c r="F16" s="121">
        <v>0.05</v>
      </c>
      <c r="G16" s="115" t="s">
        <v>180</v>
      </c>
      <c r="H16" s="116">
        <v>44958</v>
      </c>
      <c r="I16" s="124">
        <v>45260</v>
      </c>
      <c r="J16" s="117">
        <f t="shared" si="0"/>
        <v>43.142857142857146</v>
      </c>
      <c r="K16" s="367" t="s">
        <v>287</v>
      </c>
      <c r="L16" s="365" t="s">
        <v>288</v>
      </c>
      <c r="M16" s="358">
        <f t="shared" si="1"/>
        <v>4.9999999999999996E-2</v>
      </c>
      <c r="N16" s="359">
        <v>1.5E-3</v>
      </c>
      <c r="O16" s="360">
        <v>1.5E-3</v>
      </c>
      <c r="P16" s="359">
        <v>8.0000000000000002E-3</v>
      </c>
      <c r="Q16" s="361">
        <v>8.0000000000000002E-3</v>
      </c>
      <c r="R16" s="359">
        <v>5.0000000000000001E-3</v>
      </c>
      <c r="S16" s="361">
        <v>5.0000000000000001E-3</v>
      </c>
      <c r="T16" s="359">
        <v>5.0000000000000001E-3</v>
      </c>
      <c r="U16" s="361">
        <v>5.0000000000000001E-3</v>
      </c>
      <c r="V16" s="359">
        <v>5.0000000000000001E-3</v>
      </c>
      <c r="W16" s="361">
        <v>5.0000000000000001E-3</v>
      </c>
      <c r="X16" s="359">
        <v>5.0000000000000001E-3</v>
      </c>
      <c r="Y16" s="361">
        <v>5.0000000000000001E-3</v>
      </c>
      <c r="Z16" s="359">
        <v>5.0000000000000001E-3</v>
      </c>
      <c r="AA16" s="361">
        <v>5.0000000000000001E-3</v>
      </c>
      <c r="AB16" s="359">
        <v>5.0000000000000001E-3</v>
      </c>
      <c r="AC16" s="361">
        <v>5.0000000000000001E-3</v>
      </c>
      <c r="AD16" s="359">
        <v>5.0000000000000001E-3</v>
      </c>
      <c r="AE16" s="361">
        <v>5.0000000000000001E-3</v>
      </c>
      <c r="AF16" s="359">
        <v>5.4999999999999997E-3</v>
      </c>
      <c r="AG16" s="361">
        <v>1E-3</v>
      </c>
      <c r="AH16" s="359">
        <v>0</v>
      </c>
      <c r="AI16" s="361">
        <v>4.4999999999999997E-3</v>
      </c>
      <c r="AJ16" s="363"/>
      <c r="AK16" s="303"/>
      <c r="AL16" s="304"/>
      <c r="AM16" s="305"/>
      <c r="AN16" s="306"/>
      <c r="AO16" s="306"/>
      <c r="AP16" s="306"/>
      <c r="AQ16" s="306"/>
      <c r="AR16" s="306"/>
      <c r="AS16" s="306"/>
      <c r="AT16" s="306"/>
      <c r="AU16" s="306"/>
      <c r="AV16" s="306"/>
      <c r="AW16" s="306"/>
      <c r="AX16" s="306"/>
      <c r="AY16" s="306"/>
      <c r="AZ16" s="306"/>
      <c r="BA16" s="306"/>
      <c r="BB16" s="306"/>
      <c r="BC16" s="306"/>
      <c r="BD16" s="306"/>
      <c r="BE16" s="306"/>
      <c r="BF16" s="306"/>
      <c r="BG16" s="306"/>
    </row>
    <row r="17" spans="1:59" s="364" customFormat="1" ht="162" customHeight="1" x14ac:dyDescent="0.2">
      <c r="A17" s="355"/>
      <c r="B17" s="105">
        <v>8</v>
      </c>
      <c r="C17" s="107" t="s">
        <v>121</v>
      </c>
      <c r="D17" s="107" t="s">
        <v>169</v>
      </c>
      <c r="E17" s="114">
        <v>1</v>
      </c>
      <c r="F17" s="121">
        <v>2.5000000000000001E-2</v>
      </c>
      <c r="G17" s="115" t="s">
        <v>180</v>
      </c>
      <c r="H17" s="116">
        <v>44958</v>
      </c>
      <c r="I17" s="116">
        <v>45107</v>
      </c>
      <c r="J17" s="117">
        <f t="shared" si="0"/>
        <v>21.285714285714285</v>
      </c>
      <c r="K17" s="367" t="s">
        <v>268</v>
      </c>
      <c r="L17" s="365" t="s">
        <v>260</v>
      </c>
      <c r="M17" s="358">
        <f t="shared" si="1"/>
        <v>2.5000000000000001E-2</v>
      </c>
      <c r="N17" s="359">
        <v>0.01</v>
      </c>
      <c r="O17" s="360">
        <v>0.01</v>
      </c>
      <c r="P17" s="359">
        <v>8.9999999999999993E-3</v>
      </c>
      <c r="Q17" s="361">
        <v>8.9999999999999993E-3</v>
      </c>
      <c r="R17" s="359">
        <v>2E-3</v>
      </c>
      <c r="S17" s="361">
        <v>2E-3</v>
      </c>
      <c r="T17" s="359">
        <v>2E-3</v>
      </c>
      <c r="U17" s="361">
        <v>2E-3</v>
      </c>
      <c r="V17" s="359">
        <v>2E-3</v>
      </c>
      <c r="W17" s="361">
        <v>2E-3</v>
      </c>
      <c r="X17" s="359">
        <v>0</v>
      </c>
      <c r="Y17" s="361">
        <v>0</v>
      </c>
      <c r="Z17" s="359">
        <v>0</v>
      </c>
      <c r="AA17" s="361">
        <v>0</v>
      </c>
      <c r="AB17" s="359">
        <v>0</v>
      </c>
      <c r="AC17" s="361">
        <v>0</v>
      </c>
      <c r="AD17" s="359">
        <v>0</v>
      </c>
      <c r="AE17" s="361">
        <v>0</v>
      </c>
      <c r="AF17" s="359">
        <v>0</v>
      </c>
      <c r="AG17" s="361">
        <v>0</v>
      </c>
      <c r="AH17" s="359">
        <v>0</v>
      </c>
      <c r="AI17" s="361">
        <v>0</v>
      </c>
      <c r="AJ17" s="363"/>
      <c r="AK17" s="303"/>
      <c r="AL17" s="304"/>
      <c r="AM17" s="305"/>
      <c r="AN17" s="306"/>
      <c r="AO17" s="306"/>
      <c r="AP17" s="306"/>
      <c r="AQ17" s="306"/>
      <c r="AR17" s="306"/>
      <c r="AS17" s="306"/>
      <c r="AT17" s="306"/>
      <c r="AU17" s="306"/>
      <c r="AV17" s="306"/>
      <c r="AW17" s="306"/>
      <c r="AX17" s="306"/>
      <c r="AY17" s="306"/>
      <c r="AZ17" s="306"/>
      <c r="BA17" s="306"/>
      <c r="BB17" s="306"/>
      <c r="BC17" s="306"/>
      <c r="BD17" s="306"/>
      <c r="BE17" s="306"/>
      <c r="BF17" s="306"/>
      <c r="BG17" s="306"/>
    </row>
    <row r="18" spans="1:59" s="364" customFormat="1" ht="117.75" customHeight="1" x14ac:dyDescent="0.2">
      <c r="A18" s="355"/>
      <c r="B18" s="105">
        <v>9</v>
      </c>
      <c r="C18" s="107" t="s">
        <v>257</v>
      </c>
      <c r="D18" s="107" t="s">
        <v>258</v>
      </c>
      <c r="E18" s="114">
        <v>1</v>
      </c>
      <c r="F18" s="121">
        <v>0.05</v>
      </c>
      <c r="G18" s="115" t="s">
        <v>180</v>
      </c>
      <c r="H18" s="116">
        <v>44958</v>
      </c>
      <c r="I18" s="116">
        <v>45230</v>
      </c>
      <c r="J18" s="117">
        <f t="shared" si="0"/>
        <v>38.857142857142854</v>
      </c>
      <c r="K18" s="367" t="s">
        <v>279</v>
      </c>
      <c r="L18" s="365" t="s">
        <v>269</v>
      </c>
      <c r="M18" s="358">
        <f t="shared" si="1"/>
        <v>0.05</v>
      </c>
      <c r="N18" s="359">
        <v>1.5E-3</v>
      </c>
      <c r="O18" s="360">
        <v>1.5E-3</v>
      </c>
      <c r="P18" s="359">
        <v>0</v>
      </c>
      <c r="Q18" s="361">
        <v>0</v>
      </c>
      <c r="R18" s="359">
        <v>0</v>
      </c>
      <c r="S18" s="361">
        <v>0</v>
      </c>
      <c r="T18" s="359">
        <v>0</v>
      </c>
      <c r="U18" s="361">
        <v>0</v>
      </c>
      <c r="V18" s="359">
        <v>2.8500000000000001E-2</v>
      </c>
      <c r="W18" s="369">
        <v>2.8500000000000001E-2</v>
      </c>
      <c r="X18" s="359">
        <v>0</v>
      </c>
      <c r="Y18" s="361">
        <v>0</v>
      </c>
      <c r="Z18" s="359">
        <v>0.02</v>
      </c>
      <c r="AA18" s="361">
        <v>0.02</v>
      </c>
      <c r="AB18" s="359">
        <v>0</v>
      </c>
      <c r="AC18" s="361">
        <v>0</v>
      </c>
      <c r="AD18" s="359">
        <v>0</v>
      </c>
      <c r="AE18" s="361">
        <v>0</v>
      </c>
      <c r="AF18" s="359">
        <v>0</v>
      </c>
      <c r="AG18" s="362">
        <v>0</v>
      </c>
      <c r="AH18" s="359">
        <v>0</v>
      </c>
      <c r="AI18" s="362">
        <v>0</v>
      </c>
      <c r="AJ18" s="363"/>
      <c r="AK18" s="303"/>
      <c r="AL18" s="304"/>
      <c r="AM18" s="305"/>
      <c r="AN18" s="306"/>
      <c r="AO18" s="306"/>
      <c r="AP18" s="306"/>
      <c r="AQ18" s="306"/>
      <c r="AR18" s="306"/>
      <c r="AS18" s="306"/>
      <c r="AT18" s="306"/>
      <c r="AU18" s="306"/>
      <c r="AV18" s="306"/>
      <c r="AW18" s="306"/>
      <c r="AX18" s="306"/>
      <c r="AY18" s="306"/>
      <c r="AZ18" s="306"/>
      <c r="BA18" s="306"/>
      <c r="BB18" s="306"/>
      <c r="BC18" s="306"/>
      <c r="BD18" s="306"/>
      <c r="BE18" s="306"/>
      <c r="BF18" s="306"/>
      <c r="BG18" s="306"/>
    </row>
    <row r="19" spans="1:59" s="364" customFormat="1" ht="192" customHeight="1" x14ac:dyDescent="0.2">
      <c r="A19" s="355"/>
      <c r="B19" s="105">
        <v>10</v>
      </c>
      <c r="C19" s="107" t="s">
        <v>226</v>
      </c>
      <c r="D19" s="125" t="s">
        <v>175</v>
      </c>
      <c r="E19" s="114">
        <v>1</v>
      </c>
      <c r="F19" s="121">
        <v>0.05</v>
      </c>
      <c r="G19" s="115" t="s">
        <v>180</v>
      </c>
      <c r="H19" s="116">
        <v>44958</v>
      </c>
      <c r="I19" s="116">
        <v>45291</v>
      </c>
      <c r="J19" s="117">
        <f t="shared" si="0"/>
        <v>47.571428571428569</v>
      </c>
      <c r="K19" s="367" t="s">
        <v>289</v>
      </c>
      <c r="L19" s="365" t="s">
        <v>288</v>
      </c>
      <c r="M19" s="358">
        <f t="shared" ref="M19:M24" si="2">+O19+Q19+S19+U19+W19+Y19+AA19+AC19+AE19+AG19+AI19</f>
        <v>4.9999999999999996E-2</v>
      </c>
      <c r="N19" s="359">
        <v>5.0000000000000001E-3</v>
      </c>
      <c r="O19" s="360">
        <v>5.0000000000000001E-3</v>
      </c>
      <c r="P19" s="359">
        <v>5.0000000000000001E-3</v>
      </c>
      <c r="Q19" s="370">
        <v>5.0000000000000001E-3</v>
      </c>
      <c r="R19" s="359">
        <v>0</v>
      </c>
      <c r="S19" s="361">
        <v>0</v>
      </c>
      <c r="T19" s="359">
        <v>0.01</v>
      </c>
      <c r="U19" s="371">
        <v>0.01</v>
      </c>
      <c r="V19" s="359">
        <v>0</v>
      </c>
      <c r="W19" s="361">
        <v>0</v>
      </c>
      <c r="X19" s="359">
        <v>0.01</v>
      </c>
      <c r="Y19" s="361">
        <v>0.01</v>
      </c>
      <c r="Z19" s="359">
        <v>5.0000000000000001E-3</v>
      </c>
      <c r="AA19" s="361">
        <v>5.0000000000000001E-3</v>
      </c>
      <c r="AB19" s="359">
        <v>5.0000000000000001E-3</v>
      </c>
      <c r="AC19" s="361">
        <v>5.0000000000000001E-3</v>
      </c>
      <c r="AD19" s="359">
        <v>0</v>
      </c>
      <c r="AE19" s="361">
        <v>0</v>
      </c>
      <c r="AF19" s="359">
        <v>0.01</v>
      </c>
      <c r="AG19" s="361">
        <v>0.01</v>
      </c>
      <c r="AH19" s="359">
        <v>0</v>
      </c>
      <c r="AI19" s="362">
        <v>0</v>
      </c>
      <c r="AJ19" s="363"/>
      <c r="AK19" s="303"/>
      <c r="AL19" s="304"/>
      <c r="AM19" s="305"/>
      <c r="AN19" s="306"/>
      <c r="AO19" s="306"/>
      <c r="AP19" s="306"/>
      <c r="AQ19" s="306"/>
      <c r="AR19" s="306"/>
      <c r="AS19" s="306"/>
      <c r="AT19" s="306"/>
      <c r="AU19" s="306"/>
      <c r="AV19" s="306"/>
      <c r="AW19" s="306"/>
      <c r="AX19" s="306"/>
      <c r="AY19" s="306"/>
      <c r="AZ19" s="306"/>
      <c r="BA19" s="306"/>
      <c r="BB19" s="306"/>
      <c r="BC19" s="306"/>
      <c r="BD19" s="306"/>
      <c r="BE19" s="306"/>
      <c r="BF19" s="306"/>
      <c r="BG19" s="306"/>
    </row>
    <row r="20" spans="1:59" s="364" customFormat="1" ht="324" customHeight="1" x14ac:dyDescent="0.2">
      <c r="A20" s="355"/>
      <c r="B20" s="105">
        <v>11</v>
      </c>
      <c r="C20" s="107" t="s">
        <v>122</v>
      </c>
      <c r="D20" s="119" t="s">
        <v>230</v>
      </c>
      <c r="E20" s="114">
        <v>1</v>
      </c>
      <c r="F20" s="121">
        <v>0.03</v>
      </c>
      <c r="G20" s="115" t="s">
        <v>182</v>
      </c>
      <c r="H20" s="116">
        <v>44958</v>
      </c>
      <c r="I20" s="116">
        <v>45230</v>
      </c>
      <c r="J20" s="117">
        <f t="shared" si="0"/>
        <v>38.857142857142854</v>
      </c>
      <c r="K20" s="367" t="s">
        <v>295</v>
      </c>
      <c r="L20" s="365">
        <v>45282</v>
      </c>
      <c r="M20" s="358">
        <f t="shared" si="2"/>
        <v>3.0000000000000002E-2</v>
      </c>
      <c r="N20" s="359">
        <v>3.0000000000000001E-3</v>
      </c>
      <c r="O20" s="360">
        <v>3.0000000000000001E-3</v>
      </c>
      <c r="P20" s="359">
        <v>2.7499999999999998E-3</v>
      </c>
      <c r="Q20" s="370">
        <v>2.7499999999999998E-3</v>
      </c>
      <c r="R20" s="359">
        <v>2.7499999999999998E-3</v>
      </c>
      <c r="S20" s="370">
        <v>2.7499999999999998E-3</v>
      </c>
      <c r="T20" s="359">
        <v>2.7499999999999998E-3</v>
      </c>
      <c r="U20" s="361">
        <v>2.8E-3</v>
      </c>
      <c r="V20" s="359">
        <v>2.7499999999999998E-3</v>
      </c>
      <c r="W20" s="361">
        <v>2.8E-3</v>
      </c>
      <c r="X20" s="359">
        <v>2.7499999999999998E-3</v>
      </c>
      <c r="Y20" s="361">
        <v>2.8E-3</v>
      </c>
      <c r="Z20" s="359">
        <v>2.7499999999999998E-3</v>
      </c>
      <c r="AA20" s="361">
        <v>2.8E-3</v>
      </c>
      <c r="AB20" s="359">
        <v>2.7499999999999998E-3</v>
      </c>
      <c r="AC20" s="361">
        <v>2.8E-3</v>
      </c>
      <c r="AD20" s="359">
        <f>0.5%+0.275%</f>
        <v>7.7499999999999999E-3</v>
      </c>
      <c r="AE20" s="361">
        <v>4.0000000000000001E-3</v>
      </c>
      <c r="AF20" s="359">
        <v>0</v>
      </c>
      <c r="AG20" s="362">
        <v>1.8E-3</v>
      </c>
      <c r="AH20" s="359">
        <v>0</v>
      </c>
      <c r="AI20" s="361">
        <v>1.6999999999999999E-3</v>
      </c>
      <c r="AJ20" s="363"/>
      <c r="AK20" s="303"/>
      <c r="AL20" s="304"/>
      <c r="AM20" s="305"/>
      <c r="AN20" s="306"/>
      <c r="AO20" s="306"/>
      <c r="AP20" s="306"/>
      <c r="AQ20" s="306"/>
      <c r="AR20" s="306"/>
      <c r="AS20" s="306"/>
      <c r="AT20" s="306"/>
      <c r="AU20" s="306"/>
      <c r="AV20" s="306"/>
      <c r="AW20" s="306"/>
      <c r="AX20" s="306"/>
      <c r="AY20" s="306"/>
      <c r="AZ20" s="306"/>
      <c r="BA20" s="306"/>
      <c r="BB20" s="306"/>
      <c r="BC20" s="306"/>
      <c r="BD20" s="306"/>
      <c r="BE20" s="306"/>
      <c r="BF20" s="306"/>
      <c r="BG20" s="306"/>
    </row>
    <row r="21" spans="1:59" s="364" customFormat="1" ht="170.25" customHeight="1" x14ac:dyDescent="0.2">
      <c r="A21" s="355"/>
      <c r="B21" s="105">
        <v>12</v>
      </c>
      <c r="C21" s="107" t="s">
        <v>264</v>
      </c>
      <c r="D21" s="123" t="s">
        <v>265</v>
      </c>
      <c r="E21" s="114">
        <v>1</v>
      </c>
      <c r="F21" s="121">
        <v>0.05</v>
      </c>
      <c r="G21" s="115" t="s">
        <v>183</v>
      </c>
      <c r="H21" s="116">
        <v>44958</v>
      </c>
      <c r="I21" s="116">
        <v>45291</v>
      </c>
      <c r="J21" s="117">
        <f t="shared" si="0"/>
        <v>47.571428571428569</v>
      </c>
      <c r="K21" s="367" t="s">
        <v>290</v>
      </c>
      <c r="L21" s="365" t="s">
        <v>288</v>
      </c>
      <c r="M21" s="358">
        <f t="shared" si="2"/>
        <v>0.05</v>
      </c>
      <c r="N21" s="359">
        <v>2E-3</v>
      </c>
      <c r="O21" s="360">
        <v>2E-3</v>
      </c>
      <c r="P21" s="359">
        <v>0</v>
      </c>
      <c r="Q21" s="370">
        <v>0</v>
      </c>
      <c r="R21" s="359">
        <v>0</v>
      </c>
      <c r="S21" s="370">
        <v>0</v>
      </c>
      <c r="T21" s="359">
        <v>0</v>
      </c>
      <c r="U21" s="361">
        <v>0</v>
      </c>
      <c r="V21" s="359">
        <v>0</v>
      </c>
      <c r="W21" s="361">
        <v>0</v>
      </c>
      <c r="X21" s="359">
        <v>0</v>
      </c>
      <c r="Y21" s="361">
        <v>0</v>
      </c>
      <c r="Z21" s="359">
        <v>0.01</v>
      </c>
      <c r="AA21" s="361">
        <v>0.01</v>
      </c>
      <c r="AB21" s="359">
        <v>0.01</v>
      </c>
      <c r="AC21" s="361">
        <v>0.01</v>
      </c>
      <c r="AD21" s="359">
        <v>0.01</v>
      </c>
      <c r="AE21" s="361">
        <v>0.01</v>
      </c>
      <c r="AF21" s="359">
        <v>0.01</v>
      </c>
      <c r="AG21" s="362">
        <v>0</v>
      </c>
      <c r="AH21" s="359">
        <v>8.0000000000000002E-3</v>
      </c>
      <c r="AI21" s="362">
        <v>1.7999999999999999E-2</v>
      </c>
      <c r="AJ21" s="363"/>
      <c r="AK21" s="303"/>
      <c r="AL21" s="304"/>
      <c r="AM21" s="305"/>
      <c r="AN21" s="306"/>
      <c r="AO21" s="306"/>
      <c r="AP21" s="306"/>
      <c r="AQ21" s="306"/>
      <c r="AR21" s="306"/>
      <c r="AS21" s="306"/>
      <c r="AT21" s="306"/>
      <c r="AU21" s="306"/>
      <c r="AV21" s="306"/>
      <c r="AW21" s="306"/>
      <c r="AX21" s="306"/>
      <c r="AY21" s="306"/>
      <c r="AZ21" s="306"/>
      <c r="BA21" s="306"/>
      <c r="BB21" s="306"/>
      <c r="BC21" s="306"/>
      <c r="BD21" s="306"/>
      <c r="BE21" s="306"/>
      <c r="BF21" s="306"/>
      <c r="BG21" s="306"/>
    </row>
    <row r="22" spans="1:59" s="364" customFormat="1" ht="409.5" customHeight="1" x14ac:dyDescent="0.2">
      <c r="A22" s="355"/>
      <c r="B22" s="105">
        <v>13</v>
      </c>
      <c r="C22" s="107" t="s">
        <v>242</v>
      </c>
      <c r="D22" s="123" t="s">
        <v>173</v>
      </c>
      <c r="E22" s="114">
        <v>1</v>
      </c>
      <c r="F22" s="121">
        <v>0.15</v>
      </c>
      <c r="G22" s="115" t="s">
        <v>179</v>
      </c>
      <c r="H22" s="116">
        <v>44958</v>
      </c>
      <c r="I22" s="116">
        <v>45291</v>
      </c>
      <c r="J22" s="117">
        <f t="shared" si="0"/>
        <v>47.571428571428569</v>
      </c>
      <c r="K22" s="367" t="s">
        <v>293</v>
      </c>
      <c r="L22" s="365" t="s">
        <v>294</v>
      </c>
      <c r="M22" s="358">
        <f t="shared" si="2"/>
        <v>0.15000000000000002</v>
      </c>
      <c r="N22" s="359">
        <v>1E-3</v>
      </c>
      <c r="O22" s="360">
        <v>1E-3</v>
      </c>
      <c r="P22" s="359">
        <v>1.4E-2</v>
      </c>
      <c r="Q22" s="370">
        <v>1.4E-2</v>
      </c>
      <c r="R22" s="359">
        <v>1.4999999999999999E-2</v>
      </c>
      <c r="S22" s="370">
        <v>1.4999999999999999E-2</v>
      </c>
      <c r="T22" s="359">
        <v>1.4999999999999999E-2</v>
      </c>
      <c r="U22" s="370">
        <v>1.4999999999999999E-2</v>
      </c>
      <c r="V22" s="359">
        <v>1.4999999999999999E-2</v>
      </c>
      <c r="W22" s="370">
        <v>1.4999999999999999E-2</v>
      </c>
      <c r="X22" s="359">
        <v>1.4999999999999999E-2</v>
      </c>
      <c r="Y22" s="361">
        <v>1.4999999999999999E-2</v>
      </c>
      <c r="Z22" s="359">
        <v>1.4999999999999999E-2</v>
      </c>
      <c r="AA22" s="361">
        <v>1.4999999999999999E-2</v>
      </c>
      <c r="AB22" s="359">
        <v>1.4999999999999999E-2</v>
      </c>
      <c r="AC22" s="361">
        <v>1.4999999999999999E-2</v>
      </c>
      <c r="AD22" s="359">
        <v>1.4999999999999999E-2</v>
      </c>
      <c r="AE22" s="362">
        <v>1.4999999999999999E-2</v>
      </c>
      <c r="AF22" s="359">
        <v>1.4999999999999999E-2</v>
      </c>
      <c r="AG22" s="362">
        <v>1.4999999999999999E-2</v>
      </c>
      <c r="AH22" s="359">
        <v>1.4999999999999999E-2</v>
      </c>
      <c r="AI22" s="362">
        <v>1.4999999999999999E-2</v>
      </c>
      <c r="AJ22" s="363"/>
      <c r="AK22" s="303"/>
      <c r="AL22" s="304"/>
      <c r="AM22" s="305"/>
      <c r="AN22" s="306"/>
      <c r="AO22" s="306"/>
      <c r="AP22" s="306"/>
      <c r="AQ22" s="306"/>
      <c r="AR22" s="306"/>
      <c r="AS22" s="306"/>
      <c r="AT22" s="306"/>
      <c r="AU22" s="306"/>
      <c r="AV22" s="306"/>
      <c r="AW22" s="306"/>
      <c r="AX22" s="306"/>
      <c r="AY22" s="306"/>
      <c r="AZ22" s="306"/>
      <c r="BA22" s="306"/>
      <c r="BB22" s="306"/>
      <c r="BC22" s="306"/>
      <c r="BD22" s="306"/>
      <c r="BE22" s="306"/>
      <c r="BF22" s="306"/>
      <c r="BG22" s="306"/>
    </row>
    <row r="23" spans="1:59" s="364" customFormat="1" ht="159.75" customHeight="1" x14ac:dyDescent="0.2">
      <c r="A23" s="355"/>
      <c r="B23" s="105">
        <v>14</v>
      </c>
      <c r="C23" s="107" t="s">
        <v>285</v>
      </c>
      <c r="D23" s="123" t="s">
        <v>172</v>
      </c>
      <c r="E23" s="114">
        <v>1</v>
      </c>
      <c r="F23" s="121">
        <v>0.04</v>
      </c>
      <c r="G23" s="115" t="s">
        <v>180</v>
      </c>
      <c r="H23" s="116">
        <v>44958</v>
      </c>
      <c r="I23" s="116">
        <v>45275</v>
      </c>
      <c r="J23" s="117">
        <f t="shared" si="0"/>
        <v>45.285714285714285</v>
      </c>
      <c r="K23" s="367" t="s">
        <v>292</v>
      </c>
      <c r="L23" s="365" t="s">
        <v>291</v>
      </c>
      <c r="M23" s="358">
        <f t="shared" si="2"/>
        <v>0.04</v>
      </c>
      <c r="N23" s="359">
        <v>1E-3</v>
      </c>
      <c r="O23" s="360">
        <v>1E-3</v>
      </c>
      <c r="P23" s="359">
        <v>0</v>
      </c>
      <c r="Q23" s="361">
        <v>0</v>
      </c>
      <c r="R23" s="359">
        <v>0</v>
      </c>
      <c r="S23" s="361">
        <v>0</v>
      </c>
      <c r="T23" s="359">
        <v>0</v>
      </c>
      <c r="U23" s="361">
        <v>0</v>
      </c>
      <c r="V23" s="359">
        <v>0</v>
      </c>
      <c r="W23" s="361">
        <v>0</v>
      </c>
      <c r="X23" s="359">
        <v>8.9999999999999993E-3</v>
      </c>
      <c r="Y23" s="361">
        <v>8.9999999999999993E-3</v>
      </c>
      <c r="Z23" s="359">
        <v>5.0000000000000001E-3</v>
      </c>
      <c r="AA23" s="361">
        <v>5.0000000000000001E-3</v>
      </c>
      <c r="AB23" s="359">
        <v>5.0000000000000001E-3</v>
      </c>
      <c r="AC23" s="361">
        <v>5.0000000000000001E-3</v>
      </c>
      <c r="AD23" s="359">
        <v>5.0000000000000001E-3</v>
      </c>
      <c r="AE23" s="362">
        <v>5.0000000000000001E-3</v>
      </c>
      <c r="AF23" s="359">
        <v>5.0000000000000001E-3</v>
      </c>
      <c r="AG23" s="361">
        <v>5.0000000000000001E-3</v>
      </c>
      <c r="AH23" s="359">
        <v>0.01</v>
      </c>
      <c r="AI23" s="361">
        <v>0.01</v>
      </c>
      <c r="AJ23" s="363"/>
      <c r="AK23" s="303"/>
      <c r="AL23" s="304"/>
      <c r="AM23" s="305"/>
      <c r="AN23" s="306"/>
      <c r="AO23" s="306"/>
      <c r="AP23" s="306"/>
      <c r="AQ23" s="306"/>
      <c r="AR23" s="306"/>
      <c r="AS23" s="306"/>
      <c r="AT23" s="306"/>
      <c r="AU23" s="306"/>
      <c r="AV23" s="306"/>
      <c r="AW23" s="306"/>
      <c r="AX23" s="306"/>
      <c r="AY23" s="306"/>
      <c r="AZ23" s="306"/>
      <c r="BA23" s="306"/>
      <c r="BB23" s="306"/>
      <c r="BC23" s="306"/>
      <c r="BD23" s="306"/>
      <c r="BE23" s="306"/>
      <c r="BF23" s="306"/>
      <c r="BG23" s="306"/>
    </row>
    <row r="24" spans="1:59" s="364" customFormat="1" ht="243.75" customHeight="1" x14ac:dyDescent="0.2">
      <c r="A24" s="112"/>
      <c r="B24" s="261">
        <v>15</v>
      </c>
      <c r="C24" s="263" t="s">
        <v>123</v>
      </c>
      <c r="D24" s="265" t="s">
        <v>167</v>
      </c>
      <c r="E24" s="267">
        <v>1</v>
      </c>
      <c r="F24" s="269">
        <v>0.3</v>
      </c>
      <c r="G24" s="265" t="s">
        <v>183</v>
      </c>
      <c r="H24" s="271">
        <v>44958</v>
      </c>
      <c r="I24" s="271">
        <v>45260</v>
      </c>
      <c r="J24" s="273">
        <v>38.857142857142854</v>
      </c>
      <c r="K24" s="372" t="s">
        <v>286</v>
      </c>
      <c r="L24" s="265" t="s">
        <v>282</v>
      </c>
      <c r="M24" s="297">
        <f t="shared" si="2"/>
        <v>0.29999999999999993</v>
      </c>
      <c r="N24" s="277">
        <f>30%*10%</f>
        <v>0.03</v>
      </c>
      <c r="O24" s="275">
        <v>0.03</v>
      </c>
      <c r="P24" s="277">
        <f>30%*5%</f>
        <v>1.4999999999999999E-2</v>
      </c>
      <c r="Q24" s="275">
        <v>1.4999999999999999E-2</v>
      </c>
      <c r="R24" s="277">
        <f>30%*10%</f>
        <v>0.03</v>
      </c>
      <c r="S24" s="275">
        <v>0.03</v>
      </c>
      <c r="T24" s="277">
        <f>30%*5%</f>
        <v>1.4999999999999999E-2</v>
      </c>
      <c r="U24" s="275">
        <v>1.4999999999999999E-2</v>
      </c>
      <c r="V24" s="277">
        <f>T24</f>
        <v>1.4999999999999999E-2</v>
      </c>
      <c r="W24" s="275">
        <v>1.4999999999999999E-2</v>
      </c>
      <c r="X24" s="277">
        <f>R24</f>
        <v>0.03</v>
      </c>
      <c r="Y24" s="275">
        <v>0.03</v>
      </c>
      <c r="Z24" s="277">
        <f>30%*15%</f>
        <v>4.4999999999999998E-2</v>
      </c>
      <c r="AA24" s="275">
        <v>4.4999999999999998E-2</v>
      </c>
      <c r="AB24" s="277">
        <f>Z24</f>
        <v>4.4999999999999998E-2</v>
      </c>
      <c r="AC24" s="373">
        <v>4.4999999999999998E-2</v>
      </c>
      <c r="AD24" s="277">
        <f>AB24</f>
        <v>4.4999999999999998E-2</v>
      </c>
      <c r="AE24" s="275">
        <v>4.4999999999999998E-2</v>
      </c>
      <c r="AF24" s="277">
        <f>X24</f>
        <v>0.03</v>
      </c>
      <c r="AG24" s="275">
        <v>0.03</v>
      </c>
      <c r="AH24" s="277"/>
      <c r="AI24" s="275">
        <v>0</v>
      </c>
      <c r="AJ24" s="363"/>
      <c r="AK24" s="303"/>
      <c r="AL24" s="304"/>
      <c r="AM24" s="305"/>
      <c r="AN24" s="306"/>
      <c r="AO24" s="306"/>
      <c r="AP24" s="306"/>
      <c r="AQ24" s="306"/>
      <c r="AR24" s="306"/>
      <c r="AS24" s="306"/>
      <c r="AT24" s="306"/>
      <c r="AU24" s="306"/>
      <c r="AV24" s="306"/>
      <c r="AW24" s="306"/>
      <c r="AX24" s="306"/>
      <c r="AY24" s="306"/>
      <c r="AZ24" s="306"/>
      <c r="BA24" s="306"/>
      <c r="BB24" s="306"/>
      <c r="BC24" s="306"/>
      <c r="BD24" s="306"/>
      <c r="BE24" s="306"/>
      <c r="BF24" s="306"/>
      <c r="BG24" s="306"/>
    </row>
    <row r="25" spans="1:59" s="364" customFormat="1" ht="257.25" customHeight="1" x14ac:dyDescent="0.2">
      <c r="A25" s="112"/>
      <c r="B25" s="262"/>
      <c r="C25" s="264"/>
      <c r="D25" s="266"/>
      <c r="E25" s="268"/>
      <c r="F25" s="270"/>
      <c r="G25" s="266"/>
      <c r="H25" s="272"/>
      <c r="I25" s="272"/>
      <c r="J25" s="274"/>
      <c r="K25" s="374"/>
      <c r="L25" s="266"/>
      <c r="M25" s="298"/>
      <c r="N25" s="278"/>
      <c r="O25" s="276"/>
      <c r="P25" s="278"/>
      <c r="Q25" s="276"/>
      <c r="R25" s="278"/>
      <c r="S25" s="276"/>
      <c r="T25" s="278"/>
      <c r="U25" s="276"/>
      <c r="V25" s="278"/>
      <c r="W25" s="276"/>
      <c r="X25" s="278"/>
      <c r="Y25" s="276"/>
      <c r="Z25" s="278"/>
      <c r="AA25" s="276"/>
      <c r="AB25" s="278"/>
      <c r="AC25" s="375"/>
      <c r="AD25" s="278"/>
      <c r="AE25" s="276"/>
      <c r="AF25" s="278"/>
      <c r="AG25" s="276"/>
      <c r="AH25" s="278"/>
      <c r="AI25" s="276"/>
      <c r="AJ25" s="363"/>
      <c r="AK25" s="303"/>
      <c r="AL25" s="304"/>
      <c r="AM25" s="305"/>
      <c r="AN25" s="306"/>
      <c r="AO25" s="306"/>
      <c r="AP25" s="306"/>
      <c r="AQ25" s="306"/>
      <c r="AR25" s="306"/>
      <c r="AS25" s="306"/>
      <c r="AT25" s="306"/>
      <c r="AU25" s="306"/>
      <c r="AV25" s="306"/>
      <c r="AW25" s="306"/>
      <c r="AX25" s="306"/>
      <c r="AY25" s="306"/>
      <c r="AZ25" s="306"/>
      <c r="BA25" s="306"/>
      <c r="BB25" s="306"/>
      <c r="BC25" s="306"/>
      <c r="BD25" s="306"/>
      <c r="BE25" s="306"/>
      <c r="BF25" s="306"/>
      <c r="BG25" s="306"/>
    </row>
    <row r="26" spans="1:59" s="364" customFormat="1" ht="28.5" customHeight="1" x14ac:dyDescent="0.2">
      <c r="A26" s="355"/>
      <c r="B26" s="376"/>
      <c r="C26" s="377"/>
      <c r="D26" s="378"/>
      <c r="E26" s="377"/>
      <c r="F26" s="379">
        <f>SUM(F10:F24)</f>
        <v>1</v>
      </c>
      <c r="G26" s="377"/>
      <c r="H26" s="377"/>
      <c r="I26" s="377"/>
      <c r="J26" s="380"/>
      <c r="K26" s="381"/>
      <c r="L26" s="377"/>
      <c r="M26" s="382">
        <f>SUM(M10:M25)</f>
        <v>1</v>
      </c>
      <c r="N26" s="383">
        <f t="shared" ref="N26:AB26" si="3">SUM(N10:N25)</f>
        <v>0.11350000000000002</v>
      </c>
      <c r="O26" s="383">
        <f t="shared" si="3"/>
        <v>0.11350000000000002</v>
      </c>
      <c r="P26" s="383">
        <f t="shared" si="3"/>
        <v>9.5850000000000005E-2</v>
      </c>
      <c r="Q26" s="383">
        <f t="shared" si="3"/>
        <v>9.5850000000000005E-2</v>
      </c>
      <c r="R26" s="383">
        <f t="shared" si="3"/>
        <v>0.10285</v>
      </c>
      <c r="S26" s="383">
        <f t="shared" si="3"/>
        <v>0.10464999999999999</v>
      </c>
      <c r="T26" s="383">
        <f t="shared" si="3"/>
        <v>6.7850000000000008E-2</v>
      </c>
      <c r="U26" s="383">
        <f t="shared" si="3"/>
        <v>8.43E-2</v>
      </c>
      <c r="V26" s="383">
        <f t="shared" si="3"/>
        <v>0.10185</v>
      </c>
      <c r="W26" s="383">
        <f t="shared" si="3"/>
        <v>9.8299999999999998E-2</v>
      </c>
      <c r="X26" s="383">
        <f t="shared" si="3"/>
        <v>9.5350000000000004E-2</v>
      </c>
      <c r="Y26" s="383">
        <f t="shared" si="3"/>
        <v>9.1799999999999993E-2</v>
      </c>
      <c r="Z26" s="383">
        <f t="shared" si="3"/>
        <v>0.12135</v>
      </c>
      <c r="AA26" s="383">
        <f t="shared" si="3"/>
        <v>0.10780000000000001</v>
      </c>
      <c r="AB26" s="383">
        <f t="shared" si="3"/>
        <v>0.10514999999999999</v>
      </c>
      <c r="AC26" s="383">
        <f t="shared" ref="AC26:AI26" si="4">SUM(AC10:AC25)</f>
        <v>9.7799999999999998E-2</v>
      </c>
      <c r="AD26" s="383">
        <f t="shared" si="4"/>
        <v>8.7749999999999995E-2</v>
      </c>
      <c r="AE26" s="383">
        <f t="shared" si="4"/>
        <v>9.4E-2</v>
      </c>
      <c r="AF26" s="383">
        <f t="shared" si="4"/>
        <v>7.5499999999999998E-2</v>
      </c>
      <c r="AG26" s="383">
        <f t="shared" si="4"/>
        <v>6.2799999999999995E-2</v>
      </c>
      <c r="AH26" s="383">
        <f t="shared" si="4"/>
        <v>3.3000000000000002E-2</v>
      </c>
      <c r="AI26" s="383">
        <f t="shared" si="4"/>
        <v>4.9200000000000001E-2</v>
      </c>
      <c r="AJ26" s="363"/>
      <c r="AK26" s="311"/>
      <c r="AL26" s="312"/>
      <c r="AM26" s="306"/>
      <c r="AN26" s="306"/>
      <c r="AO26" s="306"/>
      <c r="AP26" s="306"/>
      <c r="AQ26" s="306"/>
      <c r="AR26" s="306"/>
      <c r="AS26" s="306"/>
      <c r="AT26" s="306"/>
      <c r="AU26" s="306"/>
      <c r="AV26" s="306"/>
      <c r="AW26" s="306"/>
      <c r="AX26" s="306"/>
      <c r="AY26" s="306"/>
      <c r="AZ26" s="306"/>
      <c r="BA26" s="306"/>
      <c r="BB26" s="306"/>
      <c r="BC26" s="306"/>
      <c r="BD26" s="306"/>
      <c r="BE26" s="306"/>
      <c r="BF26" s="306"/>
      <c r="BG26" s="306"/>
    </row>
    <row r="27" spans="1:59" s="364" customFormat="1" ht="21.75" customHeight="1" x14ac:dyDescent="0.2">
      <c r="B27" s="376"/>
      <c r="C27" s="377"/>
      <c r="D27" s="378"/>
      <c r="E27" s="377"/>
      <c r="F27" s="384"/>
      <c r="G27" s="377"/>
      <c r="H27" s="377"/>
      <c r="I27" s="377"/>
      <c r="J27" s="380"/>
      <c r="K27" s="381"/>
      <c r="L27" s="377"/>
      <c r="M27" s="385"/>
      <c r="N27" s="321"/>
      <c r="O27" s="321"/>
      <c r="P27" s="321"/>
      <c r="Q27" s="321"/>
      <c r="R27" s="321"/>
      <c r="S27" s="321"/>
      <c r="T27" s="321"/>
      <c r="U27" s="322"/>
      <c r="V27" s="321"/>
      <c r="W27" s="321"/>
      <c r="X27" s="321"/>
      <c r="Y27" s="322"/>
      <c r="Z27" s="321"/>
      <c r="AA27" s="322"/>
      <c r="AB27" s="321"/>
      <c r="AC27" s="321"/>
      <c r="AD27" s="321"/>
      <c r="AE27" s="321"/>
      <c r="AF27" s="321"/>
      <c r="AG27" s="321"/>
      <c r="AH27" s="321"/>
      <c r="AI27" s="321"/>
      <c r="AJ27" s="386"/>
      <c r="AK27" s="313"/>
      <c r="AL27" s="312"/>
      <c r="AM27" s="306"/>
      <c r="AN27" s="306"/>
      <c r="AO27" s="306"/>
      <c r="AP27" s="306"/>
      <c r="AQ27" s="306"/>
      <c r="AR27" s="306"/>
      <c r="AS27" s="306"/>
      <c r="AT27" s="306"/>
      <c r="AU27" s="306"/>
      <c r="AV27" s="306"/>
      <c r="AW27" s="306"/>
      <c r="AX27" s="306"/>
      <c r="AY27" s="306"/>
      <c r="AZ27" s="306"/>
      <c r="BA27" s="306"/>
      <c r="BB27" s="306"/>
      <c r="BC27" s="306"/>
      <c r="BD27" s="306"/>
      <c r="BE27" s="306"/>
      <c r="BF27" s="306"/>
      <c r="BG27" s="306"/>
    </row>
    <row r="28" spans="1:59" s="387" customFormat="1" ht="27" customHeight="1" x14ac:dyDescent="0.2">
      <c r="D28" s="388"/>
      <c r="F28" s="389"/>
      <c r="K28" s="387" t="s">
        <v>262</v>
      </c>
      <c r="M28" s="390"/>
      <c r="N28" s="391">
        <f>+O26+Q26+S26+U26+W26</f>
        <v>0.49660000000000004</v>
      </c>
      <c r="O28" s="321"/>
      <c r="P28" s="321"/>
      <c r="Q28" s="321"/>
      <c r="R28" s="321"/>
      <c r="S28" s="321"/>
      <c r="T28" s="321"/>
      <c r="U28" s="322"/>
      <c r="V28" s="321"/>
      <c r="W28" s="321"/>
      <c r="X28" s="321"/>
      <c r="Y28" s="322"/>
      <c r="Z28" s="321"/>
      <c r="AA28" s="322"/>
      <c r="AB28" s="321"/>
      <c r="AC28" s="321"/>
      <c r="AD28" s="321"/>
      <c r="AE28" s="321"/>
      <c r="AF28" s="321"/>
      <c r="AG28" s="321"/>
      <c r="AH28" s="321"/>
      <c r="AI28" s="321"/>
      <c r="AJ28" s="391"/>
      <c r="AK28" s="314"/>
      <c r="AL28" s="315"/>
      <c r="AM28" s="316"/>
      <c r="AN28" s="316"/>
      <c r="AO28" s="316"/>
      <c r="AP28" s="316"/>
      <c r="AQ28" s="316"/>
      <c r="AR28" s="316"/>
      <c r="AS28" s="316"/>
      <c r="AT28" s="316"/>
      <c r="AU28" s="316"/>
      <c r="AV28" s="316"/>
      <c r="AW28" s="316"/>
      <c r="AX28" s="316"/>
      <c r="AY28" s="316"/>
      <c r="AZ28" s="316"/>
      <c r="BA28" s="316"/>
      <c r="BB28" s="316"/>
      <c r="BC28" s="316"/>
      <c r="BD28" s="316"/>
      <c r="BE28" s="316"/>
      <c r="BF28" s="316"/>
      <c r="BG28" s="316"/>
    </row>
    <row r="29" spans="1:59" ht="20.25" x14ac:dyDescent="0.2">
      <c r="M29" s="392"/>
      <c r="N29" s="393">
        <f>+M28-N28</f>
        <v>-0.49660000000000004</v>
      </c>
    </row>
    <row r="30" spans="1:59" x14ac:dyDescent="0.2">
      <c r="M30" s="394"/>
    </row>
    <row r="31" spans="1:59" x14ac:dyDescent="0.2">
      <c r="M31" s="395"/>
      <c r="AJ31" s="396"/>
    </row>
    <row r="32" spans="1:59" x14ac:dyDescent="0.2">
      <c r="M32" s="397"/>
      <c r="AJ32" s="398"/>
    </row>
    <row r="33" spans="13:37" x14ac:dyDescent="0.2">
      <c r="M33" s="397"/>
      <c r="N33" s="317"/>
      <c r="O33" s="317"/>
      <c r="P33" s="317"/>
      <c r="Q33" s="317"/>
      <c r="R33" s="317"/>
      <c r="S33" s="317"/>
      <c r="T33" s="317"/>
      <c r="U33" s="317"/>
      <c r="V33" s="317"/>
      <c r="W33" s="317"/>
      <c r="X33" s="317"/>
      <c r="Y33" s="317"/>
      <c r="Z33" s="317"/>
      <c r="AA33" s="317"/>
      <c r="AB33" s="317"/>
      <c r="AC33" s="317"/>
      <c r="AD33" s="317"/>
      <c r="AE33" s="317"/>
      <c r="AF33" s="317"/>
      <c r="AG33" s="317"/>
      <c r="AH33" s="317"/>
      <c r="AI33" s="317"/>
    </row>
    <row r="34" spans="13:37" x14ac:dyDescent="0.2">
      <c r="M34" s="399"/>
    </row>
    <row r="35" spans="13:37" x14ac:dyDescent="0.2">
      <c r="M35" s="399"/>
    </row>
    <row r="36" spans="13:37" x14ac:dyDescent="0.2">
      <c r="M36" s="399"/>
    </row>
    <row r="37" spans="13:37" x14ac:dyDescent="0.2">
      <c r="M37" s="399"/>
    </row>
    <row r="38" spans="13:37" x14ac:dyDescent="0.2">
      <c r="M38" s="399"/>
    </row>
    <row r="39" spans="13:37" x14ac:dyDescent="0.2">
      <c r="M39" s="400"/>
      <c r="AJ39" s="401"/>
    </row>
    <row r="40" spans="13:37" x14ac:dyDescent="0.2">
      <c r="M40" s="399"/>
      <c r="AK40" s="300"/>
    </row>
    <row r="41" spans="13:37" x14ac:dyDescent="0.2">
      <c r="M41" s="399"/>
    </row>
  </sheetData>
  <sheetProtection algorithmName="SHA-512" hashValue="R8nQLnVRaDGHyzwI42h2v+raI9uhawwGMaknW+js9rIVkO8Rppoim0LuWf3PDCUwMp5bnx2Wy3z/t4SDEzkT+Q==" saltValue="ivMPfEOS3He9D/Ub+s9oVQ==" spinCount="100000" sheet="1"/>
  <mergeCells count="55">
    <mergeCell ref="AF24:AF25"/>
    <mergeCell ref="AG24:AG25"/>
    <mergeCell ref="AH24:AH25"/>
    <mergeCell ref="AI24:AI25"/>
    <mergeCell ref="AA24:AA25"/>
    <mergeCell ref="AB24:AB25"/>
    <mergeCell ref="AC24:AC25"/>
    <mergeCell ref="AD24:AD25"/>
    <mergeCell ref="AE24:AE25"/>
    <mergeCell ref="V24:V25"/>
    <mergeCell ref="W24:W25"/>
    <mergeCell ref="X24:X25"/>
    <mergeCell ref="Y24:Y25"/>
    <mergeCell ref="Z24:Z25"/>
    <mergeCell ref="Q24:Q25"/>
    <mergeCell ref="R24:R25"/>
    <mergeCell ref="S24:S25"/>
    <mergeCell ref="T24:T25"/>
    <mergeCell ref="U24:U25"/>
    <mergeCell ref="L24:L25"/>
    <mergeCell ref="M24:M25"/>
    <mergeCell ref="N24:N25"/>
    <mergeCell ref="O24:O25"/>
    <mergeCell ref="P24:P25"/>
    <mergeCell ref="G24:G25"/>
    <mergeCell ref="H24:H25"/>
    <mergeCell ref="I24:I25"/>
    <mergeCell ref="K24:K25"/>
    <mergeCell ref="J24:J25"/>
    <mergeCell ref="B24:B25"/>
    <mergeCell ref="C24:C25"/>
    <mergeCell ref="D24:D25"/>
    <mergeCell ref="E24:E25"/>
    <mergeCell ref="F24:F25"/>
    <mergeCell ref="AH8:AI8"/>
    <mergeCell ref="X8:Y8"/>
    <mergeCell ref="Z8:AA8"/>
    <mergeCell ref="AB8:AC8"/>
    <mergeCell ref="AD8:AE8"/>
    <mergeCell ref="AF8:AG8"/>
    <mergeCell ref="N8:O8"/>
    <mergeCell ref="P8:Q8"/>
    <mergeCell ref="R8:S8"/>
    <mergeCell ref="T8:U8"/>
    <mergeCell ref="V8:W8"/>
    <mergeCell ref="C2:C5"/>
    <mergeCell ref="D3:K3"/>
    <mergeCell ref="D4:K4"/>
    <mergeCell ref="D5:K5"/>
    <mergeCell ref="D7:M7"/>
    <mergeCell ref="L2:M2"/>
    <mergeCell ref="L3:M3"/>
    <mergeCell ref="L4:M4"/>
    <mergeCell ref="L5:M5"/>
    <mergeCell ref="D2:K2"/>
  </mergeCells>
  <dataValidations count="1">
    <dataValidation type="whole" allowBlank="1" showInputMessage="1" showErrorMessage="1" sqref="G8:L8 G26:J65388 L26:L65388 K26:K27 K29:K65388">
      <formula1>1</formula1>
      <formula2>5</formula2>
    </dataValidation>
  </dataValidations>
  <printOptions horizontalCentered="1"/>
  <pageMargins left="0.59055118110236227" right="0.59055118110236227" top="0.55118110236220474" bottom="0.55118110236220474" header="0.31496062992125984" footer="0.31496062992125984"/>
  <pageSetup paperSize="5" scale="20" fitToHeight="0" orientation="landscape" r:id="rId1"/>
  <headerFooter>
    <oddHeader>Página &amp;P de &amp;F</oddHeader>
    <oddFooter>Preparado por N.Johanna Rodríguez A &amp;D&amp;RPágina &amp;P</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6"/>
  <sheetViews>
    <sheetView showGridLines="0" zoomScale="90" zoomScaleNormal="90" workbookViewId="0">
      <selection activeCell="B13" sqref="B13:E13"/>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4" customWidth="1"/>
    <col min="19" max="19" width="1" style="1" customWidth="1"/>
    <col min="20" max="20" width="1.42578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282"/>
      <c r="C2" s="283"/>
      <c r="D2" s="279" t="s">
        <v>0</v>
      </c>
      <c r="E2" s="250"/>
      <c r="F2" s="250"/>
      <c r="G2" s="250"/>
      <c r="H2" s="250"/>
      <c r="I2" s="250"/>
      <c r="J2" s="250"/>
      <c r="K2" s="46"/>
      <c r="L2" s="46"/>
      <c r="M2" s="288" t="str">
        <f>Proyecto!K2</f>
        <v>Código: GC-F-015</v>
      </c>
      <c r="N2" s="243"/>
      <c r="O2" s="243"/>
      <c r="P2" s="244"/>
      <c r="S2" s="4"/>
      <c r="T2" s="4" t="s">
        <v>124</v>
      </c>
      <c r="U2" s="8"/>
    </row>
    <row r="3" spans="2:31" ht="23.25" customHeight="1" x14ac:dyDescent="0.2">
      <c r="B3" s="284"/>
      <c r="C3" s="285"/>
      <c r="D3" s="280" t="s">
        <v>2</v>
      </c>
      <c r="E3" s="253"/>
      <c r="F3" s="253"/>
      <c r="G3" s="253"/>
      <c r="H3" s="253"/>
      <c r="I3" s="253"/>
      <c r="J3" s="253"/>
      <c r="K3" s="45"/>
      <c r="L3" s="45"/>
      <c r="M3" s="289" t="str">
        <f>Proyecto!K3</f>
        <v>Fecha: 17 de septiembre de 2014</v>
      </c>
      <c r="N3" s="245"/>
      <c r="O3" s="245"/>
      <c r="P3" s="246"/>
      <c r="S3" s="4"/>
      <c r="T3" s="4" t="s">
        <v>125</v>
      </c>
      <c r="U3" s="8"/>
    </row>
    <row r="4" spans="2:31" ht="24" customHeight="1" x14ac:dyDescent="0.2">
      <c r="B4" s="284"/>
      <c r="C4" s="285"/>
      <c r="D4" s="280" t="s">
        <v>4</v>
      </c>
      <c r="E4" s="253"/>
      <c r="F4" s="253"/>
      <c r="G4" s="253"/>
      <c r="H4" s="253"/>
      <c r="I4" s="253"/>
      <c r="J4" s="253"/>
      <c r="K4" s="45"/>
      <c r="L4" s="45"/>
      <c r="M4" s="289" t="str">
        <f>Proyecto!K4</f>
        <v>Versión 001</v>
      </c>
      <c r="N4" s="245"/>
      <c r="O4" s="245"/>
      <c r="P4" s="246"/>
      <c r="T4" s="4" t="s">
        <v>126</v>
      </c>
      <c r="U4" s="8"/>
    </row>
    <row r="5" spans="2:31" ht="22.5" customHeight="1" thickBot="1" x14ac:dyDescent="0.25">
      <c r="B5" s="286"/>
      <c r="C5" s="287"/>
      <c r="D5" s="281" t="s">
        <v>6</v>
      </c>
      <c r="E5" s="256"/>
      <c r="F5" s="256"/>
      <c r="G5" s="256"/>
      <c r="H5" s="256"/>
      <c r="I5" s="256"/>
      <c r="J5" s="256"/>
      <c r="K5" s="47"/>
      <c r="L5" s="47"/>
      <c r="M5" s="290" t="s">
        <v>127</v>
      </c>
      <c r="N5" s="247"/>
      <c r="O5" s="247"/>
      <c r="P5" s="248"/>
      <c r="T5" s="4" t="s">
        <v>128</v>
      </c>
    </row>
    <row r="6" spans="2:31" ht="5.25" customHeight="1" x14ac:dyDescent="0.2">
      <c r="B6" s="17"/>
      <c r="C6" s="17"/>
      <c r="D6" s="17"/>
      <c r="E6" s="17"/>
      <c r="F6" s="17"/>
      <c r="G6" s="17"/>
      <c r="H6" s="17"/>
      <c r="I6" s="17"/>
      <c r="J6" s="17"/>
      <c r="K6" s="17"/>
      <c r="L6" s="17"/>
      <c r="M6" s="17"/>
      <c r="N6" s="17"/>
      <c r="O6" s="17"/>
      <c r="P6" s="17"/>
      <c r="T6" s="4"/>
    </row>
    <row r="7" spans="2:31" ht="29.25" customHeight="1" x14ac:dyDescent="0.2">
      <c r="B7" s="126" t="s">
        <v>8</v>
      </c>
      <c r="C7" s="126"/>
      <c r="D7" s="178" t="str">
        <f>Proyecto!$E$7</f>
        <v>Transparencia, integridad y ética en las sociedades colombianas.</v>
      </c>
      <c r="E7" s="178"/>
      <c r="F7" s="178"/>
      <c r="G7" s="178"/>
      <c r="H7" s="178"/>
      <c r="I7" s="178"/>
      <c r="J7" s="178"/>
      <c r="K7" s="178"/>
      <c r="L7" s="178"/>
      <c r="M7" s="178"/>
      <c r="N7" s="178"/>
      <c r="O7" s="178"/>
      <c r="P7" s="178"/>
      <c r="AE7" s="1"/>
    </row>
    <row r="8" spans="2:31" ht="6.75" customHeight="1" x14ac:dyDescent="0.2">
      <c r="B8" s="5"/>
      <c r="C8" s="5"/>
      <c r="D8" s="6"/>
      <c r="E8" s="6"/>
      <c r="F8" s="6"/>
      <c r="G8" s="6"/>
      <c r="H8" s="6"/>
      <c r="I8" s="6"/>
      <c r="J8" s="6"/>
      <c r="K8" s="6"/>
      <c r="L8" s="6"/>
      <c r="M8" s="6"/>
      <c r="N8" s="6"/>
      <c r="O8" s="6"/>
      <c r="P8" s="6"/>
      <c r="AE8" s="1"/>
    </row>
    <row r="10" spans="2:31" ht="21.95" customHeight="1" x14ac:dyDescent="0.2">
      <c r="B10" s="182" t="s">
        <v>129</v>
      </c>
      <c r="C10" s="182"/>
      <c r="D10" s="182"/>
      <c r="E10" s="182"/>
      <c r="F10" s="182"/>
      <c r="G10" s="182"/>
      <c r="H10" s="182"/>
      <c r="I10" s="182"/>
      <c r="J10" s="182"/>
      <c r="K10" s="182"/>
      <c r="L10" s="182"/>
      <c r="M10" s="182"/>
      <c r="N10" s="182"/>
      <c r="O10" s="182"/>
      <c r="P10" s="182"/>
    </row>
    <row r="11" spans="2:31" ht="21.95" customHeight="1" x14ac:dyDescent="0.2">
      <c r="B11" s="179" t="s">
        <v>130</v>
      </c>
      <c r="C11" s="179"/>
      <c r="D11" s="179"/>
      <c r="E11" s="179"/>
      <c r="F11" s="60" t="s">
        <v>131</v>
      </c>
      <c r="G11" s="179" t="s">
        <v>132</v>
      </c>
      <c r="H11" s="179"/>
      <c r="I11" s="179"/>
      <c r="J11" s="179"/>
      <c r="K11" s="52"/>
      <c r="L11" s="52"/>
      <c r="M11" s="179" t="s">
        <v>133</v>
      </c>
      <c r="N11" s="179"/>
      <c r="O11" s="179"/>
      <c r="P11" s="179"/>
    </row>
    <row r="12" spans="2:31" ht="72.75" customHeight="1" x14ac:dyDescent="0.2">
      <c r="B12" s="158" t="s">
        <v>236</v>
      </c>
      <c r="C12" s="158"/>
      <c r="D12" s="158"/>
      <c r="E12" s="158"/>
      <c r="F12" s="82" t="s">
        <v>125</v>
      </c>
      <c r="G12" s="291" t="s">
        <v>237</v>
      </c>
      <c r="H12" s="292"/>
      <c r="I12" s="292"/>
      <c r="J12" s="293"/>
      <c r="K12" s="104"/>
      <c r="L12" s="104"/>
      <c r="M12" s="294" t="s">
        <v>188</v>
      </c>
      <c r="N12" s="295"/>
      <c r="O12" s="295"/>
      <c r="P12" s="296"/>
    </row>
    <row r="13" spans="2:31" s="78" customFormat="1" ht="51" customHeight="1" x14ac:dyDescent="0.2">
      <c r="B13" s="158" t="s">
        <v>235</v>
      </c>
      <c r="C13" s="158"/>
      <c r="D13" s="158"/>
      <c r="E13" s="158"/>
      <c r="F13" s="82" t="s">
        <v>126</v>
      </c>
      <c r="G13" s="291" t="s">
        <v>228</v>
      </c>
      <c r="H13" s="292"/>
      <c r="I13" s="292"/>
      <c r="J13" s="293"/>
      <c r="K13" s="104"/>
      <c r="L13" s="104"/>
      <c r="M13" s="294" t="s">
        <v>188</v>
      </c>
      <c r="N13" s="295"/>
      <c r="O13" s="295"/>
      <c r="P13" s="296"/>
      <c r="R13" s="4"/>
      <c r="U13" s="4"/>
      <c r="AE13" s="2"/>
    </row>
    <row r="14" spans="2:31" ht="57" customHeight="1" x14ac:dyDescent="0.2">
      <c r="B14" s="158" t="s">
        <v>227</v>
      </c>
      <c r="C14" s="158"/>
      <c r="D14" s="158"/>
      <c r="E14" s="158"/>
      <c r="F14" s="82" t="s">
        <v>125</v>
      </c>
      <c r="G14" s="291" t="s">
        <v>229</v>
      </c>
      <c r="H14" s="292"/>
      <c r="I14" s="292"/>
      <c r="J14" s="293"/>
      <c r="K14" s="104"/>
      <c r="L14" s="104"/>
      <c r="M14" s="294" t="s">
        <v>188</v>
      </c>
      <c r="N14" s="295"/>
      <c r="O14" s="295"/>
      <c r="P14" s="296"/>
    </row>
    <row r="16" spans="2:31" ht="21.95" customHeight="1" x14ac:dyDescent="0.2">
      <c r="B16" s="182" t="s">
        <v>134</v>
      </c>
      <c r="C16" s="182"/>
      <c r="D16" s="182"/>
      <c r="E16" s="182"/>
      <c r="F16" s="182"/>
      <c r="G16" s="182"/>
      <c r="H16" s="182"/>
      <c r="I16" s="182"/>
      <c r="J16" s="182"/>
      <c r="K16" s="182"/>
      <c r="L16" s="182"/>
      <c r="M16" s="182"/>
      <c r="N16" s="182"/>
      <c r="O16" s="182"/>
      <c r="P16" s="182"/>
    </row>
  </sheetData>
  <mergeCells count="25">
    <mergeCell ref="B14:E14"/>
    <mergeCell ref="G14:J14"/>
    <mergeCell ref="M14:P14"/>
    <mergeCell ref="B16:P16"/>
    <mergeCell ref="B11:E11"/>
    <mergeCell ref="G11:J11"/>
    <mergeCell ref="M11:P11"/>
    <mergeCell ref="B12:E12"/>
    <mergeCell ref="G12:J12"/>
    <mergeCell ref="M12:P12"/>
    <mergeCell ref="B13:E13"/>
    <mergeCell ref="G13:J13"/>
    <mergeCell ref="M13:P13"/>
    <mergeCell ref="D2:J2"/>
    <mergeCell ref="D3:J3"/>
    <mergeCell ref="D4:J4"/>
    <mergeCell ref="D5:J5"/>
    <mergeCell ref="B10:P10"/>
    <mergeCell ref="B2:C5"/>
    <mergeCell ref="M2:P2"/>
    <mergeCell ref="M3:P3"/>
    <mergeCell ref="M4:P4"/>
    <mergeCell ref="M5:P5"/>
    <mergeCell ref="B7:C7"/>
    <mergeCell ref="D7:P7"/>
  </mergeCells>
  <conditionalFormatting sqref="F14">
    <cfRule type="containsText" dxfId="11" priority="9" operator="containsText" text="Extremo">
      <formula>NOT(ISERROR(SEARCH("Extremo",F14)))</formula>
    </cfRule>
    <cfRule type="containsText" dxfId="10" priority="10" operator="containsText" text="Alto">
      <formula>NOT(ISERROR(SEARCH("Alto",F14)))</formula>
    </cfRule>
    <cfRule type="containsText" dxfId="9" priority="11" operator="containsText" text="Medio">
      <formula>NOT(ISERROR(SEARCH("Medio",F14)))</formula>
    </cfRule>
    <cfRule type="containsText" dxfId="8" priority="12" operator="containsText" text="Bajo">
      <formula>NOT(ISERROR(SEARCH("Bajo",F14)))</formula>
    </cfRule>
  </conditionalFormatting>
  <conditionalFormatting sqref="F12">
    <cfRule type="containsText" dxfId="7" priority="5" operator="containsText" text="Extremo">
      <formula>NOT(ISERROR(SEARCH("Extremo",F12)))</formula>
    </cfRule>
    <cfRule type="containsText" dxfId="6" priority="6" operator="containsText" text="Alto">
      <formula>NOT(ISERROR(SEARCH("Alto",F12)))</formula>
    </cfRule>
    <cfRule type="containsText" dxfId="5" priority="7" operator="containsText" text="Medio">
      <formula>NOT(ISERROR(SEARCH("Medio",F12)))</formula>
    </cfRule>
    <cfRule type="containsText" dxfId="4" priority="8" operator="containsText" text="Bajo">
      <formula>NOT(ISERROR(SEARCH("Bajo",F12)))</formula>
    </cfRule>
  </conditionalFormatting>
  <conditionalFormatting sqref="F13">
    <cfRule type="containsText" dxfId="3" priority="1" operator="containsText" text="Extremo">
      <formula>NOT(ISERROR(SEARCH("Extremo",F13)))</formula>
    </cfRule>
    <cfRule type="containsText" dxfId="2" priority="2" operator="containsText" text="Alto">
      <formula>NOT(ISERROR(SEARCH("Alto",F13)))</formula>
    </cfRule>
    <cfRule type="containsText" dxfId="1" priority="3" operator="containsText" text="Medio">
      <formula>NOT(ISERROR(SEARCH("Medio",F13)))</formula>
    </cfRule>
    <cfRule type="containsText" dxfId="0" priority="4" operator="containsText" text="Bajo">
      <formula>NOT(ISERROR(SEARCH("Bajo",F13)))</formula>
    </cfRule>
  </conditionalFormatting>
  <dataValidations count="2">
    <dataValidation type="whole" allowBlank="1" showInputMessage="1" showErrorMessage="1" sqref="O17:P65503 O9:P9 O15:P15 G15:M15 G17:M65503 G9:M9 Q9:U65503 W9:AC65503">
      <formula1>1</formula1>
      <formula2>5</formula2>
    </dataValidation>
    <dataValidation type="list" allowBlank="1" showInputMessage="1" showErrorMessage="1" sqref="F12:F14">
      <formula1>$T$2:$T$5</formula1>
    </dataValidation>
  </dataValidations>
  <printOptions horizont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14" t="s">
        <v>135</v>
      </c>
      <c r="C4" s="14" t="s">
        <v>136</v>
      </c>
      <c r="E4" s="14" t="s">
        <v>137</v>
      </c>
      <c r="G4" s="14" t="s">
        <v>138</v>
      </c>
      <c r="I4" s="14" t="s">
        <v>139</v>
      </c>
      <c r="K4" s="14" t="s">
        <v>140</v>
      </c>
      <c r="M4" s="14"/>
      <c r="O4" s="14" t="s">
        <v>141</v>
      </c>
      <c r="Q4" s="14" t="s">
        <v>35</v>
      </c>
    </row>
    <row r="5" spans="1:17" x14ac:dyDescent="0.2">
      <c r="A5" t="s">
        <v>27</v>
      </c>
      <c r="C5" s="13" t="s">
        <v>38</v>
      </c>
      <c r="E5" s="13" t="s">
        <v>41</v>
      </c>
      <c r="G5" s="13" t="s">
        <v>59</v>
      </c>
      <c r="I5" s="13" t="s">
        <v>61</v>
      </c>
      <c r="K5" s="13" t="s">
        <v>142</v>
      </c>
      <c r="M5" t="s">
        <v>143</v>
      </c>
      <c r="O5" s="13" t="s">
        <v>144</v>
      </c>
      <c r="Q5" t="s">
        <v>145</v>
      </c>
    </row>
    <row r="6" spans="1:17" x14ac:dyDescent="0.2">
      <c r="A6" t="s">
        <v>28</v>
      </c>
      <c r="C6" s="13" t="s">
        <v>146</v>
      </c>
      <c r="E6" s="13" t="s">
        <v>147</v>
      </c>
      <c r="G6" s="13" t="s">
        <v>62</v>
      </c>
      <c r="I6" s="13" t="s">
        <v>148</v>
      </c>
      <c r="K6" s="13" t="s">
        <v>149</v>
      </c>
      <c r="M6" t="s">
        <v>150</v>
      </c>
      <c r="O6" s="13" t="s">
        <v>151</v>
      </c>
      <c r="Q6" t="s">
        <v>152</v>
      </c>
    </row>
    <row r="7" spans="1:17" x14ac:dyDescent="0.2">
      <c r="C7" s="13" t="s">
        <v>153</v>
      </c>
      <c r="G7" s="13" t="s">
        <v>74</v>
      </c>
      <c r="K7" s="13" t="s">
        <v>154</v>
      </c>
      <c r="O7" s="13" t="s">
        <v>155</v>
      </c>
      <c r="Q7" t="s">
        <v>156</v>
      </c>
    </row>
    <row r="8" spans="1:17" x14ac:dyDescent="0.2">
      <c r="O8" s="13" t="s">
        <v>157</v>
      </c>
      <c r="Q8" t="s">
        <v>40</v>
      </c>
    </row>
    <row r="9" spans="1:17" x14ac:dyDescent="0.2">
      <c r="O9" s="13" t="s">
        <v>158</v>
      </c>
      <c r="Q9" t="s">
        <v>159</v>
      </c>
    </row>
    <row r="10" spans="1:17" x14ac:dyDescent="0.2">
      <c r="O10" s="13" t="s">
        <v>160</v>
      </c>
      <c r="Q10" t="s">
        <v>161</v>
      </c>
    </row>
    <row r="11" spans="1:17" x14ac:dyDescent="0.2">
      <c r="O11" s="13" t="s">
        <v>162</v>
      </c>
      <c r="Q11" t="s">
        <v>163</v>
      </c>
    </row>
    <row r="12" spans="1:17" x14ac:dyDescent="0.2">
      <c r="Q12" t="s">
        <v>164</v>
      </c>
    </row>
    <row r="14" spans="1:17" x14ac:dyDescent="0.2">
      <c r="Q14" s="14" t="s">
        <v>165</v>
      </c>
    </row>
    <row r="15" spans="1:17" x14ac:dyDescent="0.2">
      <c r="Q15" t="s">
        <v>145</v>
      </c>
    </row>
    <row r="16" spans="1:17" x14ac:dyDescent="0.2">
      <c r="Q16" t="s">
        <v>152</v>
      </c>
    </row>
    <row r="17" spans="17:17" x14ac:dyDescent="0.2">
      <c r="Q17" t="s">
        <v>156</v>
      </c>
    </row>
    <row r="18" spans="17:17" x14ac:dyDescent="0.2">
      <c r="Q18" t="s">
        <v>40</v>
      </c>
    </row>
    <row r="19" spans="17:17" x14ac:dyDescent="0.2">
      <c r="Q19" t="s">
        <v>159</v>
      </c>
    </row>
    <row r="20" spans="17:17" x14ac:dyDescent="0.2">
      <c r="Q20" t="s">
        <v>161</v>
      </c>
    </row>
    <row r="21" spans="17:17" x14ac:dyDescent="0.2">
      <c r="Q21" t="s">
        <v>163</v>
      </c>
    </row>
    <row r="22" spans="17:17" x14ac:dyDescent="0.2">
      <c r="Q22" t="s">
        <v>164</v>
      </c>
    </row>
    <row r="23" spans="17:17" x14ac:dyDescent="0.2">
      <c r="Q23" s="13"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D13" zoomScaleNormal="100" workbookViewId="0">
      <selection activeCell="E13" sqref="E13:P14"/>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4" customWidth="1"/>
    <col min="19" max="19" width="1" style="1" customWidth="1"/>
    <col min="20" max="20" width="1.42578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137"/>
      <c r="C2" s="138"/>
      <c r="D2" s="139" t="s">
        <v>0</v>
      </c>
      <c r="E2" s="140"/>
      <c r="F2" s="140"/>
      <c r="G2" s="140"/>
      <c r="H2" s="140"/>
      <c r="I2" s="140"/>
      <c r="J2" s="141"/>
      <c r="K2" s="127" t="s">
        <v>1</v>
      </c>
      <c r="L2" s="176"/>
      <c r="M2" s="127" t="str">
        <f>Proyecto!K2</f>
        <v>Código: GC-F-015</v>
      </c>
      <c r="N2" s="171"/>
      <c r="O2" s="171"/>
      <c r="P2" s="128"/>
      <c r="S2" s="4"/>
      <c r="T2" s="4"/>
      <c r="U2" s="8"/>
    </row>
    <row r="3" spans="2:31" ht="23.25" customHeight="1" x14ac:dyDescent="0.2">
      <c r="B3" s="133"/>
      <c r="C3" s="134"/>
      <c r="D3" s="142" t="s">
        <v>2</v>
      </c>
      <c r="E3" s="143"/>
      <c r="F3" s="143"/>
      <c r="G3" s="143"/>
      <c r="H3" s="143"/>
      <c r="I3" s="143"/>
      <c r="J3" s="144"/>
      <c r="K3" s="129" t="s">
        <v>3</v>
      </c>
      <c r="L3" s="177"/>
      <c r="M3" s="172" t="str">
        <f>Proyecto!K3</f>
        <v>Fecha: 17 de septiembre de 2014</v>
      </c>
      <c r="N3" s="173"/>
      <c r="O3" s="173"/>
      <c r="P3" s="174"/>
      <c r="S3" s="4"/>
      <c r="T3" s="4"/>
      <c r="U3" s="8"/>
    </row>
    <row r="4" spans="2:31" ht="24" customHeight="1" x14ac:dyDescent="0.2">
      <c r="B4" s="133"/>
      <c r="C4" s="134"/>
      <c r="D4" s="142" t="s">
        <v>4</v>
      </c>
      <c r="E4" s="143"/>
      <c r="F4" s="143"/>
      <c r="G4" s="143"/>
      <c r="H4" s="143"/>
      <c r="I4" s="143"/>
      <c r="J4" s="144"/>
      <c r="K4" s="129" t="s">
        <v>5</v>
      </c>
      <c r="L4" s="177"/>
      <c r="M4" s="129" t="str">
        <f>Proyecto!K4</f>
        <v>Versión 001</v>
      </c>
      <c r="N4" s="175"/>
      <c r="O4" s="175"/>
      <c r="P4" s="130"/>
      <c r="U4" s="8"/>
    </row>
    <row r="5" spans="2:31" ht="22.5" customHeight="1" thickBot="1" x14ac:dyDescent="0.25">
      <c r="B5" s="135"/>
      <c r="C5" s="136"/>
      <c r="D5" s="145" t="s">
        <v>6</v>
      </c>
      <c r="E5" s="146"/>
      <c r="F5" s="146"/>
      <c r="G5" s="146"/>
      <c r="H5" s="146"/>
      <c r="I5" s="146"/>
      <c r="J5" s="147"/>
      <c r="K5" s="131" t="s">
        <v>21</v>
      </c>
      <c r="L5" s="167"/>
      <c r="M5" s="154" t="s">
        <v>22</v>
      </c>
      <c r="N5" s="155"/>
      <c r="O5" s="155"/>
      <c r="P5" s="156"/>
    </row>
    <row r="6" spans="2:31" ht="5.25" customHeight="1" x14ac:dyDescent="0.2">
      <c r="B6" s="17"/>
      <c r="C6" s="17"/>
      <c r="D6" s="17"/>
      <c r="E6" s="17"/>
      <c r="F6" s="17"/>
      <c r="G6" s="17"/>
      <c r="H6" s="17"/>
      <c r="I6" s="17"/>
      <c r="J6" s="17"/>
      <c r="K6" s="17"/>
      <c r="L6" s="17"/>
      <c r="M6" s="17"/>
      <c r="N6" s="17"/>
      <c r="O6" s="17"/>
      <c r="P6" s="17"/>
    </row>
    <row r="7" spans="2:31" ht="33.75" customHeight="1" x14ac:dyDescent="0.2">
      <c r="B7" s="126" t="s">
        <v>8</v>
      </c>
      <c r="C7" s="126"/>
      <c r="D7" s="157" t="str">
        <f>+Proyecto!E7</f>
        <v>Transparencia, integridad y ética en las sociedades colombianas.</v>
      </c>
      <c r="E7" s="157"/>
      <c r="F7" s="157"/>
      <c r="G7" s="157"/>
      <c r="H7" s="157"/>
      <c r="I7" s="157"/>
      <c r="J7" s="157"/>
      <c r="K7" s="157"/>
      <c r="L7" s="157"/>
      <c r="M7" s="157"/>
      <c r="N7" s="157"/>
      <c r="O7" s="157"/>
      <c r="P7" s="157"/>
      <c r="AE7" s="1"/>
    </row>
    <row r="8" spans="2:31" ht="6.75" customHeight="1" x14ac:dyDescent="0.2">
      <c r="B8" s="5"/>
      <c r="C8" s="5"/>
      <c r="D8" s="168"/>
      <c r="E8" s="168"/>
      <c r="F8" s="168"/>
      <c r="G8" s="168"/>
      <c r="H8" s="168"/>
      <c r="I8" s="168"/>
      <c r="J8" s="168"/>
      <c r="K8" s="168"/>
      <c r="L8" s="168"/>
      <c r="M8" s="168"/>
      <c r="N8" s="168"/>
      <c r="O8" s="168"/>
      <c r="P8" s="168"/>
      <c r="AE8" s="1"/>
    </row>
    <row r="9" spans="2:31" ht="59.25" customHeight="1" x14ac:dyDescent="0.2">
      <c r="B9" s="159" t="s">
        <v>23</v>
      </c>
      <c r="C9" s="160"/>
      <c r="D9" s="158" t="s">
        <v>209</v>
      </c>
      <c r="E9" s="158"/>
      <c r="F9" s="158"/>
      <c r="G9" s="158"/>
      <c r="H9" s="158"/>
      <c r="I9" s="158"/>
      <c r="J9" s="158"/>
      <c r="K9" s="158"/>
      <c r="L9" s="158"/>
      <c r="M9" s="158"/>
      <c r="N9" s="158"/>
      <c r="O9" s="158"/>
      <c r="P9" s="158"/>
      <c r="AE9" s="1"/>
    </row>
    <row r="10" spans="2:31" customFormat="1" ht="7.5" customHeight="1" x14ac:dyDescent="0.2">
      <c r="D10" s="73"/>
      <c r="E10" s="73"/>
      <c r="F10" s="73"/>
      <c r="G10" s="73"/>
      <c r="H10" s="73"/>
      <c r="I10" s="73"/>
      <c r="J10" s="73"/>
      <c r="K10" s="73"/>
      <c r="L10" s="73"/>
      <c r="M10" s="73"/>
      <c r="N10" s="73"/>
      <c r="O10" s="73"/>
      <c r="P10" s="73"/>
    </row>
    <row r="11" spans="2:31" ht="137.25" customHeight="1" x14ac:dyDescent="0.2">
      <c r="B11" s="159" t="s">
        <v>24</v>
      </c>
      <c r="C11" s="160"/>
      <c r="D11" s="158" t="s">
        <v>238</v>
      </c>
      <c r="E11" s="158"/>
      <c r="F11" s="158"/>
      <c r="G11" s="158"/>
      <c r="H11" s="158"/>
      <c r="I11" s="158"/>
      <c r="J11" s="158"/>
      <c r="K11" s="158"/>
      <c r="L11" s="158"/>
      <c r="M11" s="158"/>
      <c r="N11" s="158"/>
      <c r="O11" s="158"/>
      <c r="P11" s="158"/>
      <c r="V11" s="169"/>
      <c r="W11" s="169"/>
      <c r="X11" s="169"/>
      <c r="Y11" s="169"/>
      <c r="Z11" s="169"/>
      <c r="AA11" s="169"/>
      <c r="AB11" s="169"/>
      <c r="AC11" s="169"/>
      <c r="AD11" s="169"/>
      <c r="AE11" s="1"/>
    </row>
    <row r="12" spans="2:31" ht="5.25" customHeight="1" x14ac:dyDescent="0.2">
      <c r="B12" s="7"/>
      <c r="C12" s="7"/>
      <c r="D12" s="74"/>
      <c r="E12" s="74"/>
      <c r="F12" s="74"/>
      <c r="G12" s="74"/>
      <c r="H12" s="74"/>
      <c r="I12" s="74"/>
      <c r="J12" s="74"/>
      <c r="K12" s="74"/>
      <c r="L12" s="74"/>
      <c r="M12" s="74"/>
      <c r="N12" s="74"/>
      <c r="O12" s="74"/>
      <c r="P12" s="74"/>
      <c r="AE12" s="1"/>
    </row>
    <row r="13" spans="2:31" ht="22.5" customHeight="1" x14ac:dyDescent="0.2">
      <c r="B13" s="149" t="s">
        <v>25</v>
      </c>
      <c r="C13" s="149"/>
      <c r="D13" s="79" t="s">
        <v>26</v>
      </c>
      <c r="E13" s="161" t="s">
        <v>201</v>
      </c>
      <c r="F13" s="162"/>
      <c r="G13" s="162"/>
      <c r="H13" s="162"/>
      <c r="I13" s="162"/>
      <c r="J13" s="162"/>
      <c r="K13" s="162"/>
      <c r="L13" s="162"/>
      <c r="M13" s="162"/>
      <c r="N13" s="162"/>
      <c r="O13" s="162"/>
      <c r="P13" s="163"/>
      <c r="AE13" s="1"/>
    </row>
    <row r="14" spans="2:31" ht="44.25" customHeight="1" x14ac:dyDescent="0.2">
      <c r="B14" s="150"/>
      <c r="C14" s="150"/>
      <c r="D14" s="75" t="s">
        <v>27</v>
      </c>
      <c r="E14" s="164"/>
      <c r="F14" s="165"/>
      <c r="G14" s="165"/>
      <c r="H14" s="165"/>
      <c r="I14" s="165"/>
      <c r="J14" s="165"/>
      <c r="K14" s="165"/>
      <c r="L14" s="165"/>
      <c r="M14" s="165"/>
      <c r="N14" s="165"/>
      <c r="O14" s="165"/>
      <c r="P14" s="166"/>
      <c r="AE14" s="1"/>
    </row>
    <row r="15" spans="2:31" x14ac:dyDescent="0.2">
      <c r="D15" s="74"/>
      <c r="E15" s="74"/>
      <c r="F15" s="74"/>
      <c r="G15" s="74"/>
      <c r="H15" s="74"/>
      <c r="I15" s="74"/>
      <c r="J15" s="74"/>
      <c r="K15" s="74"/>
      <c r="L15" s="74"/>
      <c r="M15" s="74"/>
      <c r="N15" s="74"/>
      <c r="O15" s="74"/>
      <c r="P15" s="74"/>
    </row>
    <row r="16" spans="2:31" ht="22.5" customHeight="1" x14ac:dyDescent="0.2">
      <c r="B16" s="149" t="s">
        <v>25</v>
      </c>
      <c r="C16" s="149"/>
      <c r="D16" s="79" t="s">
        <v>26</v>
      </c>
      <c r="E16" s="153" t="s">
        <v>234</v>
      </c>
      <c r="F16" s="153"/>
      <c r="G16" s="153"/>
      <c r="H16" s="153"/>
      <c r="I16" s="153"/>
      <c r="J16" s="153"/>
      <c r="K16" s="153"/>
      <c r="L16" s="153"/>
      <c r="M16" s="153"/>
      <c r="N16" s="153"/>
      <c r="O16" s="153"/>
      <c r="P16" s="153"/>
      <c r="AE16" s="1"/>
    </row>
    <row r="17" spans="2:30" s="1" customFormat="1" ht="174.75" customHeight="1" x14ac:dyDescent="0.2">
      <c r="B17" s="150"/>
      <c r="C17" s="150"/>
      <c r="D17" s="75" t="s">
        <v>28</v>
      </c>
      <c r="E17" s="153"/>
      <c r="F17" s="153"/>
      <c r="G17" s="153"/>
      <c r="H17" s="153"/>
      <c r="I17" s="153"/>
      <c r="J17" s="153"/>
      <c r="K17" s="153"/>
      <c r="L17" s="153"/>
      <c r="M17" s="153"/>
      <c r="N17" s="153"/>
      <c r="O17" s="153"/>
      <c r="P17" s="153"/>
      <c r="R17" s="4"/>
      <c r="U17" s="4"/>
      <c r="V17" s="170"/>
      <c r="W17" s="169"/>
      <c r="X17" s="169"/>
      <c r="Y17" s="169"/>
      <c r="Z17" s="169"/>
      <c r="AA17" s="169"/>
      <c r="AB17" s="169"/>
      <c r="AC17" s="169"/>
      <c r="AD17" s="169"/>
    </row>
    <row r="18" spans="2:30" x14ac:dyDescent="0.2">
      <c r="D18" s="74"/>
      <c r="E18" s="74"/>
      <c r="F18" s="74"/>
      <c r="G18" s="74"/>
      <c r="H18" s="74"/>
      <c r="I18" s="74"/>
      <c r="J18" s="74"/>
      <c r="K18" s="74"/>
      <c r="L18" s="74"/>
      <c r="M18" s="74"/>
      <c r="N18" s="74"/>
      <c r="O18" s="74"/>
      <c r="P18" s="74"/>
    </row>
    <row r="19" spans="2:30" x14ac:dyDescent="0.2">
      <c r="B19" s="149" t="s">
        <v>25</v>
      </c>
      <c r="C19" s="149"/>
      <c r="D19" s="79" t="s">
        <v>26</v>
      </c>
      <c r="E19" s="151"/>
      <c r="F19" s="152"/>
      <c r="G19" s="152"/>
      <c r="H19" s="152"/>
      <c r="I19" s="152"/>
      <c r="J19" s="152"/>
      <c r="K19" s="152"/>
      <c r="L19" s="152"/>
      <c r="M19" s="152"/>
      <c r="N19" s="152"/>
      <c r="O19" s="152"/>
      <c r="P19" s="152"/>
    </row>
    <row r="20" spans="2:30" ht="35.25" customHeight="1" x14ac:dyDescent="0.2">
      <c r="B20" s="150"/>
      <c r="C20" s="150"/>
      <c r="D20" s="75" t="s">
        <v>28</v>
      </c>
      <c r="E20" s="152"/>
      <c r="F20" s="152"/>
      <c r="G20" s="152"/>
      <c r="H20" s="152"/>
      <c r="I20" s="152"/>
      <c r="J20" s="152"/>
      <c r="K20" s="152"/>
      <c r="L20" s="152"/>
      <c r="M20" s="152"/>
      <c r="N20" s="152"/>
      <c r="O20" s="152"/>
      <c r="P20" s="152"/>
    </row>
  </sheetData>
  <mergeCells count="31">
    <mergeCell ref="D8:P8"/>
    <mergeCell ref="V11:AD11"/>
    <mergeCell ref="V17:AD17"/>
    <mergeCell ref="B2:C2"/>
    <mergeCell ref="B3:C3"/>
    <mergeCell ref="B4:C4"/>
    <mergeCell ref="M2:P2"/>
    <mergeCell ref="M3:P3"/>
    <mergeCell ref="M4:P4"/>
    <mergeCell ref="D2:J2"/>
    <mergeCell ref="K2:L2"/>
    <mergeCell ref="D3:J3"/>
    <mergeCell ref="K3:L3"/>
    <mergeCell ref="D4:J4"/>
    <mergeCell ref="K4:L4"/>
    <mergeCell ref="B19:C20"/>
    <mergeCell ref="E19:P20"/>
    <mergeCell ref="B16:C17"/>
    <mergeCell ref="E16:P17"/>
    <mergeCell ref="M5:P5"/>
    <mergeCell ref="D7:P7"/>
    <mergeCell ref="B5:C5"/>
    <mergeCell ref="D11:P11"/>
    <mergeCell ref="D9:P9"/>
    <mergeCell ref="B7:C7"/>
    <mergeCell ref="B11:C11"/>
    <mergeCell ref="B9:C9"/>
    <mergeCell ref="E13:P14"/>
    <mergeCell ref="B13:C14"/>
    <mergeCell ref="D5:J5"/>
    <mergeCell ref="K5:L5"/>
  </mergeCells>
  <dataValidations count="1">
    <dataValidation type="whole" allowBlank="1" showInputMessage="1" showErrorMessage="1" sqref="O21:P65470 W18:AC65470 W15:AC15 G15:M15 O15:U15 Q19:U65470 G21:M65470 G18:M18 O18:U1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63"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D17 D20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D7" sqref="D7:I7"/>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12"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ht="26.25" customHeight="1" thickBot="1" x14ac:dyDescent="0.25">
      <c r="B2" s="137"/>
      <c r="C2" s="138"/>
      <c r="D2" s="184" t="s">
        <v>0</v>
      </c>
      <c r="E2" s="185"/>
      <c r="F2" s="185"/>
      <c r="G2" s="185"/>
      <c r="H2" s="186"/>
      <c r="I2" s="27" t="str">
        <f>Proyecto!K2</f>
        <v>Código: GC-F-015</v>
      </c>
      <c r="J2" s="12"/>
      <c r="K2" s="12"/>
      <c r="L2" s="12"/>
      <c r="N2" s="1"/>
      <c r="T2" s="2"/>
      <c r="X2" s="1"/>
    </row>
    <row r="3" spans="2:24" ht="23.25" customHeight="1" thickBot="1" x14ac:dyDescent="0.25">
      <c r="B3" s="133"/>
      <c r="C3" s="134"/>
      <c r="D3" s="184" t="s">
        <v>2</v>
      </c>
      <c r="E3" s="185"/>
      <c r="F3" s="185"/>
      <c r="G3" s="185"/>
      <c r="H3" s="186"/>
      <c r="I3" s="28" t="str">
        <f>Proyecto!K3</f>
        <v>Fecha: 17 de septiembre de 2014</v>
      </c>
      <c r="J3" s="12"/>
      <c r="K3" s="12"/>
      <c r="L3" s="12"/>
      <c r="N3" s="1"/>
      <c r="T3" s="2"/>
      <c r="X3" s="1"/>
    </row>
    <row r="4" spans="2:24" ht="24" customHeight="1" thickBot="1" x14ac:dyDescent="0.25">
      <c r="B4" s="133"/>
      <c r="C4" s="134"/>
      <c r="D4" s="184" t="s">
        <v>4</v>
      </c>
      <c r="E4" s="185"/>
      <c r="F4" s="185"/>
      <c r="G4" s="185"/>
      <c r="H4" s="186"/>
      <c r="I4" s="28" t="str">
        <f>Proyecto!K4</f>
        <v>Versión 001</v>
      </c>
      <c r="J4" s="12"/>
      <c r="K4" s="12"/>
      <c r="L4" s="12"/>
      <c r="N4" s="1"/>
      <c r="T4" s="2"/>
      <c r="X4" s="1"/>
    </row>
    <row r="5" spans="2:24" ht="22.5" customHeight="1" thickBot="1" x14ac:dyDescent="0.25">
      <c r="B5" s="135"/>
      <c r="C5" s="136"/>
      <c r="D5" s="187" t="s">
        <v>6</v>
      </c>
      <c r="E5" s="188"/>
      <c r="F5" s="188"/>
      <c r="G5" s="188"/>
      <c r="H5" s="189"/>
      <c r="I5" s="29" t="s">
        <v>29</v>
      </c>
      <c r="J5" s="12"/>
      <c r="K5" s="12"/>
      <c r="L5" s="12"/>
      <c r="N5" s="1"/>
      <c r="T5" s="2"/>
      <c r="X5" s="1"/>
    </row>
    <row r="6" spans="2:24" ht="5.25" customHeight="1" x14ac:dyDescent="0.2">
      <c r="B6" s="17"/>
      <c r="C6" s="17"/>
      <c r="D6" s="17"/>
      <c r="E6" s="17"/>
      <c r="F6" s="17"/>
      <c r="G6" s="17"/>
      <c r="H6" s="17"/>
      <c r="I6" s="17"/>
    </row>
    <row r="7" spans="2:24" ht="19.5" customHeight="1" x14ac:dyDescent="0.2">
      <c r="B7" s="126" t="s">
        <v>8</v>
      </c>
      <c r="C7" s="126"/>
      <c r="D7" s="178" t="str">
        <f>Proyecto!$E$7</f>
        <v>Transparencia, integridad y ética en las sociedades colombianas.</v>
      </c>
      <c r="E7" s="178"/>
      <c r="F7" s="178"/>
      <c r="G7" s="178"/>
      <c r="H7" s="178"/>
      <c r="I7" s="178"/>
      <c r="X7" s="1"/>
    </row>
    <row r="8" spans="2:24" ht="10.5" customHeight="1" x14ac:dyDescent="0.2">
      <c r="B8" s="7"/>
      <c r="C8" s="7"/>
      <c r="D8" s="3"/>
      <c r="E8" s="3"/>
      <c r="F8" s="3"/>
      <c r="G8" s="3"/>
      <c r="H8" s="3"/>
      <c r="I8" s="3"/>
      <c r="X8" s="1"/>
    </row>
    <row r="9" spans="2:24" ht="18.75" customHeight="1" x14ac:dyDescent="0.2">
      <c r="B9" s="182" t="s">
        <v>30</v>
      </c>
      <c r="C9" s="182"/>
      <c r="D9" s="182"/>
      <c r="E9" s="182"/>
      <c r="F9" s="182"/>
      <c r="G9" s="182"/>
      <c r="H9" s="182"/>
      <c r="I9" s="182"/>
      <c r="X9" s="1"/>
    </row>
    <row r="10" spans="2:24" ht="40.5" customHeight="1" x14ac:dyDescent="0.2">
      <c r="B10" s="179" t="s">
        <v>31</v>
      </c>
      <c r="C10" s="179"/>
      <c r="D10" s="183" t="s">
        <v>32</v>
      </c>
      <c r="E10" s="183"/>
      <c r="F10" s="183"/>
      <c r="G10" s="183"/>
      <c r="H10" s="183"/>
      <c r="I10" s="183"/>
      <c r="X10" s="1"/>
    </row>
    <row r="11" spans="2:24" ht="22.5" customHeight="1" x14ac:dyDescent="0.2">
      <c r="B11" s="179" t="s">
        <v>26</v>
      </c>
      <c r="C11" s="179"/>
      <c r="D11" s="179" t="s">
        <v>33</v>
      </c>
      <c r="E11" s="179"/>
      <c r="F11" s="60" t="s">
        <v>34</v>
      </c>
      <c r="G11" s="60" t="s">
        <v>35</v>
      </c>
      <c r="H11" s="60" t="s">
        <v>36</v>
      </c>
      <c r="I11" s="60" t="s">
        <v>37</v>
      </c>
      <c r="X11" s="1"/>
    </row>
    <row r="12" spans="2:24" ht="91.5" customHeight="1" x14ac:dyDescent="0.2">
      <c r="B12" s="181" t="s">
        <v>38</v>
      </c>
      <c r="C12" s="181"/>
      <c r="D12" s="181" t="s">
        <v>39</v>
      </c>
      <c r="E12" s="181"/>
      <c r="F12" s="80">
        <v>1</v>
      </c>
      <c r="G12" s="81" t="s">
        <v>40</v>
      </c>
      <c r="H12" s="81" t="s">
        <v>41</v>
      </c>
      <c r="I12" s="81" t="s">
        <v>42</v>
      </c>
      <c r="X12" s="1"/>
    </row>
    <row r="13" spans="2:24" ht="22.5" customHeight="1" x14ac:dyDescent="0.2">
      <c r="B13" s="179" t="s">
        <v>43</v>
      </c>
      <c r="C13" s="179"/>
      <c r="D13" s="180" t="s">
        <v>44</v>
      </c>
      <c r="E13" s="180"/>
      <c r="F13" s="180"/>
      <c r="G13" s="180"/>
      <c r="H13" s="180"/>
      <c r="I13" s="180"/>
      <c r="X13" s="1"/>
    </row>
  </sheetData>
  <mergeCells count="19">
    <mergeCell ref="D2:H2"/>
    <mergeCell ref="D3:H3"/>
    <mergeCell ref="D4:H4"/>
    <mergeCell ref="D5:H5"/>
    <mergeCell ref="B2:C2"/>
    <mergeCell ref="B4:C4"/>
    <mergeCell ref="B5:C5"/>
    <mergeCell ref="B3:C3"/>
    <mergeCell ref="B7:C7"/>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4"/>
  <sheetViews>
    <sheetView showGridLines="0" topLeftCell="A2" zoomScale="110" zoomScaleNormal="110" workbookViewId="0">
      <selection activeCell="C7" sqref="C7:F7"/>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4" customWidth="1"/>
    <col min="9" max="9" width="1" style="1" customWidth="1"/>
    <col min="10" max="10" width="1.42578125" style="1" customWidth="1"/>
    <col min="11" max="11" width="1.140625" style="4"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ht="26.25" customHeight="1" thickBot="1" x14ac:dyDescent="0.25">
      <c r="B2" s="36"/>
      <c r="C2" s="200" t="s">
        <v>0</v>
      </c>
      <c r="D2" s="201"/>
      <c r="E2" s="201"/>
      <c r="F2" s="201"/>
      <c r="G2" s="190" t="str">
        <f>Proyecto!K2</f>
        <v>Código: GC-F-015</v>
      </c>
      <c r="H2" s="191"/>
      <c r="I2" s="191"/>
      <c r="J2" s="191"/>
      <c r="K2" s="191"/>
      <c r="L2" s="192"/>
    </row>
    <row r="3" spans="1:21" ht="23.25" customHeight="1" thickBot="1" x14ac:dyDescent="0.25">
      <c r="B3" s="38"/>
      <c r="C3" s="200" t="s">
        <v>2</v>
      </c>
      <c r="D3" s="201"/>
      <c r="E3" s="201"/>
      <c r="F3" s="201"/>
      <c r="G3" s="193" t="str">
        <f>Proyecto!K3</f>
        <v>Fecha: 17 de septiembre de 2014</v>
      </c>
      <c r="H3" s="194"/>
      <c r="I3" s="194"/>
      <c r="J3" s="194"/>
      <c r="K3" s="194"/>
      <c r="L3" s="195"/>
    </row>
    <row r="4" spans="1:21" ht="24" customHeight="1" thickBot="1" x14ac:dyDescent="0.25">
      <c r="B4" s="38"/>
      <c r="C4" s="200" t="s">
        <v>4</v>
      </c>
      <c r="D4" s="201"/>
      <c r="E4" s="201"/>
      <c r="F4" s="201"/>
      <c r="G4" s="196" t="str">
        <f>Proyecto!K4</f>
        <v>Versión 001</v>
      </c>
      <c r="H4" s="197"/>
      <c r="I4" s="197"/>
      <c r="J4" s="197"/>
      <c r="K4" s="197"/>
      <c r="L4" s="198"/>
    </row>
    <row r="5" spans="1:21" ht="22.5" customHeight="1" thickBot="1" x14ac:dyDescent="0.25">
      <c r="B5" s="40"/>
      <c r="C5" s="200" t="s">
        <v>6</v>
      </c>
      <c r="D5" s="201"/>
      <c r="E5" s="201"/>
      <c r="F5" s="201"/>
      <c r="G5" s="193" t="s">
        <v>45</v>
      </c>
      <c r="H5" s="194"/>
      <c r="I5" s="194"/>
      <c r="J5" s="194"/>
      <c r="K5" s="194"/>
      <c r="L5" s="195"/>
    </row>
    <row r="6" spans="1:21" ht="5.25" customHeight="1" x14ac:dyDescent="0.2">
      <c r="A6" s="4" t="str">
        <f>Proyecto!$E$7</f>
        <v>Transparencia, integridad y ética en las sociedades colombianas.</v>
      </c>
      <c r="B6" s="17"/>
      <c r="C6" s="17"/>
      <c r="D6" s="17"/>
      <c r="E6" s="17"/>
      <c r="F6" s="17"/>
    </row>
    <row r="7" spans="1:21" ht="29.25" customHeight="1" x14ac:dyDescent="0.2">
      <c r="B7" s="59" t="s">
        <v>8</v>
      </c>
      <c r="C7" s="199" t="str">
        <f>Proyecto!$E$7</f>
        <v>Transparencia, integridad y ética en las sociedades colombianas.</v>
      </c>
      <c r="D7" s="199"/>
      <c r="E7" s="199"/>
      <c r="F7" s="199"/>
      <c r="U7" s="1"/>
    </row>
    <row r="10" spans="1:21" ht="18" customHeight="1" x14ac:dyDescent="0.2">
      <c r="B10" s="59" t="s">
        <v>46</v>
      </c>
      <c r="C10" s="58" t="s">
        <v>150</v>
      </c>
    </row>
    <row r="11" spans="1:21" ht="6" customHeight="1" x14ac:dyDescent="0.2"/>
    <row r="12" spans="1:21" ht="18" customHeight="1" x14ac:dyDescent="0.2">
      <c r="B12" s="59" t="s">
        <v>47</v>
      </c>
      <c r="C12" s="58"/>
    </row>
    <row r="13" spans="1:21" ht="6" customHeight="1" x14ac:dyDescent="0.2"/>
    <row r="14" spans="1:21" ht="18" customHeight="1" x14ac:dyDescent="0.2">
      <c r="B14" s="59" t="s">
        <v>48</v>
      </c>
      <c r="C14" s="11"/>
    </row>
    <row r="15" spans="1:21" ht="6" customHeight="1" x14ac:dyDescent="0.2"/>
    <row r="16" spans="1:21" ht="18" customHeight="1" x14ac:dyDescent="0.2">
      <c r="B16" s="59" t="s">
        <v>49</v>
      </c>
      <c r="C16" s="10"/>
    </row>
    <row r="17" spans="2:3" ht="6" customHeight="1" x14ac:dyDescent="0.2"/>
    <row r="18" spans="2:3" ht="18" customHeight="1" x14ac:dyDescent="0.2">
      <c r="B18" s="59" t="s">
        <v>50</v>
      </c>
      <c r="C18" s="10"/>
    </row>
    <row r="19" spans="2:3" ht="6" customHeight="1" x14ac:dyDescent="0.2"/>
    <row r="20" spans="2:3" ht="18" customHeight="1" x14ac:dyDescent="0.2">
      <c r="B20" s="59" t="s">
        <v>51</v>
      </c>
      <c r="C20" s="10"/>
    </row>
    <row r="24" spans="2:3" x14ac:dyDescent="0.2">
      <c r="C24" s="66"/>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5"/>
  <sheetViews>
    <sheetView showGridLines="0" zoomScale="80" zoomScaleNormal="80" workbookViewId="0">
      <selection activeCell="F13" sqref="F13:G13"/>
    </sheetView>
  </sheetViews>
  <sheetFormatPr baseColWidth="10" defaultColWidth="11.42578125" defaultRowHeight="12" x14ac:dyDescent="0.2"/>
  <cols>
    <col min="1" max="1" width="2.42578125" style="1" customWidth="1"/>
    <col min="2" max="2" width="29.5703125" style="1" customWidth="1"/>
    <col min="3" max="3" width="35.85546875" style="1" customWidth="1"/>
    <col min="4" max="4" width="76" style="1" customWidth="1"/>
    <col min="5" max="5" width="16.85546875" style="1" customWidth="1"/>
    <col min="6" max="6" width="5.7109375" style="1" customWidth="1"/>
    <col min="7" max="7" width="49.85546875" style="1" customWidth="1"/>
    <col min="8" max="8" width="7.7109375" style="1" customWidth="1"/>
    <col min="9" max="9" width="0.7109375" style="4" customWidth="1"/>
    <col min="10" max="10" width="1" style="1" customWidth="1"/>
    <col min="11" max="11" width="1.42578125" style="1" customWidth="1"/>
    <col min="12" max="12" width="1.140625" style="4"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ht="26.25" customHeight="1" thickBot="1" x14ac:dyDescent="0.25">
      <c r="B2" s="30"/>
      <c r="C2" s="187" t="s">
        <v>0</v>
      </c>
      <c r="D2" s="188"/>
      <c r="E2" s="188"/>
      <c r="F2" s="189"/>
      <c r="G2" s="27" t="str">
        <f>Proyecto!K2</f>
        <v>Código: GC-F-015</v>
      </c>
      <c r="H2" s="4"/>
      <c r="J2" s="8"/>
      <c r="L2" s="1"/>
      <c r="T2" s="2"/>
      <c r="V2" s="1"/>
    </row>
    <row r="3" spans="2:22" ht="23.25" customHeight="1" thickBot="1" x14ac:dyDescent="0.25">
      <c r="B3" s="31"/>
      <c r="C3" s="187" t="s">
        <v>2</v>
      </c>
      <c r="D3" s="188"/>
      <c r="E3" s="188"/>
      <c r="F3" s="189"/>
      <c r="G3" s="28" t="str">
        <f>Proyecto!K3</f>
        <v>Fecha: 17 de septiembre de 2014</v>
      </c>
      <c r="H3" s="4"/>
      <c r="J3" s="8"/>
      <c r="L3" s="1"/>
      <c r="T3" s="2"/>
      <c r="V3" s="1"/>
    </row>
    <row r="4" spans="2:22" ht="24" customHeight="1" thickBot="1" x14ac:dyDescent="0.25">
      <c r="B4" s="31"/>
      <c r="C4" s="187" t="s">
        <v>4</v>
      </c>
      <c r="D4" s="188"/>
      <c r="E4" s="188"/>
      <c r="F4" s="189"/>
      <c r="G4" s="28" t="str">
        <f>Proyecto!K4</f>
        <v>Versión 001</v>
      </c>
      <c r="I4" s="1"/>
      <c r="J4" s="8"/>
      <c r="L4" s="1"/>
      <c r="T4" s="2"/>
      <c r="V4" s="1"/>
    </row>
    <row r="5" spans="2:22" ht="22.5" customHeight="1" thickBot="1" x14ac:dyDescent="0.25">
      <c r="B5" s="32"/>
      <c r="C5" s="187" t="s">
        <v>6</v>
      </c>
      <c r="D5" s="188"/>
      <c r="E5" s="188"/>
      <c r="F5" s="189"/>
      <c r="G5" s="29" t="s">
        <v>52</v>
      </c>
      <c r="I5" s="1"/>
      <c r="J5" s="4"/>
      <c r="L5" s="1"/>
      <c r="T5" s="2"/>
      <c r="V5" s="1"/>
    </row>
    <row r="6" spans="2:22" ht="5.25" customHeight="1" x14ac:dyDescent="0.2">
      <c r="B6" s="17"/>
      <c r="C6" s="17"/>
      <c r="D6" s="17"/>
      <c r="E6" s="17"/>
      <c r="F6" s="17"/>
      <c r="G6" s="17"/>
    </row>
    <row r="7" spans="2:22" ht="29.25" customHeight="1" x14ac:dyDescent="0.2">
      <c r="B7" s="59" t="s">
        <v>8</v>
      </c>
      <c r="C7" s="178" t="str">
        <f>Proyecto!$E$7</f>
        <v>Transparencia, integridad y ética en las sociedades colombianas.</v>
      </c>
      <c r="D7" s="178"/>
      <c r="E7" s="178"/>
      <c r="F7" s="178"/>
      <c r="G7" s="178"/>
      <c r="V7" s="1"/>
    </row>
    <row r="9" spans="2:22" ht="18" customHeight="1" x14ac:dyDescent="0.2">
      <c r="B9" s="182" t="s">
        <v>53</v>
      </c>
      <c r="C9" s="182"/>
      <c r="D9" s="182"/>
      <c r="E9" s="182"/>
      <c r="F9" s="182"/>
      <c r="G9" s="182"/>
    </row>
    <row r="10" spans="2:22" customFormat="1" ht="15" customHeight="1" x14ac:dyDescent="0.2"/>
    <row r="11" spans="2:22" ht="27.75" customHeight="1" x14ac:dyDescent="0.2">
      <c r="B11" s="60" t="s">
        <v>54</v>
      </c>
      <c r="C11" s="60" t="s">
        <v>55</v>
      </c>
      <c r="D11" s="60" t="s">
        <v>56</v>
      </c>
      <c r="E11" s="60" t="s">
        <v>57</v>
      </c>
      <c r="F11" s="182" t="s">
        <v>58</v>
      </c>
      <c r="G11" s="182"/>
    </row>
    <row r="12" spans="2:22" ht="77.25" customHeight="1" x14ac:dyDescent="0.2">
      <c r="B12" s="82" t="s">
        <v>59</v>
      </c>
      <c r="C12" s="82" t="s">
        <v>210</v>
      </c>
      <c r="D12" s="83" t="s">
        <v>60</v>
      </c>
      <c r="E12" s="82" t="s">
        <v>61</v>
      </c>
      <c r="F12" s="202" t="s">
        <v>212</v>
      </c>
      <c r="G12" s="202"/>
    </row>
    <row r="13" spans="2:22" ht="153.75" customHeight="1" x14ac:dyDescent="0.2">
      <c r="B13" s="82" t="s">
        <v>62</v>
      </c>
      <c r="C13" s="84" t="s">
        <v>211</v>
      </c>
      <c r="D13" s="83" t="s">
        <v>206</v>
      </c>
      <c r="E13" s="82" t="s">
        <v>61</v>
      </c>
      <c r="F13" s="202" t="s">
        <v>213</v>
      </c>
      <c r="G13" s="202"/>
    </row>
    <row r="14" spans="2:22" ht="76.5" customHeight="1" x14ac:dyDescent="0.2">
      <c r="B14" s="82" t="s">
        <v>63</v>
      </c>
      <c r="C14" s="82" t="s">
        <v>216</v>
      </c>
      <c r="D14" s="83" t="s">
        <v>232</v>
      </c>
      <c r="E14" s="82" t="s">
        <v>61</v>
      </c>
      <c r="F14" s="202" t="s">
        <v>214</v>
      </c>
      <c r="G14" s="202"/>
    </row>
    <row r="15" spans="2:22" ht="162" customHeight="1" x14ac:dyDescent="0.2">
      <c r="B15" s="82" t="s">
        <v>64</v>
      </c>
      <c r="C15" s="83" t="s">
        <v>233</v>
      </c>
      <c r="D15" s="83" t="s">
        <v>232</v>
      </c>
      <c r="E15" s="82" t="s">
        <v>61</v>
      </c>
      <c r="F15" s="202" t="s">
        <v>215</v>
      </c>
      <c r="G15" s="202"/>
    </row>
  </sheetData>
  <mergeCells count="11">
    <mergeCell ref="F15:G15"/>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N8:T65484 H8:L65484 E16:G6548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0"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B12:B14</xm:sqref>
        </x14:dataValidation>
        <x14:dataValidation type="list" allowBlank="1" showInputMessage="1" showErrorMessage="1">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H24"/>
  <sheetViews>
    <sheetView zoomScale="80" zoomScaleNormal="80" workbookViewId="0">
      <selection activeCell="E24" sqref="E24"/>
    </sheetView>
  </sheetViews>
  <sheetFormatPr baseColWidth="10" defaultColWidth="11.42578125" defaultRowHeight="12.75" x14ac:dyDescent="0.2"/>
  <cols>
    <col min="1" max="1" width="5" style="33" customWidth="1"/>
    <col min="2" max="2" width="38.28515625" style="33" customWidth="1"/>
    <col min="3" max="3" width="25" style="33" customWidth="1"/>
    <col min="4" max="4" width="11.42578125" style="33"/>
    <col min="5" max="5" width="40.42578125" style="33" customWidth="1"/>
    <col min="6" max="6" width="20.7109375" style="33" customWidth="1"/>
    <col min="7" max="7" width="25.42578125" style="33" customWidth="1"/>
    <col min="8" max="8" width="15" style="33" customWidth="1"/>
    <col min="9" max="16384" width="11.42578125" style="33"/>
  </cols>
  <sheetData>
    <row r="1" spans="2:8" ht="13.5" thickBot="1" x14ac:dyDescent="0.25"/>
    <row r="2" spans="2:8" ht="18" customHeight="1" thickBot="1" x14ac:dyDescent="0.25">
      <c r="B2" s="36"/>
      <c r="C2" s="200" t="s">
        <v>0</v>
      </c>
      <c r="D2" s="201"/>
      <c r="E2" s="201"/>
      <c r="F2" s="201"/>
      <c r="G2" s="190" t="str">
        <f>Proyecto!K2</f>
        <v>Código: GC-F-015</v>
      </c>
      <c r="H2" s="192"/>
    </row>
    <row r="3" spans="2:8" ht="19.5" customHeight="1" thickBot="1" x14ac:dyDescent="0.25">
      <c r="B3" s="38"/>
      <c r="C3" s="200" t="s">
        <v>2</v>
      </c>
      <c r="D3" s="201"/>
      <c r="E3" s="201"/>
      <c r="F3" s="201"/>
      <c r="G3" s="193" t="str">
        <f>Proyecto!K3</f>
        <v>Fecha: 17 de septiembre de 2014</v>
      </c>
      <c r="H3" s="195"/>
    </row>
    <row r="4" spans="2:8" ht="19.5" customHeight="1" thickBot="1" x14ac:dyDescent="0.25">
      <c r="B4" s="38"/>
      <c r="C4" s="200" t="s">
        <v>4</v>
      </c>
      <c r="D4" s="201"/>
      <c r="E4" s="201"/>
      <c r="F4" s="201"/>
      <c r="G4" s="196" t="str">
        <f>Proyecto!K4</f>
        <v>Versión 001</v>
      </c>
      <c r="H4" s="198"/>
    </row>
    <row r="5" spans="2:8" ht="21.75" customHeight="1" thickBot="1" x14ac:dyDescent="0.25">
      <c r="B5" s="40"/>
      <c r="C5" s="200" t="s">
        <v>6</v>
      </c>
      <c r="D5" s="201"/>
      <c r="E5" s="201"/>
      <c r="F5" s="201"/>
      <c r="G5" s="193" t="s">
        <v>65</v>
      </c>
      <c r="H5" s="195"/>
    </row>
    <row r="6" spans="2:8" ht="21" customHeight="1" x14ac:dyDescent="0.2"/>
    <row r="7" spans="2:8" ht="22.5" customHeight="1" x14ac:dyDescent="0.2">
      <c r="B7" s="203" t="s">
        <v>66</v>
      </c>
      <c r="C7" s="204"/>
      <c r="D7" s="204"/>
      <c r="E7" s="204"/>
      <c r="F7" s="204"/>
      <c r="G7" s="204"/>
      <c r="H7" s="204"/>
    </row>
    <row r="8" spans="2:8" ht="102" customHeight="1" x14ac:dyDescent="0.2">
      <c r="B8" s="205" t="s">
        <v>67</v>
      </c>
      <c r="C8" s="206"/>
      <c r="D8" s="206"/>
      <c r="E8" s="206"/>
      <c r="F8" s="206"/>
      <c r="G8" s="206"/>
      <c r="H8" s="206"/>
    </row>
    <row r="9" spans="2:8" x14ac:dyDescent="0.2">
      <c r="B9" s="34"/>
    </row>
    <row r="11" spans="2:8" ht="22.5" customHeight="1" x14ac:dyDescent="0.2">
      <c r="B11" s="207" t="s">
        <v>68</v>
      </c>
      <c r="C11" s="208"/>
      <c r="E11" s="203" t="s">
        <v>69</v>
      </c>
      <c r="F11" s="204"/>
      <c r="G11" s="204"/>
      <c r="H11" s="204"/>
    </row>
    <row r="13" spans="2:8" ht="20.25" customHeight="1" x14ac:dyDescent="0.2">
      <c r="B13" s="15" t="s">
        <v>55</v>
      </c>
      <c r="C13" s="15" t="s">
        <v>54</v>
      </c>
      <c r="D13" s="35"/>
      <c r="E13" s="15" t="s">
        <v>55</v>
      </c>
      <c r="F13" s="15" t="s">
        <v>54</v>
      </c>
      <c r="G13" s="15" t="s">
        <v>70</v>
      </c>
      <c r="H13" s="15" t="s">
        <v>71</v>
      </c>
    </row>
    <row r="14" spans="2:8" s="53" customFormat="1" ht="48.75" customHeight="1" x14ac:dyDescent="0.2">
      <c r="B14" s="85" t="str">
        <f>+'Recursos Humanos'!C12</f>
        <v>Superintendente de Sociedades</v>
      </c>
      <c r="C14" s="82" t="s">
        <v>59</v>
      </c>
      <c r="E14" s="85" t="s">
        <v>72</v>
      </c>
      <c r="F14" s="81" t="s">
        <v>73</v>
      </c>
      <c r="G14" s="86"/>
      <c r="H14" s="81"/>
    </row>
    <row r="15" spans="2:8" s="53" customFormat="1" ht="50.25" customHeight="1" x14ac:dyDescent="0.2">
      <c r="B15" s="91" t="str">
        <f>+'Recursos Humanos'!C13</f>
        <v>Delegada de Asuntos Económicos y Societarios</v>
      </c>
      <c r="C15" s="82" t="s">
        <v>62</v>
      </c>
      <c r="E15" s="55"/>
      <c r="F15" s="56"/>
      <c r="G15" s="56"/>
      <c r="H15" s="56"/>
    </row>
    <row r="16" spans="2:8" s="53" customFormat="1" ht="72" customHeight="1" x14ac:dyDescent="0.2">
      <c r="B16" s="83" t="str">
        <f>+'Recursos Humanos'!C14</f>
        <v>Directora de Informes Empresariales y Estudios Económicos y Contables
Director de Cumplimiento</v>
      </c>
      <c r="C16" s="82" t="s">
        <v>74</v>
      </c>
      <c r="F16" s="57"/>
      <c r="G16" s="57"/>
      <c r="H16" s="57"/>
    </row>
    <row r="17" spans="2:8" s="53" customFormat="1" ht="172.5" customHeight="1" x14ac:dyDescent="0.2">
      <c r="B17" s="83" t="str">
        <f>+'Recursos Humanos'!C15</f>
        <v xml:space="preserve">Coordinadora de Requerimientos Empresariales
 Coordinador de Grupo de Análisis y Regulación Contable
Coordinador Grupo de Investigaciones de Soborno Transnacional y otros delitos
Coordinador Grupo de Supervisión de Programas y Riesgos Especiales </v>
      </c>
      <c r="C17" s="92" t="s">
        <v>64</v>
      </c>
      <c r="F17" s="57"/>
      <c r="G17" s="57"/>
      <c r="H17" s="57"/>
    </row>
    <row r="18" spans="2:8" s="53" customFormat="1" ht="23.1" customHeight="1" x14ac:dyDescent="0.2">
      <c r="B18" s="83"/>
      <c r="C18" s="93"/>
      <c r="F18" s="57"/>
      <c r="G18" s="57"/>
      <c r="H18" s="57"/>
    </row>
    <row r="19" spans="2:8" ht="23.1" customHeight="1" x14ac:dyDescent="0.2">
      <c r="B19" s="88"/>
      <c r="C19" s="89"/>
    </row>
    <row r="20" spans="2:8" ht="23.1" customHeight="1" x14ac:dyDescent="0.2">
      <c r="B20" s="88"/>
      <c r="C20" s="89"/>
    </row>
    <row r="21" spans="2:8" ht="23.1" customHeight="1" x14ac:dyDescent="0.25">
      <c r="B21" s="90"/>
      <c r="C21" s="90"/>
    </row>
    <row r="22" spans="2:8" ht="23.1" customHeight="1" x14ac:dyDescent="0.25">
      <c r="B22" s="90"/>
      <c r="C22" s="90"/>
    </row>
    <row r="23" spans="2:8" ht="23.1" customHeight="1" x14ac:dyDescent="0.25">
      <c r="B23" s="90"/>
      <c r="C23" s="90"/>
    </row>
    <row r="24" spans="2:8" ht="23.1" customHeight="1" x14ac:dyDescent="0.2">
      <c r="B24" s="67"/>
      <c r="C24" s="67"/>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63"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tocar'!$G$5:$G$7</xm:f>
          </x14:formula1>
          <xm:sqref>C14:C16 C18:C20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8"/>
  <sheetViews>
    <sheetView showGridLines="0" topLeftCell="A11" zoomScale="80" zoomScaleNormal="80" workbookViewId="0">
      <selection activeCell="B19" sqref="B19:C19"/>
    </sheetView>
  </sheetViews>
  <sheetFormatPr baseColWidth="10" defaultColWidth="11.42578125" defaultRowHeight="12" x14ac:dyDescent="0.2"/>
  <cols>
    <col min="1" max="1" width="2.42578125" style="1" customWidth="1"/>
    <col min="2" max="2" width="14.42578125" style="1" customWidth="1"/>
    <col min="3" max="3" width="21" style="1" customWidth="1"/>
    <col min="4" max="4" width="40.7109375" style="1" customWidth="1"/>
    <col min="5" max="5" width="23.140625" style="1" customWidth="1"/>
    <col min="6" max="6" width="41.42578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ht="26.25" customHeight="1" thickBot="1" x14ac:dyDescent="0.25">
      <c r="B2" s="222"/>
      <c r="C2" s="223"/>
      <c r="D2" s="213" t="s">
        <v>0</v>
      </c>
      <c r="E2" s="214"/>
      <c r="F2" s="214"/>
      <c r="G2" s="215"/>
      <c r="H2" s="37" t="str">
        <f>Proyecto!K2</f>
        <v>Código: GC-F-015</v>
      </c>
    </row>
    <row r="3" spans="2:16" ht="23.25" customHeight="1" thickBot="1" x14ac:dyDescent="0.25">
      <c r="B3" s="224"/>
      <c r="C3" s="225"/>
      <c r="D3" s="216" t="s">
        <v>2</v>
      </c>
      <c r="E3" s="217"/>
      <c r="F3" s="217"/>
      <c r="G3" s="218"/>
      <c r="H3" s="41" t="str">
        <f>Proyecto!K3</f>
        <v>Fecha: 17 de septiembre de 2014</v>
      </c>
    </row>
    <row r="4" spans="2:16" ht="24" customHeight="1" thickBot="1" x14ac:dyDescent="0.25">
      <c r="B4" s="224"/>
      <c r="C4" s="225"/>
      <c r="D4" s="219" t="s">
        <v>4</v>
      </c>
      <c r="E4" s="220"/>
      <c r="F4" s="220"/>
      <c r="G4" s="221"/>
      <c r="H4" s="39" t="str">
        <f>Proyecto!K4</f>
        <v>Versión 001</v>
      </c>
    </row>
    <row r="5" spans="2:16" ht="22.5" customHeight="1" thickBot="1" x14ac:dyDescent="0.25">
      <c r="B5" s="226"/>
      <c r="C5" s="227"/>
      <c r="D5" s="216" t="s">
        <v>6</v>
      </c>
      <c r="E5" s="217"/>
      <c r="F5" s="217"/>
      <c r="G5" s="218"/>
      <c r="H5" s="41" t="s">
        <v>75</v>
      </c>
    </row>
    <row r="6" spans="2:16" ht="5.25" customHeight="1" x14ac:dyDescent="0.2">
      <c r="B6" s="17"/>
      <c r="C6" s="17"/>
      <c r="D6" s="17"/>
      <c r="E6" s="17"/>
      <c r="F6" s="17"/>
      <c r="G6" s="17"/>
      <c r="H6" s="17"/>
    </row>
    <row r="7" spans="2:16" ht="29.25" customHeight="1" x14ac:dyDescent="0.2">
      <c r="B7" s="126" t="s">
        <v>8</v>
      </c>
      <c r="C7" s="126"/>
      <c r="D7" s="228" t="str">
        <f>Proyecto!$E$7</f>
        <v>Transparencia, integridad y ética en las sociedades colombianas.</v>
      </c>
      <c r="E7" s="228"/>
      <c r="F7" s="228"/>
      <c r="G7" s="228"/>
      <c r="H7" s="228"/>
      <c r="P7" s="1"/>
    </row>
    <row r="8" spans="2:16" customFormat="1" ht="19.5" customHeight="1" x14ac:dyDescent="0.2"/>
    <row r="9" spans="2:16" ht="30" customHeight="1" x14ac:dyDescent="0.2">
      <c r="B9" s="229" t="s">
        <v>15</v>
      </c>
      <c r="C9" s="230"/>
      <c r="D9" s="230"/>
      <c r="E9" s="230"/>
      <c r="F9" s="230"/>
      <c r="G9" s="230"/>
      <c r="H9" s="230"/>
    </row>
    <row r="10" spans="2:16" ht="9.75" customHeight="1" x14ac:dyDescent="0.2">
      <c r="B10" s="225"/>
      <c r="C10" s="225"/>
      <c r="D10" s="225"/>
      <c r="E10" s="225"/>
      <c r="F10" s="225"/>
      <c r="G10" s="225"/>
      <c r="H10" s="225"/>
      <c r="P10" s="1"/>
    </row>
    <row r="11" spans="2:16" ht="25.5" customHeight="1" x14ac:dyDescent="0.2">
      <c r="B11" s="179" t="s">
        <v>55</v>
      </c>
      <c r="C11" s="179"/>
      <c r="D11" s="60" t="s">
        <v>76</v>
      </c>
      <c r="E11" s="63" t="s">
        <v>77</v>
      </c>
      <c r="F11" s="60" t="s">
        <v>78</v>
      </c>
      <c r="G11" s="60" t="s">
        <v>79</v>
      </c>
      <c r="H11" s="60" t="s">
        <v>80</v>
      </c>
      <c r="P11" s="1"/>
    </row>
    <row r="12" spans="2:16" ht="38.1" customHeight="1" x14ac:dyDescent="0.2">
      <c r="B12" s="231" t="s">
        <v>185</v>
      </c>
      <c r="C12" s="231"/>
      <c r="D12" s="94" t="s">
        <v>186</v>
      </c>
      <c r="E12" s="84">
        <v>6012201000</v>
      </c>
      <c r="F12" s="95" t="s">
        <v>202</v>
      </c>
      <c r="G12" s="84" t="s">
        <v>187</v>
      </c>
      <c r="H12" s="84" t="s">
        <v>142</v>
      </c>
      <c r="O12" s="2"/>
      <c r="P12" s="1"/>
    </row>
    <row r="13" spans="2:16" ht="43.5" customHeight="1" x14ac:dyDescent="0.2">
      <c r="B13" s="234" t="s">
        <v>271</v>
      </c>
      <c r="C13" s="234"/>
      <c r="D13" s="94" t="s">
        <v>188</v>
      </c>
      <c r="E13" s="84">
        <v>6012201000</v>
      </c>
      <c r="F13" s="95" t="s">
        <v>272</v>
      </c>
      <c r="G13" s="84" t="s">
        <v>187</v>
      </c>
      <c r="H13" s="84" t="s">
        <v>142</v>
      </c>
      <c r="O13" s="2"/>
      <c r="P13" s="1"/>
    </row>
    <row r="14" spans="2:16" ht="38.1" customHeight="1" x14ac:dyDescent="0.2">
      <c r="B14" s="231" t="s">
        <v>274</v>
      </c>
      <c r="C14" s="231"/>
      <c r="D14" s="94" t="s">
        <v>189</v>
      </c>
      <c r="E14" s="84">
        <v>6012201000</v>
      </c>
      <c r="F14" s="118" t="s">
        <v>273</v>
      </c>
      <c r="G14" s="84" t="s">
        <v>187</v>
      </c>
      <c r="H14" s="84" t="s">
        <v>142</v>
      </c>
      <c r="O14" s="2"/>
      <c r="P14" s="1"/>
    </row>
    <row r="15" spans="2:16" ht="38.1" customHeight="1" x14ac:dyDescent="0.2">
      <c r="B15" s="232" t="s">
        <v>275</v>
      </c>
      <c r="C15" s="233"/>
      <c r="D15" s="94" t="s">
        <v>190</v>
      </c>
      <c r="E15" s="84">
        <v>6012201000</v>
      </c>
      <c r="F15" s="95" t="s">
        <v>276</v>
      </c>
      <c r="G15" s="84" t="s">
        <v>187</v>
      </c>
      <c r="H15" s="84" t="s">
        <v>142</v>
      </c>
      <c r="O15" s="2"/>
      <c r="P15" s="1"/>
    </row>
    <row r="16" spans="2:16" ht="38.1" customHeight="1" x14ac:dyDescent="0.2">
      <c r="B16" s="231" t="s">
        <v>192</v>
      </c>
      <c r="C16" s="231"/>
      <c r="D16" s="94" t="s">
        <v>193</v>
      </c>
      <c r="E16" s="84">
        <v>6012201000</v>
      </c>
      <c r="F16" s="95" t="s">
        <v>203</v>
      </c>
      <c r="G16" s="84" t="s">
        <v>187</v>
      </c>
      <c r="H16" s="84" t="s">
        <v>142</v>
      </c>
      <c r="O16" s="2"/>
      <c r="P16" s="1"/>
    </row>
    <row r="17" spans="2:16" ht="38.1" customHeight="1" x14ac:dyDescent="0.2">
      <c r="B17" s="232" t="s">
        <v>191</v>
      </c>
      <c r="C17" s="233"/>
      <c r="D17" s="94" t="s">
        <v>218</v>
      </c>
      <c r="E17" s="84">
        <v>6012201000</v>
      </c>
      <c r="F17" s="95" t="s">
        <v>204</v>
      </c>
      <c r="G17" s="84" t="s">
        <v>187</v>
      </c>
      <c r="H17" s="84" t="s">
        <v>142</v>
      </c>
      <c r="O17" s="2"/>
      <c r="P17" s="1"/>
    </row>
    <row r="18" spans="2:16" ht="44.25" customHeight="1" x14ac:dyDescent="0.2">
      <c r="B18" s="232" t="s">
        <v>194</v>
      </c>
      <c r="C18" s="233"/>
      <c r="D18" s="94" t="s">
        <v>217</v>
      </c>
      <c r="E18" s="84">
        <v>6012201000</v>
      </c>
      <c r="F18" s="95" t="s">
        <v>205</v>
      </c>
      <c r="G18" s="84" t="s">
        <v>187</v>
      </c>
      <c r="H18" s="84" t="s">
        <v>142</v>
      </c>
      <c r="O18" s="2"/>
      <c r="P18" s="1"/>
    </row>
    <row r="19" spans="2:16" ht="38.1" customHeight="1" x14ac:dyDescent="0.2">
      <c r="B19" s="232" t="s">
        <v>277</v>
      </c>
      <c r="C19" s="233"/>
      <c r="D19" s="94" t="s">
        <v>195</v>
      </c>
      <c r="E19" s="84">
        <v>6012201000</v>
      </c>
      <c r="F19" s="118" t="s">
        <v>278</v>
      </c>
      <c r="G19" s="84" t="s">
        <v>187</v>
      </c>
      <c r="H19" s="84" t="s">
        <v>142</v>
      </c>
      <c r="O19" s="2"/>
      <c r="P19" s="1"/>
    </row>
    <row r="20" spans="2:16" ht="38.1" customHeight="1" x14ac:dyDescent="0.2">
      <c r="B20" s="209"/>
      <c r="C20" s="210"/>
      <c r="D20" s="61"/>
      <c r="E20" s="61"/>
      <c r="F20" s="54"/>
      <c r="G20" s="61"/>
      <c r="H20" s="62"/>
      <c r="O20" s="2"/>
      <c r="P20" s="1"/>
    </row>
    <row r="21" spans="2:16" ht="38.1" customHeight="1" x14ac:dyDescent="0.2">
      <c r="B21" s="209"/>
      <c r="C21" s="210"/>
      <c r="D21" s="61"/>
      <c r="E21" s="61"/>
      <c r="F21" s="54"/>
      <c r="G21" s="61"/>
      <c r="H21" s="62"/>
      <c r="O21" s="2"/>
      <c r="P21" s="1"/>
    </row>
    <row r="22" spans="2:16" ht="38.1" customHeight="1" x14ac:dyDescent="0.2">
      <c r="B22" s="209"/>
      <c r="C22" s="210"/>
      <c r="D22" s="58"/>
      <c r="E22" s="58"/>
      <c r="F22" s="70"/>
      <c r="G22" s="61"/>
      <c r="H22" s="58"/>
    </row>
    <row r="23" spans="2:16" ht="38.1" customHeight="1" x14ac:dyDescent="0.2">
      <c r="B23" s="209"/>
      <c r="C23" s="210"/>
      <c r="D23" s="61"/>
      <c r="E23" s="61"/>
      <c r="F23" s="54"/>
      <c r="G23" s="61"/>
      <c r="H23" s="58"/>
    </row>
    <row r="24" spans="2:16" ht="38.1" customHeight="1" x14ac:dyDescent="0.2">
      <c r="B24" s="211"/>
      <c r="C24" s="212"/>
      <c r="D24" s="58"/>
      <c r="E24" s="58"/>
      <c r="F24" s="54"/>
      <c r="G24" s="61"/>
      <c r="H24" s="58"/>
    </row>
    <row r="25" spans="2:16" ht="38.1" customHeight="1" x14ac:dyDescent="0.2">
      <c r="B25" s="209"/>
      <c r="C25" s="210"/>
      <c r="D25" s="58"/>
      <c r="E25" s="58"/>
      <c r="F25" s="70"/>
      <c r="G25" s="61"/>
      <c r="H25" s="58"/>
    </row>
    <row r="26" spans="2:16" ht="38.1" customHeight="1" x14ac:dyDescent="0.2">
      <c r="B26" s="209"/>
      <c r="C26" s="210"/>
      <c r="D26" s="58"/>
      <c r="E26" s="58"/>
      <c r="F26" s="70"/>
      <c r="G26" s="61"/>
      <c r="H26" s="58"/>
    </row>
    <row r="27" spans="2:16" ht="38.1" customHeight="1" x14ac:dyDescent="0.2">
      <c r="B27" s="209"/>
      <c r="C27" s="210"/>
      <c r="D27" s="58"/>
      <c r="E27" s="58"/>
      <c r="F27" s="70"/>
      <c r="G27" s="61"/>
      <c r="H27" s="58"/>
    </row>
    <row r="28" spans="2:16" ht="38.1" customHeight="1" x14ac:dyDescent="0.2">
      <c r="B28" s="180"/>
      <c r="C28" s="180"/>
      <c r="D28" s="61"/>
      <c r="E28" s="61"/>
      <c r="F28" s="54"/>
      <c r="G28" s="61"/>
      <c r="H28" s="58"/>
    </row>
  </sheetData>
  <mergeCells count="27">
    <mergeCell ref="B7:C7"/>
    <mergeCell ref="D7:H7"/>
    <mergeCell ref="B9:H9"/>
    <mergeCell ref="B21:C21"/>
    <mergeCell ref="B12:C12"/>
    <mergeCell ref="B11:C11"/>
    <mergeCell ref="B10:H10"/>
    <mergeCell ref="B18:C18"/>
    <mergeCell ref="B13:C13"/>
    <mergeCell ref="B20:C20"/>
    <mergeCell ref="B19:C19"/>
    <mergeCell ref="B14:C14"/>
    <mergeCell ref="B16:C16"/>
    <mergeCell ref="B15:C15"/>
    <mergeCell ref="B17:C17"/>
    <mergeCell ref="D2:G2"/>
    <mergeCell ref="D3:G3"/>
    <mergeCell ref="D4:G4"/>
    <mergeCell ref="D5:G5"/>
    <mergeCell ref="B2:C5"/>
    <mergeCell ref="B22:C22"/>
    <mergeCell ref="B24:C24"/>
    <mergeCell ref="B26:C26"/>
    <mergeCell ref="B28:C28"/>
    <mergeCell ref="B25:C25"/>
    <mergeCell ref="B23:C23"/>
    <mergeCell ref="B27:C27"/>
  </mergeCells>
  <conditionalFormatting sqref="D11">
    <cfRule type="cellIs" dxfId="29" priority="61" stopIfTrue="1" operator="equal">
      <formula>"Alto"</formula>
    </cfRule>
    <cfRule type="cellIs" dxfId="28" priority="62" stopIfTrue="1" operator="equal">
      <formula>"Medio"</formula>
    </cfRule>
    <cfRule type="cellIs" dxfId="27" priority="63" stopIfTrue="1" operator="equal">
      <formula>"Bajo"</formula>
    </cfRule>
  </conditionalFormatting>
  <conditionalFormatting sqref="D24">
    <cfRule type="cellIs" dxfId="26" priority="16" stopIfTrue="1" operator="equal">
      <formula>"Alto"</formula>
    </cfRule>
    <cfRule type="cellIs" dxfId="25" priority="17" stopIfTrue="1" operator="equal">
      <formula>"Medio"</formula>
    </cfRule>
    <cfRule type="cellIs" dxfId="24" priority="18" stopIfTrue="1" operator="equal">
      <formula>"Bajo"</formula>
    </cfRule>
  </conditionalFormatting>
  <conditionalFormatting sqref="D28">
    <cfRule type="cellIs" dxfId="23" priority="13" stopIfTrue="1" operator="equal">
      <formula>"Alto"</formula>
    </cfRule>
    <cfRule type="cellIs" dxfId="22" priority="14" stopIfTrue="1" operator="equal">
      <formula>"Medio"</formula>
    </cfRule>
    <cfRule type="cellIs" dxfId="21" priority="15" stopIfTrue="1" operator="equal">
      <formula>"Bajo"</formula>
    </cfRule>
  </conditionalFormatting>
  <conditionalFormatting sqref="D20:D21">
    <cfRule type="cellIs" dxfId="20" priority="22" stopIfTrue="1" operator="equal">
      <formula>"Alto"</formula>
    </cfRule>
    <cfRule type="cellIs" dxfId="19" priority="23" stopIfTrue="1" operator="equal">
      <formula>"Medio"</formula>
    </cfRule>
    <cfRule type="cellIs" dxfId="18" priority="24" stopIfTrue="1" operator="equal">
      <formula>"Bajo"</formula>
    </cfRule>
  </conditionalFormatting>
  <conditionalFormatting sqref="D23">
    <cfRule type="cellIs" dxfId="17" priority="1" stopIfTrue="1" operator="equal">
      <formula>"Alto"</formula>
    </cfRule>
    <cfRule type="cellIs" dxfId="16" priority="2" stopIfTrue="1" operator="equal">
      <formula>"Medio"</formula>
    </cfRule>
    <cfRule type="cellIs" dxfId="15" priority="3" stopIfTrue="1" operator="equal">
      <formula>"Bajo"</formula>
    </cfRule>
  </conditionalFormatting>
  <dataValidations count="1">
    <dataValidation type="whole" allowBlank="1" showInputMessage="1" showErrorMessage="1" sqref="I9:N9 F29:G65501 H22:N65501">
      <formula1>1</formula1>
      <formula2>5</formula2>
    </dataValidation>
  </dataValidations>
  <hyperlinks>
    <hyperlink ref="F12" r:id="rId1"/>
    <hyperlink ref="F14" r:id="rId2"/>
    <hyperlink ref="F16" r:id="rId3"/>
    <hyperlink ref="F17" r:id="rId4"/>
    <hyperlink ref="F18" r:id="rId5"/>
    <hyperlink ref="F19" r:id="rId6"/>
  </hyperlinks>
  <printOptions horizontalCentered="1"/>
  <pageMargins left="0.39370078740157483" right="0.39370078740157483" top="0.74803149606299213" bottom="0.74803149606299213" header="0.31496062992125984" footer="0.31496062992125984"/>
  <pageSetup paperSize="5" scale="90" fitToHeight="0" orientation="landscape" r:id="rId7"/>
  <headerFooter>
    <oddHeader>&amp;A</oddHeader>
  </headerFooter>
  <drawing r:id="rId8"/>
  <legacyDrawing r:id="rId9"/>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tocar'!$K$5:$K$7</xm:f>
          </x14:formula1>
          <xm:sqref>H20:H21</xm:sqref>
        </x14:dataValidation>
        <x14:dataValidation type="list" allowBlank="1" showInputMessage="1" showErrorMessage="1">
          <x14:formula1>
            <xm:f>'[P01_Promocion_RSESE_PYMES (002).xlsx]No tocar'!#REF!</xm:f>
          </x14:formula1>
          <xm:sqref>H12:H19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1"/>
  <sheetViews>
    <sheetView showGridLines="0" zoomScale="80" zoomScaleNormal="80" workbookViewId="0">
      <selection activeCell="A22" sqref="A22:XFD29"/>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34.4257812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ht="26.25" customHeight="1" thickBot="1" x14ac:dyDescent="0.25">
      <c r="B2" s="36"/>
      <c r="C2" s="200" t="s">
        <v>0</v>
      </c>
      <c r="D2" s="201"/>
      <c r="E2" s="201"/>
      <c r="F2" s="201"/>
      <c r="G2" s="43" t="str">
        <f>Proyecto!K2</f>
        <v>Código: GC-F-015</v>
      </c>
      <c r="H2" s="42"/>
    </row>
    <row r="3" spans="2:16" ht="23.25" customHeight="1" thickBot="1" x14ac:dyDescent="0.25">
      <c r="B3" s="38"/>
      <c r="C3" s="200" t="s">
        <v>2</v>
      </c>
      <c r="D3" s="201"/>
      <c r="E3" s="201"/>
      <c r="F3" s="201"/>
      <c r="G3" s="41" t="str">
        <f>Proyecto!K3</f>
        <v>Fecha: 17 de septiembre de 2014</v>
      </c>
      <c r="H3" s="42"/>
    </row>
    <row r="4" spans="2:16" ht="24" customHeight="1" thickBot="1" x14ac:dyDescent="0.25">
      <c r="B4" s="38"/>
      <c r="C4" s="200" t="s">
        <v>4</v>
      </c>
      <c r="D4" s="201"/>
      <c r="E4" s="201"/>
      <c r="F4" s="201"/>
      <c r="G4" s="41" t="str">
        <f>Proyecto!K4</f>
        <v>Versión 001</v>
      </c>
      <c r="H4" s="42"/>
    </row>
    <row r="5" spans="2:16" ht="22.5" customHeight="1" thickBot="1" x14ac:dyDescent="0.25">
      <c r="B5" s="40"/>
      <c r="C5" s="200" t="s">
        <v>6</v>
      </c>
      <c r="D5" s="201"/>
      <c r="E5" s="201"/>
      <c r="F5" s="201"/>
      <c r="G5" s="44" t="s">
        <v>81</v>
      </c>
      <c r="H5" s="42"/>
    </row>
    <row r="6" spans="2:16" ht="5.25" customHeight="1" x14ac:dyDescent="0.2">
      <c r="B6" s="17"/>
      <c r="C6" s="17"/>
      <c r="D6" s="17"/>
      <c r="E6" s="17"/>
      <c r="F6" s="17"/>
    </row>
    <row r="7" spans="2:16" ht="29.25" customHeight="1" x14ac:dyDescent="0.2">
      <c r="B7" s="59" t="s">
        <v>8</v>
      </c>
      <c r="C7" s="238" t="str">
        <f>Proyecto!$E$7</f>
        <v>Transparencia, integridad y ética en las sociedades colombianas.</v>
      </c>
      <c r="D7" s="238"/>
      <c r="E7" s="238"/>
      <c r="F7" s="238"/>
      <c r="G7" s="64"/>
      <c r="P7" s="1"/>
    </row>
    <row r="8" spans="2:16" ht="6.75" customHeight="1" x14ac:dyDescent="0.2">
      <c r="B8" s="5"/>
      <c r="C8" s="6"/>
      <c r="D8" s="6"/>
      <c r="E8" s="6"/>
      <c r="F8" s="6"/>
      <c r="P8" s="1"/>
    </row>
    <row r="9" spans="2:16" x14ac:dyDescent="0.2">
      <c r="B9" s="134"/>
      <c r="C9" s="134"/>
    </row>
    <row r="10" spans="2:16" ht="20.25" customHeight="1" x14ac:dyDescent="0.2">
      <c r="B10" s="235" t="s">
        <v>82</v>
      </c>
      <c r="C10" s="236"/>
      <c r="D10" s="236"/>
      <c r="E10" s="236"/>
      <c r="F10" s="236"/>
      <c r="G10" s="237"/>
    </row>
    <row r="11" spans="2:16" customFormat="1" ht="15" customHeight="1" x14ac:dyDescent="0.2"/>
    <row r="12" spans="2:16" ht="24.75" customHeight="1" x14ac:dyDescent="0.2">
      <c r="B12" s="60" t="s">
        <v>83</v>
      </c>
      <c r="C12" s="60" t="s">
        <v>84</v>
      </c>
      <c r="D12" s="60" t="s">
        <v>85</v>
      </c>
      <c r="E12" s="60" t="s">
        <v>86</v>
      </c>
      <c r="F12" s="60" t="s">
        <v>87</v>
      </c>
      <c r="G12" s="60" t="s">
        <v>88</v>
      </c>
    </row>
    <row r="13" spans="2:16" ht="68.25" customHeight="1" x14ac:dyDescent="0.2">
      <c r="B13" s="84" t="s">
        <v>221</v>
      </c>
      <c r="C13" s="84" t="s">
        <v>157</v>
      </c>
      <c r="D13" s="99" t="s">
        <v>219</v>
      </c>
      <c r="E13" s="84" t="s">
        <v>161</v>
      </c>
      <c r="F13" s="84" t="s">
        <v>220</v>
      </c>
      <c r="G13" s="97" t="s">
        <v>222</v>
      </c>
    </row>
    <row r="14" spans="2:16" ht="117" customHeight="1" x14ac:dyDescent="0.2">
      <c r="B14" s="84" t="s">
        <v>220</v>
      </c>
      <c r="C14" s="84" t="s">
        <v>157</v>
      </c>
      <c r="D14" s="99" t="s">
        <v>198</v>
      </c>
      <c r="E14" s="84" t="s">
        <v>196</v>
      </c>
      <c r="F14" s="84" t="s">
        <v>223</v>
      </c>
      <c r="G14" s="97" t="s">
        <v>197</v>
      </c>
    </row>
    <row r="15" spans="2:16" ht="193.5" customHeight="1" x14ac:dyDescent="0.2">
      <c r="B15" s="84" t="s">
        <v>223</v>
      </c>
      <c r="C15" s="84" t="s">
        <v>157</v>
      </c>
      <c r="D15" s="99" t="s">
        <v>199</v>
      </c>
      <c r="E15" s="84" t="s">
        <v>200</v>
      </c>
      <c r="F15" s="84" t="s">
        <v>224</v>
      </c>
      <c r="G15" s="97" t="s">
        <v>197</v>
      </c>
    </row>
    <row r="16" spans="2:16" ht="20.100000000000001" customHeight="1" x14ac:dyDescent="0.2">
      <c r="B16" s="98"/>
      <c r="C16" s="82"/>
      <c r="D16" s="82"/>
      <c r="E16" s="83"/>
      <c r="F16" s="83"/>
      <c r="G16" s="83"/>
    </row>
    <row r="17" spans="2:7" ht="20.100000000000001" customHeight="1" x14ac:dyDescent="0.2">
      <c r="B17" s="96"/>
      <c r="C17" s="87"/>
      <c r="D17" s="87"/>
      <c r="E17" s="88"/>
      <c r="F17" s="88"/>
      <c r="G17" s="88"/>
    </row>
    <row r="18" spans="2:7" ht="20.100000000000001" customHeight="1" x14ac:dyDescent="0.2">
      <c r="B18" s="69"/>
      <c r="C18" s="58"/>
      <c r="D18" s="58"/>
      <c r="E18" s="65"/>
      <c r="F18" s="65"/>
      <c r="G18" s="65"/>
    </row>
    <row r="19" spans="2:7" ht="20.100000000000001" customHeight="1" x14ac:dyDescent="0.2">
      <c r="B19" s="69"/>
      <c r="C19" s="58"/>
      <c r="D19" s="58"/>
      <c r="E19" s="65"/>
      <c r="F19" s="65"/>
      <c r="G19" s="65"/>
    </row>
    <row r="20" spans="2:7" ht="20.100000000000001" customHeight="1" x14ac:dyDescent="0.2">
      <c r="B20" s="69"/>
      <c r="C20" s="58"/>
      <c r="D20" s="58"/>
      <c r="E20" s="65"/>
      <c r="F20" s="65"/>
      <c r="G20" s="65"/>
    </row>
    <row r="21" spans="2:7" ht="20.100000000000001" customHeight="1" x14ac:dyDescent="0.2">
      <c r="B21" s="68"/>
      <c r="C21" s="58"/>
      <c r="D21" s="58"/>
      <c r="E21" s="65"/>
      <c r="F21" s="58"/>
      <c r="G21" s="65"/>
    </row>
  </sheetData>
  <mergeCells count="7">
    <mergeCell ref="B10:G10"/>
    <mergeCell ref="B9:C9"/>
    <mergeCell ref="C7:F7"/>
    <mergeCell ref="C2:F2"/>
    <mergeCell ref="C3:F3"/>
    <mergeCell ref="C4:F4"/>
    <mergeCell ref="C5:F5"/>
  </mergeCells>
  <dataValidations count="1">
    <dataValidation type="whole" allowBlank="1" showInputMessage="1" showErrorMessage="1" sqref="E9 E22:E65497 G11 G9 G22:G65497 H9:N65497">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2"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'http://intranet/Users/NiniRa/NINROD/Planeación Estratégica 2016/[Difusión procedimiento para resolución de objeciones en garantías mobiliarias.xlsx]No tocar'!#REF!</xm:f>
          </x14:formula1>
          <xm:sqref>E19:E21</xm:sqref>
        </x14:dataValidation>
        <x14:dataValidation type="list" allowBlank="1" showInputMessage="1" showErrorMessage="1">
          <x14:formula1>
            <xm:f>'No tocar'!$Q$15:$Q$23</xm:f>
          </x14:formula1>
          <xm:sqref>E13:E18</xm:sqref>
        </x14:dataValidation>
        <x14:dataValidation type="list" allowBlank="1" showInputMessage="1" showErrorMessage="1">
          <x14:formula1>
            <xm:f>'No tocar'!$O$5:$O$12</xm:f>
          </x14:formula1>
          <xm:sqref>C13:C18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6"/>
  <sheetViews>
    <sheetView showGridLines="0" zoomScale="90" zoomScaleNormal="90" workbookViewId="0">
      <selection activeCell="D15" sqref="D15"/>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28.7109375" style="1" customWidth="1"/>
    <col min="5" max="5" width="29.42578125" style="1" customWidth="1"/>
    <col min="6" max="6" width="42.42578125" style="1" customWidth="1"/>
    <col min="7" max="7" width="19.42578125" style="1" customWidth="1"/>
    <col min="8" max="8" width="17.7109375" style="1" bestFit="1" customWidth="1"/>
    <col min="9" max="9" width="7.7109375" style="1" customWidth="1"/>
    <col min="10" max="10" width="0.7109375" style="4" customWidth="1"/>
    <col min="11" max="11" width="1" style="1" customWidth="1"/>
    <col min="12" max="12" width="1.42578125" style="1" customWidth="1"/>
    <col min="13" max="13" width="1.140625" style="4"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ht="26.25" customHeight="1" thickBot="1" x14ac:dyDescent="0.25">
      <c r="B2" s="36"/>
      <c r="C2" s="200" t="s">
        <v>0</v>
      </c>
      <c r="D2" s="201"/>
      <c r="E2" s="201"/>
      <c r="F2" s="201"/>
      <c r="G2" s="190" t="str">
        <f>Proyecto!K2</f>
        <v>Código: GC-F-015</v>
      </c>
      <c r="H2" s="192"/>
      <c r="K2" s="4"/>
      <c r="L2" s="4"/>
      <c r="M2" s="8"/>
    </row>
    <row r="3" spans="2:23" ht="23.25" customHeight="1" thickBot="1" x14ac:dyDescent="0.25">
      <c r="B3" s="38"/>
      <c r="C3" s="200" t="s">
        <v>2</v>
      </c>
      <c r="D3" s="201"/>
      <c r="E3" s="201"/>
      <c r="F3" s="201"/>
      <c r="G3" s="193" t="str">
        <f>Proyecto!K3</f>
        <v>Fecha: 17 de septiembre de 2014</v>
      </c>
      <c r="H3" s="195"/>
      <c r="K3" s="4"/>
      <c r="L3" s="4"/>
      <c r="M3" s="8"/>
    </row>
    <row r="4" spans="2:23" ht="24" customHeight="1" thickBot="1" x14ac:dyDescent="0.25">
      <c r="B4" s="38"/>
      <c r="C4" s="200" t="s">
        <v>4</v>
      </c>
      <c r="D4" s="201"/>
      <c r="E4" s="201"/>
      <c r="F4" s="201"/>
      <c r="G4" s="196" t="str">
        <f>Proyecto!K4</f>
        <v>Versión 001</v>
      </c>
      <c r="H4" s="198"/>
      <c r="M4" s="8"/>
    </row>
    <row r="5" spans="2:23" ht="22.5" customHeight="1" thickBot="1" x14ac:dyDescent="0.25">
      <c r="B5" s="40"/>
      <c r="C5" s="200" t="s">
        <v>6</v>
      </c>
      <c r="D5" s="201"/>
      <c r="E5" s="201"/>
      <c r="F5" s="201"/>
      <c r="G5" s="193" t="s">
        <v>89</v>
      </c>
      <c r="H5" s="195"/>
    </row>
    <row r="6" spans="2:23" ht="5.25" customHeight="1" x14ac:dyDescent="0.2">
      <c r="B6" s="17"/>
      <c r="C6" s="17"/>
      <c r="D6" s="17"/>
      <c r="E6" s="17"/>
      <c r="F6" s="17"/>
      <c r="G6" s="17"/>
      <c r="H6" s="17"/>
    </row>
    <row r="7" spans="2:23" ht="29.25" customHeight="1" x14ac:dyDescent="0.2">
      <c r="B7" s="16" t="s">
        <v>8</v>
      </c>
      <c r="C7" s="241" t="str">
        <f>Proyecto!$E$7</f>
        <v>Transparencia, integridad y ética en las sociedades colombianas.</v>
      </c>
      <c r="D7" s="241"/>
      <c r="E7" s="241"/>
      <c r="F7" s="241"/>
      <c r="G7" s="241"/>
      <c r="H7" s="241"/>
      <c r="W7" s="1"/>
    </row>
    <row r="9" spans="2:23" ht="15" customHeight="1" x14ac:dyDescent="0.2">
      <c r="B9" s="182" t="s">
        <v>90</v>
      </c>
      <c r="C9" s="182"/>
      <c r="D9" s="182"/>
      <c r="E9" s="182"/>
      <c r="F9" s="182"/>
      <c r="G9" s="182"/>
      <c r="H9" s="182"/>
    </row>
    <row r="10" spans="2:23" customFormat="1" ht="15" customHeight="1" x14ac:dyDescent="0.2"/>
    <row r="11" spans="2:23" ht="33.75" customHeight="1" x14ac:dyDescent="0.2">
      <c r="B11" s="179" t="s">
        <v>91</v>
      </c>
      <c r="C11" s="179"/>
      <c r="D11" s="60" t="s">
        <v>92</v>
      </c>
      <c r="E11" s="60" t="s">
        <v>93</v>
      </c>
      <c r="F11" s="60" t="s">
        <v>94</v>
      </c>
      <c r="G11" s="60" t="s">
        <v>95</v>
      </c>
      <c r="H11" s="60" t="s">
        <v>96</v>
      </c>
    </row>
    <row r="12" spans="2:23" ht="61.5" customHeight="1" x14ac:dyDescent="0.2">
      <c r="B12" s="239" t="s">
        <v>143</v>
      </c>
      <c r="C12" s="240"/>
      <c r="D12" s="84"/>
      <c r="E12" s="84"/>
      <c r="F12" s="84"/>
      <c r="G12" s="100"/>
      <c r="H12" s="84"/>
    </row>
    <row r="13" spans="2:23" ht="48" customHeight="1" x14ac:dyDescent="0.2">
      <c r="B13" s="152"/>
      <c r="C13" s="152"/>
      <c r="D13" s="75"/>
      <c r="E13" s="76"/>
      <c r="F13" s="76"/>
      <c r="G13" s="77"/>
      <c r="H13" s="75"/>
    </row>
    <row r="14" spans="2:23" ht="60" customHeight="1" x14ac:dyDescent="0.2">
      <c r="B14" s="152"/>
      <c r="C14" s="152"/>
      <c r="D14" s="75"/>
      <c r="E14" s="76"/>
      <c r="F14" s="76"/>
      <c r="G14" s="77"/>
      <c r="H14" s="75"/>
    </row>
    <row r="15" spans="2:23" ht="60" customHeight="1" x14ac:dyDescent="0.2">
      <c r="B15" s="152"/>
      <c r="C15" s="152"/>
      <c r="D15" s="75"/>
      <c r="E15" s="76"/>
      <c r="F15" s="76"/>
      <c r="G15" s="77"/>
      <c r="H15" s="75"/>
    </row>
    <row r="16" spans="2:23" x14ac:dyDescent="0.2">
      <c r="B16" s="71"/>
      <c r="C16" s="71"/>
    </row>
  </sheetData>
  <mergeCells count="15">
    <mergeCell ref="C7:H7"/>
    <mergeCell ref="C2:F2"/>
    <mergeCell ref="G2:H2"/>
    <mergeCell ref="C3:F3"/>
    <mergeCell ref="G3:H3"/>
    <mergeCell ref="C4:F4"/>
    <mergeCell ref="G4:H4"/>
    <mergeCell ref="C5:F5"/>
    <mergeCell ref="G5:H5"/>
    <mergeCell ref="B13:C13"/>
    <mergeCell ref="B14:C14"/>
    <mergeCell ref="B15:C15"/>
    <mergeCell ref="B12:C12"/>
    <mergeCell ref="B9:H9"/>
    <mergeCell ref="B11:C11"/>
  </mergeCells>
  <conditionalFormatting sqref="E12:E15">
    <cfRule type="cellIs" dxfId="14" priority="19" stopIfTrue="1" operator="equal">
      <formula>"Alto"</formula>
    </cfRule>
    <cfRule type="cellIs" dxfId="13" priority="20" stopIfTrue="1" operator="equal">
      <formula>"Medio"</formula>
    </cfRule>
    <cfRule type="cellIs" dxfId="12" priority="21" stopIfTrue="1" operator="equal">
      <formula>"Bajo"</formula>
    </cfRule>
  </conditionalFormatting>
  <dataValidations count="1">
    <dataValidation type="whole" allowBlank="1" showInputMessage="1" showErrorMessage="1" sqref="F8:G8 O8:U65495 I8:M65495 G13:G65495 F16:F6549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92"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5.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Props1.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2.xml><?xml version="1.0" encoding="utf-8"?>
<ds:datastoreItem xmlns:ds="http://schemas.openxmlformats.org/officeDocument/2006/customXml" ds:itemID="{D9919BF8-5F8B-42EC-9E31-95F4A1E86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AC5AD3-9CB9-4580-9456-B3DE4BE18295}">
  <ds:schemaRefs>
    <ds:schemaRef ds:uri="http://schemas.microsoft.com/office/2006/metadata/customXsn"/>
  </ds:schemaRefs>
</ds:datastoreItem>
</file>

<file path=customXml/itemProps4.xml><?xml version="1.0" encoding="utf-8"?>
<ds:datastoreItem xmlns:ds="http://schemas.openxmlformats.org/officeDocument/2006/customXml" ds:itemID="{02434A0C-0296-4202-9147-1600B5991DC6}">
  <ds:schemaRefs>
    <ds:schemaRef ds:uri="office.server.policy"/>
  </ds:schemaRefs>
</ds:datastoreItem>
</file>

<file path=customXml/itemProps5.xml><?xml version="1.0" encoding="utf-8"?>
<ds:datastoreItem xmlns:ds="http://schemas.openxmlformats.org/officeDocument/2006/customXml" ds:itemID="{76CD46FF-15CE-4B87-962F-49D7241576E1}">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microsoft.com/sharepoint/v3"/>
    <ds:schemaRef ds:uri="http://schemas.microsoft.com/sharepoint/v4"/>
    <ds:schemaRef ds:uri="http://purl.org/dc/terms/"/>
    <ds:schemaRef ds:uri="http://schemas.openxmlformats.org/package/2006/metadata/core-properties"/>
    <ds:schemaRef ds:uri="ff8e3638-9d45-4162-afb4-6d390653d54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vt:lpstr>
      <vt:lpstr>No tocar</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EDT_02</dc:title>
  <dc:subject/>
  <dc:creator>Bibiana Coy Paez</dc:creator>
  <cp:keywords>Despacho</cp:keywords>
  <dc:description/>
  <cp:lastModifiedBy>Bibiana Coy Paez</cp:lastModifiedBy>
  <cp:revision/>
  <cp:lastPrinted>2023-07-04T17:10:04Z</cp:lastPrinted>
  <dcterms:created xsi:type="dcterms:W3CDTF">2009-01-14T13:57:13Z</dcterms:created>
  <dcterms:modified xsi:type="dcterms:W3CDTF">2024-08-01T02:43:27Z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