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rloscp\Desktop\Anexos Talento Humano\"/>
    </mc:Choice>
  </mc:AlternateContent>
  <bookViews>
    <workbookView xWindow="0" yWindow="0" windowWidth="20490" windowHeight="7620"/>
  </bookViews>
  <sheets>
    <sheet name="Plan de trabajo PIC" sheetId="1" r:id="rId1"/>
  </sheets>
  <externalReferences>
    <externalReference r:id="rId2"/>
    <externalReference r:id="rId3"/>
    <externalReference r:id="rId4"/>
  </externalReferences>
  <definedNames>
    <definedName name="_xlnm._FilterDatabase" localSheetId="0" hidden="1">'Plan de trabajo PIC'!$A$4:$R$51</definedName>
    <definedName name="CompanyContactsHeader" localSheetId="0">'[1]Datos de ejemplo'!$W$1</definedName>
    <definedName name="CompanyContactsHeader">'[2]Datos de ejemplo'!$W$1</definedName>
    <definedName name="CompanyName" localSheetId="0">[1]Configurar!$C$7</definedName>
    <definedName name="CompanyName">[2]Configurar!$C$7</definedName>
    <definedName name="DataDisplayed">"Ejemplo"</definedName>
    <definedName name="grp_FlechasGuía">"shp_FlechaCurva,txt_FlechasDeLaGuía,shp_FlechaRecta"</definedName>
    <definedName name="grp_Llave">"Otra línea de apertura,Línea de apertura"</definedName>
    <definedName name="grp_LlaveGuía">"shp_LlaveInferior,txt_LlaveDeLaGuía,shp_LlaveDeApertura"</definedName>
    <definedName name="grp_MásInformación">"Línea inferior,Grupo 113"</definedName>
    <definedName name="Impuestos_de_ventas">0.0825</definedName>
    <definedName name="PGETH" localSheetId="0">#REF!</definedName>
    <definedName name="PGETH">[3]!Tabla2[#Data]</definedName>
    <definedName name="PGETH1">[3]!Tabla2[#Data]</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8" i="1" l="1"/>
  <c r="G57" i="1"/>
  <c r="G56" i="1"/>
  <c r="G55" i="1"/>
  <c r="G59" i="1" s="1"/>
  <c r="L57" i="1" s="1"/>
  <c r="R54" i="1"/>
  <c r="L54" i="1"/>
  <c r="R53" i="1"/>
  <c r="L53" i="1"/>
  <c r="R52" i="1"/>
  <c r="L52" i="1"/>
  <c r="R51" i="1"/>
  <c r="L51" i="1"/>
  <c r="R50" i="1"/>
  <c r="L50" i="1"/>
  <c r="R49" i="1"/>
  <c r="L49" i="1"/>
  <c r="R48" i="1"/>
  <c r="O48" i="1"/>
  <c r="L48" i="1"/>
  <c r="R47" i="1"/>
  <c r="L47" i="1"/>
  <c r="R46" i="1"/>
  <c r="L46" i="1"/>
  <c r="R45" i="1"/>
  <c r="O45" i="1"/>
  <c r="L45" i="1"/>
  <c r="R44" i="1"/>
  <c r="L44" i="1"/>
  <c r="R43" i="1"/>
  <c r="L43" i="1"/>
  <c r="R42" i="1"/>
  <c r="L42" i="1"/>
  <c r="R41" i="1"/>
  <c r="L41" i="1"/>
  <c r="R40" i="1"/>
  <c r="L40" i="1"/>
  <c r="R39" i="1"/>
  <c r="L39" i="1"/>
  <c r="R38" i="1"/>
  <c r="L38" i="1"/>
  <c r="R37" i="1"/>
  <c r="L37" i="1"/>
  <c r="R36" i="1"/>
  <c r="O36" i="1"/>
  <c r="L36" i="1"/>
  <c r="R35" i="1"/>
  <c r="O35" i="1"/>
  <c r="L35" i="1"/>
  <c r="R34" i="1"/>
  <c r="L34" i="1"/>
  <c r="R33" i="1"/>
  <c r="O33" i="1"/>
  <c r="L33" i="1"/>
  <c r="R32" i="1"/>
  <c r="O32" i="1"/>
  <c r="L32" i="1"/>
  <c r="R31" i="1"/>
  <c r="O31" i="1"/>
  <c r="L31" i="1"/>
  <c r="R30" i="1"/>
  <c r="L30" i="1"/>
  <c r="R29" i="1"/>
  <c r="O29" i="1"/>
  <c r="L29" i="1"/>
  <c r="R28" i="1"/>
  <c r="O28" i="1"/>
  <c r="L28" i="1"/>
  <c r="R27" i="1"/>
  <c r="O27" i="1"/>
  <c r="L27" i="1"/>
  <c r="R26" i="1"/>
  <c r="L26" i="1"/>
  <c r="R25" i="1"/>
  <c r="O25" i="1"/>
  <c r="L25" i="1"/>
  <c r="R24" i="1"/>
  <c r="O24" i="1"/>
  <c r="L24" i="1"/>
  <c r="R23" i="1"/>
  <c r="O23" i="1"/>
  <c r="L23" i="1"/>
  <c r="R22" i="1"/>
  <c r="O22" i="1"/>
  <c r="L22" i="1"/>
  <c r="R21" i="1"/>
  <c r="O21" i="1"/>
  <c r="L21" i="1"/>
  <c r="R20" i="1"/>
  <c r="O20" i="1"/>
  <c r="L20" i="1"/>
  <c r="R19" i="1"/>
  <c r="O19" i="1"/>
  <c r="L19" i="1"/>
  <c r="R18" i="1"/>
  <c r="L18" i="1"/>
  <c r="R17" i="1"/>
  <c r="L17" i="1"/>
  <c r="R16" i="1"/>
  <c r="L16" i="1"/>
  <c r="R15" i="1"/>
  <c r="L15" i="1"/>
  <c r="R14" i="1"/>
  <c r="L14" i="1"/>
  <c r="R13" i="1"/>
  <c r="O13" i="1"/>
  <c r="L13" i="1"/>
  <c r="R12" i="1"/>
  <c r="O12" i="1"/>
  <c r="L12" i="1"/>
  <c r="R11" i="1"/>
  <c r="O11" i="1"/>
  <c r="L11" i="1"/>
  <c r="R10" i="1"/>
  <c r="O10" i="1"/>
  <c r="L10" i="1"/>
  <c r="R9" i="1"/>
  <c r="L9" i="1"/>
  <c r="R8" i="1"/>
  <c r="O8" i="1"/>
  <c r="L8" i="1"/>
  <c r="R7" i="1"/>
  <c r="O7" i="1"/>
  <c r="L7" i="1"/>
  <c r="R6" i="1"/>
  <c r="O6" i="1"/>
  <c r="L6" i="1"/>
  <c r="R5" i="1"/>
  <c r="O5" i="1"/>
  <c r="L5" i="1"/>
  <c r="L56" i="1" s="1"/>
  <c r="L58" i="1" l="1"/>
</calcChain>
</file>

<file path=xl/sharedStrings.xml><?xml version="1.0" encoding="utf-8"?>
<sst xmlns="http://schemas.openxmlformats.org/spreadsheetml/2006/main" count="331" uniqueCount="149">
  <si>
    <t>PLAN INSTITUCIONAL DE CAPACITACIÓN 2022</t>
  </si>
  <si>
    <t>EJES TEMÁTICOS PRIORIZADOS  DAFP</t>
  </si>
  <si>
    <t>No.</t>
  </si>
  <si>
    <t>GRUPO O DEPENDENCIA QUE SOLOCITAN LA CAPACITACION</t>
  </si>
  <si>
    <t>TEMAS</t>
  </si>
  <si>
    <t>ASIGNACIÓN DE VALORACIÓN EN ÓRDEN DE IMPORTANCIA</t>
  </si>
  <si>
    <t>CUPOS</t>
  </si>
  <si>
    <t xml:space="preserve">ESTADO </t>
  </si>
  <si>
    <t>OBSERVACIÓN</t>
  </si>
  <si>
    <t>Cantidad de actividades programadas</t>
  </si>
  <si>
    <t>Cantidad de actividades aplazadas y/o canceladas</t>
  </si>
  <si>
    <t>Cantidad de actividades ejecutadas</t>
  </si>
  <si>
    <t>% Eficacia</t>
  </si>
  <si>
    <t>Recurso programado</t>
  </si>
  <si>
    <t>Recurso utilizado</t>
  </si>
  <si>
    <t>% Eficiencia</t>
  </si>
  <si>
    <t>Numero de personas convocadas</t>
  </si>
  <si>
    <t>Numero de personas que asistieron</t>
  </si>
  <si>
    <t>% Cobertura</t>
  </si>
  <si>
    <t xml:space="preserve">Gestion del Cambio y la Innovacion </t>
  </si>
  <si>
    <t>Direccion camaras de comercio ,Direccion De Supervision De Procedimientos Especiales, 
Grupo De Conciliacion Y Arbitraje Societario, Apoyo Judicial, Bucaramanga, Manizales , cali, medellin,  cartagena, liquidaciones 1</t>
  </si>
  <si>
    <t>Actualizacion en Derecho Societario con enfasis en supervision societaria</t>
  </si>
  <si>
    <t>ALTA</t>
  </si>
  <si>
    <t xml:space="preserve">1 Cupo Por Dependencia </t>
  </si>
  <si>
    <t>Finalizado</t>
  </si>
  <si>
    <t>Control Disciplinario</t>
  </si>
  <si>
    <t xml:space="preserve">Actualizacion nuevo Codigo General Disciplinario 
</t>
  </si>
  <si>
    <t xml:space="preserve">2 Cupo Por Dependencia </t>
  </si>
  <si>
    <t xml:space="preserve">Apoyo Judicial, Registro De Especialistas,Direccion Y Grupo Acuerdos De Insolvencia En Ejecucion, Liquidacion Ii, Bucaramanga, Manizales </t>
  </si>
  <si>
    <t xml:space="preserve">Actualización Regimen Insolvencia Empresarial-nuevos decretos
</t>
  </si>
  <si>
    <t>1 Cupo Por Dependencia. 
Si Se Hace Interno, El Cupo Podria Extenderse</t>
  </si>
  <si>
    <t xml:space="preserve">Direccion Camaras de comercio </t>
  </si>
  <si>
    <t>Argumentación y Redaccion jurídica</t>
  </si>
  <si>
    <t xml:space="preserve">20 cupos </t>
  </si>
  <si>
    <t xml:space="preserve">Direccion Supervision Empresarial, Validacion Y Confirmacion Near, Direccion Procesos Especiales, Control Disciplinario, Direccion De Cumplimiento,  Supervision De Programas De Riesgos Especiales, Control De Sociedades Y Acuerdos De Reestructuracion, Liquidacion Simplificada, Conciliacion Y Abitraje, Grupo Enmaplme Camaras De Comercio </t>
  </si>
  <si>
    <t>2 Cupos Por Dependencia</t>
  </si>
  <si>
    <t>Planeacion, Sistemas Y Arquitectura De Tecnologia</t>
  </si>
  <si>
    <t xml:space="preserve">Arquitectura empresarial - Togaf </t>
  </si>
  <si>
    <t>Despacho Supervision Societaria, Supervision Especial, Reorganizacion Y Liquidacion, Reorganizacion Ii</t>
  </si>
  <si>
    <t xml:space="preserve">Contabilidad para no contadores </t>
  </si>
  <si>
    <t xml:space="preserve">Despacho Asuntos Economicos Y Societarios, Investigaciones De Soborno Trasnacional, Analisis Y Regulacion Contable, Despacho Diafe, 
</t>
  </si>
  <si>
    <t>Diplomado en Auditoría Forense</t>
  </si>
  <si>
    <t>Despacho Procedimientos Mercantiles, Jurisdiccion Societaria 1,2,3</t>
  </si>
  <si>
    <t>Diplomado o curso en Valoración Empresas / Modelaje Financiero / Project Finance</t>
  </si>
  <si>
    <t>1 Por Dependencia</t>
  </si>
  <si>
    <t>Gestion Documental, Intendencias Regionales</t>
  </si>
  <si>
    <t xml:space="preserve">Fundamentos básicos de gestión documental con énfasis en trámites y tablas de retención documental </t>
  </si>
  <si>
    <t xml:space="preserve">Puede Ser Gratuito Con El Archivo General De La Nacion (Por Definir) </t>
  </si>
  <si>
    <t xml:space="preserve">Reorganizacion I Y Ii, </t>
  </si>
  <si>
    <t xml:space="preserve">Garantias Mobiliarias </t>
  </si>
  <si>
    <t>Puede Hacerse Internamente A 0 Costo</t>
  </si>
  <si>
    <t>Tesoreria</t>
  </si>
  <si>
    <t>Medios Magneticos - Informacion exogena</t>
  </si>
  <si>
    <t>Suspendido</t>
  </si>
  <si>
    <t>No se ejecuto porque el area no estaba interesada en ese momento. Ademas, el tiempo en el que debe hacerse este curso ya habia pasado entonces pidieron tenerlo en cuenta para el 2023</t>
  </si>
  <si>
    <t xml:space="preserve">Seguridad Y Salud En El Trabajo </t>
  </si>
  <si>
    <t>Sistema de Gestión en Seguridad y Salud en el Trabajo ISO 45001/2018 - Implementación del SGSST</t>
  </si>
  <si>
    <t xml:space="preserve">El area nos indico que no estaban interesados en tomar la capacitacion. Ademas, por temas de carga labiral no tenian a quien enviar. </t>
  </si>
  <si>
    <t xml:space="preserve">Asesoria Y Doctrina Societaria </t>
  </si>
  <si>
    <t>Capacitación sobre conglomerados y grupos empresariales</t>
  </si>
  <si>
    <t>Direccion de talento humano</t>
  </si>
  <si>
    <t xml:space="preserve">Congreso Recursos Humanos </t>
  </si>
  <si>
    <t xml:space="preserve">4 CUPOS </t>
  </si>
  <si>
    <t xml:space="preserve">Despacho superintente de sociedades </t>
  </si>
  <si>
    <t xml:space="preserve">curso en redaccion de textos administrativos </t>
  </si>
  <si>
    <t xml:space="preserve">140 cupos </t>
  </si>
  <si>
    <t xml:space="preserve">Oficina planeacion </t>
  </si>
  <si>
    <t xml:space="preserve">Curso Gestion del conocimiento y la Innovacion </t>
  </si>
  <si>
    <t xml:space="preserve">5 CUPOS </t>
  </si>
  <si>
    <t xml:space="preserve">Cartera, Liquidacion Ii, Despacho Insolvencia, Proyectos De Tecnologia, Intendencia Cali </t>
  </si>
  <si>
    <t>Diplomado en conciliación y arbitraje societario</t>
  </si>
  <si>
    <t xml:space="preserve">Ya Se Tiene Propuesta Con Conciliacion Y Arbitraje Para Hacerlo Interno A 0 Costo </t>
  </si>
  <si>
    <t xml:space="preserve">Creacion de Valor Publico </t>
  </si>
  <si>
    <t>Defensa Judicial, Notificaciones Administrativas, Direccion Talento Humano, Requerimientos Empresariales, Regimen Cambiario, Administracion Del Talento Humano, Despacho Supervision Societaria, Desarrollo Del Talento Humano, Direccion Supervision Asuntos Especiales, Supervision Especial , Sociedades Bic, direccion camaras de comercio y sus grupos , Barranquilla, Medellin,cartagena, bucaramanga,manizales,cali</t>
  </si>
  <si>
    <t xml:space="preserve">Actualizacion en CPCA con enfasis en procedimiento administrativo sancionatorio </t>
  </si>
  <si>
    <t>1 Cupo Por Dependencia</t>
  </si>
  <si>
    <t>Grupo De Administracion Del Talento Humano, Investigaciones Administrativas, Despacho Insolvencia, Direccion Supervision Asuntos Financieros Especiales, Regimen Cambiario, Direccion Investigaciones Administrativas Por Captacion, Supervision De Asuntos Financieros Especiales, delegatura supervision societaria</t>
  </si>
  <si>
    <t xml:space="preserve">Actualización en las Normas Internacionales de Información Financiera - NIIF  </t>
  </si>
  <si>
    <t xml:space="preserve">Direccion De Cumplimiento, Supervision De Programas De Riesgos Especiales </t>
  </si>
  <si>
    <t>Diplomado o curso en “Compliance”, gestión de riesgos, elaboración de matrices de riesgos, prevención de lavado, ética empresarial.</t>
  </si>
  <si>
    <t xml:space="preserve">Administrativo </t>
  </si>
  <si>
    <t>Actualizacion en Resolucion 0312 de 2019. Estandares Minimos de ministerio del Trabajo en la supervisión contractual</t>
  </si>
  <si>
    <t xml:space="preserve">Sociedades Bic, Relacion Estado Ciudadano </t>
  </si>
  <si>
    <t xml:space="preserve">Responsabilidad social empresarial y Sostenibilidad </t>
  </si>
  <si>
    <t>Grupo de Conciliación y Arbitraje Societarios</t>
  </si>
  <si>
    <t>XVIII CONGRESO INTERNACIONAL DE CONCILIACIÓN, DE RESOLUCIÓN DE CONFLICTOS</t>
  </si>
  <si>
    <t xml:space="preserve">3 Cupos por Dependencia </t>
  </si>
  <si>
    <t xml:space="preserve">Transformacion 
Digital </t>
  </si>
  <si>
    <t xml:space="preserve">Direccion De Tecnologia De La Informacion Y Las Comunicaciones, Proyectos De Tecnologia </t>
  </si>
  <si>
    <t>Gestión de Proyectos de tecnologia- seguimiento y control con metodologías agiles</t>
  </si>
  <si>
    <t>Seguridad E Informatica Forense</t>
  </si>
  <si>
    <t>Capacitación en herramientas de seguridad Firewall, Web Applicatión Firewall)</t>
  </si>
  <si>
    <t xml:space="preserve">El area nos indico que no estan interesados en tomarla porque la normatividad esta en actualizacion </t>
  </si>
  <si>
    <t>Arquitectura De Datos</t>
  </si>
  <si>
    <t>Capacitación en Master Data Management (MDM): Herramienta de Microsoft</t>
  </si>
  <si>
    <t xml:space="preserve">El area nos inidco que no estan interesados en tomarla porque la normatividad esta en actualizacion </t>
  </si>
  <si>
    <t xml:space="preserve">Direccion De Informacion Empresarial Y Estudios Economicos Y Contables </t>
  </si>
  <si>
    <t>Curso sobre Legal Tech (avances legales sobre tecnología de la información sobre los negocios).</t>
  </si>
  <si>
    <t xml:space="preserve">Estudios Empresariales, Analisis Y Regulacion Contable </t>
  </si>
  <si>
    <t>Diplomado en Big Data / Data Analytics</t>
  </si>
  <si>
    <t xml:space="preserve">Direccion Financiera, Control De Sociedades Y Acuerdos De Reestructuracion, Registro De Especialistas, Direccion De Talento Humano, Investigaciones Administrativas, Despacho De Insolvencia, Despacho Procedimientos Mercantiles, Jurisdiccion 1 2 3 </t>
  </si>
  <si>
    <t>Herramientas Ofimaticas: Manejo de Word y Excel</t>
  </si>
  <si>
    <t>Puede Hacerse Con El Sena A 0 Costo</t>
  </si>
  <si>
    <t>Comunicaciones</t>
  </si>
  <si>
    <t xml:space="preserve">Marketing Digital - Redes Sociales
</t>
  </si>
  <si>
    <t>Delegatura de Intervención y Asuntos Financieros Especiales  /  Delegatura Asuntos Económicos Y Societarios</t>
  </si>
  <si>
    <t>Criptomonedas y características funcionales de los modelos de negocio mediados con el Blockchain</t>
  </si>
  <si>
    <t>7 Cupo Por Dependencia</t>
  </si>
  <si>
    <t xml:space="preserve">Probidad y Etica de lo Publico </t>
  </si>
  <si>
    <t xml:space="preserve">Analisis Y Seguimiento Financiero, Liquidacion Ii, Contabilidad </t>
  </si>
  <si>
    <t>Comunicación asertiva, verbal y escrita.</t>
  </si>
  <si>
    <t>Puede Hacerce Con Arl A 0 Costo O Por Medio De Charlas Gratuitas</t>
  </si>
  <si>
    <t xml:space="preserve">Proyectos De Tecnologia, Arquitectura De Datos, Seguridad Y Salud En El Trabajo, Despacho Asuntos Economicos Y Societarios, Direccion Y Grupo Acuerdos De Insolvencia En Ejecucion, Contabilidad </t>
  </si>
  <si>
    <t xml:space="preserve">Liderazgo y Gestion del Cambio </t>
  </si>
  <si>
    <t>Puede Hacerse En Colaboracion Con Sst</t>
  </si>
  <si>
    <t>Capacitaciones Asociadas al PNFC - DAFP</t>
  </si>
  <si>
    <t xml:space="preserve">Toda La Entidad </t>
  </si>
  <si>
    <t>Actualización en el Modelo Integrado de Planeación y Gestión - MIPG.</t>
  </si>
  <si>
    <t>OBLIGATORIO</t>
  </si>
  <si>
    <t>Se Hace A 0 Costo Con Dafp</t>
  </si>
  <si>
    <t xml:space="preserve">Código de Integridad institucional visto en la vida cotidiana </t>
  </si>
  <si>
    <t>Curso de Lenguaje claro</t>
  </si>
  <si>
    <t>Se Hace A 0 Costo Con Dnp</t>
  </si>
  <si>
    <t xml:space="preserve"> Seguridad informática
</t>
  </si>
  <si>
    <t>Se Cordina Con La Direccion De Tecnologia</t>
  </si>
  <si>
    <t>Toma de Conciencia en Gestion Ambiental</t>
  </si>
  <si>
    <t>Se Coordina Con El Grupo Administrativo</t>
  </si>
  <si>
    <t xml:space="preserve">Gestión de personas en condición de discapacidad </t>
  </si>
  <si>
    <t>Se Hace En Colaboracion Con Sst</t>
  </si>
  <si>
    <t>Programas para jovenes de 18 a 28 años     MI PRIMER EMPLEO</t>
  </si>
  <si>
    <t>Pueden Hacerse Talleres O Cursos A 0 Costo Sobre El Primer Empleo /Daffp, Esap, Pacto Global, Etc</t>
  </si>
  <si>
    <t xml:space="preserve"> Enfoque de Genero y Diferencial </t>
  </si>
  <si>
    <t xml:space="preserve">Se Pueden Hacer Cursos 0 Costo Con Naciones Unidas </t>
  </si>
  <si>
    <t xml:space="preserve">Teletrabajo </t>
  </si>
  <si>
    <t xml:space="preserve">Temas Sindicales </t>
  </si>
  <si>
    <t xml:space="preserve">Prevencion de acoso (laboral - sexual) </t>
  </si>
  <si>
    <t xml:space="preserve">Capacitaciones Trasnversales Control Interno - Planeacion </t>
  </si>
  <si>
    <t xml:space="preserve">Sistema Integrado de Gestion </t>
  </si>
  <si>
    <t xml:space="preserve">Capacitacion Interna </t>
  </si>
  <si>
    <t xml:space="preserve"> Identificación, construcción y seguimiento a los Riesgos de cada proceso</t>
  </si>
  <si>
    <t>Identificación, construcción y seguimiento al cumplimiento de las acciones propuestas en los planes de mejoramiento de cada proceso</t>
  </si>
  <si>
    <t>   Políticas internas de la Superintendencia de Sociedades que deben aplicarse en los procesos</t>
  </si>
  <si>
    <t xml:space="preserve">Gestion por resultados </t>
  </si>
  <si>
    <t>En curso</t>
  </si>
  <si>
    <t>Promedio de Cumplimiento del PIC</t>
  </si>
  <si>
    <t>Cumplimiento del PIC</t>
  </si>
  <si>
    <t>Por definir</t>
  </si>
  <si>
    <t>Cumplimiento con actividades en curso</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</si>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</sst>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2" formatCode="_-&quot;$&quot;\ * #,##0_-;\-&quot;$&quot;\ * #,##0_-;_-&quot;$&quot;\ * &quot;-&quot;_-;_-@_-"/>
  </numFmts>
  <fonts count="15" x14ac:knownFonts="1">
    <font>
      <sz val="11"/>
      <color theme="1"/>
      <name val="Calibri"/>
      <family val="2"/>
      <scheme val="minor"/>
    </font>
    <font>
      <sz val="11"/>
      <color theme="1"/>
      <name val="Calibri"/>
      <family val="2"/>
      <scheme val="minor"/>
    </font>
    <font>
      <sz val="11"/>
      <color rgb="FFFF0000"/>
      <name val="Calibri"/>
      <family val="2"/>
      <scheme val="minor"/>
    </font>
    <font>
      <sz val="11"/>
      <color rgb="FF000000"/>
      <name val="Calibri"/>
      <family val="2"/>
      <scheme val="minor"/>
    </font>
    <font>
      <b/>
      <sz val="20"/>
      <color rgb="FFFFFFFF"/>
      <name val="Arial"/>
      <family val="2"/>
    </font>
    <font>
      <b/>
      <sz val="9"/>
      <color rgb="FF000000"/>
      <name val="Calibri"/>
      <family val="2"/>
      <scheme val="minor"/>
    </font>
    <font>
      <sz val="12"/>
      <color theme="1"/>
      <name val="Arial"/>
      <family val="2"/>
    </font>
    <font>
      <sz val="9"/>
      <color rgb="FF000000"/>
      <name val="Calibri"/>
      <family val="2"/>
      <scheme val="minor"/>
    </font>
    <font>
      <sz val="9"/>
      <color theme="1"/>
      <name val="Calibri"/>
      <family val="2"/>
      <scheme val="minor"/>
    </font>
    <font>
      <sz val="12"/>
      <color rgb="FF000000"/>
      <name val="Arial"/>
      <family val="2"/>
    </font>
    <font>
      <sz val="9"/>
      <name val="Calibri"/>
      <family val="2"/>
      <scheme val="minor"/>
    </font>
    <font>
      <sz val="9"/>
      <color rgb="FFFF0000"/>
      <name val="Calibri"/>
      <family val="2"/>
      <scheme val="minor"/>
    </font>
    <font>
      <sz val="12"/>
      <name val="Arial"/>
      <family val="2"/>
    </font>
    <font>
      <sz val="11"/>
      <name val="Calibri"/>
      <family val="2"/>
      <scheme val="minor"/>
    </font>
    <font>
      <b/>
      <sz val="11"/>
      <color rgb="FF000000"/>
      <name val="Calibri"/>
      <family val="2"/>
      <scheme val="minor"/>
    </font>
  </fonts>
  <fills count="17">
    <fill>
      <patternFill patternType="none"/>
    </fill>
    <fill>
      <patternFill patternType="gray125"/>
    </fill>
    <fill>
      <gradientFill degree="90">
        <stop position="0">
          <color theme="4"/>
        </stop>
        <stop position="1">
          <color theme="4" tint="-0.49803155613879818"/>
        </stop>
      </gradientFill>
    </fill>
    <fill>
      <patternFill patternType="solid">
        <fgColor theme="4" tint="-0.499984740745262"/>
        <bgColor rgb="FF000000"/>
      </patternFill>
    </fill>
    <fill>
      <gradientFill degree="90">
        <stop position="0">
          <color theme="4" tint="-0.49803155613879818"/>
        </stop>
        <stop position="1">
          <color theme="4"/>
        </stop>
      </gradientFill>
    </fill>
    <fill>
      <patternFill patternType="solid">
        <fgColor rgb="FFFCE4D6"/>
        <bgColor rgb="FF000000"/>
      </patternFill>
    </fill>
    <fill>
      <patternFill patternType="solid">
        <fgColor theme="4" tint="0.39997558519241921"/>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rgb="FFCC66FF"/>
        <bgColor indexed="64"/>
      </patternFill>
    </fill>
    <fill>
      <patternFill patternType="solid">
        <fgColor rgb="FFFF66FF"/>
        <bgColor indexed="64"/>
      </patternFill>
    </fill>
    <fill>
      <patternFill patternType="solid">
        <fgColor rgb="FF92D050"/>
        <bgColor indexed="64"/>
      </patternFill>
    </fill>
    <fill>
      <patternFill patternType="solid">
        <fgColor rgb="FFFFC000"/>
        <bgColor indexed="64"/>
      </patternFill>
    </fill>
    <fill>
      <patternFill patternType="solid">
        <fgColor rgb="FFFF3399"/>
        <bgColor indexed="64"/>
      </patternFill>
    </fill>
    <fill>
      <patternFill patternType="solid">
        <fgColor rgb="FF00B0F0"/>
        <bgColor rgb="FF000000"/>
      </patternFill>
    </fill>
  </fills>
  <borders count="11">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42"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cellStyleXfs>
  <cellXfs count="72">
    <xf numFmtId="0" fontId="0" fillId="0" borderId="0" xfId="0"/>
    <xf numFmtId="0" fontId="3" fillId="2" borderId="0" xfId="0" applyFont="1" applyFill="1" applyAlignment="1">
      <alignment horizontal="center"/>
    </xf>
    <xf numFmtId="0" fontId="4" fillId="3" borderId="0" xfId="0" applyFont="1" applyFill="1" applyAlignment="1">
      <alignment horizontal="left" vertical="center" wrapText="1"/>
    </xf>
    <xf numFmtId="0" fontId="3" fillId="4" borderId="1" xfId="0" applyFont="1" applyFill="1" applyBorder="1" applyAlignment="1">
      <alignment horizontal="center"/>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6" fillId="6" borderId="5" xfId="0" applyFont="1" applyFill="1" applyBorder="1" applyAlignment="1">
      <alignment vertical="center" wrapText="1"/>
    </xf>
    <xf numFmtId="0" fontId="6" fillId="0" borderId="6" xfId="0" applyFont="1" applyBorder="1" applyAlignment="1">
      <alignment horizontal="center" vertical="center"/>
    </xf>
    <xf numFmtId="0" fontId="6" fillId="0" borderId="6" xfId="3" applyFont="1" applyBorder="1" applyAlignment="1">
      <alignment horizontal="left" vertical="center" wrapText="1"/>
    </xf>
    <xf numFmtId="0" fontId="6" fillId="0" borderId="6" xfId="0" applyFont="1" applyBorder="1" applyAlignment="1">
      <alignment horizontal="center" vertical="center" wrapText="1"/>
    </xf>
    <xf numFmtId="0" fontId="6" fillId="7" borderId="6" xfId="0" applyFont="1" applyFill="1" applyBorder="1" applyAlignment="1">
      <alignment horizontal="center" vertical="center" wrapText="1"/>
    </xf>
    <xf numFmtId="0" fontId="6" fillId="0" borderId="6" xfId="0" applyFont="1" applyBorder="1" applyAlignment="1">
      <alignment vertical="center" wrapText="1"/>
    </xf>
    <xf numFmtId="0" fontId="7" fillId="0" borderId="6" xfId="0" applyFont="1" applyBorder="1" applyAlignment="1">
      <alignment horizontal="center" vertical="center"/>
    </xf>
    <xf numFmtId="10" fontId="7" fillId="0" borderId="6" xfId="2" applyNumberFormat="1" applyFont="1" applyFill="1" applyBorder="1" applyAlignment="1">
      <alignment horizontal="center" vertical="center"/>
    </xf>
    <xf numFmtId="42" fontId="7" fillId="0" borderId="6" xfId="1" applyFont="1" applyFill="1" applyBorder="1" applyAlignment="1">
      <alignment horizontal="center" vertical="center"/>
    </xf>
    <xf numFmtId="10" fontId="7" fillId="0" borderId="7" xfId="2" applyNumberFormat="1" applyFont="1" applyFill="1" applyBorder="1" applyAlignment="1">
      <alignment horizontal="center" vertical="center"/>
    </xf>
    <xf numFmtId="3" fontId="0" fillId="0" borderId="0" xfId="0" applyNumberFormat="1"/>
    <xf numFmtId="0" fontId="6" fillId="0" borderId="6" xfId="3" applyFont="1" applyBorder="1" applyAlignment="1">
      <alignment vertical="center"/>
    </xf>
    <xf numFmtId="0" fontId="6" fillId="0" borderId="6" xfId="0" applyFont="1" applyBorder="1" applyAlignment="1">
      <alignment horizontal="left" wrapText="1"/>
    </xf>
    <xf numFmtId="0" fontId="7" fillId="0" borderId="6" xfId="0" applyFont="1" applyBorder="1" applyAlignment="1">
      <alignment horizontal="center" vertical="center" wrapText="1"/>
    </xf>
    <xf numFmtId="42" fontId="8" fillId="0" borderId="6" xfId="1" applyFont="1" applyFill="1" applyBorder="1" applyAlignment="1">
      <alignment vertical="center"/>
    </xf>
    <xf numFmtId="0" fontId="6" fillId="8" borderId="5" xfId="0" applyFont="1" applyFill="1" applyBorder="1" applyAlignment="1">
      <alignment vertical="center" wrapText="1"/>
    </xf>
    <xf numFmtId="0" fontId="6" fillId="9" borderId="5" xfId="0" applyFont="1" applyFill="1" applyBorder="1" applyAlignment="1">
      <alignment vertical="center" wrapText="1"/>
    </xf>
    <xf numFmtId="0" fontId="6" fillId="0" borderId="6" xfId="0" applyFont="1" applyBorder="1" applyAlignment="1">
      <alignment horizontal="left"/>
    </xf>
    <xf numFmtId="0" fontId="9" fillId="0" borderId="6" xfId="0" applyFont="1" applyBorder="1" applyAlignment="1">
      <alignment horizontal="center" vertical="center" wrapText="1"/>
    </xf>
    <xf numFmtId="1" fontId="7" fillId="0" borderId="6" xfId="0" applyNumberFormat="1" applyFont="1" applyBorder="1" applyAlignment="1">
      <alignment horizontal="center" vertical="center" wrapText="1"/>
    </xf>
    <xf numFmtId="0" fontId="6" fillId="0" borderId="6" xfId="0" applyFont="1" applyBorder="1" applyAlignment="1">
      <alignment horizontal="left" vertical="center" wrapText="1"/>
    </xf>
    <xf numFmtId="0" fontId="10" fillId="0" borderId="6" xfId="0" applyFont="1" applyBorder="1" applyAlignment="1">
      <alignment horizontal="center" vertical="center"/>
    </xf>
    <xf numFmtId="42" fontId="10" fillId="0" borderId="6" xfId="1" applyFont="1" applyFill="1" applyBorder="1" applyAlignment="1">
      <alignment horizontal="center" vertical="center"/>
    </xf>
    <xf numFmtId="0" fontId="10" fillId="0" borderId="6" xfId="0" applyFont="1" applyBorder="1" applyAlignment="1">
      <alignment horizontal="center" vertical="center" wrapText="1"/>
    </xf>
    <xf numFmtId="0" fontId="6" fillId="10" borderId="6" xfId="0" applyFont="1" applyFill="1" applyBorder="1" applyAlignment="1">
      <alignment horizontal="center" vertical="center" wrapText="1"/>
    </xf>
    <xf numFmtId="0" fontId="6" fillId="7" borderId="5" xfId="0" applyFont="1" applyFill="1" applyBorder="1" applyAlignment="1">
      <alignment vertical="center" wrapText="1"/>
    </xf>
    <xf numFmtId="0" fontId="11" fillId="0" borderId="6" xfId="0" applyFont="1" applyBorder="1" applyAlignment="1">
      <alignment horizontal="center" vertical="center"/>
    </xf>
    <xf numFmtId="0" fontId="6" fillId="11" borderId="5" xfId="0" applyFont="1" applyFill="1" applyBorder="1" applyAlignment="1">
      <alignment vertical="center" wrapText="1"/>
    </xf>
    <xf numFmtId="0" fontId="6" fillId="0" borderId="6" xfId="0" applyFont="1" applyBorder="1" applyAlignment="1">
      <alignment vertical="center"/>
    </xf>
    <xf numFmtId="0" fontId="12" fillId="0" borderId="6" xfId="4" applyFont="1" applyBorder="1" applyAlignment="1">
      <alignment horizontal="center" vertical="center" wrapText="1"/>
    </xf>
    <xf numFmtId="0" fontId="6" fillId="6" borderId="6" xfId="0" applyFont="1" applyFill="1" applyBorder="1" applyAlignment="1">
      <alignment horizontal="center" vertical="center" wrapText="1"/>
    </xf>
    <xf numFmtId="0" fontId="12" fillId="0" borderId="6" xfId="4" applyFont="1" applyBorder="1" applyAlignment="1">
      <alignment horizontal="center" wrapText="1"/>
    </xf>
    <xf numFmtId="0" fontId="8" fillId="0" borderId="0" xfId="0" applyFont="1"/>
    <xf numFmtId="0" fontId="0" fillId="0" borderId="6" xfId="0" applyBorder="1"/>
    <xf numFmtId="0" fontId="13" fillId="0" borderId="6" xfId="0" applyFont="1" applyBorder="1" applyAlignment="1">
      <alignment horizontal="center" vertical="center"/>
    </xf>
    <xf numFmtId="0" fontId="0" fillId="0" borderId="6" xfId="0" applyBorder="1" applyAlignment="1">
      <alignment horizontal="center" vertical="center"/>
    </xf>
    <xf numFmtId="42" fontId="0" fillId="0" borderId="6" xfId="1" applyFont="1" applyBorder="1" applyAlignment="1">
      <alignment horizontal="center" vertical="center"/>
    </xf>
    <xf numFmtId="0" fontId="3" fillId="0" borderId="6" xfId="0" applyFont="1" applyBorder="1" applyAlignment="1">
      <alignment horizontal="center" vertical="center"/>
    </xf>
    <xf numFmtId="0" fontId="12" fillId="10" borderId="6" xfId="4" applyFont="1" applyFill="1" applyBorder="1" applyAlignment="1">
      <alignment horizontal="center" vertical="center" wrapText="1"/>
    </xf>
    <xf numFmtId="0" fontId="2" fillId="0" borderId="6" xfId="0" applyFont="1" applyBorder="1" applyAlignment="1">
      <alignment horizontal="center" vertical="center"/>
    </xf>
    <xf numFmtId="0" fontId="6" fillId="12" borderId="5" xfId="0" applyFont="1" applyFill="1" applyBorder="1" applyAlignment="1">
      <alignment vertical="center" wrapText="1"/>
    </xf>
    <xf numFmtId="0" fontId="6" fillId="0" borderId="6" xfId="0" applyFont="1" applyBorder="1" applyAlignment="1">
      <alignment horizontal="center" wrapText="1"/>
    </xf>
    <xf numFmtId="0" fontId="6" fillId="12" borderId="8" xfId="0" applyFont="1" applyFill="1" applyBorder="1" applyAlignment="1">
      <alignment vertical="center" wrapText="1"/>
    </xf>
    <xf numFmtId="0" fontId="6" fillId="0" borderId="9" xfId="0" applyFont="1" applyBorder="1" applyAlignment="1">
      <alignment vertical="center"/>
    </xf>
    <xf numFmtId="0" fontId="6" fillId="0" borderId="9" xfId="0" applyFont="1" applyBorder="1" applyAlignment="1">
      <alignment horizontal="center" vertical="center"/>
    </xf>
    <xf numFmtId="0" fontId="6" fillId="6" borderId="9" xfId="0" applyFont="1" applyFill="1" applyBorder="1" applyAlignment="1">
      <alignment horizontal="center" vertical="center" wrapText="1"/>
    </xf>
    <xf numFmtId="0" fontId="6" fillId="0" borderId="9" xfId="0" applyFont="1" applyBorder="1" applyAlignment="1">
      <alignment vertical="center" wrapText="1"/>
    </xf>
    <xf numFmtId="0" fontId="7" fillId="0" borderId="9" xfId="0" applyFont="1" applyBorder="1" applyAlignment="1">
      <alignment horizontal="center" vertical="center"/>
    </xf>
    <xf numFmtId="0" fontId="0" fillId="0" borderId="9" xfId="0" applyBorder="1"/>
    <xf numFmtId="0" fontId="2" fillId="0" borderId="9" xfId="0" applyFont="1" applyBorder="1" applyAlignment="1">
      <alignment horizontal="center" vertical="center"/>
    </xf>
    <xf numFmtId="0" fontId="0" fillId="0" borderId="9" xfId="0" applyBorder="1" applyAlignment="1">
      <alignment horizontal="center" vertical="center"/>
    </xf>
    <xf numFmtId="42" fontId="0" fillId="0" borderId="9" xfId="1" applyFont="1" applyBorder="1" applyAlignment="1">
      <alignment horizontal="center" vertical="center"/>
    </xf>
    <xf numFmtId="0" fontId="0" fillId="0" borderId="0" xfId="0" applyAlignment="1">
      <alignment horizontal="center" vertical="center"/>
    </xf>
    <xf numFmtId="0" fontId="0" fillId="0" borderId="0" xfId="0" applyAlignment="1">
      <alignment horizontal="center"/>
    </xf>
    <xf numFmtId="0" fontId="5" fillId="13" borderId="10" xfId="0" applyFont="1" applyFill="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0" xfId="0" applyFont="1"/>
    <xf numFmtId="0" fontId="5" fillId="14" borderId="10" xfId="0" applyFont="1" applyFill="1" applyBorder="1" applyAlignment="1">
      <alignment horizontal="center" vertical="center"/>
    </xf>
    <xf numFmtId="0" fontId="5" fillId="0" borderId="6" xfId="0" applyFont="1" applyBorder="1" applyAlignment="1">
      <alignment horizontal="center" vertical="center"/>
    </xf>
    <xf numFmtId="10" fontId="14" fillId="0" borderId="6" xfId="0" applyNumberFormat="1" applyFont="1" applyBorder="1" applyAlignment="1">
      <alignment horizontal="center" vertical="center"/>
    </xf>
    <xf numFmtId="0" fontId="5" fillId="15" borderId="6" xfId="0" applyFont="1" applyFill="1" applyBorder="1" applyAlignment="1">
      <alignment horizontal="center" vertical="center"/>
    </xf>
    <xf numFmtId="10" fontId="14" fillId="13" borderId="6" xfId="2" applyNumberFormat="1" applyFont="1" applyFill="1" applyBorder="1" applyAlignment="1">
      <alignment horizontal="center" vertical="center"/>
    </xf>
    <xf numFmtId="0" fontId="5" fillId="16" borderId="6" xfId="0" applyFont="1" applyFill="1" applyBorder="1" applyAlignment="1">
      <alignment horizontal="center" vertical="center"/>
    </xf>
    <xf numFmtId="10" fontId="3" fillId="0" borderId="0" xfId="2" applyNumberFormat="1" applyFont="1" applyBorder="1" applyAlignment="1">
      <alignment horizontal="center" vertical="center"/>
    </xf>
  </cellXfs>
  <cellStyles count="5">
    <cellStyle name="Moneda [0]" xfId="1" builtinId="7"/>
    <cellStyle name="Normal" xfId="0" builtinId="0"/>
    <cellStyle name="Normal 2 2" xfId="4"/>
    <cellStyle name="Normal 3 2" xfId="3"/>
    <cellStyle name="Porcentaje" xfId="2" builtinId="5"/>
  </cellStyles>
  <dxfs count="25">
    <dxf>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000000"/>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fill>
        <patternFill patternType="solid">
          <fgColor indexed="64"/>
          <bgColor theme="4" tint="0.399975585192419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fill>
        <patternFill patternType="solid">
          <fgColor indexed="64"/>
          <bgColor rgb="FFFF66FF"/>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dxf>
    <dxf>
      <font>
        <b/>
        <i val="0"/>
        <strike val="0"/>
        <condense val="0"/>
        <extend val="0"/>
        <outline val="0"/>
        <shadow val="0"/>
        <u val="none"/>
        <vertAlign val="baseline"/>
        <sz val="9"/>
        <color rgb="FF000000"/>
        <name val="Calibri"/>
        <scheme val="minor"/>
      </font>
      <fill>
        <patternFill patternType="solid">
          <fgColor rgb="FF000000"/>
          <bgColor rgb="FFFCE4D6"/>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rgb="FF92D050"/>
        </patternFill>
      </fill>
    </dxf>
    <dxf>
      <fill>
        <patternFill>
          <bgColor rgb="FFFFC000"/>
        </patternFill>
      </fill>
    </dxf>
    <dxf>
      <fill>
        <patternFill>
          <bgColor rgb="FFD311A9"/>
        </patternFill>
      </fill>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Johan/Downloads/mi_dashboar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ntranet/Users/Johan/Downloads/mi_dashboar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arloscp/AppData/Local/Microsoft/Windows/INetCache/Content.Outlook/PHQ6KRKN/Seguimiento%20a%20planes%20GETH%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actos"/>
      <sheetName val="Configurar"/>
      <sheetName val="Datos de ejemplo"/>
    </sheetNames>
    <sheetDataSet>
      <sheetData sheetId="0"/>
      <sheetData sheetId="1">
        <row r="7">
          <cell r="C7" t="str">
            <v>FABRIKAM, INC.</v>
          </cell>
        </row>
      </sheetData>
      <sheetData sheetId="2">
        <row r="1">
          <cell r="W1" t="str">
            <v>FABRIKAM, INC. CUSTOMER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actos"/>
      <sheetName val="Configurar"/>
      <sheetName val="Datos de ejemplo"/>
    </sheetNames>
    <sheetDataSet>
      <sheetData sheetId="0"/>
      <sheetData sheetId="1">
        <row r="7">
          <cell r="C7" t="str">
            <v>FABRIKAM, INC.</v>
          </cell>
        </row>
      </sheetData>
      <sheetData sheetId="2">
        <row r="1">
          <cell r="W1" t="str">
            <v>FABRIKAM, INC. CUSTOMER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Estratégico"/>
      <sheetName val="PlanAnualVacantes"/>
      <sheetName val="PlanPrevisiónRH"/>
      <sheetName val="Resultados "/>
      <sheetName val="Plan de trabajo PIC"/>
      <sheetName val="PlanBienestar"/>
      <sheetName val="Plan SST"/>
      <sheetName val="Objetivos"/>
      <sheetName val="Cultura de integridad"/>
    </sheetNames>
    <sheetDataSet>
      <sheetData sheetId="0"/>
      <sheetData sheetId="1"/>
      <sheetData sheetId="2"/>
      <sheetData sheetId="3"/>
      <sheetData sheetId="4"/>
      <sheetData sheetId="5"/>
      <sheetData sheetId="6"/>
      <sheetData sheetId="7"/>
      <sheetData sheetId="8"/>
    </sheetDataSet>
  </externalBook>
</externalLink>
</file>

<file path=xl/tables/table1.xml><?xml version="1.0" encoding="utf-8"?>
<table xmlns="http://schemas.openxmlformats.org/spreadsheetml/2006/main" id="1" name="Tabla22" displayName="Tabla22" ref="A4:R54" totalsRowShown="0" headerRowDxfId="20" dataDxfId="19" tableBorderDxfId="18">
  <autoFilter ref="A4:R54"/>
  <tableColumns count="18">
    <tableColumn id="1" name="EJES TEMÁTICOS PRIORIZADOS  DAFP" dataDxfId="17"/>
    <tableColumn id="2" name="No." dataDxfId="16"/>
    <tableColumn id="3" name="GRUPO O DEPENDENCIA QUE SOLOCITAN LA CAPACITACION" dataDxfId="15"/>
    <tableColumn id="4" name="TEMAS" dataDxfId="14"/>
    <tableColumn id="5" name="ASIGNACIÓN DE VALORACIÓN EN ÓRDEN DE IMPORTANCIA" dataDxfId="13"/>
    <tableColumn id="6" name="CUPOS" dataDxfId="12"/>
    <tableColumn id="7" name="ESTADO " dataDxfId="11"/>
    <tableColumn id="8" name="OBSERVACIÓN" dataDxfId="10"/>
    <tableColumn id="9" name="Cantidad de actividades programadas" dataDxfId="9"/>
    <tableColumn id="10" name="Cantidad de actividades aplazadas y/o canceladas" dataDxfId="8"/>
    <tableColumn id="11" name="Cantidad de actividades ejecutadas" dataDxfId="7"/>
    <tableColumn id="12" name="% Eficacia" dataDxfId="6">
      <calculatedColumnFormula>Tabla22[[#This Row],[Cantidad de actividades ejecutadas]]/(Tabla22[[#This Row],[Cantidad de actividades programadas]]+Tabla22[[#This Row],[Cantidad de actividades aplazadas y/o canceladas]])</calculatedColumnFormula>
    </tableColumn>
    <tableColumn id="13" name="Recurso programado" dataDxfId="5" dataCellStyle="Moneda [0]"/>
    <tableColumn id="14" name="Recurso utilizado" dataDxfId="4" dataCellStyle="Moneda [0]"/>
    <tableColumn id="15" name="% Eficiencia" dataDxfId="3">
      <calculatedColumnFormula>Tabla22[[#This Row],[Recurso programado]]/Tabla22[[#This Row],[Recurso utilizado]]</calculatedColumnFormula>
    </tableColumn>
    <tableColumn id="16" name="Numero de personas convocadas" dataDxfId="2"/>
    <tableColumn id="17" name="Numero de personas que asistieron" dataDxfId="1"/>
    <tableColumn id="18" name="% Cobertura" dataDxfId="0">
      <calculatedColumnFormula>Tabla22[[#This Row],[Numero de personas que asistieron]]/Tabla22[[#This Row],[Numero de personas convocadas]]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9"/>
  <sheetViews>
    <sheetView tabSelected="1" zoomScale="75" zoomScaleNormal="75" workbookViewId="0">
      <pane ySplit="4" topLeftCell="A5" activePane="bottomLeft" state="frozen"/>
      <selection pane="bottomLeft" activeCell="A5" sqref="A5"/>
    </sheetView>
  </sheetViews>
  <sheetFormatPr baseColWidth="10" defaultRowHeight="15" x14ac:dyDescent="0.25"/>
  <cols>
    <col min="1" max="1" width="41.140625" customWidth="1"/>
    <col min="2" max="2" width="6.85546875" style="59" customWidth="1"/>
    <col min="3" max="3" width="55.85546875" customWidth="1"/>
    <col min="4" max="4" width="49.140625" style="60" customWidth="1"/>
    <col min="5" max="5" width="19.7109375" style="59" customWidth="1"/>
    <col min="6" max="6" width="22.28515625" customWidth="1"/>
    <col min="7" max="7" width="20.5703125" customWidth="1"/>
    <col min="8" max="8" width="23.28515625" customWidth="1"/>
    <col min="9" max="9" width="40.7109375" style="59" customWidth="1"/>
    <col min="10" max="10" width="53.7109375" style="59" customWidth="1"/>
    <col min="11" max="11" width="42.42578125" style="59" customWidth="1"/>
    <col min="12" max="12" width="13.7109375" customWidth="1"/>
    <col min="13" max="13" width="24" style="59" customWidth="1"/>
    <col min="14" max="14" width="20.5703125" style="59" customWidth="1"/>
    <col min="15" max="15" width="15.5703125" style="59" customWidth="1"/>
    <col min="16" max="16" width="36.28515625" style="59" customWidth="1"/>
    <col min="17" max="17" width="38" style="59" customWidth="1"/>
    <col min="18" max="18" width="15.5703125" style="59" customWidth="1"/>
  </cols>
  <sheetData>
    <row r="1" spans="1:20" x14ac:dyDescent="0.25">
      <c r="A1" s="1"/>
      <c r="B1" s="1"/>
      <c r="C1" s="1"/>
      <c r="D1" s="1"/>
      <c r="E1" s="1"/>
      <c r="F1" s="1"/>
      <c r="G1" s="1"/>
      <c r="H1" s="1"/>
      <c r="I1" s="1"/>
      <c r="J1" s="1"/>
      <c r="K1" s="1"/>
      <c r="L1" s="1"/>
      <c r="M1" s="1"/>
      <c r="N1" s="1"/>
      <c r="O1" s="1"/>
      <c r="P1" s="1"/>
      <c r="Q1" s="1"/>
      <c r="R1" s="1"/>
    </row>
    <row r="2" spans="1:20" ht="26.25" customHeight="1" x14ac:dyDescent="0.25">
      <c r="A2" s="2" t="s">
        <v>0</v>
      </c>
      <c r="B2" s="2"/>
      <c r="C2" s="2"/>
      <c r="D2" s="2"/>
      <c r="E2" s="2"/>
      <c r="F2" s="2"/>
      <c r="G2" s="2"/>
      <c r="H2" s="2"/>
      <c r="I2" s="2"/>
      <c r="J2" s="2"/>
      <c r="K2" s="2"/>
      <c r="L2" s="2"/>
      <c r="M2" s="2"/>
      <c r="N2" s="2"/>
      <c r="O2" s="2"/>
      <c r="P2" s="2"/>
      <c r="Q2" s="2"/>
      <c r="R2" s="2"/>
    </row>
    <row r="3" spans="1:20" x14ac:dyDescent="0.25">
      <c r="A3" s="3"/>
      <c r="B3" s="3"/>
      <c r="C3" s="3"/>
      <c r="D3" s="3"/>
      <c r="E3" s="3"/>
      <c r="F3" s="3"/>
      <c r="G3" s="3"/>
      <c r="H3" s="3"/>
      <c r="I3" s="3"/>
      <c r="J3" s="3"/>
      <c r="K3" s="3"/>
      <c r="L3" s="3"/>
      <c r="M3" s="3"/>
      <c r="N3" s="3"/>
      <c r="O3" s="3"/>
      <c r="P3" s="3"/>
      <c r="Q3" s="3"/>
      <c r="R3" s="3"/>
    </row>
    <row r="4" spans="1:20" ht="51" customHeight="1" x14ac:dyDescent="0.25">
      <c r="A4" s="4" t="s">
        <v>1</v>
      </c>
      <c r="B4" s="5" t="s">
        <v>2</v>
      </c>
      <c r="C4" s="5" t="s">
        <v>3</v>
      </c>
      <c r="D4" s="5" t="s">
        <v>4</v>
      </c>
      <c r="E4" s="5" t="s">
        <v>5</v>
      </c>
      <c r="F4" s="5" t="s">
        <v>6</v>
      </c>
      <c r="G4" s="5" t="s">
        <v>7</v>
      </c>
      <c r="H4" s="5" t="s">
        <v>8</v>
      </c>
      <c r="I4" s="5" t="s">
        <v>9</v>
      </c>
      <c r="J4" s="5" t="s">
        <v>10</v>
      </c>
      <c r="K4" s="5" t="s">
        <v>11</v>
      </c>
      <c r="L4" s="5" t="s">
        <v>12</v>
      </c>
      <c r="M4" s="5" t="s">
        <v>13</v>
      </c>
      <c r="N4" s="5" t="s">
        <v>14</v>
      </c>
      <c r="O4" s="5" t="s">
        <v>15</v>
      </c>
      <c r="P4" s="5" t="s">
        <v>16</v>
      </c>
      <c r="Q4" s="5" t="s">
        <v>17</v>
      </c>
      <c r="R4" s="6" t="s">
        <v>18</v>
      </c>
    </row>
    <row r="5" spans="1:20" ht="75" x14ac:dyDescent="0.25">
      <c r="A5" s="7" t="s">
        <v>19</v>
      </c>
      <c r="B5" s="8">
        <v>1</v>
      </c>
      <c r="C5" s="9" t="s">
        <v>20</v>
      </c>
      <c r="D5" s="10" t="s">
        <v>21</v>
      </c>
      <c r="E5" s="11" t="s">
        <v>22</v>
      </c>
      <c r="F5" s="12" t="s">
        <v>23</v>
      </c>
      <c r="G5" s="13" t="s">
        <v>24</v>
      </c>
      <c r="H5" s="13"/>
      <c r="I5" s="13">
        <v>1</v>
      </c>
      <c r="J5" s="13">
        <v>0</v>
      </c>
      <c r="K5" s="13">
        <v>1</v>
      </c>
      <c r="L5" s="14">
        <f>Tabla22[[#This Row],[Cantidad de actividades ejecutadas]]/(Tabla22[[#This Row],[Cantidad de actividades programadas]]+Tabla22[[#This Row],[Cantidad de actividades aplazadas y/o canceladas]])</f>
        <v>1</v>
      </c>
      <c r="M5" s="15">
        <v>31800000</v>
      </c>
      <c r="N5" s="15">
        <v>31800000</v>
      </c>
      <c r="O5" s="14">
        <f>Tabla22[[#This Row],[Recurso programado]]/Tabla22[[#This Row],[Recurso utilizado]]</f>
        <v>1</v>
      </c>
      <c r="P5" s="13">
        <v>24</v>
      </c>
      <c r="Q5" s="13">
        <v>24</v>
      </c>
      <c r="R5" s="16">
        <f>Tabla22[[#This Row],[Numero de personas que asistieron]]/Tabla22[[#This Row],[Numero de personas convocadas]]</f>
        <v>1</v>
      </c>
    </row>
    <row r="6" spans="1:20" ht="50.1" customHeight="1" x14ac:dyDescent="0.25">
      <c r="A6" s="7" t="s">
        <v>19</v>
      </c>
      <c r="B6" s="8">
        <v>2</v>
      </c>
      <c r="C6" s="9" t="s">
        <v>25</v>
      </c>
      <c r="D6" s="10" t="s">
        <v>26</v>
      </c>
      <c r="E6" s="11" t="s">
        <v>22</v>
      </c>
      <c r="F6" s="12" t="s">
        <v>27</v>
      </c>
      <c r="G6" s="13" t="s">
        <v>24</v>
      </c>
      <c r="H6" s="13"/>
      <c r="I6" s="13">
        <v>1</v>
      </c>
      <c r="J6" s="13">
        <v>0</v>
      </c>
      <c r="K6" s="13">
        <v>1</v>
      </c>
      <c r="L6" s="14">
        <f>Tabla22[[#This Row],[Cantidad de actividades ejecutadas]]/(Tabla22[[#This Row],[Cantidad de actividades programadas]]+Tabla22[[#This Row],[Cantidad de actividades aplazadas y/o canceladas]])</f>
        <v>1</v>
      </c>
      <c r="M6" s="15">
        <v>1710000</v>
      </c>
      <c r="N6" s="15">
        <v>1710000</v>
      </c>
      <c r="O6" s="14">
        <f>Tabla22[[#This Row],[Recurso programado]]/Tabla22[[#This Row],[Recurso utilizado]]</f>
        <v>1</v>
      </c>
      <c r="P6" s="13">
        <v>2</v>
      </c>
      <c r="Q6" s="13">
        <v>1</v>
      </c>
      <c r="R6" s="16">
        <f>Tabla22[[#This Row],[Numero de personas que asistieron]]/Tabla22[[#This Row],[Numero de personas convocadas]]</f>
        <v>0.5</v>
      </c>
    </row>
    <row r="7" spans="1:20" ht="75.75" customHeight="1" x14ac:dyDescent="0.25">
      <c r="A7" s="7" t="s">
        <v>19</v>
      </c>
      <c r="B7" s="8">
        <v>3</v>
      </c>
      <c r="C7" s="9" t="s">
        <v>28</v>
      </c>
      <c r="D7" s="10" t="s">
        <v>29</v>
      </c>
      <c r="E7" s="11" t="s">
        <v>22</v>
      </c>
      <c r="F7" s="12" t="s">
        <v>30</v>
      </c>
      <c r="G7" s="13" t="s">
        <v>24</v>
      </c>
      <c r="H7" s="13"/>
      <c r="I7" s="13">
        <v>1</v>
      </c>
      <c r="J7" s="13">
        <v>0</v>
      </c>
      <c r="K7" s="13">
        <v>1</v>
      </c>
      <c r="L7" s="14">
        <f>Tabla22[[#This Row],[Cantidad de actividades ejecutadas]]/(Tabla22[[#This Row],[Cantidad de actividades programadas]]+Tabla22[[#This Row],[Cantidad de actividades aplazadas y/o canceladas]])</f>
        <v>1</v>
      </c>
      <c r="M7" s="15">
        <v>11600000</v>
      </c>
      <c r="N7" s="15">
        <v>11600000</v>
      </c>
      <c r="O7" s="14">
        <f>Tabla22[[#This Row],[Recurso programado]]/Tabla22[[#This Row],[Recurso utilizado]]</f>
        <v>1</v>
      </c>
      <c r="P7" s="13">
        <v>30</v>
      </c>
      <c r="Q7" s="13">
        <v>30</v>
      </c>
      <c r="R7" s="16">
        <f>Tabla22[[#This Row],[Numero de personas que asistieron]]/Tabla22[[#This Row],[Numero de personas convocadas]]</f>
        <v>1</v>
      </c>
      <c r="T7" s="17"/>
    </row>
    <row r="8" spans="1:20" ht="52.5" customHeight="1" x14ac:dyDescent="0.25">
      <c r="A8" s="7" t="s">
        <v>19</v>
      </c>
      <c r="B8" s="8">
        <v>4</v>
      </c>
      <c r="C8" s="18" t="s">
        <v>31</v>
      </c>
      <c r="D8" s="10" t="s">
        <v>32</v>
      </c>
      <c r="E8" s="11" t="s">
        <v>22</v>
      </c>
      <c r="F8" s="12" t="s">
        <v>33</v>
      </c>
      <c r="G8" s="13" t="s">
        <v>24</v>
      </c>
      <c r="H8" s="13"/>
      <c r="I8" s="13">
        <v>1</v>
      </c>
      <c r="J8" s="13">
        <v>0</v>
      </c>
      <c r="K8" s="13">
        <v>1</v>
      </c>
      <c r="L8" s="14">
        <f>Tabla22[[#This Row],[Cantidad de actividades ejecutadas]]/(Tabla22[[#This Row],[Cantidad de actividades programadas]]+Tabla22[[#This Row],[Cantidad de actividades aplazadas y/o canceladas]])</f>
        <v>1</v>
      </c>
      <c r="M8" s="15">
        <v>7140000</v>
      </c>
      <c r="N8" s="15">
        <v>7140000</v>
      </c>
      <c r="O8" s="14">
        <f>Tabla22[[#This Row],[Recurso programado]]/Tabla22[[#This Row],[Recurso utilizado]]</f>
        <v>1</v>
      </c>
      <c r="P8" s="13">
        <v>25</v>
      </c>
      <c r="Q8" s="13">
        <v>25</v>
      </c>
      <c r="R8" s="16">
        <f>Tabla22[[#This Row],[Numero de personas que asistieron]]/Tabla22[[#This Row],[Numero de personas convocadas]]</f>
        <v>1</v>
      </c>
      <c r="T8" s="17"/>
    </row>
    <row r="9" spans="1:20" ht="50.1" customHeight="1" x14ac:dyDescent="0.25">
      <c r="A9" s="7" t="s">
        <v>19</v>
      </c>
      <c r="B9" s="8">
        <v>5</v>
      </c>
      <c r="C9" s="9" t="s">
        <v>34</v>
      </c>
      <c r="D9" s="10" t="s">
        <v>32</v>
      </c>
      <c r="E9" s="11" t="s">
        <v>22</v>
      </c>
      <c r="F9" s="12" t="s">
        <v>35</v>
      </c>
      <c r="G9" s="13" t="s">
        <v>24</v>
      </c>
      <c r="H9" s="13"/>
      <c r="I9" s="13">
        <v>1</v>
      </c>
      <c r="J9" s="13">
        <v>0</v>
      </c>
      <c r="K9" s="13">
        <v>1</v>
      </c>
      <c r="L9" s="14">
        <f>Tabla22[[#This Row],[Cantidad de actividades ejecutadas]]/(Tabla22[[#This Row],[Cantidad de actividades programadas]]+Tabla22[[#This Row],[Cantidad de actividades aplazadas y/o canceladas]])</f>
        <v>1</v>
      </c>
      <c r="M9" s="15">
        <v>0</v>
      </c>
      <c r="N9" s="15">
        <v>0</v>
      </c>
      <c r="O9" s="14">
        <v>1</v>
      </c>
      <c r="P9" s="13">
        <v>75</v>
      </c>
      <c r="Q9" s="13">
        <v>75</v>
      </c>
      <c r="R9" s="16">
        <f>Tabla22[[#This Row],[Numero de personas que asistieron]]/Tabla22[[#This Row],[Numero de personas convocadas]]</f>
        <v>1</v>
      </c>
    </row>
    <row r="10" spans="1:20" ht="50.1" customHeight="1" x14ac:dyDescent="0.25">
      <c r="A10" s="7" t="s">
        <v>19</v>
      </c>
      <c r="B10" s="8">
        <v>6</v>
      </c>
      <c r="C10" s="9" t="s">
        <v>36</v>
      </c>
      <c r="D10" s="10" t="s">
        <v>37</v>
      </c>
      <c r="E10" s="11" t="s">
        <v>22</v>
      </c>
      <c r="F10" s="12" t="s">
        <v>23</v>
      </c>
      <c r="G10" s="13" t="s">
        <v>24</v>
      </c>
      <c r="H10" s="13"/>
      <c r="I10" s="13">
        <v>1</v>
      </c>
      <c r="J10" s="13">
        <v>0</v>
      </c>
      <c r="K10" s="13">
        <v>1</v>
      </c>
      <c r="L10" s="14">
        <f>Tabla22[[#This Row],[Cantidad de actividades ejecutadas]]/(Tabla22[[#This Row],[Cantidad de actividades programadas]]+Tabla22[[#This Row],[Cantidad de actividades aplazadas y/o canceladas]])</f>
        <v>1</v>
      </c>
      <c r="M10" s="15">
        <v>5040000</v>
      </c>
      <c r="N10" s="15">
        <v>5040000</v>
      </c>
      <c r="O10" s="14">
        <f>Tabla22[[#This Row],[Recurso programado]]/Tabla22[[#This Row],[Recurso utilizado]]</f>
        <v>1</v>
      </c>
      <c r="P10" s="13">
        <v>2</v>
      </c>
      <c r="Q10" s="13">
        <v>2</v>
      </c>
      <c r="R10" s="16">
        <f>Tabla22[[#This Row],[Numero de personas que asistieron]]/Tabla22[[#This Row],[Numero de personas convocadas]]</f>
        <v>1</v>
      </c>
    </row>
    <row r="11" spans="1:20" ht="50.1" customHeight="1" x14ac:dyDescent="0.25">
      <c r="A11" s="7" t="s">
        <v>19</v>
      </c>
      <c r="B11" s="8">
        <v>7</v>
      </c>
      <c r="C11" s="9" t="s">
        <v>38</v>
      </c>
      <c r="D11" s="10" t="s">
        <v>39</v>
      </c>
      <c r="E11" s="11" t="s">
        <v>22</v>
      </c>
      <c r="F11" s="12" t="s">
        <v>35</v>
      </c>
      <c r="G11" s="13" t="s">
        <v>24</v>
      </c>
      <c r="H11" s="13"/>
      <c r="I11" s="13">
        <v>1</v>
      </c>
      <c r="J11" s="13">
        <v>0</v>
      </c>
      <c r="K11" s="13">
        <v>1</v>
      </c>
      <c r="L11" s="14">
        <f>Tabla22[[#This Row],[Cantidad de actividades ejecutadas]]/(Tabla22[[#This Row],[Cantidad de actividades programadas]]+Tabla22[[#This Row],[Cantidad de actividades aplazadas y/o canceladas]])</f>
        <v>1</v>
      </c>
      <c r="M11" s="15">
        <v>2450000</v>
      </c>
      <c r="N11" s="15">
        <v>2450000</v>
      </c>
      <c r="O11" s="14">
        <f>Tabla22[[#This Row],[Recurso programado]]/Tabla22[[#This Row],[Recurso utilizado]]</f>
        <v>1</v>
      </c>
      <c r="P11" s="13">
        <v>8</v>
      </c>
      <c r="Q11" s="13">
        <v>8</v>
      </c>
      <c r="R11" s="16">
        <f>Tabla22[[#This Row],[Numero de personas que asistieron]]/Tabla22[[#This Row],[Numero de personas convocadas]]</f>
        <v>1</v>
      </c>
    </row>
    <row r="12" spans="1:20" ht="50.1" customHeight="1" x14ac:dyDescent="0.25">
      <c r="A12" s="7" t="s">
        <v>19</v>
      </c>
      <c r="B12" s="8">
        <v>8</v>
      </c>
      <c r="C12" s="19" t="s">
        <v>40</v>
      </c>
      <c r="D12" s="10" t="s">
        <v>41</v>
      </c>
      <c r="E12" s="11" t="s">
        <v>22</v>
      </c>
      <c r="F12" s="12" t="s">
        <v>23</v>
      </c>
      <c r="G12" s="13" t="s">
        <v>24</v>
      </c>
      <c r="H12" s="13"/>
      <c r="I12" s="13">
        <v>1</v>
      </c>
      <c r="J12" s="13">
        <v>0</v>
      </c>
      <c r="K12" s="13">
        <v>1</v>
      </c>
      <c r="L12" s="14">
        <f>Tabla22[[#This Row],[Cantidad de actividades ejecutadas]]/(Tabla22[[#This Row],[Cantidad de actividades programadas]]+Tabla22[[#This Row],[Cantidad de actividades aplazadas y/o canceladas]])</f>
        <v>1</v>
      </c>
      <c r="M12" s="15">
        <v>6766000</v>
      </c>
      <c r="N12" s="15">
        <v>6766000</v>
      </c>
      <c r="O12" s="14">
        <f>Tabla22[[#This Row],[Recurso programado]]/Tabla22[[#This Row],[Recurso utilizado]]</f>
        <v>1</v>
      </c>
      <c r="P12" s="13">
        <v>4</v>
      </c>
      <c r="Q12" s="13">
        <v>4</v>
      </c>
      <c r="R12" s="16">
        <f>Tabla22[[#This Row],[Numero de personas que asistieron]]/Tabla22[[#This Row],[Numero de personas convocadas]]</f>
        <v>1</v>
      </c>
    </row>
    <row r="13" spans="1:20" ht="30.75" x14ac:dyDescent="0.25">
      <c r="A13" s="7" t="s">
        <v>19</v>
      </c>
      <c r="B13" s="8">
        <v>9</v>
      </c>
      <c r="C13" s="19" t="s">
        <v>42</v>
      </c>
      <c r="D13" s="10" t="s">
        <v>43</v>
      </c>
      <c r="E13" s="11" t="s">
        <v>22</v>
      </c>
      <c r="F13" s="12" t="s">
        <v>44</v>
      </c>
      <c r="G13" s="13" t="s">
        <v>24</v>
      </c>
      <c r="H13" s="20"/>
      <c r="I13" s="13">
        <v>1</v>
      </c>
      <c r="J13" s="13">
        <v>0</v>
      </c>
      <c r="K13" s="13">
        <v>1</v>
      </c>
      <c r="L13" s="14">
        <f>Tabla22[[#This Row],[Cantidad de actividades ejecutadas]]/(Tabla22[[#This Row],[Cantidad de actividades programadas]]+Tabla22[[#This Row],[Cantidad de actividades aplazadas y/o canceladas]])</f>
        <v>1</v>
      </c>
      <c r="M13" s="15">
        <v>2120000</v>
      </c>
      <c r="N13" s="15">
        <v>2120000</v>
      </c>
      <c r="O13" s="14">
        <f>Tabla22[[#This Row],[Recurso programado]]/Tabla22[[#This Row],[Recurso utilizado]]</f>
        <v>1</v>
      </c>
      <c r="P13" s="13">
        <v>2</v>
      </c>
      <c r="Q13" s="13">
        <v>2</v>
      </c>
      <c r="R13" s="16">
        <f>Tabla22[[#This Row],[Numero de personas que asistieron]]/Tabla22[[#This Row],[Numero de personas convocadas]]</f>
        <v>1</v>
      </c>
    </row>
    <row r="14" spans="1:20" ht="60.75" customHeight="1" x14ac:dyDescent="0.25">
      <c r="A14" s="7" t="s">
        <v>19</v>
      </c>
      <c r="B14" s="8">
        <v>10</v>
      </c>
      <c r="C14" s="9" t="s">
        <v>45</v>
      </c>
      <c r="D14" s="10" t="s">
        <v>46</v>
      </c>
      <c r="E14" s="11" t="s">
        <v>22</v>
      </c>
      <c r="F14" s="12" t="s">
        <v>47</v>
      </c>
      <c r="G14" s="13" t="s">
        <v>24</v>
      </c>
      <c r="H14" s="13"/>
      <c r="I14" s="13">
        <v>1</v>
      </c>
      <c r="J14" s="13">
        <v>0</v>
      </c>
      <c r="K14" s="13">
        <v>1</v>
      </c>
      <c r="L14" s="14">
        <f>Tabla22[[#This Row],[Cantidad de actividades ejecutadas]]/(Tabla22[[#This Row],[Cantidad de actividades programadas]]+Tabla22[[#This Row],[Cantidad de actividades aplazadas y/o canceladas]])</f>
        <v>1</v>
      </c>
      <c r="M14" s="15">
        <v>0</v>
      </c>
      <c r="N14" s="15">
        <v>0</v>
      </c>
      <c r="O14" s="14">
        <v>1</v>
      </c>
      <c r="P14" s="13">
        <v>30</v>
      </c>
      <c r="Q14" s="13">
        <v>30</v>
      </c>
      <c r="R14" s="16">
        <f>Tabla22[[#This Row],[Numero de personas que asistieron]]/Tabla22[[#This Row],[Numero de personas convocadas]]</f>
        <v>1</v>
      </c>
    </row>
    <row r="15" spans="1:20" ht="57" customHeight="1" x14ac:dyDescent="0.25">
      <c r="A15" s="7" t="s">
        <v>19</v>
      </c>
      <c r="B15" s="8">
        <v>11</v>
      </c>
      <c r="C15" s="9" t="s">
        <v>48</v>
      </c>
      <c r="D15" s="10" t="s">
        <v>49</v>
      </c>
      <c r="E15" s="11" t="s">
        <v>22</v>
      </c>
      <c r="F15" s="12" t="s">
        <v>50</v>
      </c>
      <c r="G15" s="13" t="s">
        <v>24</v>
      </c>
      <c r="H15" s="13"/>
      <c r="I15" s="13">
        <v>1</v>
      </c>
      <c r="J15" s="13">
        <v>0</v>
      </c>
      <c r="K15" s="13">
        <v>1</v>
      </c>
      <c r="L15" s="14">
        <f>Tabla22[[#This Row],[Cantidad de actividades ejecutadas]]/(Tabla22[[#This Row],[Cantidad de actividades programadas]]+Tabla22[[#This Row],[Cantidad de actividades aplazadas y/o canceladas]])</f>
        <v>1</v>
      </c>
      <c r="M15" s="15">
        <v>0</v>
      </c>
      <c r="N15" s="15">
        <v>0</v>
      </c>
      <c r="O15" s="14">
        <v>1</v>
      </c>
      <c r="P15" s="13">
        <v>33</v>
      </c>
      <c r="Q15" s="13">
        <v>33</v>
      </c>
      <c r="R15" s="16">
        <f>Tabla22[[#This Row],[Numero de personas que asistieron]]/Tabla22[[#This Row],[Numero de personas convocadas]]</f>
        <v>1</v>
      </c>
    </row>
    <row r="16" spans="1:20" ht="39.950000000000003" customHeight="1" x14ac:dyDescent="0.25">
      <c r="A16" s="7" t="s">
        <v>19</v>
      </c>
      <c r="B16" s="8">
        <v>12</v>
      </c>
      <c r="C16" s="9" t="s">
        <v>51</v>
      </c>
      <c r="D16" s="10" t="s">
        <v>52</v>
      </c>
      <c r="E16" s="11" t="s">
        <v>22</v>
      </c>
      <c r="F16" s="12" t="s">
        <v>35</v>
      </c>
      <c r="G16" s="13" t="s">
        <v>53</v>
      </c>
      <c r="H16" s="20" t="s">
        <v>54</v>
      </c>
      <c r="I16" s="13">
        <v>1</v>
      </c>
      <c r="J16" s="13">
        <v>1</v>
      </c>
      <c r="K16" s="13">
        <v>0</v>
      </c>
      <c r="L16" s="14">
        <f>Tabla22[[#This Row],[Cantidad de actividades ejecutadas]]/(Tabla22[[#This Row],[Cantidad de actividades programadas]]+Tabla22[[#This Row],[Cantidad de actividades aplazadas y/o canceladas]])</f>
        <v>0</v>
      </c>
      <c r="M16" s="21"/>
      <c r="N16" s="21"/>
      <c r="O16" s="14">
        <v>0</v>
      </c>
      <c r="P16" s="13"/>
      <c r="Q16" s="13"/>
      <c r="R16" s="16" t="e">
        <f>Tabla22[[#This Row],[Numero de personas que asistieron]]/Tabla22[[#This Row],[Numero de personas convocadas]]</f>
        <v>#DIV/0!</v>
      </c>
    </row>
    <row r="17" spans="1:18" ht="39.950000000000003" customHeight="1" x14ac:dyDescent="0.25">
      <c r="A17" s="7" t="s">
        <v>19</v>
      </c>
      <c r="B17" s="8">
        <v>13</v>
      </c>
      <c r="C17" s="9" t="s">
        <v>55</v>
      </c>
      <c r="D17" s="10" t="s">
        <v>56</v>
      </c>
      <c r="E17" s="11" t="s">
        <v>22</v>
      </c>
      <c r="F17" s="12" t="s">
        <v>23</v>
      </c>
      <c r="G17" s="13" t="s">
        <v>53</v>
      </c>
      <c r="H17" s="20" t="s">
        <v>57</v>
      </c>
      <c r="I17" s="13">
        <v>1</v>
      </c>
      <c r="J17" s="13">
        <v>0</v>
      </c>
      <c r="K17" s="13"/>
      <c r="L17" s="14">
        <f>Tabla22[[#This Row],[Cantidad de actividades ejecutadas]]/(Tabla22[[#This Row],[Cantidad de actividades programadas]]+Tabla22[[#This Row],[Cantidad de actividades aplazadas y/o canceladas]])</f>
        <v>0</v>
      </c>
      <c r="M17" s="15"/>
      <c r="N17" s="15"/>
      <c r="O17" s="14">
        <v>0</v>
      </c>
      <c r="P17" s="13"/>
      <c r="Q17" s="13"/>
      <c r="R17" s="16" t="e">
        <f>Tabla22[[#This Row],[Numero de personas que asistieron]]/Tabla22[[#This Row],[Numero de personas convocadas]]</f>
        <v>#DIV/0!</v>
      </c>
    </row>
    <row r="18" spans="1:18" ht="39.950000000000003" customHeight="1" x14ac:dyDescent="0.25">
      <c r="A18" s="7" t="s">
        <v>19</v>
      </c>
      <c r="B18" s="8">
        <v>14</v>
      </c>
      <c r="C18" s="9" t="s">
        <v>58</v>
      </c>
      <c r="D18" s="10" t="s">
        <v>59</v>
      </c>
      <c r="E18" s="11" t="s">
        <v>22</v>
      </c>
      <c r="F18" s="12" t="s">
        <v>50</v>
      </c>
      <c r="G18" s="13" t="s">
        <v>24</v>
      </c>
      <c r="H18" s="13"/>
      <c r="I18" s="13">
        <v>1</v>
      </c>
      <c r="J18" s="13">
        <v>0</v>
      </c>
      <c r="K18" s="13">
        <v>1</v>
      </c>
      <c r="L18" s="14">
        <f>Tabla22[[#This Row],[Cantidad de actividades ejecutadas]]/(Tabla22[[#This Row],[Cantidad de actividades programadas]]+Tabla22[[#This Row],[Cantidad de actividades aplazadas y/o canceladas]])</f>
        <v>1</v>
      </c>
      <c r="M18" s="15">
        <v>0</v>
      </c>
      <c r="N18" s="15">
        <v>0</v>
      </c>
      <c r="O18" s="14">
        <v>1</v>
      </c>
      <c r="P18" s="13">
        <v>200</v>
      </c>
      <c r="Q18" s="13">
        <v>14</v>
      </c>
      <c r="R18" s="16">
        <f>Tabla22[[#This Row],[Numero de personas que asistieron]]/Tabla22[[#This Row],[Numero de personas convocadas]]</f>
        <v>7.0000000000000007E-2</v>
      </c>
    </row>
    <row r="19" spans="1:18" ht="39.950000000000003" customHeight="1" x14ac:dyDescent="0.25">
      <c r="A19" s="7" t="s">
        <v>19</v>
      </c>
      <c r="B19" s="8">
        <v>15</v>
      </c>
      <c r="C19" s="18" t="s">
        <v>60</v>
      </c>
      <c r="D19" s="10" t="s">
        <v>61</v>
      </c>
      <c r="E19" s="11" t="s">
        <v>22</v>
      </c>
      <c r="F19" s="12" t="s">
        <v>62</v>
      </c>
      <c r="G19" s="13" t="s">
        <v>24</v>
      </c>
      <c r="H19" s="13"/>
      <c r="I19" s="13">
        <v>1</v>
      </c>
      <c r="J19" s="13">
        <v>0</v>
      </c>
      <c r="K19" s="13">
        <v>1</v>
      </c>
      <c r="L19" s="14">
        <f>Tabla22[[#This Row],[Cantidad de actividades ejecutadas]]/(Tabla22[[#This Row],[Cantidad de actividades programadas]]+Tabla22[[#This Row],[Cantidad de actividades aplazadas y/o canceladas]])</f>
        <v>1</v>
      </c>
      <c r="M19" s="15">
        <v>1332800</v>
      </c>
      <c r="N19" s="15">
        <v>1332800</v>
      </c>
      <c r="O19" s="14">
        <f>Tabla22[[#This Row],[Recurso programado]]/Tabla22[[#This Row],[Recurso utilizado]]</f>
        <v>1</v>
      </c>
      <c r="P19" s="13">
        <v>4</v>
      </c>
      <c r="Q19" s="13">
        <v>4</v>
      </c>
      <c r="R19" s="16">
        <f>Tabla22[[#This Row],[Numero de personas que asistieron]]/Tabla22[[#This Row],[Numero de personas convocadas]]</f>
        <v>1</v>
      </c>
    </row>
    <row r="20" spans="1:18" ht="39.950000000000003" customHeight="1" x14ac:dyDescent="0.25">
      <c r="A20" s="7" t="s">
        <v>19</v>
      </c>
      <c r="B20" s="8">
        <v>16</v>
      </c>
      <c r="C20" s="18" t="s">
        <v>63</v>
      </c>
      <c r="D20" s="10" t="s">
        <v>64</v>
      </c>
      <c r="E20" s="11" t="s">
        <v>22</v>
      </c>
      <c r="F20" s="12" t="s">
        <v>65</v>
      </c>
      <c r="G20" s="13" t="s">
        <v>24</v>
      </c>
      <c r="H20" s="13"/>
      <c r="I20" s="13">
        <v>1</v>
      </c>
      <c r="J20" s="13">
        <v>0</v>
      </c>
      <c r="K20" s="13">
        <v>1</v>
      </c>
      <c r="L20" s="14">
        <f>Tabla22[[#This Row],[Cantidad de actividades ejecutadas]]/(Tabla22[[#This Row],[Cantidad de actividades programadas]]+Tabla22[[#This Row],[Cantidad de actividades aplazadas y/o canceladas]])</f>
        <v>1</v>
      </c>
      <c r="M20" s="15">
        <v>16779000</v>
      </c>
      <c r="N20" s="15">
        <v>16779000</v>
      </c>
      <c r="O20" s="14">
        <f>Tabla22[[#This Row],[Recurso programado]]/Tabla22[[#This Row],[Recurso utilizado]]</f>
        <v>1</v>
      </c>
      <c r="P20" s="13">
        <v>89</v>
      </c>
      <c r="Q20" s="13">
        <v>89</v>
      </c>
      <c r="R20" s="16">
        <f>Tabla22[[#This Row],[Numero de personas que asistieron]]/Tabla22[[#This Row],[Numero de personas convocadas]]</f>
        <v>1</v>
      </c>
    </row>
    <row r="21" spans="1:18" ht="39.950000000000003" customHeight="1" x14ac:dyDescent="0.25">
      <c r="A21" s="7" t="s">
        <v>19</v>
      </c>
      <c r="B21" s="8">
        <v>17</v>
      </c>
      <c r="C21" s="18" t="s">
        <v>66</v>
      </c>
      <c r="D21" s="10" t="s">
        <v>67</v>
      </c>
      <c r="E21" s="11" t="s">
        <v>22</v>
      </c>
      <c r="F21" s="12" t="s">
        <v>68</v>
      </c>
      <c r="G21" s="13" t="s">
        <v>24</v>
      </c>
      <c r="H21" s="13"/>
      <c r="I21" s="13">
        <v>1</v>
      </c>
      <c r="J21" s="13">
        <v>0</v>
      </c>
      <c r="K21" s="13">
        <v>1</v>
      </c>
      <c r="L21" s="14">
        <f>Tabla22[[#This Row],[Cantidad de actividades ejecutadas]]/(Tabla22[[#This Row],[Cantidad de actividades programadas]]+Tabla22[[#This Row],[Cantidad de actividades aplazadas y/o canceladas]])</f>
        <v>1</v>
      </c>
      <c r="M21" s="15">
        <v>5569200</v>
      </c>
      <c r="N21" s="15">
        <v>5569200</v>
      </c>
      <c r="O21" s="14">
        <f>Tabla22[[#This Row],[Recurso programado]]/Tabla22[[#This Row],[Recurso utilizado]]</f>
        <v>1</v>
      </c>
      <c r="P21" s="13">
        <v>5</v>
      </c>
      <c r="Q21" s="13">
        <v>5</v>
      </c>
      <c r="R21" s="16">
        <f>Tabla22[[#This Row],[Numero de personas que asistieron]]/Tabla22[[#This Row],[Numero de personas convocadas]]</f>
        <v>1</v>
      </c>
    </row>
    <row r="22" spans="1:18" ht="39.950000000000003" customHeight="1" x14ac:dyDescent="0.25">
      <c r="A22" s="7" t="s">
        <v>19</v>
      </c>
      <c r="B22" s="8">
        <v>18</v>
      </c>
      <c r="C22" s="9" t="s">
        <v>69</v>
      </c>
      <c r="D22" s="10" t="s">
        <v>70</v>
      </c>
      <c r="E22" s="11" t="s">
        <v>22</v>
      </c>
      <c r="F22" s="12" t="s">
        <v>71</v>
      </c>
      <c r="G22" s="13" t="s">
        <v>24</v>
      </c>
      <c r="H22" s="13"/>
      <c r="I22" s="13">
        <v>1</v>
      </c>
      <c r="J22" s="13">
        <v>0</v>
      </c>
      <c r="K22" s="13">
        <v>1</v>
      </c>
      <c r="L22" s="14">
        <f>Tabla22[[#This Row],[Cantidad de actividades ejecutadas]]/(Tabla22[[#This Row],[Cantidad de actividades programadas]]+Tabla22[[#This Row],[Cantidad de actividades aplazadas y/o canceladas]])</f>
        <v>1</v>
      </c>
      <c r="M22" s="15">
        <v>0</v>
      </c>
      <c r="N22" s="15">
        <v>0</v>
      </c>
      <c r="O22" s="14" t="e">
        <f>Tabla22[[#This Row],[Recurso programado]]/Tabla22[[#This Row],[Recurso utilizado]]</f>
        <v>#DIV/0!</v>
      </c>
      <c r="P22" s="13">
        <v>35</v>
      </c>
      <c r="Q22" s="13">
        <v>35</v>
      </c>
      <c r="R22" s="16">
        <f>Tabla22[[#This Row],[Numero de personas que asistieron]]/Tabla22[[#This Row],[Numero de personas convocadas]]</f>
        <v>1</v>
      </c>
    </row>
    <row r="23" spans="1:18" ht="39.950000000000003" customHeight="1" x14ac:dyDescent="0.25">
      <c r="A23" s="22" t="s">
        <v>72</v>
      </c>
      <c r="B23" s="8">
        <v>19</v>
      </c>
      <c r="C23" s="9" t="s">
        <v>73</v>
      </c>
      <c r="D23" s="10" t="s">
        <v>74</v>
      </c>
      <c r="E23" s="11" t="s">
        <v>22</v>
      </c>
      <c r="F23" s="12" t="s">
        <v>75</v>
      </c>
      <c r="G23" s="13" t="s">
        <v>24</v>
      </c>
      <c r="H23" s="20"/>
      <c r="I23" s="13">
        <v>1</v>
      </c>
      <c r="J23" s="13">
        <v>0</v>
      </c>
      <c r="K23" s="13">
        <v>1</v>
      </c>
      <c r="L23" s="14">
        <f>Tabla22[[#This Row],[Cantidad de actividades ejecutadas]]/(Tabla22[[#This Row],[Cantidad de actividades programadas]]+Tabla22[[#This Row],[Cantidad de actividades aplazadas y/o canceladas]])</f>
        <v>1</v>
      </c>
      <c r="M23" s="15">
        <v>11600000</v>
      </c>
      <c r="N23" s="15">
        <v>11600000</v>
      </c>
      <c r="O23" s="14">
        <f>Tabla22[[#This Row],[Recurso programado]]/Tabla22[[#This Row],[Recurso utilizado]]</f>
        <v>1</v>
      </c>
      <c r="P23" s="13">
        <v>26</v>
      </c>
      <c r="Q23" s="13">
        <v>26</v>
      </c>
      <c r="R23" s="16">
        <f>Tabla22[[#This Row],[Numero de personas que asistieron]]/Tabla22[[#This Row],[Numero de personas convocadas]]</f>
        <v>1</v>
      </c>
    </row>
    <row r="24" spans="1:18" ht="129" customHeight="1" x14ac:dyDescent="0.25">
      <c r="A24" s="22" t="s">
        <v>72</v>
      </c>
      <c r="B24" s="8">
        <v>20</v>
      </c>
      <c r="C24" s="9" t="s">
        <v>76</v>
      </c>
      <c r="D24" s="10" t="s">
        <v>77</v>
      </c>
      <c r="E24" s="11" t="s">
        <v>22</v>
      </c>
      <c r="F24" s="12" t="s">
        <v>23</v>
      </c>
      <c r="G24" s="13" t="s">
        <v>24</v>
      </c>
      <c r="H24" s="20"/>
      <c r="I24" s="13">
        <v>1</v>
      </c>
      <c r="J24" s="13">
        <v>0</v>
      </c>
      <c r="K24" s="13">
        <v>1</v>
      </c>
      <c r="L24" s="14">
        <f>Tabla22[[#This Row],[Cantidad de actividades ejecutadas]]/(Tabla22[[#This Row],[Cantidad de actividades programadas]]+Tabla22[[#This Row],[Cantidad de actividades aplazadas y/o canceladas]])</f>
        <v>1</v>
      </c>
      <c r="M24" s="15">
        <v>10500000</v>
      </c>
      <c r="N24" s="15">
        <v>10500000</v>
      </c>
      <c r="O24" s="14">
        <f>Tabla22[[#This Row],[Recurso programado]]/Tabla22[[#This Row],[Recurso utilizado]]</f>
        <v>1</v>
      </c>
      <c r="P24" s="13">
        <v>20</v>
      </c>
      <c r="Q24" s="13">
        <v>20</v>
      </c>
      <c r="R24" s="16">
        <f>Tabla22[[#This Row],[Numero de personas que asistieron]]/Tabla22[[#This Row],[Numero de personas convocadas]]</f>
        <v>1</v>
      </c>
    </row>
    <row r="25" spans="1:18" ht="69.75" customHeight="1" x14ac:dyDescent="0.25">
      <c r="A25" s="22" t="s">
        <v>72</v>
      </c>
      <c r="B25" s="8">
        <v>21</v>
      </c>
      <c r="C25" s="9" t="s">
        <v>78</v>
      </c>
      <c r="D25" s="10" t="s">
        <v>79</v>
      </c>
      <c r="E25" s="11" t="s">
        <v>22</v>
      </c>
      <c r="F25" s="12" t="s">
        <v>23</v>
      </c>
      <c r="G25" s="13" t="s">
        <v>24</v>
      </c>
      <c r="H25" s="20"/>
      <c r="I25" s="13">
        <v>1</v>
      </c>
      <c r="J25" s="13">
        <v>0</v>
      </c>
      <c r="K25" s="13">
        <v>1</v>
      </c>
      <c r="L25" s="14">
        <f>Tabla22[[#This Row],[Cantidad de actividades ejecutadas]]/(Tabla22[[#This Row],[Cantidad de actividades programadas]]+Tabla22[[#This Row],[Cantidad de actividades aplazadas y/o canceladas]])</f>
        <v>1</v>
      </c>
      <c r="M25" s="15">
        <v>5839500</v>
      </c>
      <c r="N25" s="15">
        <v>5839500</v>
      </c>
      <c r="O25" s="14">
        <f>Tabla22[[#This Row],[Recurso programado]]/Tabla22[[#This Row],[Recurso utilizado]]</f>
        <v>1</v>
      </c>
      <c r="P25" s="13">
        <v>3</v>
      </c>
      <c r="Q25" s="13">
        <v>3</v>
      </c>
      <c r="R25" s="16">
        <f>Tabla22[[#This Row],[Numero de personas que asistieron]]/Tabla22[[#This Row],[Numero de personas convocadas]]</f>
        <v>1</v>
      </c>
    </row>
    <row r="26" spans="1:18" ht="39.950000000000003" customHeight="1" x14ac:dyDescent="0.25">
      <c r="A26" s="22" t="s">
        <v>72</v>
      </c>
      <c r="B26" s="8">
        <v>22</v>
      </c>
      <c r="C26" s="9" t="s">
        <v>80</v>
      </c>
      <c r="D26" s="10" t="s">
        <v>81</v>
      </c>
      <c r="E26" s="11" t="s">
        <v>22</v>
      </c>
      <c r="F26" s="12" t="s">
        <v>23</v>
      </c>
      <c r="G26" s="13" t="s">
        <v>24</v>
      </c>
      <c r="H26" s="20"/>
      <c r="I26" s="13">
        <v>1</v>
      </c>
      <c r="J26" s="13">
        <v>0</v>
      </c>
      <c r="K26" s="13">
        <v>1</v>
      </c>
      <c r="L26" s="14">
        <f>Tabla22[[#This Row],[Cantidad de actividades ejecutadas]]/(Tabla22[[#This Row],[Cantidad de actividades programadas]]+Tabla22[[#This Row],[Cantidad de actividades aplazadas y/o canceladas]])</f>
        <v>1</v>
      </c>
      <c r="M26" s="15">
        <v>0</v>
      </c>
      <c r="N26" s="15">
        <v>0</v>
      </c>
      <c r="O26" s="14">
        <v>1</v>
      </c>
      <c r="P26" s="13">
        <v>10</v>
      </c>
      <c r="Q26" s="13">
        <v>10</v>
      </c>
      <c r="R26" s="16">
        <f>Tabla22[[#This Row],[Numero de personas que asistieron]]/Tabla22[[#This Row],[Numero de personas convocadas]]</f>
        <v>1</v>
      </c>
    </row>
    <row r="27" spans="1:18" ht="39.950000000000003" customHeight="1" x14ac:dyDescent="0.25">
      <c r="A27" s="22" t="s">
        <v>72</v>
      </c>
      <c r="B27" s="8">
        <v>23</v>
      </c>
      <c r="C27" s="9" t="s">
        <v>82</v>
      </c>
      <c r="D27" s="10" t="s">
        <v>83</v>
      </c>
      <c r="E27" s="11" t="s">
        <v>22</v>
      </c>
      <c r="F27" s="12" t="s">
        <v>23</v>
      </c>
      <c r="G27" s="13" t="s">
        <v>24</v>
      </c>
      <c r="H27" s="20"/>
      <c r="I27" s="13">
        <v>1</v>
      </c>
      <c r="J27" s="13">
        <v>0</v>
      </c>
      <c r="K27" s="13">
        <v>1</v>
      </c>
      <c r="L27" s="14">
        <f>Tabla22[[#This Row],[Cantidad de actividades ejecutadas]]/(Tabla22[[#This Row],[Cantidad de actividades programadas]]+Tabla22[[#This Row],[Cantidad de actividades aplazadas y/o canceladas]])</f>
        <v>1</v>
      </c>
      <c r="M27" s="15">
        <v>0</v>
      </c>
      <c r="N27" s="15">
        <v>0</v>
      </c>
      <c r="O27" s="14" t="e">
        <f>Tabla22[[#This Row],[Recurso programado]]/Tabla22[[#This Row],[Recurso utilizado]]</f>
        <v>#DIV/0!</v>
      </c>
      <c r="P27" s="13">
        <v>3</v>
      </c>
      <c r="Q27" s="13">
        <v>3</v>
      </c>
      <c r="R27" s="16">
        <f>Tabla22[[#This Row],[Numero de personas que asistieron]]/Tabla22[[#This Row],[Numero de personas convocadas]]</f>
        <v>1</v>
      </c>
    </row>
    <row r="28" spans="1:18" ht="51" customHeight="1" x14ac:dyDescent="0.25">
      <c r="A28" s="22" t="s">
        <v>72</v>
      </c>
      <c r="B28" s="8">
        <v>24</v>
      </c>
      <c r="C28" s="9" t="s">
        <v>84</v>
      </c>
      <c r="D28" s="10" t="s">
        <v>85</v>
      </c>
      <c r="E28" s="11" t="s">
        <v>22</v>
      </c>
      <c r="F28" s="12" t="s">
        <v>86</v>
      </c>
      <c r="G28" s="13" t="s">
        <v>24</v>
      </c>
      <c r="H28" s="20"/>
      <c r="I28" s="13">
        <v>1</v>
      </c>
      <c r="J28" s="13">
        <v>0</v>
      </c>
      <c r="K28" s="13">
        <v>1</v>
      </c>
      <c r="L28" s="14">
        <f>Tabla22[[#This Row],[Cantidad de actividades ejecutadas]]/(Tabla22[[#This Row],[Cantidad de actividades programadas]]+Tabla22[[#This Row],[Cantidad de actividades aplazadas y/o canceladas]])</f>
        <v>1</v>
      </c>
      <c r="M28" s="15">
        <v>2550000</v>
      </c>
      <c r="N28" s="15">
        <v>2550000</v>
      </c>
      <c r="O28" s="14">
        <f>Tabla22[[#This Row],[Recurso programado]]/Tabla22[[#This Row],[Recurso utilizado]]</f>
        <v>1</v>
      </c>
      <c r="P28" s="13">
        <v>3</v>
      </c>
      <c r="Q28" s="13">
        <v>3</v>
      </c>
      <c r="R28" s="16">
        <f>Tabla22[[#This Row],[Numero de personas que asistieron]]/Tabla22[[#This Row],[Numero de personas convocadas]]</f>
        <v>1</v>
      </c>
    </row>
    <row r="29" spans="1:18" ht="39.950000000000003" customHeight="1" x14ac:dyDescent="0.25">
      <c r="A29" s="23" t="s">
        <v>87</v>
      </c>
      <c r="B29" s="8">
        <v>25</v>
      </c>
      <c r="C29" s="9" t="s">
        <v>88</v>
      </c>
      <c r="D29" s="10" t="s">
        <v>89</v>
      </c>
      <c r="E29" s="11" t="s">
        <v>22</v>
      </c>
      <c r="F29" s="12" t="s">
        <v>23</v>
      </c>
      <c r="G29" s="13" t="s">
        <v>24</v>
      </c>
      <c r="H29" s="13"/>
      <c r="I29" s="13">
        <v>1</v>
      </c>
      <c r="J29" s="13">
        <v>0</v>
      </c>
      <c r="K29" s="13">
        <v>1</v>
      </c>
      <c r="L29" s="14">
        <f>Tabla22[[#This Row],[Cantidad de actividades ejecutadas]]/(Tabla22[[#This Row],[Cantidad de actividades programadas]]+Tabla22[[#This Row],[Cantidad de actividades aplazadas y/o canceladas]])</f>
        <v>1</v>
      </c>
      <c r="M29" s="15">
        <v>5520000</v>
      </c>
      <c r="N29" s="15">
        <v>5520000</v>
      </c>
      <c r="O29" s="14">
        <f>Tabla22[[#This Row],[Recurso programado]]/Tabla22[[#This Row],[Recurso utilizado]]</f>
        <v>1</v>
      </c>
      <c r="P29" s="13">
        <v>4</v>
      </c>
      <c r="Q29" s="13">
        <v>4</v>
      </c>
      <c r="R29" s="16">
        <f>Tabla22[[#This Row],[Numero de personas que asistieron]]/Tabla22[[#This Row],[Numero de personas convocadas]]</f>
        <v>1</v>
      </c>
    </row>
    <row r="30" spans="1:18" ht="72" customHeight="1" x14ac:dyDescent="0.25">
      <c r="A30" s="23" t="s">
        <v>87</v>
      </c>
      <c r="B30" s="8">
        <v>26</v>
      </c>
      <c r="C30" s="24" t="s">
        <v>90</v>
      </c>
      <c r="D30" s="25" t="s">
        <v>91</v>
      </c>
      <c r="E30" s="11" t="s">
        <v>22</v>
      </c>
      <c r="F30" s="12" t="s">
        <v>23</v>
      </c>
      <c r="G30" s="13" t="s">
        <v>53</v>
      </c>
      <c r="H30" s="20" t="s">
        <v>92</v>
      </c>
      <c r="I30" s="13">
        <v>1</v>
      </c>
      <c r="J30" s="13">
        <v>1</v>
      </c>
      <c r="K30" s="13">
        <v>0</v>
      </c>
      <c r="L30" s="14">
        <f>Tabla22[[#This Row],[Cantidad de actividades ejecutadas]]/(Tabla22[[#This Row],[Cantidad de actividades programadas]]+Tabla22[[#This Row],[Cantidad de actividades aplazadas y/o canceladas]])</f>
        <v>0</v>
      </c>
      <c r="M30" s="15"/>
      <c r="N30" s="15"/>
      <c r="O30" s="14">
        <v>0</v>
      </c>
      <c r="P30" s="26"/>
      <c r="Q30" s="13"/>
      <c r="R30" s="16" t="e">
        <f>Tabla22[[#This Row],[Numero de personas que asistieron]]/Tabla22[[#This Row],[Numero de personas convocadas]]</f>
        <v>#DIV/0!</v>
      </c>
    </row>
    <row r="31" spans="1:18" ht="67.5" customHeight="1" x14ac:dyDescent="0.25">
      <c r="A31" s="23" t="s">
        <v>87</v>
      </c>
      <c r="B31" s="8">
        <v>27</v>
      </c>
      <c r="C31" s="9" t="s">
        <v>93</v>
      </c>
      <c r="D31" s="10" t="s">
        <v>94</v>
      </c>
      <c r="E31" s="11" t="s">
        <v>22</v>
      </c>
      <c r="F31" s="12" t="s">
        <v>23</v>
      </c>
      <c r="G31" s="13" t="s">
        <v>53</v>
      </c>
      <c r="H31" s="20" t="s">
        <v>95</v>
      </c>
      <c r="I31" s="13">
        <v>1</v>
      </c>
      <c r="J31" s="13">
        <v>1</v>
      </c>
      <c r="K31" s="13">
        <v>0</v>
      </c>
      <c r="L31" s="14">
        <f>Tabla22[[#This Row],[Cantidad de actividades ejecutadas]]/(Tabla22[[#This Row],[Cantidad de actividades programadas]]+Tabla22[[#This Row],[Cantidad de actividades aplazadas y/o canceladas]])</f>
        <v>0</v>
      </c>
      <c r="M31" s="15"/>
      <c r="N31" s="15"/>
      <c r="O31" s="14" t="e">
        <f>Tabla22[[#This Row],[Recurso programado]]/Tabla22[[#This Row],[Recurso utilizado]]</f>
        <v>#DIV/0!</v>
      </c>
      <c r="P31" s="26"/>
      <c r="Q31" s="13"/>
      <c r="R31" s="16" t="e">
        <f>Tabla22[[#This Row],[Numero de personas que asistieron]]/Tabla22[[#This Row],[Numero de personas convocadas]]</f>
        <v>#DIV/0!</v>
      </c>
    </row>
    <row r="32" spans="1:18" ht="39.950000000000003" customHeight="1" x14ac:dyDescent="0.25">
      <c r="A32" s="23" t="s">
        <v>87</v>
      </c>
      <c r="B32" s="8">
        <v>28</v>
      </c>
      <c r="C32" s="9" t="s">
        <v>96</v>
      </c>
      <c r="D32" s="10" t="s">
        <v>97</v>
      </c>
      <c r="E32" s="11" t="s">
        <v>22</v>
      </c>
      <c r="F32" s="12" t="s">
        <v>35</v>
      </c>
      <c r="G32" s="13" t="s">
        <v>24</v>
      </c>
      <c r="H32" s="13"/>
      <c r="I32" s="13">
        <v>1</v>
      </c>
      <c r="J32" s="13">
        <v>0</v>
      </c>
      <c r="K32" s="13">
        <v>1</v>
      </c>
      <c r="L32" s="14">
        <f>Tabla22[[#This Row],[Cantidad de actividades ejecutadas]]/(Tabla22[[#This Row],[Cantidad de actividades programadas]]+Tabla22[[#This Row],[Cantidad de actividades aplazadas y/o canceladas]])</f>
        <v>1</v>
      </c>
      <c r="M32" s="15">
        <v>1282500</v>
      </c>
      <c r="N32" s="15">
        <v>1282500</v>
      </c>
      <c r="O32" s="14">
        <f>Tabla22[[#This Row],[Recurso programado]]/Tabla22[[#This Row],[Recurso utilizado]]</f>
        <v>1</v>
      </c>
      <c r="P32" s="26">
        <v>3</v>
      </c>
      <c r="Q32" s="13">
        <v>3</v>
      </c>
      <c r="R32" s="16">
        <f>Tabla22[[#This Row],[Numero de personas que asistieron]]/Tabla22[[#This Row],[Numero de personas convocadas]]</f>
        <v>1</v>
      </c>
    </row>
    <row r="33" spans="1:18" ht="39.950000000000003" customHeight="1" x14ac:dyDescent="0.25">
      <c r="A33" s="23" t="s">
        <v>87</v>
      </c>
      <c r="B33" s="8">
        <v>29</v>
      </c>
      <c r="C33" s="27" t="s">
        <v>98</v>
      </c>
      <c r="D33" s="10" t="s">
        <v>99</v>
      </c>
      <c r="E33" s="11" t="s">
        <v>22</v>
      </c>
      <c r="F33" s="12" t="s">
        <v>23</v>
      </c>
      <c r="G33" s="13" t="s">
        <v>24</v>
      </c>
      <c r="H33" s="13"/>
      <c r="I33" s="13">
        <v>1</v>
      </c>
      <c r="J33" s="13">
        <v>0</v>
      </c>
      <c r="K33" s="13">
        <v>1</v>
      </c>
      <c r="L33" s="14">
        <f>Tabla22[[#This Row],[Cantidad de actividades ejecutadas]]/(Tabla22[[#This Row],[Cantidad de actividades programadas]]+Tabla22[[#This Row],[Cantidad de actividades aplazadas y/o canceladas]])</f>
        <v>1</v>
      </c>
      <c r="M33" s="15">
        <v>4780000</v>
      </c>
      <c r="N33" s="15">
        <v>4780000</v>
      </c>
      <c r="O33" s="14">
        <f>Tabla22[[#This Row],[Recurso programado]]/Tabla22[[#This Row],[Recurso utilizado]]</f>
        <v>1</v>
      </c>
      <c r="P33" s="13">
        <v>2</v>
      </c>
      <c r="Q33" s="13">
        <v>2</v>
      </c>
      <c r="R33" s="16">
        <f>Tabla22[[#This Row],[Numero de personas que asistieron]]/Tabla22[[#This Row],[Numero de personas convocadas]]</f>
        <v>1</v>
      </c>
    </row>
    <row r="34" spans="1:18" ht="39.950000000000003" customHeight="1" x14ac:dyDescent="0.25">
      <c r="A34" s="23" t="s">
        <v>87</v>
      </c>
      <c r="B34" s="8">
        <v>30</v>
      </c>
      <c r="C34" s="9" t="s">
        <v>100</v>
      </c>
      <c r="D34" s="10" t="s">
        <v>101</v>
      </c>
      <c r="E34" s="11" t="s">
        <v>22</v>
      </c>
      <c r="F34" s="12" t="s">
        <v>102</v>
      </c>
      <c r="G34" s="13" t="s">
        <v>24</v>
      </c>
      <c r="H34" s="13"/>
      <c r="I34" s="13">
        <v>1</v>
      </c>
      <c r="J34" s="13">
        <v>0</v>
      </c>
      <c r="K34" s="13">
        <v>1</v>
      </c>
      <c r="L34" s="14">
        <f>Tabla22[[#This Row],[Cantidad de actividades ejecutadas]]/(Tabla22[[#This Row],[Cantidad de actividades programadas]]+Tabla22[[#This Row],[Cantidad de actividades aplazadas y/o canceladas]])</f>
        <v>1</v>
      </c>
      <c r="M34" s="15">
        <v>0</v>
      </c>
      <c r="N34" s="15">
        <v>0</v>
      </c>
      <c r="O34" s="14">
        <v>1</v>
      </c>
      <c r="P34" s="13">
        <v>114</v>
      </c>
      <c r="Q34" s="13">
        <v>102</v>
      </c>
      <c r="R34" s="16">
        <f>Tabla22[[#This Row],[Numero de personas que asistieron]]/Tabla22[[#This Row],[Numero de personas convocadas]]</f>
        <v>0.89473684210526316</v>
      </c>
    </row>
    <row r="35" spans="1:18" ht="39.950000000000003" customHeight="1" x14ac:dyDescent="0.25">
      <c r="A35" s="23" t="s">
        <v>87</v>
      </c>
      <c r="B35" s="8">
        <v>31</v>
      </c>
      <c r="C35" s="9" t="s">
        <v>103</v>
      </c>
      <c r="D35" s="10" t="s">
        <v>104</v>
      </c>
      <c r="E35" s="11" t="s">
        <v>22</v>
      </c>
      <c r="F35" s="12" t="s">
        <v>35</v>
      </c>
      <c r="G35" s="13" t="s">
        <v>24</v>
      </c>
      <c r="H35" s="13"/>
      <c r="I35" s="28">
        <v>1</v>
      </c>
      <c r="J35" s="28">
        <v>0</v>
      </c>
      <c r="K35" s="28">
        <v>1</v>
      </c>
      <c r="L35" s="14">
        <f>Tabla22[[#This Row],[Cantidad de actividades ejecutadas]]/(Tabla22[[#This Row],[Cantidad de actividades programadas]]+Tabla22[[#This Row],[Cantidad de actividades aplazadas y/o canceladas]])</f>
        <v>1</v>
      </c>
      <c r="M35" s="29">
        <v>4300000</v>
      </c>
      <c r="N35" s="29">
        <v>4300000</v>
      </c>
      <c r="O35" s="14">
        <f>Tabla22[[#This Row],[Recurso programado]]/Tabla22[[#This Row],[Recurso utilizado]]</f>
        <v>1</v>
      </c>
      <c r="P35" s="30">
        <v>2</v>
      </c>
      <c r="Q35" s="28">
        <v>2</v>
      </c>
      <c r="R35" s="16">
        <f>Tabla22[[#This Row],[Numero de personas que asistieron]]/Tabla22[[#This Row],[Numero de personas convocadas]]</f>
        <v>1</v>
      </c>
    </row>
    <row r="36" spans="1:18" ht="52.5" customHeight="1" x14ac:dyDescent="0.25">
      <c r="A36" s="23" t="s">
        <v>87</v>
      </c>
      <c r="B36" s="8">
        <v>32</v>
      </c>
      <c r="C36" s="27" t="s">
        <v>105</v>
      </c>
      <c r="D36" s="31" t="s">
        <v>106</v>
      </c>
      <c r="E36" s="11" t="s">
        <v>22</v>
      </c>
      <c r="F36" s="12" t="s">
        <v>107</v>
      </c>
      <c r="G36" s="13" t="s">
        <v>24</v>
      </c>
      <c r="H36" s="13"/>
      <c r="I36" s="13">
        <v>1</v>
      </c>
      <c r="J36" s="13">
        <v>0</v>
      </c>
      <c r="K36" s="13">
        <v>1</v>
      </c>
      <c r="L36" s="14">
        <f>Tabla22[[#This Row],[Cantidad de actividades ejecutadas]]/(Tabla22[[#This Row],[Cantidad de actividades programadas]]+Tabla22[[#This Row],[Cantidad de actividades aplazadas y/o canceladas]])</f>
        <v>1</v>
      </c>
      <c r="M36" s="15">
        <v>46500000</v>
      </c>
      <c r="N36" s="15">
        <v>46500000</v>
      </c>
      <c r="O36" s="14">
        <f>Tabla22[[#This Row],[Recurso programado]]/Tabla22[[#This Row],[Recurso utilizado]]</f>
        <v>1</v>
      </c>
      <c r="P36" s="13">
        <v>14</v>
      </c>
      <c r="Q36" s="13">
        <v>13</v>
      </c>
      <c r="R36" s="16">
        <f>Tabla22[[#This Row],[Numero de personas que asistieron]]/Tabla22[[#This Row],[Numero de personas convocadas]]</f>
        <v>0.9285714285714286</v>
      </c>
    </row>
    <row r="37" spans="1:18" ht="60" x14ac:dyDescent="0.25">
      <c r="A37" s="32" t="s">
        <v>108</v>
      </c>
      <c r="B37" s="8">
        <v>33</v>
      </c>
      <c r="C37" s="27" t="s">
        <v>109</v>
      </c>
      <c r="D37" s="10" t="s">
        <v>110</v>
      </c>
      <c r="E37" s="11" t="s">
        <v>22</v>
      </c>
      <c r="F37" s="12" t="s">
        <v>111</v>
      </c>
      <c r="G37" s="13" t="s">
        <v>24</v>
      </c>
      <c r="H37" s="13"/>
      <c r="I37" s="28">
        <v>1</v>
      </c>
      <c r="J37" s="13">
        <v>0</v>
      </c>
      <c r="K37" s="13">
        <v>1</v>
      </c>
      <c r="L37" s="14">
        <f>Tabla22[[#This Row],[Cantidad de actividades ejecutadas]]/(Tabla22[[#This Row],[Cantidad de actividades programadas]]+Tabla22[[#This Row],[Cantidad de actividades aplazadas y/o canceladas]])</f>
        <v>1</v>
      </c>
      <c r="M37" s="15">
        <v>0</v>
      </c>
      <c r="N37" s="15">
        <v>0</v>
      </c>
      <c r="O37" s="14">
        <v>1</v>
      </c>
      <c r="P37" s="13">
        <v>181</v>
      </c>
      <c r="Q37" s="13">
        <v>181</v>
      </c>
      <c r="R37" s="16">
        <f>Tabla22[[#This Row],[Numero de personas que asistieron]]/Tabla22[[#This Row],[Numero de personas convocadas]]</f>
        <v>1</v>
      </c>
    </row>
    <row r="38" spans="1:18" ht="60.75" x14ac:dyDescent="0.25">
      <c r="A38" s="32" t="s">
        <v>108</v>
      </c>
      <c r="B38" s="8">
        <v>34</v>
      </c>
      <c r="C38" s="19" t="s">
        <v>112</v>
      </c>
      <c r="D38" s="10" t="s">
        <v>113</v>
      </c>
      <c r="E38" s="11" t="s">
        <v>22</v>
      </c>
      <c r="F38" s="12" t="s">
        <v>114</v>
      </c>
      <c r="G38" s="13" t="s">
        <v>24</v>
      </c>
      <c r="H38" s="13"/>
      <c r="I38" s="33">
        <v>1</v>
      </c>
      <c r="J38" s="13">
        <v>0</v>
      </c>
      <c r="K38" s="13">
        <v>1</v>
      </c>
      <c r="L38" s="14">
        <f>Tabla22[[#This Row],[Cantidad de actividades ejecutadas]]/(Tabla22[[#This Row],[Cantidad de actividades programadas]]+Tabla22[[#This Row],[Cantidad de actividades aplazadas y/o canceladas]])</f>
        <v>1</v>
      </c>
      <c r="M38" s="15">
        <v>0</v>
      </c>
      <c r="N38" s="15">
        <v>0</v>
      </c>
      <c r="O38" s="14">
        <v>1</v>
      </c>
      <c r="P38" s="13">
        <v>7</v>
      </c>
      <c r="Q38" s="13">
        <v>7</v>
      </c>
      <c r="R38" s="16">
        <f>Tabla22[[#This Row],[Numero de personas que asistieron]]/Tabla22[[#This Row],[Numero de personas convocadas]]</f>
        <v>1</v>
      </c>
    </row>
    <row r="39" spans="1:18" ht="30" x14ac:dyDescent="0.25">
      <c r="A39" s="34" t="s">
        <v>115</v>
      </c>
      <c r="B39" s="8">
        <v>35</v>
      </c>
      <c r="C39" s="35" t="s">
        <v>116</v>
      </c>
      <c r="D39" s="36" t="s">
        <v>117</v>
      </c>
      <c r="E39" s="37" t="s">
        <v>118</v>
      </c>
      <c r="F39" s="12" t="s">
        <v>119</v>
      </c>
      <c r="G39" s="13" t="s">
        <v>24</v>
      </c>
      <c r="H39" s="13"/>
      <c r="I39" s="28">
        <v>1</v>
      </c>
      <c r="J39" s="13">
        <v>0</v>
      </c>
      <c r="K39" s="13">
        <v>1</v>
      </c>
      <c r="L39" s="14">
        <f>Tabla22[[#This Row],[Cantidad de actividades ejecutadas]]/(Tabla22[[#This Row],[Cantidad de actividades programadas]]+Tabla22[[#This Row],[Cantidad de actividades aplazadas y/o canceladas]])</f>
        <v>1</v>
      </c>
      <c r="M39" s="15">
        <v>0</v>
      </c>
      <c r="N39" s="15">
        <v>0</v>
      </c>
      <c r="O39" s="14">
        <v>1</v>
      </c>
      <c r="P39" s="13">
        <v>73</v>
      </c>
      <c r="Q39" s="13">
        <v>73</v>
      </c>
      <c r="R39" s="16">
        <f>Tabla22[[#This Row],[Numero de personas que asistieron]]/Tabla22[[#This Row],[Numero de personas convocadas]]</f>
        <v>1</v>
      </c>
    </row>
    <row r="40" spans="1:18" ht="30" x14ac:dyDescent="0.25">
      <c r="A40" s="34" t="s">
        <v>115</v>
      </c>
      <c r="B40" s="8">
        <v>36</v>
      </c>
      <c r="C40" s="35" t="s">
        <v>116</v>
      </c>
      <c r="D40" s="36" t="s">
        <v>120</v>
      </c>
      <c r="E40" s="37" t="s">
        <v>118</v>
      </c>
      <c r="F40" s="12" t="s">
        <v>119</v>
      </c>
      <c r="G40" s="13" t="s">
        <v>24</v>
      </c>
      <c r="H40" s="13"/>
      <c r="I40" s="28">
        <v>1</v>
      </c>
      <c r="J40" s="13">
        <v>0</v>
      </c>
      <c r="K40" s="13">
        <v>1</v>
      </c>
      <c r="L40" s="14">
        <f>Tabla22[[#This Row],[Cantidad de actividades ejecutadas]]/(Tabla22[[#This Row],[Cantidad de actividades programadas]]+Tabla22[[#This Row],[Cantidad de actividades aplazadas y/o canceladas]])</f>
        <v>1</v>
      </c>
      <c r="M40" s="15">
        <v>0</v>
      </c>
      <c r="N40" s="15">
        <v>0</v>
      </c>
      <c r="O40" s="14">
        <v>1</v>
      </c>
      <c r="P40" s="13">
        <v>73</v>
      </c>
      <c r="Q40" s="13">
        <v>73</v>
      </c>
      <c r="R40" s="16">
        <f>Tabla22[[#This Row],[Numero de personas que asistieron]]/Tabla22[[#This Row],[Numero de personas convocadas]]</f>
        <v>1</v>
      </c>
    </row>
    <row r="41" spans="1:18" ht="30" x14ac:dyDescent="0.25">
      <c r="A41" s="34" t="s">
        <v>115</v>
      </c>
      <c r="B41" s="8">
        <v>37</v>
      </c>
      <c r="C41" s="35" t="s">
        <v>116</v>
      </c>
      <c r="D41" s="10" t="s">
        <v>121</v>
      </c>
      <c r="E41" s="37" t="s">
        <v>118</v>
      </c>
      <c r="F41" s="12" t="s">
        <v>122</v>
      </c>
      <c r="G41" s="13" t="s">
        <v>24</v>
      </c>
      <c r="H41" s="13"/>
      <c r="I41" s="28">
        <v>1</v>
      </c>
      <c r="J41" s="13">
        <v>0</v>
      </c>
      <c r="K41" s="13">
        <v>1</v>
      </c>
      <c r="L41" s="14">
        <f>Tabla22[[#This Row],[Cantidad de actividades ejecutadas]]/(Tabla22[[#This Row],[Cantidad de actividades programadas]]+Tabla22[[#This Row],[Cantidad de actividades aplazadas y/o canceladas]])</f>
        <v>1</v>
      </c>
      <c r="M41" s="15">
        <v>0</v>
      </c>
      <c r="N41" s="15">
        <v>0</v>
      </c>
      <c r="O41" s="14">
        <v>1</v>
      </c>
      <c r="P41" s="13">
        <v>73</v>
      </c>
      <c r="Q41" s="13">
        <v>73</v>
      </c>
      <c r="R41" s="16">
        <f>Tabla22[[#This Row],[Numero de personas que asistieron]]/Tabla22[[#This Row],[Numero de personas convocadas]]</f>
        <v>1</v>
      </c>
    </row>
    <row r="42" spans="1:18" ht="45" x14ac:dyDescent="0.25">
      <c r="A42" s="34" t="s">
        <v>115</v>
      </c>
      <c r="B42" s="8">
        <v>38</v>
      </c>
      <c r="C42" s="35" t="s">
        <v>116</v>
      </c>
      <c r="D42" s="38" t="s">
        <v>123</v>
      </c>
      <c r="E42" s="37" t="s">
        <v>118</v>
      </c>
      <c r="F42" s="12" t="s">
        <v>124</v>
      </c>
      <c r="G42" s="13" t="s">
        <v>24</v>
      </c>
      <c r="H42" s="13"/>
      <c r="I42" s="33">
        <v>1</v>
      </c>
      <c r="J42" s="13">
        <v>0</v>
      </c>
      <c r="K42" s="28">
        <v>1</v>
      </c>
      <c r="L42" s="14">
        <f>Tabla22[[#This Row],[Cantidad de actividades ejecutadas]]/(Tabla22[[#This Row],[Cantidad de actividades programadas]]+Tabla22[[#This Row],[Cantidad de actividades aplazadas y/o canceladas]])</f>
        <v>1</v>
      </c>
      <c r="M42" s="15">
        <v>0</v>
      </c>
      <c r="N42" s="15">
        <v>0</v>
      </c>
      <c r="O42" s="14">
        <v>1</v>
      </c>
      <c r="P42" s="30">
        <v>151</v>
      </c>
      <c r="Q42" s="28">
        <v>151</v>
      </c>
      <c r="R42" s="16">
        <f>Tabla22[[#This Row],[Numero de personas que asistieron]]/Tabla22[[#This Row],[Numero de personas convocadas]]</f>
        <v>1</v>
      </c>
    </row>
    <row r="43" spans="1:18" ht="45" x14ac:dyDescent="0.25">
      <c r="A43" s="34" t="s">
        <v>115</v>
      </c>
      <c r="B43" s="8">
        <v>39</v>
      </c>
      <c r="C43" s="35" t="s">
        <v>116</v>
      </c>
      <c r="D43" s="36" t="s">
        <v>125</v>
      </c>
      <c r="E43" s="37" t="s">
        <v>118</v>
      </c>
      <c r="F43" s="12" t="s">
        <v>126</v>
      </c>
      <c r="G43" s="13" t="s">
        <v>24</v>
      </c>
      <c r="H43" s="13"/>
      <c r="I43" s="33">
        <v>4</v>
      </c>
      <c r="J43" s="13">
        <v>0</v>
      </c>
      <c r="K43" s="13">
        <v>4</v>
      </c>
      <c r="L43" s="14">
        <f>Tabla22[[#This Row],[Cantidad de actividades ejecutadas]]/(Tabla22[[#This Row],[Cantidad de actividades programadas]]+Tabla22[[#This Row],[Cantidad de actividades aplazadas y/o canceladas]])</f>
        <v>1</v>
      </c>
      <c r="M43" s="15">
        <v>0</v>
      </c>
      <c r="N43" s="15">
        <v>0</v>
      </c>
      <c r="O43" s="14">
        <v>1</v>
      </c>
      <c r="P43" s="13">
        <v>135</v>
      </c>
      <c r="Q43" s="13">
        <v>135</v>
      </c>
      <c r="R43" s="16">
        <f>Tabla22[[#This Row],[Numero de personas que asistieron]]/Tabla22[[#This Row],[Numero de personas convocadas]]</f>
        <v>1</v>
      </c>
    </row>
    <row r="44" spans="1:18" ht="45" x14ac:dyDescent="0.25">
      <c r="A44" s="34" t="s">
        <v>115</v>
      </c>
      <c r="B44" s="8">
        <v>40</v>
      </c>
      <c r="C44" s="35" t="s">
        <v>116</v>
      </c>
      <c r="D44" s="10" t="s">
        <v>127</v>
      </c>
      <c r="E44" s="37" t="s">
        <v>118</v>
      </c>
      <c r="F44" s="12" t="s">
        <v>128</v>
      </c>
      <c r="G44" s="13" t="s">
        <v>24</v>
      </c>
      <c r="H44" s="20"/>
      <c r="I44" s="33">
        <v>1</v>
      </c>
      <c r="J44" s="13">
        <v>0</v>
      </c>
      <c r="K44" s="13">
        <v>1</v>
      </c>
      <c r="L44" s="14">
        <f>Tabla22[[#This Row],[Cantidad de actividades ejecutadas]]/(Tabla22[[#This Row],[Cantidad de actividades programadas]]+Tabla22[[#This Row],[Cantidad de actividades aplazadas y/o canceladas]])</f>
        <v>1</v>
      </c>
      <c r="M44" s="15">
        <v>0</v>
      </c>
      <c r="N44" s="15">
        <v>0</v>
      </c>
      <c r="O44" s="14">
        <v>1</v>
      </c>
      <c r="P44" s="13">
        <v>175</v>
      </c>
      <c r="Q44" s="13">
        <v>175</v>
      </c>
      <c r="R44" s="16">
        <f>Tabla22[[#This Row],[Numero de personas que asistieron]]/Tabla22[[#This Row],[Numero de personas convocadas]]</f>
        <v>1</v>
      </c>
    </row>
    <row r="45" spans="1:18" s="39" customFormat="1" ht="90" x14ac:dyDescent="0.2">
      <c r="A45" s="34" t="s">
        <v>115</v>
      </c>
      <c r="B45" s="8">
        <v>41</v>
      </c>
      <c r="C45" s="35" t="s">
        <v>116</v>
      </c>
      <c r="D45" s="31" t="s">
        <v>129</v>
      </c>
      <c r="E45" s="37" t="s">
        <v>118</v>
      </c>
      <c r="F45" s="12" t="s">
        <v>130</v>
      </c>
      <c r="G45" s="13" t="s">
        <v>24</v>
      </c>
      <c r="H45" s="20"/>
      <c r="I45" s="33">
        <v>1</v>
      </c>
      <c r="J45" s="13">
        <v>0</v>
      </c>
      <c r="K45" s="13">
        <v>1</v>
      </c>
      <c r="L45" s="14">
        <f>Tabla22[[#This Row],[Cantidad de actividades ejecutadas]]/(Tabla22[[#This Row],[Cantidad de actividades programadas]]+Tabla22[[#This Row],[Cantidad de actividades aplazadas y/o canceladas]])</f>
        <v>1</v>
      </c>
      <c r="M45" s="15">
        <v>3800000</v>
      </c>
      <c r="N45" s="15">
        <v>3800000</v>
      </c>
      <c r="O45" s="14">
        <f>Tabla22[[#This Row],[Recurso programado]]/Tabla22[[#This Row],[Recurso utilizado]]</f>
        <v>1</v>
      </c>
      <c r="P45" s="13">
        <v>22</v>
      </c>
      <c r="Q45" s="13">
        <v>22</v>
      </c>
      <c r="R45" s="16">
        <f>Tabla22[[#This Row],[Numero de personas que asistieron]]/Tabla22[[#This Row],[Numero de personas convocadas]]</f>
        <v>1</v>
      </c>
    </row>
    <row r="46" spans="1:18" ht="45" x14ac:dyDescent="0.25">
      <c r="A46" s="34" t="s">
        <v>115</v>
      </c>
      <c r="B46" s="8">
        <v>42</v>
      </c>
      <c r="C46" s="35" t="s">
        <v>116</v>
      </c>
      <c r="D46" s="36" t="s">
        <v>131</v>
      </c>
      <c r="E46" s="37" t="s">
        <v>118</v>
      </c>
      <c r="F46" s="12" t="s">
        <v>132</v>
      </c>
      <c r="G46" s="13" t="s">
        <v>24</v>
      </c>
      <c r="H46" s="40"/>
      <c r="I46" s="41">
        <v>4</v>
      </c>
      <c r="J46" s="42">
        <v>0</v>
      </c>
      <c r="K46" s="42">
        <v>4</v>
      </c>
      <c r="L46" s="14">
        <f>Tabla22[[#This Row],[Cantidad de actividades ejecutadas]]/(Tabla22[[#This Row],[Cantidad de actividades programadas]]+Tabla22[[#This Row],[Cantidad de actividades aplazadas y/o canceladas]])</f>
        <v>1</v>
      </c>
      <c r="M46" s="43">
        <v>0</v>
      </c>
      <c r="N46" s="43">
        <v>0</v>
      </c>
      <c r="O46" s="14">
        <v>1</v>
      </c>
      <c r="P46" s="42">
        <v>200</v>
      </c>
      <c r="Q46" s="44">
        <v>8</v>
      </c>
      <c r="R46" s="16">
        <f>Tabla22[[#This Row],[Numero de personas que asistieron]]/Tabla22[[#This Row],[Numero de personas convocadas]]</f>
        <v>0.04</v>
      </c>
    </row>
    <row r="47" spans="1:18" ht="45" x14ac:dyDescent="0.25">
      <c r="A47" s="34" t="s">
        <v>115</v>
      </c>
      <c r="B47" s="8">
        <v>43</v>
      </c>
      <c r="C47" s="35" t="s">
        <v>116</v>
      </c>
      <c r="D47" s="36" t="s">
        <v>133</v>
      </c>
      <c r="E47" s="37" t="s">
        <v>118</v>
      </c>
      <c r="F47" s="12" t="s">
        <v>132</v>
      </c>
      <c r="G47" s="13" t="s">
        <v>24</v>
      </c>
      <c r="H47" s="40"/>
      <c r="I47" s="41">
        <v>3</v>
      </c>
      <c r="J47" s="42">
        <v>0</v>
      </c>
      <c r="K47" s="42">
        <v>3</v>
      </c>
      <c r="L47" s="14">
        <f>Tabla22[[#This Row],[Cantidad de actividades ejecutadas]]/(Tabla22[[#This Row],[Cantidad de actividades programadas]]+Tabla22[[#This Row],[Cantidad de actividades aplazadas y/o canceladas]])</f>
        <v>1</v>
      </c>
      <c r="M47" s="43">
        <v>0</v>
      </c>
      <c r="N47" s="43">
        <v>0</v>
      </c>
      <c r="O47" s="14">
        <v>1</v>
      </c>
      <c r="P47" s="42">
        <v>300</v>
      </c>
      <c r="Q47" s="44">
        <v>232</v>
      </c>
      <c r="R47" s="16">
        <f>Tabla22[[#This Row],[Numero de personas que asistieron]]/Tabla22[[#This Row],[Numero de personas convocadas]]</f>
        <v>0.77333333333333332</v>
      </c>
    </row>
    <row r="48" spans="1:18" ht="45" x14ac:dyDescent="0.25">
      <c r="A48" s="34" t="s">
        <v>115</v>
      </c>
      <c r="B48" s="8">
        <v>44</v>
      </c>
      <c r="C48" s="35" t="s">
        <v>116</v>
      </c>
      <c r="D48" s="45" t="s">
        <v>134</v>
      </c>
      <c r="E48" s="37" t="s">
        <v>118</v>
      </c>
      <c r="F48" s="12" t="s">
        <v>132</v>
      </c>
      <c r="G48" s="13" t="s">
        <v>24</v>
      </c>
      <c r="H48" s="40"/>
      <c r="I48" s="41">
        <v>1</v>
      </c>
      <c r="J48" s="42"/>
      <c r="K48" s="42"/>
      <c r="L48" s="14">
        <f>Tabla22[[#This Row],[Cantidad de actividades ejecutadas]]/(Tabla22[[#This Row],[Cantidad de actividades programadas]]+Tabla22[[#This Row],[Cantidad de actividades aplazadas y/o canceladas]])</f>
        <v>0</v>
      </c>
      <c r="M48" s="43"/>
      <c r="N48" s="43"/>
      <c r="O48" s="14" t="e">
        <f>Tabla22[[#This Row],[Recurso programado]]/Tabla22[[#This Row],[Recurso utilizado]]</f>
        <v>#DIV/0!</v>
      </c>
      <c r="P48" s="42"/>
      <c r="Q48" s="44"/>
      <c r="R48" s="16" t="e">
        <f>Tabla22[[#This Row],[Numero de personas que asistieron]]/Tabla22[[#This Row],[Numero de personas convocadas]]</f>
        <v>#DIV/0!</v>
      </c>
    </row>
    <row r="49" spans="1:18" ht="45" x14ac:dyDescent="0.25">
      <c r="A49" s="34" t="s">
        <v>115</v>
      </c>
      <c r="B49" s="8">
        <v>45</v>
      </c>
      <c r="C49" s="35" t="s">
        <v>116</v>
      </c>
      <c r="D49" s="36" t="s">
        <v>135</v>
      </c>
      <c r="E49" s="37" t="s">
        <v>118</v>
      </c>
      <c r="F49" s="12" t="s">
        <v>128</v>
      </c>
      <c r="G49" s="13" t="s">
        <v>24</v>
      </c>
      <c r="H49" s="40"/>
      <c r="I49" s="46">
        <v>1</v>
      </c>
      <c r="J49" s="42">
        <v>0</v>
      </c>
      <c r="K49" s="42">
        <v>1</v>
      </c>
      <c r="L49" s="14">
        <f>Tabla22[[#This Row],[Cantidad de actividades ejecutadas]]/(Tabla22[[#This Row],[Cantidad de actividades programadas]]+Tabla22[[#This Row],[Cantidad de actividades aplazadas y/o canceladas]])</f>
        <v>1</v>
      </c>
      <c r="M49" s="43">
        <v>0</v>
      </c>
      <c r="N49" s="43">
        <v>0</v>
      </c>
      <c r="O49" s="14">
        <v>1</v>
      </c>
      <c r="P49" s="42">
        <v>34</v>
      </c>
      <c r="Q49" s="44">
        <v>34</v>
      </c>
      <c r="R49" s="16">
        <f>Tabla22[[#This Row],[Numero de personas que asistieron]]/Tabla22[[#This Row],[Numero de personas convocadas]]</f>
        <v>1</v>
      </c>
    </row>
    <row r="50" spans="1:18" ht="30" x14ac:dyDescent="0.25">
      <c r="A50" s="47" t="s">
        <v>136</v>
      </c>
      <c r="B50" s="8">
        <v>46</v>
      </c>
      <c r="C50" s="35" t="s">
        <v>116</v>
      </c>
      <c r="D50" s="36" t="s">
        <v>137</v>
      </c>
      <c r="E50" s="37" t="s">
        <v>118</v>
      </c>
      <c r="F50" s="12" t="s">
        <v>138</v>
      </c>
      <c r="G50" s="13" t="s">
        <v>24</v>
      </c>
      <c r="H50" s="40"/>
      <c r="I50" s="46">
        <v>1</v>
      </c>
      <c r="J50" s="42">
        <v>0</v>
      </c>
      <c r="K50" s="42">
        <v>1</v>
      </c>
      <c r="L50" s="14">
        <f>Tabla22[[#This Row],[Cantidad de actividades ejecutadas]]/(Tabla22[[#This Row],[Cantidad de actividades programadas]]+Tabla22[[#This Row],[Cantidad de actividades aplazadas y/o canceladas]])</f>
        <v>1</v>
      </c>
      <c r="M50" s="43">
        <v>0</v>
      </c>
      <c r="N50" s="43">
        <v>0</v>
      </c>
      <c r="O50" s="14">
        <v>1</v>
      </c>
      <c r="P50" s="42"/>
      <c r="Q50" s="44"/>
      <c r="R50" s="16" t="e">
        <f>Tabla22[[#This Row],[Numero de personas que asistieron]]/Tabla22[[#This Row],[Numero de personas convocadas]]</f>
        <v>#DIV/0!</v>
      </c>
    </row>
    <row r="51" spans="1:18" ht="30" x14ac:dyDescent="0.25">
      <c r="A51" s="47" t="s">
        <v>136</v>
      </c>
      <c r="B51" s="8">
        <v>47</v>
      </c>
      <c r="C51" s="35" t="s">
        <v>116</v>
      </c>
      <c r="D51" s="10" t="s">
        <v>139</v>
      </c>
      <c r="E51" s="37" t="s">
        <v>118</v>
      </c>
      <c r="F51" s="12" t="s">
        <v>138</v>
      </c>
      <c r="G51" s="13" t="s">
        <v>24</v>
      </c>
      <c r="H51" s="40"/>
      <c r="I51" s="46">
        <v>1</v>
      </c>
      <c r="J51" s="42">
        <v>0</v>
      </c>
      <c r="K51" s="42">
        <v>1</v>
      </c>
      <c r="L51" s="14">
        <f>Tabla22[[#This Row],[Cantidad de actividades ejecutadas]]/(Tabla22[[#This Row],[Cantidad de actividades programadas]]+Tabla22[[#This Row],[Cantidad de actividades aplazadas y/o canceladas]])</f>
        <v>1</v>
      </c>
      <c r="M51" s="43">
        <v>0</v>
      </c>
      <c r="N51" s="43">
        <v>0</v>
      </c>
      <c r="O51" s="14">
        <v>1</v>
      </c>
      <c r="P51" s="42"/>
      <c r="Q51" s="44"/>
      <c r="R51" s="16" t="e">
        <f>Tabla22[[#This Row],[Numero de personas que asistieron]]/Tabla22[[#This Row],[Numero de personas convocadas]]</f>
        <v>#DIV/0!</v>
      </c>
    </row>
    <row r="52" spans="1:18" ht="45.75" x14ac:dyDescent="0.25">
      <c r="A52" s="47" t="s">
        <v>136</v>
      </c>
      <c r="B52" s="8">
        <v>48</v>
      </c>
      <c r="C52" s="35" t="s">
        <v>116</v>
      </c>
      <c r="D52" s="48" t="s">
        <v>140</v>
      </c>
      <c r="E52" s="37" t="s">
        <v>118</v>
      </c>
      <c r="F52" s="12" t="s">
        <v>138</v>
      </c>
      <c r="G52" s="13" t="s">
        <v>24</v>
      </c>
      <c r="H52" s="40"/>
      <c r="I52" s="46">
        <v>1</v>
      </c>
      <c r="J52" s="42">
        <v>0</v>
      </c>
      <c r="K52" s="42">
        <v>1</v>
      </c>
      <c r="L52" s="14">
        <f>Tabla22[[#This Row],[Cantidad de actividades ejecutadas]]/(Tabla22[[#This Row],[Cantidad de actividades programadas]]+Tabla22[[#This Row],[Cantidad de actividades aplazadas y/o canceladas]])</f>
        <v>1</v>
      </c>
      <c r="M52" s="43">
        <v>0</v>
      </c>
      <c r="N52" s="43">
        <v>0</v>
      </c>
      <c r="O52" s="14">
        <v>1</v>
      </c>
      <c r="P52" s="42"/>
      <c r="Q52" s="42"/>
      <c r="R52" s="16" t="e">
        <f>Tabla22[[#This Row],[Numero de personas que asistieron]]/Tabla22[[#This Row],[Numero de personas convocadas]]</f>
        <v>#DIV/0!</v>
      </c>
    </row>
    <row r="53" spans="1:18" ht="45.75" x14ac:dyDescent="0.25">
      <c r="A53" s="47" t="s">
        <v>136</v>
      </c>
      <c r="B53" s="8">
        <v>49</v>
      </c>
      <c r="C53" s="35" t="s">
        <v>116</v>
      </c>
      <c r="D53" s="48" t="s">
        <v>141</v>
      </c>
      <c r="E53" s="37" t="s">
        <v>118</v>
      </c>
      <c r="F53" s="12" t="s">
        <v>138</v>
      </c>
      <c r="G53" s="13" t="s">
        <v>24</v>
      </c>
      <c r="H53" s="40"/>
      <c r="I53" s="46">
        <v>1</v>
      </c>
      <c r="J53" s="42">
        <v>0</v>
      </c>
      <c r="K53" s="42">
        <v>1</v>
      </c>
      <c r="L53" s="14">
        <f>Tabla22[[#This Row],[Cantidad de actividades ejecutadas]]/(Tabla22[[#This Row],[Cantidad de actividades programadas]]+Tabla22[[#This Row],[Cantidad de actividades aplazadas y/o canceladas]])</f>
        <v>1</v>
      </c>
      <c r="M53" s="43">
        <v>0</v>
      </c>
      <c r="N53" s="43">
        <v>0</v>
      </c>
      <c r="O53" s="14">
        <v>1</v>
      </c>
      <c r="P53" s="42"/>
      <c r="Q53" s="42"/>
      <c r="R53" s="16" t="e">
        <f>Tabla22[[#This Row],[Numero de personas que asistieron]]/Tabla22[[#This Row],[Numero de personas convocadas]]</f>
        <v>#DIV/0!</v>
      </c>
    </row>
    <row r="54" spans="1:18" ht="30" x14ac:dyDescent="0.25">
      <c r="A54" s="49" t="s">
        <v>136</v>
      </c>
      <c r="B54" s="8">
        <v>50</v>
      </c>
      <c r="C54" s="50" t="s">
        <v>116</v>
      </c>
      <c r="D54" s="51" t="s">
        <v>142</v>
      </c>
      <c r="E54" s="52" t="s">
        <v>118</v>
      </c>
      <c r="F54" s="53" t="s">
        <v>138</v>
      </c>
      <c r="G54" s="54" t="s">
        <v>24</v>
      </c>
      <c r="H54" s="55"/>
      <c r="I54" s="56">
        <v>1</v>
      </c>
      <c r="J54" s="57">
        <v>0</v>
      </c>
      <c r="K54" s="57">
        <v>1</v>
      </c>
      <c r="L54" s="14">
        <f>Tabla22[[#This Row],[Cantidad de actividades ejecutadas]]/(Tabla22[[#This Row],[Cantidad de actividades programadas]]+Tabla22[[#This Row],[Cantidad de actividades aplazadas y/o canceladas]])</f>
        <v>1</v>
      </c>
      <c r="M54" s="58">
        <v>0</v>
      </c>
      <c r="N54" s="58">
        <v>0</v>
      </c>
      <c r="O54" s="14">
        <v>1</v>
      </c>
      <c r="P54" s="57"/>
      <c r="Q54" s="57"/>
      <c r="R54" s="16" t="e">
        <f>Tabla22[[#This Row],[Numero de personas que asistieron]]/Tabla22[[#This Row],[Numero de personas convocadas]]</f>
        <v>#DIV/0!</v>
      </c>
    </row>
    <row r="55" spans="1:18" x14ac:dyDescent="0.25">
      <c r="F55" s="61" t="s">
        <v>143</v>
      </c>
      <c r="G55" s="62">
        <f>COUNTIF($G$5:$G$54,"En curso")</f>
        <v>0</v>
      </c>
      <c r="H55" s="63"/>
      <c r="I55" s="63"/>
      <c r="J55" s="63"/>
      <c r="K55" s="63"/>
      <c r="L55" s="64"/>
      <c r="M55" s="63"/>
      <c r="N55" s="63"/>
      <c r="O55" s="63"/>
      <c r="P55" s="63"/>
    </row>
    <row r="56" spans="1:18" x14ac:dyDescent="0.25">
      <c r="F56" s="65" t="s">
        <v>53</v>
      </c>
      <c r="G56" s="62">
        <f>COUNTIF($G$5:$G$54,"Suspendido")</f>
        <v>4</v>
      </c>
      <c r="H56" s="63"/>
      <c r="I56" s="63"/>
      <c r="J56" s="63"/>
      <c r="K56" s="66" t="s">
        <v>144</v>
      </c>
      <c r="L56" s="67">
        <f>AVERAGE(Tabla22[% Eficacia])</f>
        <v>0.9</v>
      </c>
      <c r="M56" s="63"/>
      <c r="N56" s="63"/>
      <c r="O56" s="63"/>
      <c r="P56" s="63"/>
    </row>
    <row r="57" spans="1:18" x14ac:dyDescent="0.25">
      <c r="F57" s="68" t="s">
        <v>24</v>
      </c>
      <c r="G57" s="62">
        <f>COUNTIF($G$5:$G$54,"Finalizado")</f>
        <v>46</v>
      </c>
      <c r="J57" s="63"/>
      <c r="K57" s="66" t="s">
        <v>145</v>
      </c>
      <c r="L57" s="69">
        <f>(G57/G59)</f>
        <v>0.92</v>
      </c>
      <c r="M57" s="63"/>
      <c r="N57" s="63"/>
      <c r="O57" s="63"/>
      <c r="P57" s="63"/>
    </row>
    <row r="58" spans="1:18" x14ac:dyDescent="0.25">
      <c r="F58" s="70" t="s">
        <v>146</v>
      </c>
      <c r="G58" s="62">
        <f>COUNTIF($G$5:$G$54,"Por definir")</f>
        <v>0</v>
      </c>
      <c r="H58" s="71"/>
      <c r="I58" s="63"/>
      <c r="J58" s="63"/>
      <c r="K58" s="66" t="s">
        <v>147</v>
      </c>
      <c r="L58" s="69">
        <f>((G55+G57)/G59)</f>
        <v>0.92</v>
      </c>
      <c r="M58" s="63"/>
      <c r="N58" s="63"/>
      <c r="O58" s="63"/>
      <c r="P58" s="63"/>
    </row>
    <row r="59" spans="1:18" x14ac:dyDescent="0.25">
      <c r="F59" s="66" t="s">
        <v>148</v>
      </c>
      <c r="G59" s="44">
        <f>G55+G56+G57+G58</f>
        <v>50</v>
      </c>
    </row>
  </sheetData>
  <mergeCells count="3">
    <mergeCell ref="A1:R1"/>
    <mergeCell ref="A2:R2"/>
    <mergeCell ref="A3:R3"/>
  </mergeCells>
  <conditionalFormatting sqref="G5:G54">
    <cfRule type="containsText" dxfId="24" priority="1" operator="containsText" text="Por definir">
      <formula>NOT(ISERROR(SEARCH("Por definir",G5)))</formula>
    </cfRule>
    <cfRule type="containsText" dxfId="23" priority="2" operator="containsText" text="Finalizado">
      <formula>NOT(ISERROR(SEARCH("Finalizado",G5)))</formula>
    </cfRule>
    <cfRule type="containsText" dxfId="22" priority="3" operator="containsText" text="Suspendido">
      <formula>NOT(ISERROR(SEARCH("Suspendido",G5)))</formula>
    </cfRule>
    <cfRule type="containsText" dxfId="21" priority="4" operator="containsText" text="En curso">
      <formula>NOT(ISERROR(SEARCH("En curso",G5)))</formula>
    </cfRule>
  </conditionalFormatting>
  <dataValidations count="1">
    <dataValidation type="list" allowBlank="1" showInputMessage="1" showErrorMessage="1" sqref="G5:G54">
      <formula1>$F$55:$F$58</formula1>
    </dataValidation>
  </dataValidations>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trabajo PIC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Alberto Cuesta Palacios</dc:creator>
  <cp:lastModifiedBy>Carlos Alberto Cuesta Palacios</cp:lastModifiedBy>
  <dcterms:created xsi:type="dcterms:W3CDTF">2023-01-20T14:04:05Z</dcterms:created>
  <dcterms:modified xsi:type="dcterms:W3CDTF">2023-01-20T14:04:32Z</dcterms:modified>
</cp:coreProperties>
</file>