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AES/"/>
    </mc:Choice>
  </mc:AlternateContent>
  <bookViews>
    <workbookView xWindow="0" yWindow="0" windowWidth="20490" windowHeight="7320" tabRatio="742"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Comunicaciones" sheetId="7" r:id="rId8"/>
    <sheet name="Requerimientos" sheetId="17" r:id="rId9"/>
    <sheet name="Alcance" sheetId="8" r:id="rId10"/>
    <sheet name="EDT- Actividades " sheetId="18" r:id="rId11"/>
    <sheet name="EDT- Actividades" sheetId="11" state="hidden" r:id="rId12"/>
    <sheet name="Riesgos" sheetId="9" r:id="rId13"/>
    <sheet name="REF" sheetId="15" state="hidden" r:id="rId14"/>
  </sheets>
  <externalReferences>
    <externalReference r:id="rId15"/>
  </externalReferences>
  <definedNames>
    <definedName name="Activos" localSheetId="9">#REF!</definedName>
    <definedName name="Activos" localSheetId="11">#REF!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2">#REF!</definedName>
    <definedName name="Activos">#REF!</definedName>
    <definedName name="ActivosP1" localSheetId="9">#REF!</definedName>
    <definedName name="ActivosP1" localSheetId="11">#REF!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2">#REF!</definedName>
    <definedName name="ActivosP1">#REF!</definedName>
    <definedName name="ActivosP10" localSheetId="9">#REF!</definedName>
    <definedName name="ActivosP10" localSheetId="11">#REF!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2">#REF!</definedName>
    <definedName name="ActivosP10">#REF!</definedName>
    <definedName name="ActivosP11" localSheetId="9">#REF!</definedName>
    <definedName name="ActivosP11" localSheetId="11">#REF!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2">#REF!</definedName>
    <definedName name="ActivosP11">#REF!</definedName>
    <definedName name="Activosp11000" localSheetId="9">#REF!</definedName>
    <definedName name="Activosp11000" localSheetId="11">#REF!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2">#REF!</definedName>
    <definedName name="Activosp11000">#REF!</definedName>
    <definedName name="ActivosP12" localSheetId="9">#REF!</definedName>
    <definedName name="ActivosP12" localSheetId="11">#REF!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2">#REF!</definedName>
    <definedName name="ActivosP12">#REF!</definedName>
    <definedName name="ActivosP2" localSheetId="9">#REF!</definedName>
    <definedName name="ActivosP2" localSheetId="11">#REF!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2">#REF!</definedName>
    <definedName name="ActivosP2">#REF!</definedName>
    <definedName name="ActivosP3" localSheetId="9">#REF!</definedName>
    <definedName name="ActivosP3" localSheetId="11">#REF!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2">#REF!</definedName>
    <definedName name="ActivosP3">#REF!</definedName>
    <definedName name="ActivosP4" localSheetId="9">#REF!</definedName>
    <definedName name="ActivosP4" localSheetId="11">#REF!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2">#REF!</definedName>
    <definedName name="ActivosP4">#REF!</definedName>
    <definedName name="ActivosP5" localSheetId="9">#REF!</definedName>
    <definedName name="ActivosP5" localSheetId="11">#REF!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2">#REF!</definedName>
    <definedName name="ActivosP5">#REF!</definedName>
    <definedName name="ActivosP6" localSheetId="9">#REF!</definedName>
    <definedName name="ActivosP6" localSheetId="11">#REF!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2">#REF!</definedName>
    <definedName name="ActivosP6">#REF!</definedName>
    <definedName name="ActivosP7" localSheetId="9">#REF!</definedName>
    <definedName name="ActivosP7" localSheetId="11">#REF!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2">#REF!</definedName>
    <definedName name="ActivosP7">#REF!</definedName>
    <definedName name="ActivosP8" localSheetId="9">#REF!</definedName>
    <definedName name="ActivosP8" localSheetId="11">#REF!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2">#REF!</definedName>
    <definedName name="ActivosP8">#REF!</definedName>
    <definedName name="ActivosP9" localSheetId="9">#REF!</definedName>
    <definedName name="ActivosP9" localSheetId="11">#REF!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2">#REF!</definedName>
    <definedName name="ActivosP9">#REF!</definedName>
    <definedName name="_xlnm.Print_Area" localSheetId="9">Alcance!$B$2:$P$8</definedName>
    <definedName name="_xlnm.Print_Area" localSheetId="11">'EDT- Actividades'!$B$2:$E$7</definedName>
    <definedName name="_xlnm.Print_Area" localSheetId="10">'EDT- Actividades '!$B$2:$E$7</definedName>
    <definedName name="_xlnm.Print_Area" localSheetId="2">Indicadores!$B$2:$I$13</definedName>
    <definedName name="_xlnm.Print_Area" localSheetId="6">Interesados!$B$2:$H$27</definedName>
    <definedName name="_xlnm.Print_Area" localSheetId="1">'Justificación - Objetivo'!$B$2:$P$13</definedName>
    <definedName name="_xlnm.Print_Area" localSheetId="7">'Plan Comunicaciones'!$B$2:$H$22</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12">Riesgos!$B$2:$P$18</definedName>
    <definedName name="Consulta__L" localSheetId="9">#REF!</definedName>
    <definedName name="Consulta__L" localSheetId="11">#REF!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2">#REF!</definedName>
    <definedName name="Consulta__L">#REF!</definedName>
    <definedName name="gloria" localSheetId="9">#REF!</definedName>
    <definedName name="gloria" localSheetId="11">#REF!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2">#REF!</definedName>
    <definedName name="gloria">#REF!</definedName>
    <definedName name="pl" localSheetId="9">#REF!</definedName>
    <definedName name="pl" localSheetId="11">#REF!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2">#REF!</definedName>
    <definedName name="pl">#REF!</definedName>
  </definedNames>
  <calcPr calcId="162913"/>
</workbook>
</file>

<file path=xl/calcChain.xml><?xml version="1.0" encoding="utf-8"?>
<calcChain xmlns="http://schemas.openxmlformats.org/spreadsheetml/2006/main">
  <c r="L33" i="18" l="1"/>
  <c r="I32" i="18"/>
  <c r="I31" i="18"/>
  <c r="I30" i="18"/>
  <c r="I29" i="18"/>
  <c r="I28" i="18"/>
  <c r="I27" i="18"/>
  <c r="I26" i="18"/>
  <c r="I25" i="18"/>
  <c r="I24" i="18"/>
  <c r="I23" i="18"/>
  <c r="I21" i="18"/>
  <c r="I20" i="18"/>
  <c r="I19" i="18"/>
  <c r="I18" i="18"/>
  <c r="I17" i="18"/>
  <c r="I15" i="18"/>
  <c r="I14" i="18"/>
  <c r="I13" i="18"/>
  <c r="I12" i="18"/>
  <c r="I11" i="18"/>
  <c r="E33" i="18"/>
  <c r="C16" i="12"/>
  <c r="M2" i="9"/>
  <c r="M3" i="9"/>
  <c r="M4" i="9"/>
  <c r="D7" i="9"/>
  <c r="K2" i="11"/>
  <c r="K3" i="11"/>
  <c r="K4" i="11"/>
  <c r="D7" i="11"/>
  <c r="I10" i="11"/>
  <c r="L10" i="11"/>
  <c r="I12" i="11"/>
  <c r="L12" i="11"/>
  <c r="I14" i="11"/>
  <c r="I15" i="11"/>
  <c r="I16" i="11"/>
  <c r="E17" i="11"/>
  <c r="L17" i="11"/>
  <c r="K2" i="18"/>
  <c r="K3" i="18"/>
  <c r="K4" i="18"/>
  <c r="D7" i="18"/>
  <c r="M2" i="8"/>
  <c r="M3" i="8"/>
  <c r="M4" i="8"/>
  <c r="D7" i="8"/>
  <c r="G2" i="17"/>
  <c r="G3" i="17"/>
  <c r="G4" i="17"/>
  <c r="C7" i="17"/>
  <c r="G2" i="7"/>
  <c r="G3" i="7"/>
  <c r="G4" i="7"/>
  <c r="C7" i="7"/>
  <c r="H2" i="6"/>
  <c r="H3" i="6"/>
  <c r="H4" i="6"/>
  <c r="D7" i="6"/>
  <c r="G2" i="12"/>
  <c r="G3" i="12"/>
  <c r="G4" i="12"/>
  <c r="A6" i="12"/>
  <c r="C7" i="12"/>
  <c r="G2" i="16"/>
  <c r="G3" i="16"/>
  <c r="G4" i="16"/>
  <c r="G2" i="5"/>
  <c r="G3" i="5"/>
  <c r="G4" i="5"/>
  <c r="C7" i="5"/>
  <c r="I2" i="3"/>
  <c r="I3" i="3"/>
  <c r="I4" i="3"/>
  <c r="D7" i="3"/>
  <c r="M2" i="2"/>
  <c r="M3" i="2"/>
  <c r="M4" i="2"/>
  <c r="D7" i="2"/>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<sst xmlns="http://schemas.openxmlformats.org/spreadsheetml/2006/main" count="516" uniqueCount="328">
  <si>
    <t xml:space="preserve">NOMBRE DEL PROYECTO </t>
  </si>
  <si>
    <t>TIPO</t>
  </si>
  <si>
    <t>UNIDAD DE MEDIDA</t>
  </si>
  <si>
    <t>META</t>
  </si>
  <si>
    <t>TENDENCIA</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</si>
  <si>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</si>
  <si>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</si>
  <si>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</si>
  <si>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</si>
  <si>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</si>
  <si>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</si>
  <si>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</si>
  <si>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</si>
  <si>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</si>
  <si>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</si>
  <si>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</si>
  <si>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</si>
  <si>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</si>
  <si>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</si>
  <si>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</si>
  <si>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</si>
  <si>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</si>
  <si>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</si>
  <si>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</si>
  <si>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</si>
  <si>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</si>
  <si>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</si>
  <si>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</si>
  <si>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</si>
  <si>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</si>
  <si>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</si>
  <si>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</si>
  <si>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</si>
  <si>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</si>
  <si>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</si>
  <si>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</si>
  <si>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</si>
  <si>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</si>
  <si>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VALOR COMPROMETIDO</t>
  </si>
  <si>
    <t>VALOR OBLIGADO</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</si>
  <si>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</si>
  <si>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</si>
  <si>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</si>
  <si>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</si>
  <si>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</si>
  <si>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</si>
  <si>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</si>
  <si>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</si>
  <si>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</si>
  <si>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</si>
  <si>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</si>
  <si>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</si>
  <si>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</si>
  <si>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</si>
  <si>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</si>
  <si>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</si>
  <si>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</si>
  <si>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</si>
  <si>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</si>
  <si>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</si>
  <si>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</si>
  <si>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</si>
  <si>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</si>
  <si>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</si>
  <si>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</si>
  <si>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</si>
  <si>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</si>
  <si>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</si>
  <si>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</si>
  <si>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</si>
  <si>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</si>
  <si>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</si>
  <si>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</si>
  <si>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</si>
  <si>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</si>
  <si>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</si>
  <si>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</si>
  <si>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</si>
  <si>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</si>
  <si>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</si>
  <si>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</si>
  <si>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</si>
  <si>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</si>
  <si>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</si>
  <si>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</si>
  <si>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</si>
  <si>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</si>
  <si>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</si>
  <si>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</si>
  <si>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</si>
  <si>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</si>
  <si>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</si>
  <si>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</si>
  <si>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</si>
  <si>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</si>
  <si>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</si>
  <si>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</si>
  <si>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</si>
  <si>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</si>
  <si>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</si>
  <si>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</si>
  <si>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</si>
  <si>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</si>
  <si>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</si>
  <si>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</si>
  <si>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</si>
  <si>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</si>
  <si>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</si>
  <si>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</si>
  <si>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</si>
  <si>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</si>
  <si>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</si>
  <si>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</si>
  <si>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</si>
  <si>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</si>
  <si>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</si>
  <si>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</si>
  <si>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</si>
  <si>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</si>
  <si>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</si>
  <si>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RESPONSABLE DE GESTIONAR EL RIESGO</t>
  </si>
  <si>
    <t>Bajo</t>
  </si>
  <si>
    <t>Medio</t>
  </si>
  <si>
    <t>Alto</t>
  </si>
  <si>
    <t>Extremo</t>
  </si>
  <si>
    <t>%</t>
  </si>
  <si>
    <t>% de cumplimiento</t>
  </si>
  <si>
    <t>Gerentes del proyecto</t>
  </si>
  <si>
    <t>Líder Técnico</t>
  </si>
  <si>
    <t>Mail con requerimientos</t>
  </si>
  <si>
    <t>Mail de aceptación o ajuste</t>
  </si>
  <si>
    <t xml:space="preserve">Documento de solicitud de avance y evidencias del proyecto. </t>
  </si>
  <si>
    <t>Informa sobre ejecución de entregables asignados</t>
  </si>
  <si>
    <t>Cuando la soliciten</t>
  </si>
  <si>
    <t>Documento de seguimiento de entregables del proyecto y evidencias</t>
  </si>
  <si>
    <t>Documento de seguimiento de entregables bajo su responsabilidad.</t>
  </si>
  <si>
    <t>Mejorar la calidad y cantidad de información disponible</t>
  </si>
  <si>
    <t>Entrega los requerimientos para fortalecer el portal</t>
  </si>
  <si>
    <t xml:space="preserve">Acepta o solicita modificaciones del portal </t>
  </si>
  <si>
    <t>Informa sobre ejecución de nuevos reportes solicitados</t>
  </si>
  <si>
    <t>Se cuenta con las estructuras de datos de los origenes de información definidos para la implementación del proyecto.
Se cuenta con la infraestructura y licenciamiento para la ejecución del proyecto.</t>
  </si>
  <si>
    <t>Lograr el reconocimiento y la confianza de los usuarios</t>
  </si>
  <si>
    <t>• Proponer el proyecto y ubicarlo en la estrategia de la entidad.
• Promover el proyecto y buscar el apoyo necesario al interior de la entidad para el desarrollo del mismo. 
• Gestionar la consecución de los recursos necesarios para el desarrollo del proyecto.
• Tomar decisiones claves en el proyecto.
• Orientar al gerente de proyecto y equipo cuando se desvíen por falta de información. 
• Autorizar el cierre del proyecto, entregando previamente  a la entidad los productos finales del proyecto.</t>
  </si>
  <si>
    <t>• Participar en la planificación del proyecto: Definir los objetivos del proyecto y el plan de trabajo (EDT - estructura detallada de actividades) y productos entregables.
• Identificar a las partes interesadas (Stakeholders) del proyecto.
• Elaborar y ejecutar el plan de comunicaciones del proyecto.
• Identificar y gestionar los riesgos del proyecto.
• Coordinar al equipo de trabajo del proyecto.
• Realizar el seguimiento al desarrollo del plan de trabajo definido (ejecución de actividades y entregables).
• Gestionar los recursos asignados al proyecto. 
• Liderar el proceso de gestión del cambio que se requiera para el desarrollo del proyecto. 
• Participar en la toma de decisiones respecto a los cambios que requiera el proyecto.
• Comunicar al patrocinador (Sponsor) las novedades generadas al interior del proyecto.
• Informar a las partes interesadas en el proyecto los cambios y decisiones que afectan la planificación del proyecto.
• Participar en la solución imprevistos con las partes interesadas y el equipo del proyecto.</t>
  </si>
  <si>
    <t>• Recolectar y articular todos los requerimientos  y necesidades del patrocinador (Sponsor) y de las partes interesadas (Stakeholders) del proyecto.
• Coordinar al equipo de trabajo asignado al interior del proyecto.
• Ejecutar oportunamente las actividades asignadas y relacionadas con el desarrollo del proyecto.
• Reportar al gerente de proyecto los avances y dificultades respecto a la ejecución del plan de trabajo propuesto. 
• Comunicar oportunamente al gerente de proyecto las novedades generadas en los diferentes frentes de trabajo.
• Asistir al gerente del proyecto en el logro de los objetivos propuestos para el proyecto.
• Revisar y validar que el producto final cumple con requerimientos y  los criterios de aceptación definidos.
• Asegurar que las partes interesadas (Stakeholders) y el patrocinador (Sponsor) aprueben los entregables del proyecto.
• Participar en la elaboración y ejecución del plan de pruebas de aceptación de producto (cuando se requiera).
• Participar en la elaboración y ejecución del plan de capacitación (cuando se requiera).</t>
  </si>
  <si>
    <t>Diana Carolina Enciso Upegui</t>
  </si>
  <si>
    <t>• Especificar las necesidades técnicas de la solución.
• Participar en la definición de los aspectos técnicos que requiere el diseño de la solución.
• Participar en la elaboración y ejecución del plan de pruebas de la solución</t>
  </si>
  <si>
    <t>Proveedor</t>
  </si>
  <si>
    <t>Superintendente de Sociedades</t>
  </si>
  <si>
    <t>2201000 Ext 8740</t>
  </si>
  <si>
    <t xml:space="preserve">Proveedor de la solución </t>
  </si>
  <si>
    <t>DEnciso@supersociedades.gov.co</t>
  </si>
  <si>
    <t>Jefe Oficina Asesora de Planeación</t>
  </si>
  <si>
    <t>Coordinador Grupo de Arquitectura de Datos</t>
  </si>
  <si>
    <t>CBustos@supersociedades.gov.co</t>
  </si>
  <si>
    <t>Página 9 de 12</t>
  </si>
  <si>
    <t>Gerente de Proyecto</t>
  </si>
  <si>
    <t>Desarrollo inadecuado de la solución debido a la omisión de información en el levantamiento de los requerimientos</t>
  </si>
  <si>
    <t xml:space="preserve">• Identificar toda la información necesaria a tener en cuenta para que la solución cuente con las funcionalidades que se requieren. 
• Contar con la participación del funcionario que conozca las necesidades de las partes interesadas para la elaboración de los requerimientos de la solución. </t>
  </si>
  <si>
    <t>Realizar la descripción funcional de los nuevos reportes que se requieren agregar</t>
  </si>
  <si>
    <t>Realizar los requerimientos de ajuste de diseño que requiere la vista 360.</t>
  </si>
  <si>
    <t>Realizar los desarrollos requeridos para agregar los reportes y realizar los ajustes de diseño solicitados.</t>
  </si>
  <si>
    <t>Realizar las pruebas de la solución y hacer los ajustes que se requieran</t>
  </si>
  <si>
    <t>Solución funcionando en ambiente productivo</t>
  </si>
  <si>
    <t>Requerimientos</t>
  </si>
  <si>
    <t>Santiago Orduz Salazar
David Andrés Ibáñez Parra
Fabian Ulises Velandia Soto
Diana Carolina Enciso Upegui</t>
  </si>
  <si>
    <t>Ricardo Molano León
Santiago Orduz Salazar
Fabian Ulises Velandia Soto</t>
  </si>
  <si>
    <t>HighTech Software
Fabian Ulises Velandia Soto
Camilo Andres Bustos Mancera</t>
  </si>
  <si>
    <t>Se realizaron las sesiones de entendimiento de problemas y objetivos de los reportes agregados globales.
Se revisaron las maquetas de la interfaz de generación de reportes agregados y las maquetas de los reportes en Excel.
Se revisó la maqueta propuesta para el reporte dinámico de las 1.000 empresas más grandes.</t>
  </si>
  <si>
    <t>Se entregó en producción de la interfaz gráfica de usuario que permita realizar una vista 360° de cada una de las sociedades de las cuales se ha recibido información contable y financiera, así como de las sociedades que llevan procesos en las delegaturas con funciones jurisdiccionales.
Se presentó la versión en producción con todos los componentes funcionales de la Vista 360°, entre los ajustes se destacan la visualización de los procesos jurisdiccionales y la descarga de los reportes individuales de datos básicos y estados financieros.</t>
  </si>
  <si>
    <t>Entregar la vista 360 en ambiente productivo, con nueva interfaz gráfica en el dominio de supersociedades</t>
  </si>
  <si>
    <t>Solución funcionando en ambiente productivo en el dominio de supersociedades</t>
  </si>
  <si>
    <t>HighTech Software
Fabian Ulises Velandia Soto
Camilo Andres Bustos Mancera
Santiago Orduz Salazar
David Andrés Ibáñez Parra
Diana Carolina Enciso Upegui</t>
  </si>
  <si>
    <t>Realizar el levantamiento de los nuevos requerimientos del portal de información empresarial</t>
  </si>
  <si>
    <t>Implementar la fase I de los nuevos requerimientos del portal de información empresarial</t>
  </si>
  <si>
    <t>NUVU</t>
  </si>
  <si>
    <t>Superintendente Delegado de Asuntos Económicos y Societarios</t>
  </si>
  <si>
    <t>Adriana Ximena Morales Ballesteros</t>
  </si>
  <si>
    <t>Funcionario Grupo de Arquitectura de Datos</t>
  </si>
  <si>
    <t>Amorales@supersociedades.gov.co</t>
  </si>
  <si>
    <t>Nivel de cumplimiento del EDT del proyecto</t>
  </si>
  <si>
    <t>Director de Tecnologías de la Información y las Comunicaciones</t>
  </si>
  <si>
    <t>EVIDENCIA O AVANCES  DE LOS ENTREGABLES</t>
  </si>
  <si>
    <t xml:space="preserve">Fortalecer el sistema de información de carácter preventivo
</t>
  </si>
  <si>
    <t>Carlos Gerardo Mantilla Gómez</t>
  </si>
  <si>
    <t>Superintendente Delegado Delegatura de Supervisión Societaria</t>
  </si>
  <si>
    <t>CMantilla@SUPERSOCIEDADES.GOV.CO</t>
  </si>
  <si>
    <t>María Zoraida Peña González</t>
  </si>
  <si>
    <t>MariaPG@SUPERSOCIEDADES.GOV.CO</t>
  </si>
  <si>
    <t xml:space="preserve">Inteligencia de datos (supervisión preventiva con Alertas Tempranas v3.0) - 2022
</t>
  </si>
  <si>
    <t xml:space="preserve">
Proteger el orden público económico a través de una prevención efectiva de la materialización de los riesgos LA/FT/FPADM, riesgos de soborno transnacional y riesgos de corrupción; mediante la identificación de los factores de riesgo y alertas tempranas claves, para lograr una supervisión asertiva.
</t>
  </si>
  <si>
    <t xml:space="preserve">Robustecer las herramientas tecnológicas para la supervisión preventiva de las sociedades vigiladas.
</t>
  </si>
  <si>
    <t xml:space="preserve">Ana María Álzate – Delegada de Asuntos Económicos y Societarios / Carlos Mantilla – Delegado de Supervisión Societaria.
</t>
  </si>
  <si>
    <t xml:space="preserve">Adriana Ximena Morales – Funcionario de Arquitectura de datos.
</t>
  </si>
  <si>
    <t>Ana María Álzate – Delegada de Asuntos Económicos y Societarios / Carlos Mantilla – Delegado de Supervisión Societaria.</t>
  </si>
  <si>
    <t>- María Isabel Mosquera – Funcionaria grupo de Análisis y Seguimiento Financiero 
- María Claudia Córdoba - Funcionaria grupo de Análisis y Seguimiento Financiero 
- Ana María Cuervo - Funcionaria grupo de Análisis y Seguimiento Financiero 
- Douglas Ballesteros - Coordinador de Estudios Empresariales.</t>
  </si>
  <si>
    <t>Adriana Ximena Morales – Funcionario de Arquitectura de datos.</t>
  </si>
  <si>
    <t>Ana María Alzate</t>
  </si>
  <si>
    <t>AAlzate@supersociedades.gov.co</t>
  </si>
  <si>
    <t>Billy Escobar Pérez</t>
  </si>
  <si>
    <t>BEscobar@SUPERSOCIEDADES.GOV.CO</t>
  </si>
  <si>
    <t>Douglas Andrés Ballesteros</t>
  </si>
  <si>
    <t>DBallesteros@SUPERSOCIEDADES.GOV.CO</t>
  </si>
  <si>
    <t>Iván Suárez</t>
  </si>
  <si>
    <t xml:space="preserve">Asesor de Despacho </t>
  </si>
  <si>
    <t>ISuarez@supersociedades.gov.co</t>
  </si>
  <si>
    <t>David Gómez</t>
  </si>
  <si>
    <t>Director de Información Empresarial y Estudios Económicos y Contables.</t>
  </si>
  <si>
    <t>DGomez@SUPERSOCIEDADES.GOV.C</t>
  </si>
  <si>
    <t xml:space="preserve">Funcionaria grupo de Análisis y Seguimiento Financiero </t>
  </si>
  <si>
    <t xml:space="preserve">María Isabel Mosquera </t>
  </si>
  <si>
    <t>María Claudia Córdoba</t>
  </si>
  <si>
    <t xml:space="preserve">Ana María Cuervo </t>
  </si>
  <si>
    <t>Camilo León</t>
  </si>
  <si>
    <t>camilol@SUPERSOCIEDADES.GOV.CO</t>
  </si>
  <si>
    <t>MariaisabelM@SUPERSOCIEDADES.GOV.CO</t>
  </si>
  <si>
    <t>MariaCCS@SUPERSOCIEDADES.GOV.CO</t>
  </si>
  <si>
    <t>AnaCG@SUPERSOCIEDADES.GOV.CO</t>
  </si>
  <si>
    <t>Billy Escobar Pérez
Ana María Alzate
Carlos Gerardo Mantilla</t>
  </si>
  <si>
    <t>Solicitan Información sobre gestión y avance de entregables del proyecto</t>
  </si>
  <si>
    <t>Ivan Súarez
David Gómez</t>
  </si>
  <si>
    <t>• Camilo León
• Camilo Andres Bustos Mancera</t>
  </si>
  <si>
    <t xml:space="preserve">
- María Isabel Mosquera – Funcionaria grupo de Análisis y Seguimiento Financiero 
- María Claudia Córdoba - Funcionaria grupo de Análisis y Seguimiento Financiero 
- Ana María Cuervo - Funcionaria grupo de Análisis y Seguimiento Financiero 
- Douglas Ballesteros - Coordinador de Estudios Empresariales.
- Diana Aguasaco - Funcionaria Grupo de Proyectos de Tecnología.
</t>
  </si>
  <si>
    <t>Se requiere robustecer las herramientas tecnológicas para la supervisión preventiva de las sociedades supervisadas obligadas a enviar  información financiera, reportada por nuestros supervisados de los años 2020 y 2021</t>
  </si>
  <si>
    <t>Punto de entrada 70 (NIF "Microempresas")</t>
  </si>
  <si>
    <t>No contar con el tiempo de ejecución del proyecto necesario a partir de las necesidades requeridas para el proyecto.</t>
  </si>
  <si>
    <t>Que las nuevas herramientas de información generadas cumplan con los criterios requeridos por el area funcional.</t>
  </si>
  <si>
    <t xml:space="preserve">- Matriz de análisis de factores de riesgo vía alertas tempranas  (matriz de riesgos emergentes -  LA/FT/FPADM - Lavado de Activos, Financiación del Terrorismo, Financiación de Programas de Armas de Destrucción Masivas (sobre sujetos obligados Capítulo X de la Circular Básica Jurídica) - 
- Matriz de análisis de factores de riesgo vía alertas tempranas (matriz de riesgos emeregente PTEE - Programas de Transparencia y Ética Empresarial (sobre sujetos obligados Capítulo XIII de la Circular Básica Jurídica)
- Modificación de alerta – Cambio en la formulación del alerta “Deterioro patrimonial”. 
- Adición de alerta – Cambio en la alerta “eliminar alerta EBITDA”
- Adición de Alerta – Adicionar alerta, flujo de efectivo neto en actividades de operación.
- Modificación de alerta – modificación de  ponderación “alertas: obligaciones vencidas mayores a 90 días que superan el 10% de pasivo (pasar de 25% a 20%) 
- Modificación de alerta - Modificación de ponderación (pasar de 10% a 15%)
</t>
  </si>
  <si>
    <t>Matriz de análisis de factores de riesgo vía alertas tempranas  (matriz de riesgos emergentes -  LA/FT/FPADM)</t>
  </si>
  <si>
    <t>Matriz de análisis de factores de riesgo vía alertas tempranas (matriz de riesgos emeregente PTEE</t>
  </si>
  <si>
    <t>Identificación de factores de riesgo, según tipos de conductas aplicables al Capítulo XIII de la Circular Básica Jurídica</t>
  </si>
  <si>
    <t xml:space="preserve">Estructuración del modelo cuantitativo, con base en estados financieros 2016-2020, bajo sujetos obligados al Capítulo XIII de la Circular Básica Jurídica
</t>
  </si>
  <si>
    <t>Calibración del modelo cuantitativo, con base en estados financieros 2016-2020, bajo sujetos obligados al Capítulo XIII de la Circular Básica Jurídica, según criterio experto (cualitativo)</t>
  </si>
  <si>
    <t>Modelo cuantitativo / cualitativo, con base en estados financieros 2016-2020, bajo sujetos obligados al Capítulo XIII de la Circular Básica Jurídica, bajo clusters sectoriales</t>
  </si>
  <si>
    <t>Modelo cuantitativo / cualitativo, con base en estados financieros 2016-2020, bajo sujetos obligados al Capítulo X  de la Circular Básica Jurídica, bajo clusters sectoriales.</t>
  </si>
  <si>
    <t>Calibración del modelo cuantitativo, con base en estados financieros 2016-2020, bajo sujetos obligados al Capítulo X y de la Circular Básica Jurídica, según criterio experto (cualitativo).</t>
  </si>
  <si>
    <t xml:space="preserve">Estructuración del modelo cuantitativo, con base en estados financieros 2016-2020, bajo sujetos obligados al Capítulo X de la Circular Básica Jurídica.
</t>
  </si>
  <si>
    <t>Identificación de factores de riesgo, según tipos de conductas aplicables al Capítulo X de la Circular Básica Jurídica.</t>
  </si>
  <si>
    <t xml:space="preserve">Documento  de Factores de riesgo conducta LA/FT/FPADM
</t>
  </si>
  <si>
    <t>Documento primera versión del modelo tras programación y reporte del código Stata</t>
  </si>
  <si>
    <t>Documento con ajuste al modelo tras análisis cualitativo</t>
  </si>
  <si>
    <t xml:space="preserve">
Documento con versión definitiva del modelo bajo código Stata con salidas para análisis posterior de equipo de supervisión
</t>
  </si>
  <si>
    <t xml:space="preserve">Documentos factores de riesgo conducta PTEE
</t>
  </si>
  <si>
    <t>Documento primera versión del modelo tras programación y reporte del código Stata.</t>
  </si>
  <si>
    <t>Documento con ajuste al modelo tras análisis cualitativo.</t>
  </si>
  <si>
    <t xml:space="preserve">Documento versión definitiva del modelo bajo código Stata con salidas para análisis posterior de equipo de supervisión.
</t>
  </si>
  <si>
    <t>Erikson Valero y David Gómez Bolívar</t>
  </si>
  <si>
    <t>Douglas Ballesteros</t>
  </si>
  <si>
    <t>David Gómez Bolívar y Douglas Ballesteros</t>
  </si>
  <si>
    <t>Erikson Valero, Mery Angélica Mantilla y David Gómez Bolívar</t>
  </si>
  <si>
    <t xml:space="preserve">Presentación final ante el Superintendente de Sociedades </t>
  </si>
  <si>
    <t xml:space="preserve">Presentación </t>
  </si>
  <si>
    <t>Ana Maria Alzate / Mery Angelica Matilla / David Gómez Bolívar / Douglas Ballesteros</t>
  </si>
  <si>
    <t>Ana Maria Alzate / Mery Angelica Mantilla / David Gómez Bolívar / Douglas Ballesteros</t>
  </si>
  <si>
    <t xml:space="preserve">Optimización de las fórmulas, flujos y ponderaciones de alertas tempranas </t>
  </si>
  <si>
    <t>Revisión del sistema de alertas tempranas</t>
  </si>
  <si>
    <t>Actualización de la ficha técnica</t>
  </si>
  <si>
    <t>Ficha técnica actualizada</t>
  </si>
  <si>
    <t xml:space="preserve">Realización de pruebas </t>
  </si>
  <si>
    <t>Presentación del proveeedor con los avances</t>
  </si>
  <si>
    <t>Identificación de las necesidades de actualización del sistema para alertas tempranas.</t>
  </si>
  <si>
    <t>Mesas de trabajo con el proveedor - NUVU</t>
  </si>
  <si>
    <t xml:space="preserve">Correo electrónico con las observaciones y formato de pruebas </t>
  </si>
  <si>
    <t xml:space="preserve">Salida a producción:
- Cambio en la formulación del alerta “Deterioro patrimonial”
- Cambio en la alerta “eliminar alerta EBITDA”
-  Adicionar alerta, flujo de efectivo neto en actividades de operación.
-Cambio en la formulación y modificación de  ponderación alertas: obligaciones vencidas mayores a 90 días que superan el 10% de pasivo (pasar de 25% a 20%).
- Modificación de ponderación (pasar de 10% a 15%)
</t>
  </si>
  <si>
    <t>Documento RFC (formato de cambios)</t>
  </si>
  <si>
    <t xml:space="preserve">Primer entregable por parte del proveedor </t>
  </si>
  <si>
    <t>Link con la consulta del Quicksight</t>
  </si>
  <si>
    <t xml:space="preserve">Maria Zoraida Peña
María Isabel Mosquera 
María Claudia Córdoba  
Ana María Cuervo </t>
  </si>
  <si>
    <t>Realizar la solicitud de los requerimientos al proveedor</t>
  </si>
  <si>
    <t xml:space="preserve">Maria Zoraida Peña
María Isabel Mosquera 
María Claudia Córdoba  
Ana María Cuervo 
Ivan Suarez
David Gomez
Diana Paola Aguasaco 
Adriana Ximena Morales 
</t>
  </si>
  <si>
    <t>Envío y validación de la ficha técnica por parte de los gerentes del proyecto, para envio al proveedor.</t>
  </si>
  <si>
    <t xml:space="preserve">Correo electrónico </t>
  </si>
  <si>
    <t xml:space="preserve">Maria Zoraida Peña
María Isabel Mosquera 
María Claudia Córdoba  
Ana María Cuervo 
Ivan Suarez
David Gomez
Diana Paola Aguasaco 
Adriana Ximena Morales 
Camilo Andres Bustos
Camilo Eduardo León
Proveedor NUVU
</t>
  </si>
  <si>
    <t>Ivan Suarez
Diana Paola Aguasaco 
Adriana Ximena Morales 
Camilo Andres Bustos
Camilo Eduardo León
Proveedor NUVU</t>
  </si>
  <si>
    <t xml:space="preserve">Maria Zoraida Peña
María Isabel Mosquera 
María Claudia Córdoba  
Ana María Cuervo 
Ivan Suarez
Diana Paola Aguasaco 
Adriana Ximena Morales 
Camilo Andres Bustos
Camilo Eduardo León
Proveedor NUVU
</t>
  </si>
  <si>
    <t xml:space="preserve">Entrega de la consulta por parte del proveedor </t>
  </si>
  <si>
    <t>PROCESO: GESTIÓN INTEGRAL</t>
  </si>
  <si>
    <t>FORMATO: PLANEACIÓN DE PROYECTOS</t>
  </si>
  <si>
    <t>SISTEMA DE GESTIÓN INTEGRADO</t>
  </si>
  <si>
    <t>Código: GC-F-015</t>
  </si>
  <si>
    <t>Versión 001</t>
  </si>
  <si>
    <t>Página 1 de 1</t>
  </si>
  <si>
    <t>ESTRATÉGIA</t>
  </si>
  <si>
    <t>RESPONSABLE DE LA MEDICIÓN</t>
  </si>
  <si>
    <t>Líder funcional</t>
  </si>
  <si>
    <t xml:space="preserve">Iván Suarez – Asesor del Despacho del Superintendente de Sociedades / David Gómez – Director de Información Empresarial y Estudios Económicos y Contables.
</t>
  </si>
  <si>
    <t>Iván Suarez – Asesor del Despacho del Superintendente de Sociedades / David Gómez – Director de Información Empresarial y Estudios Económicos y Contables.</t>
  </si>
  <si>
    <t>APROPIACIÓN INICIAL</t>
  </si>
  <si>
    <t>CORREO ELECTRÓNICO</t>
  </si>
  <si>
    <t>POSICIÓN FRENTE AL PROYECTO</t>
  </si>
  <si>
    <t>EVALUACIÓN</t>
  </si>
  <si>
    <t>ACTIVIDADES DE MITIGACIÓN</t>
  </si>
  <si>
    <t>teléfono</t>
  </si>
  <si>
    <t>NÚMERO DE CDP</t>
  </si>
  <si>
    <t>Coordinadora Grupo de Análisis y Seguimiento Financiero</t>
  </si>
  <si>
    <t>Camilo Andrés Bustos Mancera</t>
  </si>
  <si>
    <t>Coordinador Grupo de Estudios Económicos y Financieros</t>
  </si>
  <si>
    <t>- María Isabel Mosquera 
- María Claudia Córdoba
- Ana María Cuervo 
- Douglas Ballesteros
- Maria Zoraida Peña González</t>
  </si>
  <si>
    <t>- Camilo León
- Camilo Andres Bustos Mancera</t>
  </si>
  <si>
    <t>- Delegatura de Asuntos Económicos y Societarios
- Delegado Delegatura de Supervisión Societaria</t>
  </si>
  <si>
    <t>Los factores de riesgo que se incorporaron al modelo fueron 14:
V1. Pasivos; V2. Patrimonio; V3. Efectivo; V4. Otros ingresos; V5. Ingresos financieros; V6. Ganancia y/o pérdida; V7. Superávit por revaluación; 
V8. Propiedad planta y equipo; V9. Activos intangibles; V10. Plusvalía; V11. ROA; VI2. ROE; V13. Margen operacional; V14. Participación del efectivo en el activo.</t>
  </si>
  <si>
    <t>Se filtraron las sociedades según los criterios de Ingresos o Activo, determinando como base de estudio los estados financieros de los sujetos obligados a la CBJ Capítulo X. Además, se construyó la base de datos e indicadores financieros en STATA.</t>
  </si>
  <si>
    <t>Tras calibración, se estimó un Análisis de Componentes Principales (PCA), para la matriz de riesgo emergente y se calcularon dichos componentes principales.
En cada uno de los componentes estimados, se calculó el percentil 5 y el percentil 95. Además, se marcaron las sociedades que estaban por debajo y por encima de estos percentiles respectivamente.</t>
  </si>
  <si>
    <t>Se definieron los criterios h (Alto)  y criterio l (bajo); y la suma de los dos sería el total de criterios. De esta forma, contabilizar el número de criterios que totaliza una sociedad.
Finalmente, se estableció un umbral por sector y riesgo, con el fin de determinar cuantos criterios se consideran que la sociedad es atípica para su sector económico (outlier). Así, se generó un listado de las sociedades que cumplan el numero de criterios establecidos; bajo el código programado en STATA y salida en formato editable (Excel).</t>
  </si>
  <si>
    <t>Los factores de riesgo que se incorporaron al modelo fueron 14:
I1. Activos Corrientes / Activos Totales; I2. Capital de trabajo (Activos corrientes totales - Pasivos corrientes totales) / Activos Totales; I3. Cuentas por cobrar corrientes/ Ingreso Operacional; I4. Pasivo Total / Activos Totales; I5. Ganancia Pérdida/ Ingreso Operacional; I6. Inventarios corrientes / Activos; I7. Ventas / Total Activos; I8. Participación Efectivo = Efectivo / Total activo; I9. ROA; I10. ROE; V1 – V2. Cuentas por pagar corrientes y no corrientes en el exterior; V3 – V4. Cuentas por cobrar corrientes y no corrientes en el exterior.</t>
  </si>
  <si>
    <t>Se filtraron las sociedades según los criterios de Ingresos o Activo, determinando como base de estudio los estados financieros de los potenciales sujetos obligados a la CBJ Capítulo XIII. Además, se construyó la base de datos e indicadores financieros en STATA.</t>
  </si>
  <si>
    <t>Tras calibración, se agregó a la base de datos una depuración sobre las cuentas por cobrar y por pagar con saldo diferente de cero. Después, se estimó un Análisis de Componentes Principales (PCA), para la matriz de riesgo emergente y se calcularon dichos componentes principales.
En cada uno de los componentes estimados, se calculó el percentil 5 y el percentil 95. Además, se marcaron las sociedades que estaban por debajo y por encima de estos percentiles respectivamente.</t>
  </si>
  <si>
    <t>Se definieron los criterios h (Alto)  y criterio l (bajo); y la suma de los dos sería el total de criterios. De esta forma, contabilizar el número de criterios que totaliza una sociedad.
Finalmente, se estableció un umbral por sector y riesgo, con el fin de determinar cuantos criterios se consideran que la sociedad es atípica para su sector económico (outlier). Así, se generó un listado de las sociedades (potenciales sujetos obligados) que cumplan el numero de criterios establecidos; bajo el código programado en STATA y salida en formato editable (Excel).</t>
  </si>
  <si>
    <t>Jueves 10 de febrero de 2022</t>
  </si>
  <si>
    <t>Lunes 14 de febrero de 2022</t>
  </si>
  <si>
    <t>Miércoles 16 de febrero de 2022</t>
  </si>
  <si>
    <t>Viernes 1 de abril de 2022</t>
  </si>
  <si>
    <t>El día 6 de abril de 2022, se envió correo electrónico al Gerente del Proyecto de Alertas Tempranas, Ing Iván Suárez remitiendo la ficha técnica actualizada.</t>
  </si>
  <si>
    <t>Lunes 4 de abril de 2022.</t>
  </si>
  <si>
    <t>Con el objeto de determinar las necesidades de actualización de las 7 alertas  que permiten seleccionar las sociedades que requieren mayor atención,  por parte de la Superintendencia de Sociedades, al mostrar deterioro financiero, el Grupo de AySF efectuó la revisión y se realizaron las reflexiones correspondientes durante los días 8 al 10 de febrero de 2022, que permitieron identificar 4 oportunidades de mejora, en atención al cambio de las dinámicas empresariales, entorno económico y jurídico, así: Alerta 1) Deterioro Patrimonial: Cambio en la formulación de la alerta. Alerta 5, cambio de alerta,. Alertas 5 y 7, cambio en la ponderación. Debate que se realizó 10 de febrero, elaborando presentación que contiene la propuesta. Dicha propuesta fue puesta a consideración del Delegado para Supervisión Societaria, Carlos Gerardo Mantilla el 12 de febrero.</t>
  </si>
  <si>
    <t xml:space="preserve">La propuesta de actualización de las alertas fue nuevamente presentada el 14 de febrero de 2022, en reunión convocada por la Gerente del Proyecto Nadya Lucía Musa. Ese mismo día se envió la propuesta para el análisis correspondiente. </t>
  </si>
  <si>
    <t>El día 16 de febrero de 2022, fue enviado correo electrónico a la Gerente del Proyecto Nadya Lucía Muso, comunicando el resultado de la revisión del archivo excel elaborado por NUVU que resume los requerimientos de actualización para la estimación definitiva.</t>
  </si>
  <si>
    <t>Del 28 de marzo al 1 de abril del año en curso se adelantó la actualización de la ficha técnica de las alertas, contentiva de : Definición de cada alerta, Formulación, identificación del orígen de los datos y calificación total del interés de supervisión</t>
  </si>
  <si>
    <t xml:space="preserve">De la presentación de entendimiento de los requerimientos 1 y 4 ( Alerta 1 y alerta 6) efectuada por el proveedor el 25 de abril de 2022, el equipo de trabajo del Grupo de AySF, efectuó las pruebas basados en la consulta que se encontró para tal efecto en la herramienta Quicksight, que permitieran establecer si arrojaba los resultados esperados. 
El 25 de abril del año en curso, mediante correo electrónico dirigido al gerente del proyecto Ing. Iván Suarez, se comunicó la inconsistencia hallada sobre el requerimiento 4. El 26 de abril fue subsanada la inconsistencia y se procedió a adelantar nuevamente las pruebas, luego de lo cual, el 28 de 2022, se emitió correo electrónico indicando que las pruebas adelantadas a los requerimientos 1 y 4 no da lugar a observaciones, por lo tanto, se imparte aprobación. 
El 28 de abril de 2022, el proveedor entregó los requerimientos 2 y 3. El equipo de trabajo del Grupo de AySF, efectuó las pruebas que permitieran establecer si arrojaba los resultados esperados. 
En cuanto al requerimiento 2, consistente en eliminar la alerta EBITDA negativo, no es posible aprobar, hasta tanto se cuente con el modelo completo y calificación total. 
De las pruebas adelantadas al requerimiento 3, basados en la consulta que se encontró para tal efecto en la herramienta Quicksight, se han dirigido correos contentivos de inconsistencias encontradas, los días, 28 de abril, 5 de mayo y 27 de mayo, frente a las entregas de información realizadas por el proveedor. Por tal razón, aún no se ha impartido aprobación a dicho requerimiento, consistente en la creación de la alerta Flujo de Efectivo neto en Actividades de Operación Negativo.
El 9 de junio de 2022 se realizaron nuevas pruebas al requerimiento 3 (Alerta5), basados en la consulta que se encontró para tal efecto en la herramienta, una vez el proveedor efectuó los ajustes pertinentes en la herramienta Quicksight, impartiendo VoBo.
De la revisión Inicial adelantada al requerimiento 5 (Alerta 7), basados en la consulta que se encontró para tal efecto en la herramienta Quicksight, se encontraron inconsistencia que fueron comunicadas mediante comunicado del 24 de junio de 2022, ara el caso se adiciono la orden compra No. 43474 del 2019 el cual finalizaba el 30 de junio de 2022, cuyo nuevo plazo de amplió hasta octubre de 2022..
El 8 de julio de 2022 se realizaron pruebas al requerimiento 5 (Alerta 7), basados en la consulta que se encontró para tal efecto en la herramienta Quicksight, se encontraron inconsistencia que fueron comunicadas mediante correo elctrónico del 8 de julio de 2022.
El 15 de julio se efectuaron las pruebas tanto  al requerimiento 5 (Alerta 7) como a la calificación total , basados en la consulta que se encontró para tal efecto en la herramienta Quicksigh y se otorgó VoBo al desarrollo del requerimiento 5 y la calificación total.
</t>
  </si>
  <si>
    <t>julio 15 de 2022</t>
  </si>
  <si>
    <t>15 de julio de 2022</t>
  </si>
  <si>
    <t>29 de julio de 2022</t>
  </si>
  <si>
    <t>Hasta que no se aprueben por el area funcional los 5 requeirmientos no se puede culminar al actividad; a la fecha falta por aprobar el requerimiento 5 y 2.
A 29 de julio se recibe a satisfacción la aplicación y las respectivas pruebas de correcto funcionamiento. 
Las evidencias relativas al último seguimiento efectuado, se encuentran en el siguiente link: http://intranet/DID/GP/docs/IA-SIIS/Administracion%20y%20Control/2022/2-SEGUIMIENTO%20SEMANAL/NUVU-SS_Seguimiento_AT_20220624.pdf
Las evidencias relativas a la aprobación y puesta en producción, se encuentran en el siguiente link: http://intranet/DID/GP/docs/IA-SIIS/Etapas/3-PROYECTO-V4-2022/3_Actas-e-HU/Acta de Aprobación Puesta en  Producción - AT -22072022.pdf</t>
  </si>
  <si>
    <t xml:space="preserve">Hasta que no se aprueben por el area funcional los 5 requeirmientos no se puede culminar al actividad; a la fecha falta por aprobar el requerimiento 5 y 2.
A 29 de julio se dio cierre por la terminación a satisfacción de los entregables del proyecto, a satisfacción del área funcional, que se incluyeron en los reportes RFC de los siguientes productos: 
- Cambio en la formulación del alerta “Deterioro patrimonial”
- Cambio en la alerta “eliminar alerta EBITDA”
-  Adicionar alerta, flujo de efectivo neto en actividades de operación.
-Cambio en la formulación y modificación de  ponderación alertas: obligaciones vencidas mayores a 90 días que superan el 10% de pasivo (pasar de 25% a 20%).
- Modificación de ponderación (pasar de 10% a 15%)
Las evidencias de los formatos RFC se encuentran en el siguiente link:
http://intranet/DID/GP/docs/IA-SIIS/Etapas/Forms/Agrupada.aspx?RootFolder=%2FDID%2FGP%2Fdocs%2FIA%2DSIIS%2FEtapas%2F3%2DPROYECTO%2DV4%2D2022%2F4%5FPuesta%20en%20producci%C3%B3n%2F2%2DRFC
Las actas de recibo a satisfcción se encuentran en el siguiente link: 
http://intranet/DID/GP/docs/IA-SIIS/Etapas/Forms/Agrupada.aspx?RootFolder=%2FDID%2FGP%2Fdocs%2FIA%2DSIIS%2FEtapas%2F3%2DPROYECTO%2DV4%2D2022%2F4%5FPuesta%20en%20producci%C3%B3n </t>
  </si>
  <si>
    <t>En varias oportunidades de Comité de Delegados se presentó al Superintendente y al comité directivo el producto final de la Matriz de análisis de factores de riesgo vía alertas tempranas  (matriz de riesgos emergentes -  LA/FT/FPADM)</t>
  </si>
  <si>
    <t>En varias oportunidades de Comité de Delegados se presentó al Superintendente y al comité directivo el producto final de la Matriz de análisis de factores de riesgo vía alertas tempranas  (matriz de riesgos emergentes -  PTEE)</t>
  </si>
  <si>
    <t>A 30 de marzo, se realizaron 4 mesas de trabajo en conjunto con el área funcional y el proveedor, con el objeto de hacer seguimiento a la gestion de los 5 requerimientos por parte del área funcional (Historias de usuario, pruebas).
A 30 de junio se llevaron a cabo 3 nuevas mesas de trabajo con el área funcional y el proveedor, con el objetivo de hacer el seguimiento a los 5 requerimientos, de los cuales los requierimientos 1, 3 y 4 se encuentran aprobados y el 2 y 5 se encuentra en fase de pruebas al 70% y se adicionó el contrato con el proveedor hasta octubre de 2022 para atender los requerimientos.
A 15 de julio, por la terminación a satisfacción de ésta etapa del proyecto, se llevaron a cabo 3 mesas de trabajo en los que fueron aprobados los requerimientos faltantes y se cerró el proyecto.  
Las evidencias se incluyen en el siguiente link: http://intranet/DID/GP/docs/IA-SIIS/Administracion%20y%20Control/Forms/Agrupada.aspx?RootFolder=%2FDID%2FGP%2Fdocs%2FIA%2DSIIS%2FAdministracion%20y%20Control%2F2022%2F2%2DSEGUIMIENTO%20SEMANAL</t>
  </si>
  <si>
    <t>Se adjunta el siguiente link donde se peude evidenicar la gestión de los requerimientos 1, 3 y 413/07/2022 se adjunta el siguiente link, donde se realiza la consulta:  https://us-east-1.signin.aws.amazon.com/oauth?SignatureVersion=4&amp;X-Amz-Algorithm=AWS4-HMAC-SHA256&amp;X-Amz-Credential=AKIAIYOJP4OBNT7XFVSQ&amp;X-Amz-Date=2022-04-12T23%3A23%3A57.202Z&amp;X-Amz-Signature=8b2ee270f47aed6a97180031946bc700d4f65579d1aad31e39343aa0b68e09de&amp;X-Amz-SignedHeaders=host&amp;client_id=arn%3Aaws%3Aiam%3A%3A015428540659%3Auser%2Fspaceneedle-prod&amp;ref_=pe_3035110_233161080&amp;response_type=code&amp;state=hashArgs%23&amp;redirect_uri=https%3A%2F%2Fquicksight.aws.amazon.com%2Fsn%2Fstart%3Fdirectory_alias%3Dsupersociedades%26ref_%3Dpe_3035110_233161080%26state%3DhashArgs%2523%26isauthcode%3Dtrue&amp;qs-signin-account-name=supersociedades&amp;directory_alias=supersociedades&amp;rdfs=true.
Respecto a los requerimientos 2 y 5 se encuentran en etapa de aprobación por el lider funcional el cual esta sujeto a la nueva adición del contrato con el proveedor, el cual se amplió el plazo. 
A 15 de julio se dio cierre a ésta etapa del proyecto con la terminación a satisfacción de los entregables del proyecto, a satisfacción del área funcional.
Las evidencias que son las actas de aprobación, se incluyen en el siguiente link: http://intranet/DID/GP/docs/IA-SIIS/Etapas/Forms/Agrupada.aspx?RootFolder=%2FDID%2FGP%2Fdocs%2FIA%2DSIIS%2FEtapas%2F3%2DPROYECTO%2DV4%2D2022%2F4%5FPuesta%20en%20producci%C3%B3n%2F1%2DPruebas%2Dproducci%C3%B3n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</si>
</sst>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yy;@"/>
    <numFmt numFmtId="185" formatCode="[$$-240A]#,##0"/>
    <numFmt numFmtId="186" formatCode="dd\-mm\-yy"/>
    <numFmt numFmtId="193" formatCode="[$-240A]dddd\ d&quot; de &quot;mmmm&quot; de &quot;yyyy;@"/>
    <numFmt numFmtId="194" formatCode="0.0"/>
    <numFmt numFmtId="195" formatCode="[$-240A]d&quot; de &quot;mmmm&quot; de &quot;yy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8"/>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s>
  <fills count="12">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58">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13"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30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4"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4" fillId="0" borderId="0" xfId="0" applyFont="1" applyBorder="1"/>
    <xf numFmtId="0" fontId="15" fillId="4" borderId="2" xfId="1" applyFont="1" applyFill="1" applyBorder="1" applyAlignment="1">
      <alignment horizontal="center" vertical="center"/>
    </xf>
    <xf numFmtId="0" fontId="4" fillId="0" borderId="3" xfId="0" applyFont="1" applyBorder="1" applyAlignment="1">
      <alignment vertical="center" wrapText="1"/>
    </xf>
    <xf numFmtId="185"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6" fillId="6" borderId="3"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3" xfId="0" applyFont="1" applyFill="1" applyBorder="1" applyAlignment="1">
      <alignment horizontal="center" vertical="center"/>
    </xf>
    <xf numFmtId="0" fontId="16" fillId="6" borderId="5" xfId="0" applyFont="1" applyFill="1" applyBorder="1" applyAlignment="1">
      <alignment horizontal="center" vertical="center" wrapText="1"/>
    </xf>
    <xf numFmtId="0" fontId="16" fillId="6" borderId="3" xfId="0" applyFont="1" applyFill="1" applyBorder="1" applyAlignment="1">
      <alignment horizontal="left" vertical="center"/>
    </xf>
    <xf numFmtId="0" fontId="17" fillId="6" borderId="3" xfId="0" applyFont="1" applyFill="1" applyBorder="1" applyAlignment="1">
      <alignment horizontal="center" vertical="center"/>
    </xf>
    <xf numFmtId="184" fontId="4" fillId="3" borderId="3" xfId="0" applyNumberFormat="1" applyFont="1" applyFill="1" applyBorder="1" applyAlignment="1">
      <alignment horizontal="center" vertical="center" wrapText="1"/>
    </xf>
    <xf numFmtId="0" fontId="16"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8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6" fillId="6" borderId="3" xfId="0" applyFont="1" applyFill="1" applyBorder="1" applyAlignment="1">
      <alignment horizontal="center" vertical="center" wrapText="1"/>
    </xf>
    <xf numFmtId="0" fontId="16"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2" fillId="3" borderId="23" xfId="0" applyFont="1" applyFill="1" applyBorder="1" applyAlignment="1">
      <alignment wrapText="1"/>
    </xf>
    <xf numFmtId="0" fontId="2" fillId="3" borderId="3" xfId="0" applyFont="1" applyFill="1" applyBorder="1" applyAlignment="1">
      <alignment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24" xfId="0" applyFont="1" applyBorder="1" applyAlignment="1">
      <alignment horizontal="left" vertical="center"/>
    </xf>
    <xf numFmtId="0" fontId="4" fillId="0" borderId="25" xfId="0" applyFont="1" applyBorder="1" applyAlignment="1">
      <alignment horizontal="center" vertical="center"/>
    </xf>
    <xf numFmtId="0" fontId="0" fillId="0" borderId="24" xfId="0" applyBorder="1"/>
    <xf numFmtId="0" fontId="0" fillId="0" borderId="0" xfId="0" applyBorder="1"/>
    <xf numFmtId="0" fontId="0" fillId="0" borderId="25" xfId="0" applyBorder="1"/>
    <xf numFmtId="0" fontId="4" fillId="3" borderId="24" xfId="0" applyFont="1" applyFill="1" applyBorder="1" applyAlignment="1">
      <alignment horizontal="left" vertical="center" wrapText="1"/>
    </xf>
    <xf numFmtId="0" fontId="4" fillId="3" borderId="25"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23" xfId="0" applyFont="1" applyBorder="1" applyAlignment="1">
      <alignment horizontal="left" vertical="center" wrapText="1"/>
    </xf>
    <xf numFmtId="0" fontId="2" fillId="0" borderId="4" xfId="0" applyFont="1" applyBorder="1" applyAlignment="1">
      <alignment horizontal="left" vertical="center" wrapText="1"/>
    </xf>
    <xf numFmtId="9" fontId="4" fillId="0" borderId="0" xfId="0" applyNumberFormat="1" applyFont="1" applyAlignment="1">
      <alignment horizontal="center" vertical="center" wrapText="1"/>
    </xf>
    <xf numFmtId="9" fontId="5" fillId="9" borderId="3"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0" borderId="0" xfId="0" applyFont="1"/>
    <xf numFmtId="0" fontId="12" fillId="0" borderId="0" xfId="0" applyFont="1" applyAlignment="1">
      <alignment horizontal="center" vertical="center" wrapText="1"/>
    </xf>
    <xf numFmtId="9" fontId="12" fillId="0" borderId="0" xfId="4" applyFont="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9" fontId="12" fillId="0" borderId="3" xfId="4" applyFont="1" applyBorder="1" applyAlignment="1">
      <alignment horizontal="center" vertical="center" wrapText="1"/>
    </xf>
    <xf numFmtId="0" fontId="12" fillId="0" borderId="3" xfId="0" applyFont="1" applyBorder="1" applyAlignment="1">
      <alignment vertical="center" wrapText="1"/>
    </xf>
    <xf numFmtId="9" fontId="12" fillId="0" borderId="3" xfId="4" applyFont="1" applyBorder="1" applyAlignment="1">
      <alignment horizontal="center" vertical="center"/>
    </xf>
    <xf numFmtId="9" fontId="12" fillId="0" borderId="3" xfId="0" applyNumberFormat="1" applyFont="1" applyBorder="1" applyAlignment="1">
      <alignment horizontal="center" vertical="center" wrapText="1"/>
    </xf>
    <xf numFmtId="0" fontId="12" fillId="0" borderId="3" xfId="0" applyFont="1" applyBorder="1"/>
    <xf numFmtId="193" fontId="12" fillId="0" borderId="3" xfId="0" applyNumberFormat="1" applyFont="1" applyBorder="1" applyAlignment="1">
      <alignment horizontal="center" vertical="center"/>
    </xf>
    <xf numFmtId="9" fontId="5" fillId="0" borderId="0" xfId="0" applyNumberFormat="1" applyFont="1" applyFill="1" applyBorder="1" applyAlignment="1">
      <alignment horizontal="center" vertical="center" wrapText="1"/>
    </xf>
    <xf numFmtId="194" fontId="12" fillId="0" borderId="5" xfId="0" applyNumberFormat="1" applyFont="1" applyBorder="1" applyAlignment="1">
      <alignment horizontal="center" vertical="center"/>
    </xf>
    <xf numFmtId="194" fontId="12" fillId="0" borderId="3" xfId="0" applyNumberFormat="1" applyFont="1" applyBorder="1" applyAlignment="1">
      <alignment horizontal="center" vertical="center"/>
    </xf>
    <xf numFmtId="195" fontId="12" fillId="0" borderId="3" xfId="0" applyNumberFormat="1" applyFont="1" applyBorder="1" applyAlignment="1">
      <alignment horizontal="center"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0" xfId="0" applyAlignment="1">
      <alignment horizontal="center"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quotePrefix="1" applyFont="1" applyFill="1" applyBorder="1" applyAlignment="1">
      <alignment vertical="center" wrapText="1"/>
    </xf>
    <xf numFmtId="0" fontId="0" fillId="0" borderId="3" xfId="0" applyFill="1" applyBorder="1" applyAlignment="1">
      <alignment vertical="center" wrapText="1"/>
    </xf>
    <xf numFmtId="185" fontId="4"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13" fillId="0" borderId="3" xfId="1" applyFont="1" applyFill="1" applyBorder="1" applyAlignment="1">
      <alignment horizontal="center" vertical="center" wrapText="1"/>
    </xf>
    <xf numFmtId="0" fontId="13" fillId="0" borderId="3" xfId="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23" xfId="0" applyFont="1" applyFill="1" applyBorder="1" applyAlignment="1">
      <alignmen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xf>
    <xf numFmtId="0" fontId="12" fillId="0" borderId="3" xfId="0" applyFont="1" applyFill="1" applyBorder="1" applyAlignment="1">
      <alignment horizontal="justify"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9" fontId="12" fillId="0" borderId="3" xfId="0" applyNumberFormat="1" applyFont="1" applyFill="1" applyBorder="1" applyAlignment="1">
      <alignment horizontal="center" vertical="center" wrapText="1"/>
    </xf>
    <xf numFmtId="193" fontId="12" fillId="0" borderId="3" xfId="0" applyNumberFormat="1" applyFont="1" applyFill="1" applyBorder="1" applyAlignment="1">
      <alignment horizontal="center" vertical="center"/>
    </xf>
    <xf numFmtId="184" fontId="12" fillId="0" borderId="3" xfId="0" applyNumberFormat="1" applyFont="1" applyFill="1" applyBorder="1" applyAlignment="1">
      <alignment horizontal="center" vertical="center" wrapText="1"/>
    </xf>
    <xf numFmtId="0" fontId="12" fillId="10" borderId="3" xfId="0" applyFont="1" applyFill="1" applyBorder="1" applyAlignment="1">
      <alignment horizontal="justify" vertical="center" wrapText="1"/>
    </xf>
    <xf numFmtId="184" fontId="12" fillId="10" borderId="3" xfId="0" applyNumberFormat="1" applyFont="1" applyFill="1" applyBorder="1" applyAlignment="1">
      <alignment horizontal="center" vertical="center" wrapText="1"/>
    </xf>
    <xf numFmtId="9" fontId="12" fillId="10" borderId="3" xfId="0" applyNumberFormat="1" applyFont="1" applyFill="1" applyBorder="1" applyAlignment="1">
      <alignment horizontal="center" vertical="center" wrapText="1"/>
    </xf>
    <xf numFmtId="0" fontId="5" fillId="0" borderId="26"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32"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33" xfId="3" applyFont="1" applyFill="1" applyBorder="1" applyAlignment="1" applyProtection="1">
      <alignment horizontal="center" vertical="center"/>
    </xf>
    <xf numFmtId="0" fontId="5" fillId="0" borderId="30"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34" xfId="3" applyFont="1" applyFill="1" applyBorder="1" applyAlignment="1" applyProtection="1">
      <alignment horizontal="center" vertical="center"/>
    </xf>
    <xf numFmtId="0" fontId="16" fillId="6" borderId="3" xfId="0" applyFont="1" applyFill="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lignment horizontal="left" vertical="center" wrapText="1"/>
    </xf>
    <xf numFmtId="0" fontId="4" fillId="0" borderId="4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3" xfId="0" applyFont="1" applyFill="1" applyBorder="1" applyAlignment="1">
      <alignment horizontal="left" vertical="center"/>
    </xf>
    <xf numFmtId="0" fontId="16" fillId="6" borderId="35" xfId="0" applyFont="1" applyFill="1" applyBorder="1" applyAlignment="1">
      <alignment horizontal="left" vertical="center" wrapText="1"/>
    </xf>
    <xf numFmtId="0" fontId="16" fillId="6" borderId="36" xfId="0" applyFont="1" applyFill="1" applyBorder="1" applyAlignment="1">
      <alignment horizontal="left" vertical="center" wrapText="1"/>
    </xf>
    <xf numFmtId="0" fontId="16" fillId="6" borderId="37" xfId="0" applyFont="1" applyFill="1" applyBorder="1" applyAlignment="1">
      <alignment horizontal="left" vertical="center" wrapText="1"/>
    </xf>
    <xf numFmtId="0" fontId="16" fillId="6" borderId="3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6" fillId="6" borderId="24"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4" fillId="0" borderId="34"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3" borderId="3"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23" xfId="0" applyFont="1" applyFill="1" applyBorder="1" applyAlignment="1">
      <alignment horizontal="left" vertical="center"/>
    </xf>
    <xf numFmtId="0" fontId="4" fillId="3" borderId="4" xfId="0" applyFont="1" applyFill="1" applyBorder="1" applyAlignment="1">
      <alignment horizontal="left" vertical="center"/>
    </xf>
    <xf numFmtId="0" fontId="16" fillId="6" borderId="3" xfId="0" applyFont="1" applyFill="1" applyBorder="1" applyAlignment="1">
      <alignment horizontal="left" vertical="center"/>
    </xf>
    <xf numFmtId="0" fontId="16" fillId="6" borderId="3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5" fillId="0" borderId="43" xfId="3" applyFont="1" applyFill="1" applyBorder="1" applyAlignment="1" applyProtection="1">
      <alignment horizontal="center" vertical="center"/>
    </xf>
    <xf numFmtId="0" fontId="5" fillId="0" borderId="44" xfId="3" applyFont="1" applyFill="1" applyBorder="1" applyAlignment="1" applyProtection="1">
      <alignment horizontal="center" vertical="center"/>
    </xf>
    <xf numFmtId="0" fontId="5" fillId="0" borderId="45" xfId="3" applyFont="1" applyFill="1" applyBorder="1" applyAlignment="1" applyProtection="1">
      <alignment horizontal="center" vertical="center"/>
    </xf>
    <xf numFmtId="0" fontId="5" fillId="0" borderId="46" xfId="3" applyFont="1" applyFill="1" applyBorder="1" applyAlignment="1" applyProtection="1">
      <alignment horizontal="center" vertical="center"/>
    </xf>
    <xf numFmtId="0" fontId="4" fillId="0" borderId="3" xfId="0" applyFont="1" applyBorder="1" applyAlignment="1">
      <alignment horizontal="center" vertical="center" wrapText="1"/>
    </xf>
    <xf numFmtId="0" fontId="5" fillId="3" borderId="44"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17" fillId="6" borderId="24" xfId="0" applyFont="1" applyFill="1" applyBorder="1" applyAlignment="1">
      <alignment horizontal="center" vertical="center"/>
    </xf>
    <xf numFmtId="0" fontId="17" fillId="6" borderId="0" xfId="0" applyFont="1" applyFill="1" applyBorder="1" applyAlignment="1">
      <alignment horizontal="center" vertical="center"/>
    </xf>
    <xf numFmtId="0" fontId="0" fillId="3" borderId="3" xfId="0" applyFill="1" applyBorder="1" applyAlignment="1">
      <alignment horizontal="left" vertical="center"/>
    </xf>
    <xf numFmtId="0" fontId="17" fillId="6" borderId="33" xfId="0" applyFont="1" applyFill="1" applyBorder="1" applyAlignment="1">
      <alignment horizontal="center" vertical="center"/>
    </xf>
    <xf numFmtId="0" fontId="17" fillId="6" borderId="4" xfId="0" applyFont="1" applyFill="1" applyBorder="1" applyAlignment="1">
      <alignment horizontal="center" vertical="center"/>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4" fillId="3" borderId="55"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3" borderId="47"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5" fillId="3" borderId="5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55"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6" fillId="6" borderId="24" xfId="0" applyFont="1" applyFill="1" applyBorder="1" applyAlignment="1">
      <alignment horizontal="center" vertical="center"/>
    </xf>
    <xf numFmtId="0" fontId="16" fillId="6" borderId="0" xfId="0" applyFont="1" applyFill="1" applyBorder="1" applyAlignment="1">
      <alignment horizontal="center" vertical="center"/>
    </xf>
    <xf numFmtId="0" fontId="16" fillId="6" borderId="33" xfId="0" applyFont="1" applyFill="1" applyBorder="1" applyAlignment="1">
      <alignment horizontal="center" vertical="center"/>
    </xf>
    <xf numFmtId="0" fontId="16" fillId="6" borderId="23" xfId="0" applyFont="1" applyFill="1" applyBorder="1" applyAlignment="1">
      <alignment horizontal="center" vertical="center"/>
    </xf>
    <xf numFmtId="0" fontId="16" fillId="6" borderId="4" xfId="0" applyFont="1" applyFill="1" applyBorder="1" applyAlignment="1">
      <alignment horizontal="center" vertical="center"/>
    </xf>
    <xf numFmtId="0" fontId="4" fillId="0" borderId="23" xfId="0" applyFont="1" applyBorder="1" applyAlignment="1">
      <alignment horizontal="left" vertical="center"/>
    </xf>
    <xf numFmtId="0" fontId="4" fillId="0" borderId="3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quotePrefix="1" applyFont="1" applyFill="1" applyBorder="1" applyAlignment="1">
      <alignment horizontal="left" vertical="top" wrapText="1"/>
    </xf>
    <xf numFmtId="0" fontId="4" fillId="0" borderId="3" xfId="0" applyFont="1" applyFill="1" applyBorder="1" applyAlignment="1">
      <alignment horizontal="left" vertical="top" wrapText="1"/>
    </xf>
    <xf numFmtId="0" fontId="4" fillId="3" borderId="19"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6"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28"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29"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5" fillId="11" borderId="33" xfId="0" applyFont="1" applyFill="1" applyBorder="1" applyAlignment="1" applyProtection="1">
      <alignment horizontal="left" vertical="center" wrapText="1"/>
    </xf>
    <xf numFmtId="0" fontId="5" fillId="11" borderId="23" xfId="0" applyFont="1" applyFill="1" applyBorder="1" applyAlignment="1" applyProtection="1">
      <alignment horizontal="left" vertical="center" wrapText="1"/>
    </xf>
    <xf numFmtId="0" fontId="5" fillId="11" borderId="4"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3" borderId="56" xfId="3" applyFont="1" applyFill="1" applyBorder="1" applyAlignment="1" applyProtection="1">
      <alignment horizontal="center" vertical="center"/>
    </xf>
    <xf numFmtId="0" fontId="4" fillId="3" borderId="30" xfId="0" applyFont="1" applyFill="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42" xfId="3" applyFont="1" applyFill="1" applyBorder="1" applyAlignment="1" applyProtection="1">
      <alignment horizontal="center" vertical="center"/>
    </xf>
    <xf numFmtId="0" fontId="4" fillId="3" borderId="26" xfId="0" applyFont="1" applyFill="1" applyBorder="1" applyAlignment="1">
      <alignment horizontal="left" vertical="center" wrapText="1"/>
    </xf>
    <xf numFmtId="0" fontId="5" fillId="3" borderId="23" xfId="3" applyFont="1" applyFill="1" applyBorder="1" applyAlignment="1" applyProtection="1">
      <alignment horizontal="center" vertical="center"/>
    </xf>
    <xf numFmtId="0" fontId="4" fillId="3" borderId="28"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57" xfId="0" applyFont="1" applyBorder="1" applyAlignment="1">
      <alignment horizontal="left" vertical="center" wrapText="1"/>
    </xf>
    <xf numFmtId="0" fontId="12" fillId="0" borderId="5" xfId="0" applyFont="1" applyBorder="1" applyAlignment="1">
      <alignment horizontal="center" vertical="center" wrapText="1"/>
    </xf>
    <xf numFmtId="0" fontId="12" fillId="0" borderId="57" xfId="0" applyFont="1" applyBorder="1" applyAlignment="1">
      <alignment horizontal="center" vertical="center" wrapText="1"/>
    </xf>
    <xf numFmtId="9" fontId="12" fillId="0" borderId="5" xfId="4" applyFont="1" applyBorder="1" applyAlignment="1">
      <alignment horizontal="center" vertical="center" wrapText="1"/>
    </xf>
    <xf numFmtId="9" fontId="12" fillId="0" borderId="57" xfId="4" applyFont="1" applyBorder="1" applyAlignment="1">
      <alignment horizontal="center" vertical="center" wrapText="1"/>
    </xf>
    <xf numFmtId="9" fontId="12" fillId="0" borderId="5" xfId="4" applyFont="1" applyBorder="1" applyAlignment="1">
      <alignment horizontal="center" vertical="center"/>
    </xf>
    <xf numFmtId="9" fontId="12" fillId="0" borderId="57" xfId="4" applyFont="1" applyBorder="1" applyAlignment="1">
      <alignment horizontal="center" vertical="center"/>
    </xf>
    <xf numFmtId="193" fontId="12" fillId="0" borderId="5" xfId="0" applyNumberFormat="1" applyFont="1" applyBorder="1" applyAlignment="1">
      <alignment horizontal="center" vertical="center"/>
    </xf>
    <xf numFmtId="193" fontId="12" fillId="0" borderId="57" xfId="0" applyNumberFormat="1" applyFont="1" applyBorder="1" applyAlignment="1">
      <alignment horizontal="center" vertical="center"/>
    </xf>
    <xf numFmtId="194" fontId="12" fillId="0" borderId="5" xfId="0" applyNumberFormat="1" applyFont="1" applyBorder="1" applyAlignment="1">
      <alignment horizontal="center" vertical="center"/>
    </xf>
    <xf numFmtId="194" fontId="12" fillId="0" borderId="57" xfId="0" applyNumberFormat="1" applyFont="1" applyBorder="1" applyAlignment="1">
      <alignment horizontal="center" vertical="center"/>
    </xf>
    <xf numFmtId="0" fontId="12" fillId="0" borderId="5" xfId="0" applyNumberFormat="1" applyFont="1" applyBorder="1" applyAlignment="1">
      <alignment vertical="center" wrapText="1"/>
    </xf>
    <xf numFmtId="0" fontId="12" fillId="0" borderId="57" xfId="0" applyNumberFormat="1" applyFont="1" applyBorder="1" applyAlignment="1">
      <alignment vertical="center" wrapText="1"/>
    </xf>
    <xf numFmtId="195" fontId="12" fillId="0" borderId="5" xfId="0" applyNumberFormat="1" applyFont="1" applyBorder="1" applyAlignment="1">
      <alignment horizontal="center" vertical="center" wrapText="1"/>
    </xf>
    <xf numFmtId="195" fontId="12" fillId="0" borderId="57" xfId="0" applyNumberFormat="1" applyFont="1" applyBorder="1" applyAlignment="1">
      <alignment horizontal="center" vertical="center" wrapText="1"/>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5" fillId="3" borderId="21" xfId="3" applyFont="1" applyFill="1" applyBorder="1" applyAlignment="1" applyProtection="1">
      <alignment horizontal="center" vertical="center"/>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35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525991</xdr:colOff>
      <xdr:row>22</xdr:row>
      <xdr:rowOff>42334</xdr:rowOff>
    </xdr:from>
    <xdr:to>
      <xdr:col>5</xdr:col>
      <xdr:colOff>1493214</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91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453117</xdr:colOff>
      <xdr:row>6</xdr:row>
      <xdr:rowOff>102508</xdr:rowOff>
    </xdr:from>
    <xdr:to>
      <xdr:col>14</xdr:col>
      <xdr:colOff>198409</xdr:colOff>
      <xdr:row>8</xdr:row>
      <xdr:rowOff>560911</xdr:rowOff>
    </xdr:to>
    <xdr:sp macro="" textlink="">
      <xdr:nvSpPr>
        <xdr:cNvPr id="2" name="Flecha izquierda 1">
          <a:hlinkClick xmlns:r="http://schemas.openxmlformats.org/officeDocument/2006/relationships" r:id="rId1"/>
        </xdr:cNvPr>
        <xdr:cNvSpPr/>
      </xdr:nvSpPr>
      <xdr:spPr>
        <a:xfrm>
          <a:off x="16845642" y="1556658"/>
          <a:ext cx="958264" cy="97699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1581150</xdr:colOff>
      <xdr:row>4</xdr:row>
      <xdr:rowOff>238125</xdr:rowOff>
    </xdr:to>
    <xdr:pic>
      <xdr:nvPicPr>
        <xdr:cNvPr id="1468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453117</xdr:colOff>
      <xdr:row>6</xdr:row>
      <xdr:rowOff>102508</xdr:rowOff>
    </xdr:from>
    <xdr:to>
      <xdr:col>14</xdr:col>
      <xdr:colOff>198510</xdr:colOff>
      <xdr:row>8</xdr:row>
      <xdr:rowOff>558794</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1581150</xdr:colOff>
      <xdr:row>4</xdr:row>
      <xdr:rowOff>238125</xdr:rowOff>
    </xdr:to>
    <xdr:pic>
      <xdr:nvPicPr>
        <xdr:cNvPr id="1192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981074</xdr:colOff>
      <xdr:row>19</xdr:row>
      <xdr:rowOff>2</xdr:rowOff>
    </xdr:from>
    <xdr:to>
      <xdr:col>6</xdr:col>
      <xdr:colOff>403155</xdr:colOff>
      <xdr:row>26</xdr:row>
      <xdr:rowOff>142642</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95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53239</xdr:rowOff>
    </xdr:from>
    <xdr:to>
      <xdr:col>21</xdr:col>
      <xdr:colOff>490256</xdr:colOff>
      <xdr:row>4</xdr:row>
      <xdr:rowOff>280579</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72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216087</xdr:colOff>
      <xdr:row>4</xdr:row>
      <xdr:rowOff>228972</xdr:rowOff>
    </xdr:from>
    <xdr:to>
      <xdr:col>14</xdr:col>
      <xdr:colOff>339352</xdr:colOff>
      <xdr:row>9</xdr:row>
      <xdr:rowOff>190541</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74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39158</xdr:colOff>
      <xdr:row>0</xdr:row>
      <xdr:rowOff>0</xdr:rowOff>
    </xdr:from>
    <xdr:to>
      <xdr:col>12</xdr:col>
      <xdr:colOff>200632</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590550</xdr:colOff>
      <xdr:row>1</xdr:row>
      <xdr:rowOff>28575</xdr:rowOff>
    </xdr:from>
    <xdr:to>
      <xdr:col>1</xdr:col>
      <xdr:colOff>1676400</xdr:colOff>
      <xdr:row>4</xdr:row>
      <xdr:rowOff>200025</xdr:rowOff>
    </xdr:to>
    <xdr:pic>
      <xdr:nvPicPr>
        <xdr:cNvPr id="476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1905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116509</xdr:colOff>
      <xdr:row>0</xdr:row>
      <xdr:rowOff>95526</xdr:rowOff>
    </xdr:from>
    <xdr:to>
      <xdr:col>9</xdr:col>
      <xdr:colOff>322687</xdr:colOff>
      <xdr:row>6</xdr:row>
      <xdr:rowOff>418</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78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365125</xdr:colOff>
      <xdr:row>11</xdr:row>
      <xdr:rowOff>114300</xdr:rowOff>
    </xdr:from>
    <xdr:to>
      <xdr:col>5</xdr:col>
      <xdr:colOff>1332022</xdr:colOff>
      <xdr:row>19</xdr:row>
      <xdr:rowOff>62238</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81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28</xdr:row>
      <xdr:rowOff>81643</xdr:rowOff>
    </xdr:from>
    <xdr:to>
      <xdr:col>5</xdr:col>
      <xdr:colOff>721963</xdr:colOff>
      <xdr:row>36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83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564092</xdr:colOff>
      <xdr:row>22</xdr:row>
      <xdr:rowOff>116417</xdr:rowOff>
    </xdr:from>
    <xdr:to>
      <xdr:col>3</xdr:col>
      <xdr:colOff>1524628</xdr:colOff>
      <xdr:row>30</xdr:row>
      <xdr:rowOff>117250</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86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323850</xdr:colOff>
      <xdr:row>1</xdr:row>
      <xdr:rowOff>28575</xdr:rowOff>
    </xdr:from>
    <xdr:to>
      <xdr:col>1</xdr:col>
      <xdr:colOff>1409700</xdr:colOff>
      <xdr:row>4</xdr:row>
      <xdr:rowOff>209550</xdr:rowOff>
    </xdr:to>
    <xdr:pic>
      <xdr:nvPicPr>
        <xdr:cNvPr id="1354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190500"/>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ckup%20Nini%20Johana%20Rodriguez\NINROD\Planeaci&#243;n%20Estrat&#233;gica\PEI%202020\Q1\EDT_Tesauros_Fase_II_DPMyOJ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row r="2">
          <cell r="K2" t="str">
            <v>Código: GC-F-015</v>
          </cell>
        </row>
        <row r="3">
          <cell r="K3" t="str">
            <v>Fecha: 17 de septiembre de 2014</v>
          </cell>
        </row>
        <row r="4">
          <cell r="K4" t="str">
            <v>Versión 001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Nubiasm@supersociedades.gov.co" TargetMode="External"/><Relationship Id="rId13" Type="http://schemas.openxmlformats.org/officeDocument/2006/relationships/hyperlink" Target="mailto:AnaCG@SUPERSOCIEDADES.GOV.CO" TargetMode="External"/><Relationship Id="rId3" Type="http://schemas.openxmlformats.org/officeDocument/2006/relationships/hyperlink" Target="mailto:DEnciso@supersociedades.gov.co" TargetMode="External"/><Relationship Id="rId7" Type="http://schemas.openxmlformats.org/officeDocument/2006/relationships/hyperlink" Target="mailto:CBustos@supersociedades.gov.co" TargetMode="External"/><Relationship Id="rId12" Type="http://schemas.openxmlformats.org/officeDocument/2006/relationships/hyperlink" Target="mailto:MariaCCS@SUPERSOCIEDADES.GOV.CO" TargetMode="External"/><Relationship Id="rId17" Type="http://schemas.openxmlformats.org/officeDocument/2006/relationships/comments" Target="../comments6.xml"/><Relationship Id="rId2" Type="http://schemas.openxmlformats.org/officeDocument/2006/relationships/hyperlink" Target="mailto:DIbanez@SUPERSOCIEDADES.GOV.CO" TargetMode="External"/><Relationship Id="rId16" Type="http://schemas.openxmlformats.org/officeDocument/2006/relationships/vmlDrawing" Target="../drawings/vmlDrawing6.vml"/><Relationship Id="rId1" Type="http://schemas.openxmlformats.org/officeDocument/2006/relationships/hyperlink" Target="mailto:Nmusa@supersociedades.gov.co" TargetMode="External"/><Relationship Id="rId6" Type="http://schemas.openxmlformats.org/officeDocument/2006/relationships/hyperlink" Target="mailto:FabianVS@SUPERSOCIEDADES.GOV.CO" TargetMode="External"/><Relationship Id="rId11" Type="http://schemas.openxmlformats.org/officeDocument/2006/relationships/hyperlink" Target="mailto:MariaisabelM@SUPERSOCIEDADES.GOV.CO" TargetMode="External"/><Relationship Id="rId5" Type="http://schemas.openxmlformats.org/officeDocument/2006/relationships/hyperlink" Target="mailto:Amorales@supersociedades.gov.co" TargetMode="External"/><Relationship Id="rId15" Type="http://schemas.openxmlformats.org/officeDocument/2006/relationships/drawing" Target="../drawings/drawing7.xml"/><Relationship Id="rId10" Type="http://schemas.openxmlformats.org/officeDocument/2006/relationships/hyperlink" Target="mailto:MariaPG@SUPERSOCIEDADES.GOV.CO" TargetMode="External"/><Relationship Id="rId4" Type="http://schemas.openxmlformats.org/officeDocument/2006/relationships/hyperlink" Target="mailto:SLopez@supersociedades.gov.co" TargetMode="External"/><Relationship Id="rId9" Type="http://schemas.openxmlformats.org/officeDocument/2006/relationships/hyperlink" Target="mailto:CMantilla@SUPERSOCIEDADES.GOV.CO"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topLeftCell="A7" zoomScale="96" zoomScaleNormal="96" workbookViewId="0">
      <selection activeCell="A7" sqref="A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68"/>
      <c r="C2" s="169"/>
      <c r="D2" s="146" t="s">
        <v>112</v>
      </c>
      <c r="E2" s="147"/>
      <c r="F2" s="147"/>
      <c r="G2" s="147"/>
      <c r="H2" s="147"/>
      <c r="I2" s="147"/>
      <c r="J2" s="148"/>
      <c r="K2" s="158" t="s">
        <v>279</v>
      </c>
      <c r="L2" s="159"/>
      <c r="S2" s="12"/>
    </row>
    <row r="3" spans="2:19" s="3" customFormat="1" ht="23.25" customHeight="1" x14ac:dyDescent="0.2">
      <c r="B3" s="164"/>
      <c r="C3" s="165"/>
      <c r="D3" s="149" t="s">
        <v>278</v>
      </c>
      <c r="E3" s="150"/>
      <c r="F3" s="150"/>
      <c r="G3" s="150"/>
      <c r="H3" s="150"/>
      <c r="I3" s="150"/>
      <c r="J3" s="151"/>
      <c r="K3" s="160" t="s">
        <v>119</v>
      </c>
      <c r="L3" s="161"/>
      <c r="S3" s="12"/>
    </row>
    <row r="4" spans="2:19" s="3" customFormat="1" ht="24" customHeight="1" x14ac:dyDescent="0.2">
      <c r="B4" s="164"/>
      <c r="C4" s="165"/>
      <c r="D4" s="149" t="s">
        <v>276</v>
      </c>
      <c r="E4" s="150"/>
      <c r="F4" s="150"/>
      <c r="G4" s="150"/>
      <c r="H4" s="150"/>
      <c r="I4" s="150"/>
      <c r="J4" s="151"/>
      <c r="K4" s="160" t="s">
        <v>280</v>
      </c>
      <c r="L4" s="161"/>
      <c r="S4" s="12"/>
    </row>
    <row r="5" spans="2:19" s="3" customFormat="1" ht="22.5" customHeight="1" thickBot="1" x14ac:dyDescent="0.25">
      <c r="B5" s="166"/>
      <c r="C5" s="167"/>
      <c r="D5" s="152" t="s">
        <v>277</v>
      </c>
      <c r="E5" s="153"/>
      <c r="F5" s="153"/>
      <c r="G5" s="153"/>
      <c r="H5" s="153"/>
      <c r="I5" s="153"/>
      <c r="J5" s="154"/>
      <c r="K5" s="162" t="s">
        <v>281</v>
      </c>
      <c r="L5" s="163"/>
      <c r="S5" s="12"/>
    </row>
    <row r="6" spans="2:19" ht="5.25" customHeight="1" x14ac:dyDescent="0.2">
      <c r="C6" s="4"/>
      <c r="D6" s="4"/>
      <c r="E6" s="4"/>
      <c r="F6" s="4"/>
      <c r="G6" s="4"/>
      <c r="H6" s="4"/>
      <c r="I6" s="4"/>
    </row>
    <row r="7" spans="2:19" ht="29.25" customHeight="1" x14ac:dyDescent="0.2">
      <c r="C7" s="155" t="s">
        <v>0</v>
      </c>
      <c r="D7" s="155"/>
      <c r="E7" s="156" t="s">
        <v>189</v>
      </c>
      <c r="F7" s="157"/>
      <c r="G7" s="157"/>
      <c r="H7" s="157"/>
      <c r="I7" s="157"/>
      <c r="J7" s="157"/>
      <c r="K7" s="157"/>
      <c r="S7" s="1"/>
    </row>
    <row r="8" spans="2:19" ht="6.75" customHeight="1" x14ac:dyDescent="0.2">
      <c r="C8" s="7"/>
      <c r="D8" s="7"/>
      <c r="E8" s="8"/>
      <c r="F8" s="8"/>
      <c r="G8" s="8"/>
      <c r="H8" s="8"/>
      <c r="I8" s="8"/>
      <c r="S8" s="1"/>
    </row>
    <row r="9" spans="2:19" ht="6.75" customHeight="1" thickBot="1" x14ac:dyDescent="0.25">
      <c r="C9" s="7"/>
      <c r="D9" s="7"/>
      <c r="E9" s="8"/>
      <c r="F9" s="8"/>
      <c r="G9" s="8"/>
      <c r="H9" s="8"/>
      <c r="I9" s="8"/>
      <c r="S9" s="1"/>
    </row>
    <row r="10" spans="2:19" ht="12.75" thickBot="1" x14ac:dyDescent="0.25">
      <c r="B10" s="40"/>
      <c r="C10" s="41"/>
      <c r="D10" s="41"/>
      <c r="E10" s="41"/>
      <c r="F10" s="41"/>
      <c r="G10" s="41"/>
      <c r="H10" s="41"/>
      <c r="I10" s="41"/>
      <c r="J10" s="41"/>
      <c r="K10" s="41"/>
      <c r="L10" s="42"/>
    </row>
    <row r="11" spans="2:19" ht="39.950000000000003" customHeight="1" thickBot="1" x14ac:dyDescent="0.25">
      <c r="B11" s="43"/>
      <c r="C11" s="13" t="s">
        <v>29</v>
      </c>
      <c r="D11" s="44"/>
      <c r="E11" s="13" t="s">
        <v>30</v>
      </c>
      <c r="F11" s="44"/>
      <c r="G11" s="13" t="s">
        <v>41</v>
      </c>
      <c r="H11" s="44"/>
      <c r="I11" s="13" t="s">
        <v>61</v>
      </c>
      <c r="J11" s="44"/>
      <c r="K11" s="13" t="s">
        <v>42</v>
      </c>
      <c r="L11" s="45"/>
    </row>
    <row r="12" spans="2:19" ht="15" customHeight="1" thickBot="1" x14ac:dyDescent="0.25">
      <c r="B12" s="43"/>
      <c r="C12" s="44"/>
      <c r="D12" s="44"/>
      <c r="E12" s="44"/>
      <c r="F12" s="44"/>
      <c r="G12" s="44"/>
      <c r="H12" s="44"/>
      <c r="I12" s="44"/>
      <c r="J12" s="44"/>
      <c r="K12" s="44"/>
      <c r="L12" s="45"/>
    </row>
    <row r="13" spans="2:19" ht="39.950000000000003" customHeight="1" thickBot="1" x14ac:dyDescent="0.25">
      <c r="B13" s="43"/>
      <c r="C13" s="13" t="s">
        <v>31</v>
      </c>
      <c r="D13" s="44"/>
      <c r="E13" s="13" t="s">
        <v>32</v>
      </c>
      <c r="F13" s="44"/>
      <c r="G13" s="13" t="s">
        <v>33</v>
      </c>
      <c r="H13" s="44"/>
      <c r="I13" s="13" t="s">
        <v>43</v>
      </c>
      <c r="J13" s="44"/>
      <c r="K13" s="13" t="s">
        <v>34</v>
      </c>
      <c r="L13" s="45"/>
    </row>
    <row r="14" spans="2:19" ht="15" customHeight="1" thickBot="1" x14ac:dyDescent="0.25">
      <c r="B14" s="43"/>
      <c r="C14" s="44"/>
      <c r="D14" s="44"/>
      <c r="E14" s="44"/>
      <c r="F14" s="44"/>
      <c r="G14" s="44"/>
      <c r="H14" s="44"/>
      <c r="I14" s="44"/>
      <c r="J14" s="44"/>
      <c r="K14" s="44"/>
      <c r="L14" s="45"/>
    </row>
    <row r="15" spans="2:19" ht="37.5" customHeight="1" thickBot="1" x14ac:dyDescent="0.25">
      <c r="B15" s="43"/>
      <c r="C15" s="44"/>
      <c r="D15" s="44"/>
      <c r="E15" s="44"/>
      <c r="F15" s="44"/>
      <c r="G15" s="13" t="s">
        <v>35</v>
      </c>
      <c r="H15" s="44"/>
      <c r="I15" s="44"/>
      <c r="J15" s="44"/>
      <c r="K15" s="44"/>
      <c r="L15" s="45"/>
    </row>
    <row r="16" spans="2:19" ht="12.75" thickBot="1" x14ac:dyDescent="0.25">
      <c r="B16" s="46"/>
      <c r="C16" s="47"/>
      <c r="D16" s="47"/>
      <c r="E16" s="47"/>
      <c r="F16" s="47"/>
      <c r="G16" s="47"/>
      <c r="H16" s="47"/>
      <c r="I16" s="47"/>
      <c r="J16" s="47"/>
      <c r="K16" s="47"/>
      <c r="L16" s="48"/>
    </row>
    <row r="17" ht="37.5" customHeight="1" x14ac:dyDescent="0.2"/>
    <row r="19" ht="37.5" customHeight="1" x14ac:dyDescent="0.2"/>
    <row r="21" ht="37.5" customHeight="1" x14ac:dyDescent="0.2"/>
    <row r="23" ht="37.5" customHeight="1" x14ac:dyDescent="0.2"/>
    <row r="25" ht="37.5" customHeight="1" x14ac:dyDescent="0.2"/>
  </sheetData>
  <mergeCells count="14">
    <mergeCell ref="B3:C3"/>
    <mergeCell ref="B4:C4"/>
    <mergeCell ref="B5:C5"/>
    <mergeCell ref="B2:C2"/>
    <mergeCell ref="D2:J2"/>
    <mergeCell ref="D3:J3"/>
    <mergeCell ref="D4:J4"/>
    <mergeCell ref="D5:J5"/>
    <mergeCell ref="C7:D7"/>
    <mergeCell ref="E7:K7"/>
    <mergeCell ref="K2:L2"/>
    <mergeCell ref="K3:L3"/>
    <mergeCell ref="K4:L4"/>
    <mergeCell ref="K5:L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4" zoomScale="120" zoomScaleNormal="120" workbookViewId="0">
      <selection activeCell="B12" sqref="B12:C1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9.42578125" style="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31"/>
      <c r="C2" s="232"/>
      <c r="D2" s="254" t="s">
        <v>112</v>
      </c>
      <c r="E2" s="255"/>
      <c r="F2" s="255"/>
      <c r="G2" s="255"/>
      <c r="H2" s="255"/>
      <c r="I2" s="255"/>
      <c r="J2" s="256"/>
      <c r="K2" s="72"/>
      <c r="L2" s="70"/>
      <c r="M2" s="249" t="str">
        <f>Proyecto!K2</f>
        <v>Código: GC-F-015</v>
      </c>
      <c r="N2" s="249"/>
      <c r="O2" s="249"/>
      <c r="P2" s="250"/>
      <c r="R2" s="10"/>
      <c r="S2" s="10"/>
      <c r="T2" s="10"/>
      <c r="U2" s="11"/>
      <c r="AE2" s="12"/>
    </row>
    <row r="3" spans="2:31" s="3" customFormat="1" ht="23.25" customHeight="1" x14ac:dyDescent="0.2">
      <c r="B3" s="233"/>
      <c r="C3" s="234"/>
      <c r="D3" s="257" t="s">
        <v>278</v>
      </c>
      <c r="E3" s="258"/>
      <c r="F3" s="258"/>
      <c r="G3" s="258"/>
      <c r="H3" s="258"/>
      <c r="I3" s="258"/>
      <c r="J3" s="259"/>
      <c r="K3" s="21"/>
      <c r="L3" s="24"/>
      <c r="M3" s="188" t="str">
        <f>Proyecto!K3</f>
        <v>Fecha: 17 de septiembre de 2014</v>
      </c>
      <c r="N3" s="188"/>
      <c r="O3" s="188"/>
      <c r="P3" s="251"/>
      <c r="R3" s="10"/>
      <c r="S3" s="10"/>
      <c r="T3" s="10"/>
      <c r="U3" s="11"/>
      <c r="AE3" s="12"/>
    </row>
    <row r="4" spans="2:31" s="3" customFormat="1" ht="24" customHeight="1" x14ac:dyDescent="0.2">
      <c r="B4" s="233"/>
      <c r="C4" s="234"/>
      <c r="D4" s="257" t="s">
        <v>276</v>
      </c>
      <c r="E4" s="258"/>
      <c r="F4" s="258"/>
      <c r="G4" s="258"/>
      <c r="H4" s="258"/>
      <c r="I4" s="258"/>
      <c r="J4" s="259"/>
      <c r="K4" s="21"/>
      <c r="L4" s="24"/>
      <c r="M4" s="188" t="str">
        <f>Proyecto!K4</f>
        <v>Versión 001</v>
      </c>
      <c r="N4" s="188"/>
      <c r="O4" s="188"/>
      <c r="P4" s="251"/>
      <c r="R4" s="10"/>
      <c r="U4" s="11"/>
      <c r="AE4" s="12"/>
    </row>
    <row r="5" spans="2:31" s="3" customFormat="1" ht="22.5" customHeight="1" thickBot="1" x14ac:dyDescent="0.25">
      <c r="B5" s="235"/>
      <c r="C5" s="236"/>
      <c r="D5" s="260" t="s">
        <v>277</v>
      </c>
      <c r="E5" s="261"/>
      <c r="F5" s="261"/>
      <c r="G5" s="261"/>
      <c r="H5" s="261"/>
      <c r="I5" s="261"/>
      <c r="J5" s="262"/>
      <c r="K5" s="73"/>
      <c r="L5" s="71"/>
      <c r="M5" s="252" t="s">
        <v>281</v>
      </c>
      <c r="N5" s="252"/>
      <c r="O5" s="252"/>
      <c r="P5" s="253"/>
      <c r="R5" s="10"/>
      <c r="U5" s="10"/>
      <c r="AE5" s="12"/>
    </row>
    <row r="6" spans="2:31" ht="5.25" customHeight="1" x14ac:dyDescent="0.2">
      <c r="B6" s="4"/>
      <c r="C6" s="4"/>
      <c r="D6" s="4"/>
      <c r="E6" s="4"/>
      <c r="F6" s="4"/>
      <c r="G6" s="4"/>
      <c r="H6" s="4"/>
      <c r="I6" s="4"/>
      <c r="J6" s="4"/>
      <c r="K6" s="4"/>
      <c r="L6" s="4"/>
      <c r="M6" s="4"/>
      <c r="N6" s="4"/>
      <c r="O6" s="4"/>
      <c r="P6" s="4"/>
    </row>
    <row r="7" spans="2:31" ht="29.25" customHeight="1" x14ac:dyDescent="0.2">
      <c r="B7" s="192" t="s">
        <v>0</v>
      </c>
      <c r="C7" s="192"/>
      <c r="D7" s="157" t="str">
        <f>Proyecto!$E$7</f>
        <v xml:space="preserve">Inteligencia de datos (supervisión preventiva con Alertas Tempranas v3.0) - 2022
</v>
      </c>
      <c r="E7" s="157"/>
      <c r="F7" s="157"/>
      <c r="G7" s="157"/>
      <c r="H7" s="157"/>
      <c r="I7" s="157"/>
      <c r="J7" s="157"/>
      <c r="K7" s="157"/>
      <c r="L7" s="157"/>
      <c r="M7" s="157"/>
      <c r="N7" s="157"/>
      <c r="O7" s="157"/>
      <c r="P7" s="157"/>
      <c r="AE7" s="1"/>
    </row>
    <row r="8" spans="2:31" ht="6.75" customHeight="1" x14ac:dyDescent="0.2">
      <c r="B8" s="7"/>
      <c r="C8" s="7"/>
      <c r="D8" s="8"/>
      <c r="E8" s="8"/>
      <c r="F8" s="8"/>
      <c r="G8" s="8"/>
      <c r="H8" s="8"/>
      <c r="I8" s="8"/>
      <c r="J8" s="8"/>
      <c r="K8" s="8"/>
      <c r="L8" s="8"/>
      <c r="M8" s="8"/>
      <c r="N8" s="8"/>
      <c r="O8" s="8"/>
      <c r="P8" s="8"/>
      <c r="AE8" s="1"/>
    </row>
    <row r="10" spans="2:31" ht="61.5" customHeight="1" x14ac:dyDescent="0.2">
      <c r="B10" s="192" t="s">
        <v>23</v>
      </c>
      <c r="C10" s="192"/>
      <c r="D10" s="182" t="s">
        <v>223</v>
      </c>
      <c r="E10" s="177"/>
      <c r="F10" s="177"/>
      <c r="G10" s="177"/>
      <c r="H10" s="177"/>
      <c r="I10" s="177"/>
      <c r="J10" s="177"/>
      <c r="K10" s="177"/>
      <c r="L10" s="177"/>
      <c r="M10" s="177"/>
      <c r="N10" s="177"/>
      <c r="O10" s="177"/>
      <c r="P10" s="177"/>
      <c r="AE10" s="1"/>
    </row>
    <row r="11" spans="2:31" x14ac:dyDescent="0.2">
      <c r="D11" s="135"/>
      <c r="E11" s="135"/>
      <c r="F11" s="135"/>
      <c r="G11" s="135"/>
      <c r="H11" s="135"/>
      <c r="I11" s="135"/>
      <c r="J11" s="135"/>
      <c r="K11" s="135"/>
      <c r="L11" s="135"/>
      <c r="M11" s="135"/>
      <c r="N11" s="135"/>
      <c r="O11" s="135"/>
      <c r="P11" s="135"/>
    </row>
    <row r="12" spans="2:31" ht="30" customHeight="1" x14ac:dyDescent="0.2">
      <c r="B12" s="192" t="s">
        <v>24</v>
      </c>
      <c r="C12" s="192"/>
      <c r="D12" s="182" t="s">
        <v>224</v>
      </c>
      <c r="E12" s="182"/>
      <c r="F12" s="182"/>
      <c r="G12" s="182"/>
      <c r="H12" s="182"/>
      <c r="I12" s="182"/>
      <c r="J12" s="182"/>
      <c r="K12" s="182"/>
      <c r="L12" s="182"/>
      <c r="M12" s="182"/>
      <c r="N12" s="182"/>
      <c r="O12" s="182"/>
      <c r="P12" s="182"/>
    </row>
    <row r="13" spans="2:31" ht="6.75" customHeight="1" x14ac:dyDescent="0.2">
      <c r="B13" s="7"/>
      <c r="C13" s="7"/>
      <c r="D13" s="136"/>
      <c r="E13" s="136"/>
      <c r="F13" s="136"/>
      <c r="G13" s="136"/>
      <c r="H13" s="136"/>
      <c r="I13" s="136"/>
      <c r="J13" s="136"/>
      <c r="K13" s="136"/>
      <c r="L13" s="136"/>
      <c r="M13" s="136"/>
      <c r="N13" s="136"/>
      <c r="O13" s="136"/>
      <c r="P13" s="136"/>
      <c r="AE13" s="1"/>
    </row>
    <row r="14" spans="2:31" ht="30" customHeight="1" x14ac:dyDescent="0.2">
      <c r="B14" s="192" t="s">
        <v>25</v>
      </c>
      <c r="C14" s="192"/>
      <c r="D14" s="182" t="s">
        <v>225</v>
      </c>
      <c r="E14" s="182"/>
      <c r="F14" s="182"/>
      <c r="G14" s="182"/>
      <c r="H14" s="182"/>
      <c r="I14" s="182"/>
      <c r="J14" s="182"/>
      <c r="K14" s="182"/>
      <c r="L14" s="182"/>
      <c r="M14" s="182"/>
      <c r="N14" s="182"/>
      <c r="O14" s="182"/>
      <c r="P14" s="182"/>
    </row>
    <row r="15" spans="2:31" ht="6.75" customHeight="1" x14ac:dyDescent="0.2">
      <c r="B15" s="7"/>
      <c r="C15" s="7"/>
      <c r="D15" s="136"/>
      <c r="E15" s="136"/>
      <c r="F15" s="136"/>
      <c r="G15" s="136"/>
      <c r="H15" s="136"/>
      <c r="I15" s="136"/>
      <c r="J15" s="136"/>
      <c r="K15" s="136"/>
      <c r="L15" s="136"/>
      <c r="M15" s="136"/>
      <c r="N15" s="136"/>
      <c r="O15" s="136"/>
      <c r="P15" s="136"/>
      <c r="AE15" s="1"/>
    </row>
    <row r="16" spans="2:31" ht="30" customHeight="1" x14ac:dyDescent="0.2">
      <c r="B16" s="192" t="s">
        <v>26</v>
      </c>
      <c r="C16" s="192"/>
      <c r="D16" s="182" t="s">
        <v>140</v>
      </c>
      <c r="E16" s="182"/>
      <c r="F16" s="182"/>
      <c r="G16" s="182"/>
      <c r="H16" s="182"/>
      <c r="I16" s="182"/>
      <c r="J16" s="182"/>
      <c r="K16" s="182"/>
      <c r="L16" s="182"/>
      <c r="M16" s="182"/>
      <c r="N16" s="182"/>
      <c r="O16" s="182"/>
      <c r="P16" s="182"/>
    </row>
    <row r="17" spans="2:31" ht="6.75" customHeight="1" x14ac:dyDescent="0.2">
      <c r="B17" s="7"/>
      <c r="C17" s="7"/>
      <c r="D17" s="136"/>
      <c r="E17" s="136"/>
      <c r="F17" s="136"/>
      <c r="G17" s="136"/>
      <c r="H17" s="136"/>
      <c r="I17" s="136"/>
      <c r="J17" s="136"/>
      <c r="K17" s="136"/>
      <c r="L17" s="136"/>
      <c r="M17" s="136"/>
      <c r="N17" s="136"/>
      <c r="O17" s="136"/>
      <c r="P17" s="136"/>
      <c r="AE17" s="1"/>
    </row>
    <row r="18" spans="2:31" ht="117" customHeight="1" x14ac:dyDescent="0.2">
      <c r="B18" s="192" t="s">
        <v>27</v>
      </c>
      <c r="C18" s="192"/>
      <c r="D18" s="247" t="s">
        <v>227</v>
      </c>
      <c r="E18" s="248"/>
      <c r="F18" s="248"/>
      <c r="G18" s="248"/>
      <c r="H18" s="248"/>
      <c r="I18" s="248"/>
      <c r="J18" s="248"/>
      <c r="K18" s="248"/>
      <c r="L18" s="248"/>
      <c r="M18" s="248"/>
      <c r="N18" s="248"/>
      <c r="O18" s="248"/>
      <c r="P18" s="248"/>
    </row>
    <row r="19" spans="2:31" ht="6.75" customHeight="1" x14ac:dyDescent="0.2">
      <c r="B19" s="7"/>
      <c r="C19" s="7"/>
      <c r="D19" s="136"/>
      <c r="E19" s="136"/>
      <c r="F19" s="136"/>
      <c r="G19" s="136"/>
      <c r="H19" s="136"/>
      <c r="I19" s="136"/>
      <c r="J19" s="136"/>
      <c r="K19" s="136"/>
      <c r="L19" s="136"/>
      <c r="M19" s="136"/>
      <c r="N19" s="136"/>
      <c r="O19" s="136"/>
      <c r="P19" s="136"/>
      <c r="AE19" s="1"/>
    </row>
    <row r="20" spans="2:31" ht="30" customHeight="1" x14ac:dyDescent="0.2">
      <c r="B20" s="192" t="s">
        <v>28</v>
      </c>
      <c r="C20" s="192"/>
      <c r="D20" s="182" t="s">
        <v>226</v>
      </c>
      <c r="E20" s="182"/>
      <c r="F20" s="182"/>
      <c r="G20" s="182"/>
      <c r="H20" s="182"/>
      <c r="I20" s="182"/>
      <c r="J20" s="182"/>
      <c r="K20" s="182"/>
      <c r="L20" s="182"/>
      <c r="M20" s="182"/>
      <c r="N20" s="182"/>
      <c r="O20" s="182"/>
      <c r="P20" s="182"/>
    </row>
  </sheetData>
  <mergeCells count="26">
    <mergeCell ref="B4:C4"/>
    <mergeCell ref="B5:C5"/>
    <mergeCell ref="D2:J2"/>
    <mergeCell ref="D3:J3"/>
    <mergeCell ref="D4:J4"/>
    <mergeCell ref="D5:J5"/>
    <mergeCell ref="D14:P14"/>
    <mergeCell ref="D16:P16"/>
    <mergeCell ref="B7:C7"/>
    <mergeCell ref="D7:P7"/>
    <mergeCell ref="M2:P2"/>
    <mergeCell ref="M3:P3"/>
    <mergeCell ref="M4:P4"/>
    <mergeCell ref="M5:P5"/>
    <mergeCell ref="B2:C2"/>
    <mergeCell ref="B3:C3"/>
    <mergeCell ref="D20:P20"/>
    <mergeCell ref="B10:C10"/>
    <mergeCell ref="D10:P10"/>
    <mergeCell ref="B12:C12"/>
    <mergeCell ref="B14:C14"/>
    <mergeCell ref="B16:C16"/>
    <mergeCell ref="B18:C18"/>
    <mergeCell ref="B20:C20"/>
    <mergeCell ref="D18:P18"/>
    <mergeCell ref="D12:P12"/>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3"/>
  <sheetViews>
    <sheetView showGridLines="0" tabSelected="1" zoomScale="110" zoomScaleNormal="110" workbookViewId="0"/>
  </sheetViews>
  <sheetFormatPr baseColWidth="10" defaultRowHeight="12" x14ac:dyDescent="0.2"/>
  <cols>
    <col min="1" max="1" width="3.85546875" style="1" customWidth="1"/>
    <col min="2" max="2" width="43.140625" style="1" customWidth="1"/>
    <col min="3" max="3" width="33.7109375" style="1" customWidth="1"/>
    <col min="4" max="4" width="8.140625" style="1" customWidth="1"/>
    <col min="5" max="5" width="11.5703125" style="1" customWidth="1"/>
    <col min="6" max="6" width="23.7109375" style="1" customWidth="1"/>
    <col min="7" max="7" width="28.42578125" style="1" customWidth="1"/>
    <col min="8" max="8" width="27" style="1" customWidth="1"/>
    <col min="9" max="9" width="13.7109375" style="1" customWidth="1"/>
    <col min="10" max="10" width="75.5703125" style="1" customWidth="1"/>
    <col min="11" max="11" width="25.85546875" style="1" customWidth="1"/>
    <col min="12" max="12" width="16" style="1" customWidth="1"/>
    <col min="13" max="13" width="9.140625" style="2" customWidth="1"/>
    <col min="14" max="234" width="9.140625" style="1" customWidth="1"/>
    <col min="235" max="16384" width="11.42578125" style="1"/>
  </cols>
  <sheetData>
    <row r="1" spans="1:14" ht="12.75" thickBot="1" x14ac:dyDescent="0.25"/>
    <row r="2" spans="1:14" s="3" customFormat="1" ht="26.25" customHeight="1" x14ac:dyDescent="0.2">
      <c r="B2" s="271"/>
      <c r="C2" s="274" t="s">
        <v>112</v>
      </c>
      <c r="D2" s="274"/>
      <c r="E2" s="274"/>
      <c r="F2" s="274"/>
      <c r="G2" s="274"/>
      <c r="H2" s="274"/>
      <c r="I2" s="274"/>
      <c r="J2" s="274"/>
      <c r="K2" s="275" t="str">
        <f>Proyecto!K2</f>
        <v>Código: GC-F-015</v>
      </c>
      <c r="L2" s="250"/>
      <c r="M2" s="64"/>
      <c r="N2" s="64"/>
    </row>
    <row r="3" spans="1:14" s="3" customFormat="1" ht="23.25" customHeight="1" x14ac:dyDescent="0.2">
      <c r="B3" s="272"/>
      <c r="C3" s="276" t="s">
        <v>278</v>
      </c>
      <c r="D3" s="276"/>
      <c r="E3" s="276"/>
      <c r="F3" s="276"/>
      <c r="G3" s="276"/>
      <c r="H3" s="276"/>
      <c r="I3" s="276"/>
      <c r="J3" s="276"/>
      <c r="K3" s="277" t="str">
        <f>Proyecto!K3</f>
        <v>Fecha: 17 de septiembre de 2014</v>
      </c>
      <c r="L3" s="251"/>
      <c r="M3" s="64"/>
      <c r="N3" s="64"/>
    </row>
    <row r="4" spans="1:14" s="3" customFormat="1" ht="24" customHeight="1" x14ac:dyDescent="0.2">
      <c r="B4" s="272"/>
      <c r="C4" s="276" t="s">
        <v>276</v>
      </c>
      <c r="D4" s="276"/>
      <c r="E4" s="276"/>
      <c r="F4" s="276"/>
      <c r="G4" s="276"/>
      <c r="H4" s="276"/>
      <c r="I4" s="276"/>
      <c r="J4" s="276"/>
      <c r="K4" s="277" t="str">
        <f>Proyecto!K4</f>
        <v>Versión 001</v>
      </c>
      <c r="L4" s="251"/>
      <c r="M4" s="64"/>
      <c r="N4" s="64"/>
    </row>
    <row r="5" spans="1:14" s="3" customFormat="1" ht="22.5" customHeight="1" thickBot="1" x14ac:dyDescent="0.25">
      <c r="B5" s="273"/>
      <c r="C5" s="269" t="s">
        <v>277</v>
      </c>
      <c r="D5" s="269"/>
      <c r="E5" s="269"/>
      <c r="F5" s="269"/>
      <c r="G5" s="269"/>
      <c r="H5" s="269"/>
      <c r="I5" s="269"/>
      <c r="J5" s="269"/>
      <c r="K5" s="270" t="s">
        <v>118</v>
      </c>
      <c r="L5" s="253"/>
      <c r="M5" s="64"/>
      <c r="N5" s="64"/>
    </row>
    <row r="6" spans="1:14" ht="5.25" customHeight="1" x14ac:dyDescent="0.2">
      <c r="B6" s="4"/>
      <c r="C6" s="4"/>
      <c r="D6" s="4"/>
      <c r="E6" s="4"/>
    </row>
    <row r="7" spans="1:14" ht="29.25" customHeight="1" x14ac:dyDescent="0.2">
      <c r="B7" s="155" t="s">
        <v>0</v>
      </c>
      <c r="C7" s="155"/>
      <c r="D7" s="157" t="str">
        <f>Proyecto!$E$7</f>
        <v xml:space="preserve">Inteligencia de datos (supervisión preventiva con Alertas Tempranas v3.0) - 2022
</v>
      </c>
      <c r="E7" s="157"/>
      <c r="F7" s="157"/>
      <c r="G7" s="157"/>
      <c r="H7" s="157"/>
      <c r="I7" s="157"/>
      <c r="J7" s="157"/>
      <c r="K7" s="157"/>
      <c r="L7" s="157"/>
      <c r="M7" s="1"/>
    </row>
    <row r="9" spans="1:14" ht="44.25" customHeight="1" x14ac:dyDescent="0.2">
      <c r="B9" s="33" t="s">
        <v>68</v>
      </c>
      <c r="C9" s="33" t="s">
        <v>69</v>
      </c>
      <c r="D9" s="33" t="s">
        <v>70</v>
      </c>
      <c r="E9" s="34" t="s">
        <v>71</v>
      </c>
      <c r="F9" s="33" t="s">
        <v>72</v>
      </c>
      <c r="G9" s="35" t="s">
        <v>80</v>
      </c>
      <c r="H9" s="35" t="s">
        <v>81</v>
      </c>
      <c r="I9" s="35" t="s">
        <v>82</v>
      </c>
      <c r="J9" s="34" t="s">
        <v>182</v>
      </c>
      <c r="K9" s="36" t="s">
        <v>74</v>
      </c>
      <c r="L9" s="36" t="s">
        <v>75</v>
      </c>
    </row>
    <row r="10" spans="1:14" ht="22.5" customHeight="1" x14ac:dyDescent="0.2">
      <c r="B10" s="263" t="s">
        <v>228</v>
      </c>
      <c r="C10" s="264"/>
      <c r="D10" s="264"/>
      <c r="E10" s="264"/>
      <c r="F10" s="264"/>
      <c r="G10" s="264"/>
      <c r="H10" s="264"/>
      <c r="I10" s="264"/>
      <c r="J10" s="264"/>
      <c r="K10" s="264"/>
      <c r="L10" s="265"/>
    </row>
    <row r="11" spans="1:14" ht="56.25" x14ac:dyDescent="0.2">
      <c r="A11" s="1">
        <v>1</v>
      </c>
      <c r="B11" s="137" t="s">
        <v>237</v>
      </c>
      <c r="C11" s="138" t="s">
        <v>238</v>
      </c>
      <c r="D11" s="139">
        <v>1</v>
      </c>
      <c r="E11" s="140">
        <v>0.05</v>
      </c>
      <c r="F11" s="139" t="s">
        <v>246</v>
      </c>
      <c r="G11" s="141">
        <v>44564</v>
      </c>
      <c r="H11" s="141">
        <v>44575</v>
      </c>
      <c r="I11" s="139">
        <f>(H11-G11)/7</f>
        <v>1.5714285714285714</v>
      </c>
      <c r="J11" s="137" t="s">
        <v>300</v>
      </c>
      <c r="K11" s="141">
        <v>44575</v>
      </c>
      <c r="L11" s="140">
        <v>0.05</v>
      </c>
    </row>
    <row r="12" spans="1:14" ht="56.25" x14ac:dyDescent="0.2">
      <c r="A12" s="1">
        <v>2</v>
      </c>
      <c r="B12" s="137" t="s">
        <v>236</v>
      </c>
      <c r="C12" s="138" t="s">
        <v>239</v>
      </c>
      <c r="D12" s="139">
        <v>1</v>
      </c>
      <c r="E12" s="140">
        <v>0.05</v>
      </c>
      <c r="F12" s="139" t="s">
        <v>247</v>
      </c>
      <c r="G12" s="141">
        <v>44578</v>
      </c>
      <c r="H12" s="141">
        <v>44609</v>
      </c>
      <c r="I12" s="139">
        <f>(H12-G12)/7</f>
        <v>4.4285714285714288</v>
      </c>
      <c r="J12" s="137" t="s">
        <v>301</v>
      </c>
      <c r="K12" s="141">
        <v>44609</v>
      </c>
      <c r="L12" s="140">
        <v>0.05</v>
      </c>
    </row>
    <row r="13" spans="1:14" ht="78.75" customHeight="1" x14ac:dyDescent="0.2">
      <c r="A13" s="1">
        <v>3</v>
      </c>
      <c r="B13" s="137" t="s">
        <v>235</v>
      </c>
      <c r="C13" s="138" t="s">
        <v>240</v>
      </c>
      <c r="D13" s="139">
        <v>1</v>
      </c>
      <c r="E13" s="140">
        <v>0.05</v>
      </c>
      <c r="F13" s="139" t="s">
        <v>248</v>
      </c>
      <c r="G13" s="141">
        <v>44610</v>
      </c>
      <c r="H13" s="141">
        <v>44630</v>
      </c>
      <c r="I13" s="139">
        <f>(H13-G13)/7</f>
        <v>2.8571428571428572</v>
      </c>
      <c r="J13" s="137" t="s">
        <v>302</v>
      </c>
      <c r="K13" s="141">
        <v>44630</v>
      </c>
      <c r="L13" s="140">
        <v>0.05</v>
      </c>
    </row>
    <row r="14" spans="1:14" ht="67.5" x14ac:dyDescent="0.2">
      <c r="A14" s="1">
        <v>4</v>
      </c>
      <c r="B14" s="137" t="s">
        <v>234</v>
      </c>
      <c r="C14" s="138" t="s">
        <v>241</v>
      </c>
      <c r="D14" s="139">
        <v>1</v>
      </c>
      <c r="E14" s="140">
        <v>0.1</v>
      </c>
      <c r="F14" s="139" t="s">
        <v>247</v>
      </c>
      <c r="G14" s="141">
        <v>44631</v>
      </c>
      <c r="H14" s="141">
        <v>44650</v>
      </c>
      <c r="I14" s="139">
        <f>(H14-G14)/7</f>
        <v>2.7142857142857144</v>
      </c>
      <c r="J14" s="137" t="s">
        <v>303</v>
      </c>
      <c r="K14" s="141">
        <v>44650</v>
      </c>
      <c r="L14" s="140">
        <v>0.1</v>
      </c>
    </row>
    <row r="15" spans="1:14" ht="33.75" x14ac:dyDescent="0.2">
      <c r="A15" s="1">
        <v>5</v>
      </c>
      <c r="B15" s="137" t="s">
        <v>250</v>
      </c>
      <c r="C15" s="138" t="s">
        <v>251</v>
      </c>
      <c r="D15" s="139">
        <v>1</v>
      </c>
      <c r="E15" s="140">
        <v>0.05</v>
      </c>
      <c r="F15" s="139" t="s">
        <v>253</v>
      </c>
      <c r="G15" s="141">
        <v>44652</v>
      </c>
      <c r="H15" s="141">
        <v>44680</v>
      </c>
      <c r="I15" s="139">
        <f>(H15-G15)/7</f>
        <v>4</v>
      </c>
      <c r="J15" s="137" t="s">
        <v>324</v>
      </c>
      <c r="K15" s="141">
        <v>44680</v>
      </c>
      <c r="L15" s="140">
        <v>0.05</v>
      </c>
    </row>
    <row r="16" spans="1:14" ht="22.5" customHeight="1" x14ac:dyDescent="0.2">
      <c r="B16" s="266" t="s">
        <v>229</v>
      </c>
      <c r="C16" s="267"/>
      <c r="D16" s="267"/>
      <c r="E16" s="267"/>
      <c r="F16" s="267"/>
      <c r="G16" s="267"/>
      <c r="H16" s="267"/>
      <c r="I16" s="267"/>
      <c r="J16" s="267"/>
      <c r="K16" s="267"/>
      <c r="L16" s="268"/>
    </row>
    <row r="17" spans="1:12" ht="78.75" x14ac:dyDescent="0.2">
      <c r="A17" s="1">
        <v>6</v>
      </c>
      <c r="B17" s="137" t="s">
        <v>230</v>
      </c>
      <c r="C17" s="138" t="s">
        <v>242</v>
      </c>
      <c r="D17" s="139">
        <v>1</v>
      </c>
      <c r="E17" s="140">
        <v>0.05</v>
      </c>
      <c r="F17" s="139" t="s">
        <v>249</v>
      </c>
      <c r="G17" s="141">
        <v>44610</v>
      </c>
      <c r="H17" s="141">
        <v>44610</v>
      </c>
      <c r="I17" s="139">
        <f t="shared" ref="I17:I32" si="0">(H17-G17)/7</f>
        <v>0</v>
      </c>
      <c r="J17" s="137" t="s">
        <v>304</v>
      </c>
      <c r="K17" s="141">
        <v>44610</v>
      </c>
      <c r="L17" s="140">
        <v>0.05</v>
      </c>
    </row>
    <row r="18" spans="1:12" ht="56.25" x14ac:dyDescent="0.2">
      <c r="A18" s="1">
        <v>7</v>
      </c>
      <c r="B18" s="137" t="s">
        <v>231</v>
      </c>
      <c r="C18" s="138" t="s">
        <v>243</v>
      </c>
      <c r="D18" s="139">
        <v>1</v>
      </c>
      <c r="E18" s="140">
        <v>0.05</v>
      </c>
      <c r="F18" s="139" t="s">
        <v>247</v>
      </c>
      <c r="G18" s="141">
        <v>44613</v>
      </c>
      <c r="H18" s="141">
        <v>44627</v>
      </c>
      <c r="I18" s="139">
        <f t="shared" si="0"/>
        <v>2</v>
      </c>
      <c r="J18" s="137" t="s">
        <v>305</v>
      </c>
      <c r="K18" s="141">
        <v>44627</v>
      </c>
      <c r="L18" s="140">
        <v>0.05</v>
      </c>
    </row>
    <row r="19" spans="1:12" ht="56.25" x14ac:dyDescent="0.2">
      <c r="A19" s="1">
        <v>8</v>
      </c>
      <c r="B19" s="137" t="s">
        <v>232</v>
      </c>
      <c r="C19" s="138" t="s">
        <v>244</v>
      </c>
      <c r="D19" s="139">
        <v>1</v>
      </c>
      <c r="E19" s="140">
        <v>0.05</v>
      </c>
      <c r="F19" s="139" t="s">
        <v>248</v>
      </c>
      <c r="G19" s="141">
        <v>44628</v>
      </c>
      <c r="H19" s="141">
        <v>44643</v>
      </c>
      <c r="I19" s="139">
        <f t="shared" si="0"/>
        <v>2.1428571428571428</v>
      </c>
      <c r="J19" s="137" t="s">
        <v>306</v>
      </c>
      <c r="K19" s="141">
        <v>44643</v>
      </c>
      <c r="L19" s="140">
        <v>0.05</v>
      </c>
    </row>
    <row r="20" spans="1:12" ht="67.5" x14ac:dyDescent="0.2">
      <c r="A20" s="1">
        <v>9</v>
      </c>
      <c r="B20" s="137" t="s">
        <v>233</v>
      </c>
      <c r="C20" s="138" t="s">
        <v>245</v>
      </c>
      <c r="D20" s="139">
        <v>1</v>
      </c>
      <c r="E20" s="140">
        <v>0.1</v>
      </c>
      <c r="F20" s="139" t="s">
        <v>247</v>
      </c>
      <c r="G20" s="141">
        <v>44644</v>
      </c>
      <c r="H20" s="141">
        <v>44651</v>
      </c>
      <c r="I20" s="139">
        <f t="shared" si="0"/>
        <v>1</v>
      </c>
      <c r="J20" s="137" t="s">
        <v>307</v>
      </c>
      <c r="K20" s="141">
        <v>44651</v>
      </c>
      <c r="L20" s="140">
        <v>0.1</v>
      </c>
    </row>
    <row r="21" spans="1:12" ht="33.75" x14ac:dyDescent="0.2">
      <c r="A21" s="1">
        <v>10</v>
      </c>
      <c r="B21" s="137" t="s">
        <v>250</v>
      </c>
      <c r="C21" s="138" t="s">
        <v>251</v>
      </c>
      <c r="D21" s="139">
        <v>1</v>
      </c>
      <c r="E21" s="140">
        <v>0.05</v>
      </c>
      <c r="F21" s="139" t="s">
        <v>252</v>
      </c>
      <c r="G21" s="141">
        <v>44652</v>
      </c>
      <c r="H21" s="141">
        <v>44680</v>
      </c>
      <c r="I21" s="139">
        <f t="shared" si="0"/>
        <v>4</v>
      </c>
      <c r="J21" s="137" t="s">
        <v>325</v>
      </c>
      <c r="K21" s="141">
        <v>44680</v>
      </c>
      <c r="L21" s="140">
        <v>0.05</v>
      </c>
    </row>
    <row r="22" spans="1:12" ht="24" customHeight="1" x14ac:dyDescent="0.2">
      <c r="B22" s="266" t="s">
        <v>254</v>
      </c>
      <c r="C22" s="267"/>
      <c r="D22" s="267"/>
      <c r="E22" s="267"/>
      <c r="F22" s="267"/>
      <c r="G22" s="267"/>
      <c r="H22" s="267"/>
      <c r="I22" s="267"/>
      <c r="J22" s="267"/>
      <c r="K22" s="267"/>
      <c r="L22" s="268"/>
    </row>
    <row r="23" spans="1:12" ht="155.25" customHeight="1" x14ac:dyDescent="0.2">
      <c r="A23" s="1">
        <v>11</v>
      </c>
      <c r="B23" s="137" t="s">
        <v>255</v>
      </c>
      <c r="C23" s="139" t="s">
        <v>251</v>
      </c>
      <c r="D23" s="139">
        <v>1</v>
      </c>
      <c r="E23" s="140">
        <v>0.02</v>
      </c>
      <c r="F23" s="139" t="s">
        <v>267</v>
      </c>
      <c r="G23" s="141">
        <v>44600</v>
      </c>
      <c r="H23" s="141">
        <v>44602</v>
      </c>
      <c r="I23" s="139">
        <f t="shared" si="0"/>
        <v>0.2857142857142857</v>
      </c>
      <c r="J23" s="137" t="s">
        <v>314</v>
      </c>
      <c r="K23" s="142" t="s">
        <v>308</v>
      </c>
      <c r="L23" s="140">
        <v>0.02</v>
      </c>
    </row>
    <row r="24" spans="1:12" ht="126" customHeight="1" x14ac:dyDescent="0.2">
      <c r="A24" s="1">
        <v>12</v>
      </c>
      <c r="B24" s="137" t="s">
        <v>260</v>
      </c>
      <c r="C24" s="139" t="s">
        <v>251</v>
      </c>
      <c r="D24" s="139">
        <v>1</v>
      </c>
      <c r="E24" s="140">
        <v>0.03</v>
      </c>
      <c r="F24" s="139" t="s">
        <v>269</v>
      </c>
      <c r="G24" s="141">
        <v>44606</v>
      </c>
      <c r="H24" s="141">
        <v>44606</v>
      </c>
      <c r="I24" s="139">
        <f t="shared" si="0"/>
        <v>0</v>
      </c>
      <c r="J24" s="137" t="s">
        <v>315</v>
      </c>
      <c r="K24" s="142" t="s">
        <v>309</v>
      </c>
      <c r="L24" s="140">
        <v>0.03</v>
      </c>
    </row>
    <row r="25" spans="1:12" ht="126" customHeight="1" x14ac:dyDescent="0.2">
      <c r="A25" s="1">
        <v>13</v>
      </c>
      <c r="B25" s="137" t="s">
        <v>268</v>
      </c>
      <c r="C25" s="139" t="s">
        <v>251</v>
      </c>
      <c r="D25" s="139">
        <v>1</v>
      </c>
      <c r="E25" s="140">
        <v>0.02</v>
      </c>
      <c r="F25" s="139" t="s">
        <v>269</v>
      </c>
      <c r="G25" s="141">
        <v>44608</v>
      </c>
      <c r="H25" s="141">
        <v>44608</v>
      </c>
      <c r="I25" s="139">
        <f t="shared" si="0"/>
        <v>0</v>
      </c>
      <c r="J25" s="137" t="s">
        <v>316</v>
      </c>
      <c r="K25" s="142" t="s">
        <v>310</v>
      </c>
      <c r="L25" s="140">
        <v>0.02</v>
      </c>
    </row>
    <row r="26" spans="1:12" ht="95.25" customHeight="1" x14ac:dyDescent="0.2">
      <c r="A26" s="1">
        <v>14</v>
      </c>
      <c r="B26" s="137" t="s">
        <v>256</v>
      </c>
      <c r="C26" s="139" t="s">
        <v>257</v>
      </c>
      <c r="D26" s="139">
        <v>1</v>
      </c>
      <c r="E26" s="140">
        <v>0.03</v>
      </c>
      <c r="F26" s="139" t="s">
        <v>267</v>
      </c>
      <c r="G26" s="141">
        <v>44648</v>
      </c>
      <c r="H26" s="141">
        <v>44652</v>
      </c>
      <c r="I26" s="139">
        <f t="shared" si="0"/>
        <v>0.5714285714285714</v>
      </c>
      <c r="J26" s="137" t="s">
        <v>317</v>
      </c>
      <c r="K26" s="142" t="s">
        <v>311</v>
      </c>
      <c r="L26" s="140">
        <v>0.03</v>
      </c>
    </row>
    <row r="27" spans="1:12" ht="95.25" customHeight="1" x14ac:dyDescent="0.2">
      <c r="A27" s="1">
        <v>15</v>
      </c>
      <c r="B27" s="137" t="s">
        <v>270</v>
      </c>
      <c r="C27" s="139" t="s">
        <v>271</v>
      </c>
      <c r="D27" s="139">
        <v>3</v>
      </c>
      <c r="E27" s="140">
        <v>0.02</v>
      </c>
      <c r="F27" s="139" t="s">
        <v>269</v>
      </c>
      <c r="G27" s="141">
        <v>44658</v>
      </c>
      <c r="H27" s="141">
        <v>44659</v>
      </c>
      <c r="I27" s="139">
        <f t="shared" si="0"/>
        <v>0.14285714285714285</v>
      </c>
      <c r="J27" s="137" t="s">
        <v>312</v>
      </c>
      <c r="K27" s="142" t="s">
        <v>313</v>
      </c>
      <c r="L27" s="140">
        <v>0.02</v>
      </c>
    </row>
    <row r="28" spans="1:12" ht="200.25" customHeight="1" x14ac:dyDescent="0.2">
      <c r="A28" s="1">
        <v>16</v>
      </c>
      <c r="B28" s="137" t="s">
        <v>261</v>
      </c>
      <c r="C28" s="139" t="s">
        <v>259</v>
      </c>
      <c r="D28" s="139">
        <v>5</v>
      </c>
      <c r="E28" s="140">
        <v>0.05</v>
      </c>
      <c r="F28" s="139" t="s">
        <v>272</v>
      </c>
      <c r="G28" s="141">
        <v>44659</v>
      </c>
      <c r="H28" s="141">
        <v>44687</v>
      </c>
      <c r="I28" s="139">
        <f t="shared" si="0"/>
        <v>4</v>
      </c>
      <c r="J28" s="143" t="s">
        <v>326</v>
      </c>
      <c r="K28" s="144" t="s">
        <v>320</v>
      </c>
      <c r="L28" s="145">
        <v>0.05</v>
      </c>
    </row>
    <row r="29" spans="1:12" ht="261.75" customHeight="1" x14ac:dyDescent="0.2">
      <c r="A29" s="1">
        <v>17</v>
      </c>
      <c r="B29" s="137" t="s">
        <v>265</v>
      </c>
      <c r="C29" s="139" t="s">
        <v>266</v>
      </c>
      <c r="D29" s="139">
        <v>1</v>
      </c>
      <c r="E29" s="140">
        <v>0.05</v>
      </c>
      <c r="F29" s="139" t="s">
        <v>273</v>
      </c>
      <c r="G29" s="141">
        <v>44687</v>
      </c>
      <c r="H29" s="141">
        <v>44697</v>
      </c>
      <c r="I29" s="139">
        <f t="shared" si="0"/>
        <v>1.4285714285714286</v>
      </c>
      <c r="J29" s="143" t="s">
        <v>327</v>
      </c>
      <c r="K29" s="144" t="s">
        <v>320</v>
      </c>
      <c r="L29" s="145">
        <v>0.05</v>
      </c>
    </row>
    <row r="30" spans="1:12" ht="399" customHeight="1" x14ac:dyDescent="0.2">
      <c r="A30" s="1">
        <v>18</v>
      </c>
      <c r="B30" s="137" t="s">
        <v>258</v>
      </c>
      <c r="C30" s="139" t="s">
        <v>262</v>
      </c>
      <c r="D30" s="139">
        <v>1</v>
      </c>
      <c r="E30" s="140">
        <v>0.05</v>
      </c>
      <c r="F30" s="139" t="s">
        <v>274</v>
      </c>
      <c r="G30" s="141">
        <v>44697</v>
      </c>
      <c r="H30" s="141">
        <v>44879</v>
      </c>
      <c r="I30" s="139">
        <f t="shared" si="0"/>
        <v>26</v>
      </c>
      <c r="J30" s="137" t="s">
        <v>318</v>
      </c>
      <c r="K30" s="142" t="s">
        <v>319</v>
      </c>
      <c r="L30" s="140">
        <v>0.05</v>
      </c>
    </row>
    <row r="31" spans="1:12" ht="245.25" customHeight="1" x14ac:dyDescent="0.2">
      <c r="A31" s="1">
        <v>19</v>
      </c>
      <c r="B31" s="137" t="s">
        <v>263</v>
      </c>
      <c r="C31" s="139" t="s">
        <v>264</v>
      </c>
      <c r="D31" s="139">
        <v>1</v>
      </c>
      <c r="E31" s="140">
        <v>7.0000000000000007E-2</v>
      </c>
      <c r="F31" s="139" t="s">
        <v>273</v>
      </c>
      <c r="G31" s="141">
        <v>44712</v>
      </c>
      <c r="H31" s="141">
        <v>44925</v>
      </c>
      <c r="I31" s="139">
        <f t="shared" si="0"/>
        <v>30.428571428571427</v>
      </c>
      <c r="J31" s="143" t="s">
        <v>323</v>
      </c>
      <c r="K31" s="144" t="s">
        <v>321</v>
      </c>
      <c r="L31" s="145">
        <v>7.0000000000000007E-2</v>
      </c>
    </row>
    <row r="32" spans="1:12" ht="160.5" customHeight="1" x14ac:dyDescent="0.2">
      <c r="A32" s="1">
        <v>20</v>
      </c>
      <c r="B32" s="137" t="s">
        <v>275</v>
      </c>
      <c r="C32" s="139" t="s">
        <v>266</v>
      </c>
      <c r="D32" s="139">
        <v>1</v>
      </c>
      <c r="E32" s="140">
        <v>0.06</v>
      </c>
      <c r="F32" s="139" t="s">
        <v>273</v>
      </c>
      <c r="G32" s="141">
        <v>44729</v>
      </c>
      <c r="H32" s="141">
        <v>44925</v>
      </c>
      <c r="I32" s="139">
        <f t="shared" si="0"/>
        <v>28</v>
      </c>
      <c r="J32" s="143" t="s">
        <v>322</v>
      </c>
      <c r="K32" s="144" t="s">
        <v>321</v>
      </c>
      <c r="L32" s="145">
        <v>0.06</v>
      </c>
    </row>
    <row r="33" spans="5:12" x14ac:dyDescent="0.2">
      <c r="E33" s="102">
        <f>SUM(E23:E32)+SUM(E17:E21)+SUM(E11:E15)</f>
        <v>1</v>
      </c>
      <c r="L33" s="102">
        <f>SUM(L23:L32)+SUM(L17:L21)+SUM(L11:L15)</f>
        <v>1</v>
      </c>
    </row>
  </sheetData>
  <mergeCells count="14">
    <mergeCell ref="C3:J3"/>
    <mergeCell ref="K3:L3"/>
    <mergeCell ref="C4:J4"/>
    <mergeCell ref="K4:L4"/>
    <mergeCell ref="B10:L10"/>
    <mergeCell ref="B16:L16"/>
    <mergeCell ref="B22:L22"/>
    <mergeCell ref="C5:J5"/>
    <mergeCell ref="K5:L5"/>
    <mergeCell ref="B7:C7"/>
    <mergeCell ref="D7:L7"/>
    <mergeCell ref="B2:B5"/>
    <mergeCell ref="C2:J2"/>
    <mergeCell ref="K2:L2"/>
  </mergeCells>
  <dataValidations count="1">
    <dataValidation type="whole" allowBlank="1" showInputMessage="1" showErrorMessage="1" sqref="F8:K8 F33:K65466">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18"/>
  <sheetViews>
    <sheetView showGridLines="0" topLeftCell="A9" zoomScaleNormal="100" workbookViewId="0">
      <selection activeCell="G12" sqref="G12:G13"/>
    </sheetView>
  </sheetViews>
  <sheetFormatPr baseColWidth="10" defaultRowHeight="12" x14ac:dyDescent="0.2"/>
  <cols>
    <col min="1" max="1" width="2.42578125" style="1" customWidth="1"/>
    <col min="2" max="2" width="34.28515625" style="1" customWidth="1"/>
    <col min="3" max="3" width="16.7109375" style="1" customWidth="1"/>
    <col min="4" max="4" width="8.140625" style="1" customWidth="1"/>
    <col min="5" max="5" width="11.5703125" style="1" customWidth="1"/>
    <col min="6" max="6" width="23.7109375" style="1" customWidth="1"/>
    <col min="7" max="7" width="21.140625" style="1" customWidth="1"/>
    <col min="8" max="8" width="27" style="1" customWidth="1"/>
    <col min="9" max="9" width="13.7109375" style="1" customWidth="1"/>
    <col min="10" max="10" width="53.42578125" style="1" customWidth="1"/>
    <col min="11" max="11" width="17.5703125" style="1" customWidth="1"/>
    <col min="12" max="12" width="16" style="1" customWidth="1"/>
    <col min="13" max="13" width="9.140625" style="2" customWidth="1"/>
    <col min="14" max="234" width="9.140625" style="1" customWidth="1"/>
    <col min="235" max="16384" width="11.42578125" style="1"/>
  </cols>
  <sheetData>
    <row r="1" spans="2:15" ht="12.75" thickBot="1" x14ac:dyDescent="0.25"/>
    <row r="2" spans="2:15" s="3" customFormat="1" ht="26.25" customHeight="1" x14ac:dyDescent="0.2">
      <c r="B2" s="271"/>
      <c r="C2" s="274" t="s">
        <v>112</v>
      </c>
      <c r="D2" s="274"/>
      <c r="E2" s="274"/>
      <c r="F2" s="274"/>
      <c r="G2" s="274"/>
      <c r="H2" s="274"/>
      <c r="I2" s="274"/>
      <c r="J2" s="274"/>
      <c r="K2" s="275" t="str">
        <f>Proyecto!K2</f>
        <v>Código: GC-F-015</v>
      </c>
      <c r="L2" s="250"/>
      <c r="M2" s="64"/>
      <c r="N2" s="64"/>
    </row>
    <row r="3" spans="2:15" s="3" customFormat="1" ht="23.25" customHeight="1" x14ac:dyDescent="0.2">
      <c r="B3" s="272"/>
      <c r="C3" s="276" t="s">
        <v>114</v>
      </c>
      <c r="D3" s="276"/>
      <c r="E3" s="276"/>
      <c r="F3" s="276"/>
      <c r="G3" s="276"/>
      <c r="H3" s="276"/>
      <c r="I3" s="276"/>
      <c r="J3" s="276"/>
      <c r="K3" s="277" t="str">
        <f>Proyecto!K3</f>
        <v>Fecha: 17 de septiembre de 2014</v>
      </c>
      <c r="L3" s="251"/>
      <c r="M3" s="64"/>
      <c r="N3" s="64"/>
    </row>
    <row r="4" spans="2:15" s="3" customFormat="1" ht="24" customHeight="1" x14ac:dyDescent="0.2">
      <c r="B4" s="272"/>
      <c r="C4" s="276" t="s">
        <v>115</v>
      </c>
      <c r="D4" s="276"/>
      <c r="E4" s="276"/>
      <c r="F4" s="276"/>
      <c r="G4" s="276"/>
      <c r="H4" s="276"/>
      <c r="I4" s="276"/>
      <c r="J4" s="276"/>
      <c r="K4" s="277" t="str">
        <f>Proyecto!K4</f>
        <v>Versión 001</v>
      </c>
      <c r="L4" s="251"/>
      <c r="M4" s="64"/>
      <c r="N4" s="64"/>
    </row>
    <row r="5" spans="2:15" s="3" customFormat="1" ht="22.5" customHeight="1" thickBot="1" x14ac:dyDescent="0.25">
      <c r="B5" s="273"/>
      <c r="C5" s="269" t="s">
        <v>117</v>
      </c>
      <c r="D5" s="269"/>
      <c r="E5" s="269"/>
      <c r="F5" s="269"/>
      <c r="G5" s="269"/>
      <c r="H5" s="269"/>
      <c r="I5" s="269"/>
      <c r="J5" s="269"/>
      <c r="K5" s="270" t="s">
        <v>118</v>
      </c>
      <c r="L5" s="253"/>
      <c r="M5" s="64"/>
      <c r="N5" s="64"/>
    </row>
    <row r="6" spans="2:15" ht="5.25" customHeight="1" x14ac:dyDescent="0.2">
      <c r="B6" s="4"/>
      <c r="C6" s="4"/>
      <c r="D6" s="4"/>
      <c r="E6" s="4"/>
    </row>
    <row r="7" spans="2:15" ht="29.25" customHeight="1" x14ac:dyDescent="0.2">
      <c r="B7" s="155" t="s">
        <v>0</v>
      </c>
      <c r="C7" s="155"/>
      <c r="D7" s="157" t="str">
        <f>Proyecto!$E$7</f>
        <v xml:space="preserve">Inteligencia de datos (supervisión preventiva con Alertas Tempranas v3.0) - 2022
</v>
      </c>
      <c r="E7" s="157"/>
      <c r="F7" s="157"/>
      <c r="G7" s="157"/>
      <c r="H7" s="157"/>
      <c r="I7" s="157"/>
      <c r="J7" s="157"/>
      <c r="K7" s="157"/>
      <c r="L7" s="157"/>
      <c r="M7" s="1"/>
    </row>
    <row r="9" spans="2:15" ht="44.25" customHeight="1" x14ac:dyDescent="0.2">
      <c r="B9" s="33" t="s">
        <v>68</v>
      </c>
      <c r="C9" s="33" t="s">
        <v>69</v>
      </c>
      <c r="D9" s="33" t="s">
        <v>70</v>
      </c>
      <c r="E9" s="34" t="s">
        <v>71</v>
      </c>
      <c r="F9" s="33" t="s">
        <v>72</v>
      </c>
      <c r="G9" s="35" t="s">
        <v>80</v>
      </c>
      <c r="H9" s="35" t="s">
        <v>81</v>
      </c>
      <c r="I9" s="35" t="s">
        <v>82</v>
      </c>
      <c r="J9" s="34" t="s">
        <v>73</v>
      </c>
      <c r="K9" s="36" t="s">
        <v>74</v>
      </c>
      <c r="L9" s="36" t="s">
        <v>75</v>
      </c>
    </row>
    <row r="10" spans="2:15" s="106" customFormat="1" ht="37.5" customHeight="1" x14ac:dyDescent="0.2">
      <c r="B10" s="104" t="s">
        <v>159</v>
      </c>
      <c r="C10" s="278" t="s">
        <v>164</v>
      </c>
      <c r="D10" s="280">
        <v>1</v>
      </c>
      <c r="E10" s="282">
        <v>0.25</v>
      </c>
      <c r="F10" s="278" t="s">
        <v>166</v>
      </c>
      <c r="G10" s="286">
        <v>43871</v>
      </c>
      <c r="H10" s="286">
        <v>43896</v>
      </c>
      <c r="I10" s="288">
        <f>(H10-G10)/7</f>
        <v>3.5714285714285716</v>
      </c>
      <c r="J10" s="290" t="s">
        <v>168</v>
      </c>
      <c r="K10" s="292">
        <v>43921</v>
      </c>
      <c r="L10" s="282">
        <f>+E10</f>
        <v>0.25</v>
      </c>
      <c r="M10" s="105"/>
    </row>
    <row r="11" spans="2:15" s="106" customFormat="1" ht="36.75" customHeight="1" x14ac:dyDescent="0.2">
      <c r="B11" s="104" t="s">
        <v>160</v>
      </c>
      <c r="C11" s="279"/>
      <c r="D11" s="281"/>
      <c r="E11" s="283"/>
      <c r="F11" s="279"/>
      <c r="G11" s="287"/>
      <c r="H11" s="287"/>
      <c r="I11" s="289"/>
      <c r="J11" s="291"/>
      <c r="K11" s="293"/>
      <c r="L11" s="283"/>
      <c r="M11" s="105"/>
      <c r="O11" s="107"/>
    </row>
    <row r="12" spans="2:15" s="106" customFormat="1" ht="42" customHeight="1" x14ac:dyDescent="0.2">
      <c r="B12" s="104" t="s">
        <v>161</v>
      </c>
      <c r="C12" s="278" t="s">
        <v>163</v>
      </c>
      <c r="D12" s="280">
        <v>1</v>
      </c>
      <c r="E12" s="282">
        <v>0.35</v>
      </c>
      <c r="F12" s="104" t="s">
        <v>167</v>
      </c>
      <c r="G12" s="286">
        <v>43899</v>
      </c>
      <c r="H12" s="286">
        <v>43938</v>
      </c>
      <c r="I12" s="288">
        <f>(H12-G12)/7</f>
        <v>5.5714285714285712</v>
      </c>
      <c r="J12" s="278" t="s">
        <v>169</v>
      </c>
      <c r="K12" s="292">
        <v>44012</v>
      </c>
      <c r="L12" s="284">
        <f>+E12</f>
        <v>0.35</v>
      </c>
      <c r="M12" s="105"/>
    </row>
    <row r="13" spans="2:15" s="106" customFormat="1" ht="50.25" customHeight="1" x14ac:dyDescent="0.2">
      <c r="B13" s="104" t="s">
        <v>162</v>
      </c>
      <c r="C13" s="279"/>
      <c r="D13" s="281"/>
      <c r="E13" s="283"/>
      <c r="F13" s="104" t="s">
        <v>165</v>
      </c>
      <c r="G13" s="287"/>
      <c r="H13" s="287"/>
      <c r="I13" s="289"/>
      <c r="J13" s="279"/>
      <c r="K13" s="293"/>
      <c r="L13" s="285"/>
      <c r="M13" s="105"/>
    </row>
    <row r="14" spans="2:15" s="106" customFormat="1" ht="75" customHeight="1" x14ac:dyDescent="0.2">
      <c r="B14" s="104" t="s">
        <v>170</v>
      </c>
      <c r="C14" s="108" t="s">
        <v>171</v>
      </c>
      <c r="D14" s="109">
        <v>1</v>
      </c>
      <c r="E14" s="110">
        <v>0.15</v>
      </c>
      <c r="F14" s="104" t="s">
        <v>172</v>
      </c>
      <c r="G14" s="115">
        <v>43955</v>
      </c>
      <c r="H14" s="115">
        <v>44042</v>
      </c>
      <c r="I14" s="117">
        <f>(H14-G14)/7</f>
        <v>12.428571428571429</v>
      </c>
      <c r="J14" s="111"/>
      <c r="K14" s="119"/>
      <c r="L14" s="112"/>
      <c r="M14" s="105"/>
    </row>
    <row r="15" spans="2:15" s="106" customFormat="1" ht="72.75" customHeight="1" x14ac:dyDescent="0.2">
      <c r="B15" s="104" t="s">
        <v>173</v>
      </c>
      <c r="C15" s="108" t="s">
        <v>164</v>
      </c>
      <c r="D15" s="109">
        <v>1</v>
      </c>
      <c r="E15" s="110">
        <v>0.15</v>
      </c>
      <c r="F15" s="104" t="s">
        <v>172</v>
      </c>
      <c r="G15" s="115">
        <v>44046</v>
      </c>
      <c r="H15" s="115">
        <v>44104</v>
      </c>
      <c r="I15" s="117">
        <f>(H15-G15)/7</f>
        <v>8.2857142857142865</v>
      </c>
      <c r="J15" s="111"/>
      <c r="K15" s="119"/>
      <c r="L15" s="112"/>
      <c r="M15" s="105"/>
    </row>
    <row r="16" spans="2:15" s="106" customFormat="1" ht="79.5" customHeight="1" x14ac:dyDescent="0.2">
      <c r="B16" s="108" t="s">
        <v>174</v>
      </c>
      <c r="C16" s="108" t="s">
        <v>163</v>
      </c>
      <c r="D16" s="109">
        <v>1</v>
      </c>
      <c r="E16" s="113">
        <v>0.1</v>
      </c>
      <c r="F16" s="104" t="s">
        <v>172</v>
      </c>
      <c r="G16" s="115">
        <v>44109</v>
      </c>
      <c r="H16" s="115">
        <v>44175</v>
      </c>
      <c r="I16" s="118">
        <f>(H16-G16)/7</f>
        <v>9.4285714285714288</v>
      </c>
      <c r="J16" s="114"/>
      <c r="K16" s="119"/>
      <c r="L16" s="112"/>
      <c r="M16" s="105"/>
    </row>
    <row r="17" spans="5:12" s="18" customFormat="1" ht="23.25" customHeight="1" x14ac:dyDescent="0.2">
      <c r="E17" s="103">
        <f>SUM(E10:E16)</f>
        <v>1</v>
      </c>
      <c r="F17" s="116"/>
      <c r="G17" s="116"/>
      <c r="H17" s="116"/>
      <c r="I17" s="116"/>
      <c r="J17" s="116"/>
      <c r="K17" s="116"/>
      <c r="L17" s="103">
        <f>SUM(L10:L16)</f>
        <v>0.6</v>
      </c>
    </row>
    <row r="18" spans="5:12" x14ac:dyDescent="0.2">
      <c r="E18" s="102"/>
    </row>
  </sheetData>
  <mergeCells count="30">
    <mergeCell ref="L12:L13"/>
    <mergeCell ref="G10:G11"/>
    <mergeCell ref="H10:H11"/>
    <mergeCell ref="H12:H13"/>
    <mergeCell ref="G12:G13"/>
    <mergeCell ref="I10:I11"/>
    <mergeCell ref="J10:J11"/>
    <mergeCell ref="K10:K11"/>
    <mergeCell ref="K12:K13"/>
    <mergeCell ref="I12:I13"/>
    <mergeCell ref="K2:L2"/>
    <mergeCell ref="J12:J13"/>
    <mergeCell ref="C12:C13"/>
    <mergeCell ref="D12:D13"/>
    <mergeCell ref="E12:E13"/>
    <mergeCell ref="C10:C11"/>
    <mergeCell ref="D10:D11"/>
    <mergeCell ref="E10:E11"/>
    <mergeCell ref="F10:F11"/>
    <mergeCell ref="L10:L11"/>
    <mergeCell ref="K3:L3"/>
    <mergeCell ref="K4:L4"/>
    <mergeCell ref="K5:L5"/>
    <mergeCell ref="B7:C7"/>
    <mergeCell ref="D7:L7"/>
    <mergeCell ref="C2:J2"/>
    <mergeCell ref="B2:B5"/>
    <mergeCell ref="C3:J3"/>
    <mergeCell ref="C4:J4"/>
    <mergeCell ref="C5:J5"/>
  </mergeCells>
  <dataValidations count="1">
    <dataValidation type="whole" allowBlank="1" showInputMessage="1" showErrorMessage="1" sqref="F8:K8 F18:K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M26" sqref="M26"/>
    </sheetView>
  </sheetViews>
  <sheetFormatPr baseColWidth="10" defaultRowHeight="12" x14ac:dyDescent="0.2"/>
  <cols>
    <col min="1" max="1" width="2.42578125" style="1" customWidth="1"/>
    <col min="2" max="2" width="14.5703125" style="1" customWidth="1"/>
    <col min="3" max="3" width="14.140625" style="1" customWidth="1"/>
    <col min="4" max="4" width="13.7109375" style="1" customWidth="1"/>
    <col min="5" max="5" width="13.42578125" style="1" customWidth="1"/>
    <col min="6" max="6" width="19.42578125" style="1" customWidth="1"/>
    <col min="7" max="8" width="20.28515625" style="1" customWidth="1"/>
    <col min="9" max="10" width="5.7109375" style="1" customWidth="1"/>
    <col min="11" max="11" width="5.28515625" style="1" hidden="1" customWidth="1"/>
    <col min="12" max="12" width="6"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96"/>
      <c r="C2" s="297"/>
      <c r="D2" s="302" t="s">
        <v>112</v>
      </c>
      <c r="E2" s="255"/>
      <c r="F2" s="255"/>
      <c r="G2" s="255"/>
      <c r="H2" s="255"/>
      <c r="I2" s="255"/>
      <c r="J2" s="255"/>
      <c r="K2" s="68"/>
      <c r="L2" s="68"/>
      <c r="M2" s="275" t="str">
        <f>Proyecto!K2</f>
        <v>Código: GC-F-015</v>
      </c>
      <c r="N2" s="249"/>
      <c r="O2" s="249"/>
      <c r="P2" s="250"/>
      <c r="R2" s="10"/>
      <c r="S2" s="10"/>
      <c r="T2" s="10" t="s">
        <v>121</v>
      </c>
      <c r="U2" s="11"/>
      <c r="AE2" s="12"/>
    </row>
    <row r="3" spans="2:31" s="3" customFormat="1" ht="23.25" customHeight="1" x14ac:dyDescent="0.2">
      <c r="B3" s="298"/>
      <c r="C3" s="299"/>
      <c r="D3" s="294" t="s">
        <v>278</v>
      </c>
      <c r="E3" s="258"/>
      <c r="F3" s="258"/>
      <c r="G3" s="258"/>
      <c r="H3" s="258"/>
      <c r="I3" s="258"/>
      <c r="J3" s="258"/>
      <c r="K3" s="67"/>
      <c r="L3" s="67"/>
      <c r="M3" s="277" t="str">
        <f>Proyecto!K3</f>
        <v>Fecha: 17 de septiembre de 2014</v>
      </c>
      <c r="N3" s="188"/>
      <c r="O3" s="188"/>
      <c r="P3" s="251"/>
      <c r="R3" s="10"/>
      <c r="S3" s="10"/>
      <c r="T3" s="10" t="s">
        <v>122</v>
      </c>
      <c r="U3" s="11"/>
      <c r="AE3" s="12"/>
    </row>
    <row r="4" spans="2:31" s="3" customFormat="1" ht="24" customHeight="1" x14ac:dyDescent="0.2">
      <c r="B4" s="298"/>
      <c r="C4" s="299"/>
      <c r="D4" s="294" t="s">
        <v>276</v>
      </c>
      <c r="E4" s="258"/>
      <c r="F4" s="258"/>
      <c r="G4" s="258"/>
      <c r="H4" s="258"/>
      <c r="I4" s="258"/>
      <c r="J4" s="258"/>
      <c r="K4" s="67"/>
      <c r="L4" s="67"/>
      <c r="M4" s="277" t="str">
        <f>Proyecto!K4</f>
        <v>Versión 001</v>
      </c>
      <c r="N4" s="188"/>
      <c r="O4" s="188"/>
      <c r="P4" s="251"/>
      <c r="R4" s="10"/>
      <c r="T4" s="10" t="s">
        <v>123</v>
      </c>
      <c r="U4" s="11"/>
      <c r="AE4" s="12"/>
    </row>
    <row r="5" spans="2:31" s="3" customFormat="1" ht="22.5" customHeight="1" thickBot="1" x14ac:dyDescent="0.25">
      <c r="B5" s="300"/>
      <c r="C5" s="301"/>
      <c r="D5" s="295" t="s">
        <v>277</v>
      </c>
      <c r="E5" s="261"/>
      <c r="F5" s="261"/>
      <c r="G5" s="261"/>
      <c r="H5" s="261"/>
      <c r="I5" s="261"/>
      <c r="J5" s="261"/>
      <c r="K5" s="69"/>
      <c r="L5" s="69"/>
      <c r="M5" s="270" t="s">
        <v>281</v>
      </c>
      <c r="N5" s="252"/>
      <c r="O5" s="252"/>
      <c r="P5" s="253"/>
      <c r="R5" s="10"/>
      <c r="T5" s="10" t="s">
        <v>124</v>
      </c>
      <c r="U5" s="10"/>
      <c r="AE5" s="12"/>
    </row>
    <row r="6" spans="2:31" ht="5.25" customHeight="1" x14ac:dyDescent="0.2">
      <c r="B6" s="4"/>
      <c r="C6" s="4"/>
      <c r="D6" s="4"/>
      <c r="E6" s="4"/>
      <c r="F6" s="4"/>
      <c r="G6" s="4"/>
      <c r="H6" s="4"/>
      <c r="I6" s="4"/>
      <c r="J6" s="4"/>
      <c r="K6" s="4"/>
      <c r="L6" s="4"/>
      <c r="M6" s="4"/>
      <c r="N6" s="4"/>
      <c r="O6" s="4"/>
      <c r="P6" s="4"/>
      <c r="T6" s="6"/>
    </row>
    <row r="7" spans="2:31" ht="29.25" customHeight="1" x14ac:dyDescent="0.2">
      <c r="B7" s="192" t="s">
        <v>0</v>
      </c>
      <c r="C7" s="192"/>
      <c r="D7" s="157" t="str">
        <f>Proyecto!$E$7</f>
        <v xml:space="preserve">Inteligencia de datos (supervisión preventiva con Alertas Tempranas v3.0) - 2022
</v>
      </c>
      <c r="E7" s="157"/>
      <c r="F7" s="157"/>
      <c r="G7" s="157"/>
      <c r="H7" s="157"/>
      <c r="I7" s="157"/>
      <c r="J7" s="157"/>
      <c r="K7" s="157"/>
      <c r="L7" s="157"/>
      <c r="M7" s="157"/>
      <c r="N7" s="157"/>
      <c r="O7" s="157"/>
      <c r="P7" s="157"/>
      <c r="AE7" s="1"/>
    </row>
    <row r="8" spans="2:31" ht="6.75" customHeight="1" x14ac:dyDescent="0.2">
      <c r="B8" s="7"/>
      <c r="C8" s="7"/>
      <c r="D8" s="8"/>
      <c r="E8" s="8"/>
      <c r="F8" s="8"/>
      <c r="G8" s="8"/>
      <c r="H8" s="8"/>
      <c r="I8" s="8"/>
      <c r="J8" s="8"/>
      <c r="K8" s="8"/>
      <c r="L8" s="8"/>
      <c r="M8" s="8"/>
      <c r="N8" s="8"/>
      <c r="O8" s="8"/>
      <c r="P8" s="8"/>
      <c r="AE8" s="1"/>
    </row>
    <row r="10" spans="2:31" ht="21.95" customHeight="1" x14ac:dyDescent="0.2">
      <c r="B10" s="155" t="s">
        <v>19</v>
      </c>
      <c r="C10" s="155"/>
      <c r="D10" s="155"/>
      <c r="E10" s="155"/>
      <c r="F10" s="155"/>
      <c r="G10" s="155"/>
      <c r="H10" s="155"/>
      <c r="I10" s="155"/>
      <c r="J10" s="155"/>
      <c r="K10" s="155"/>
      <c r="L10" s="155"/>
      <c r="M10" s="155"/>
      <c r="N10" s="155"/>
      <c r="O10" s="155"/>
      <c r="P10" s="155"/>
    </row>
    <row r="11" spans="2:31" ht="21.95" customHeight="1" x14ac:dyDescent="0.2">
      <c r="B11" s="195" t="s">
        <v>21</v>
      </c>
      <c r="C11" s="195"/>
      <c r="D11" s="195"/>
      <c r="E11" s="195"/>
      <c r="F11" s="74" t="s">
        <v>290</v>
      </c>
      <c r="G11" s="195" t="s">
        <v>291</v>
      </c>
      <c r="H11" s="195"/>
      <c r="I11" s="195"/>
      <c r="J11" s="195"/>
      <c r="K11" s="75"/>
      <c r="L11" s="75"/>
      <c r="M11" s="195" t="s">
        <v>120</v>
      </c>
      <c r="N11" s="195"/>
      <c r="O11" s="195"/>
      <c r="P11" s="195"/>
    </row>
    <row r="12" spans="2:31" ht="81" customHeight="1" x14ac:dyDescent="0.2">
      <c r="B12" s="156" t="s">
        <v>157</v>
      </c>
      <c r="C12" s="156"/>
      <c r="D12" s="156"/>
      <c r="E12" s="156"/>
      <c r="F12" s="121" t="s">
        <v>122</v>
      </c>
      <c r="G12" s="156" t="s">
        <v>158</v>
      </c>
      <c r="H12" s="156"/>
      <c r="I12" s="156"/>
      <c r="J12" s="156"/>
      <c r="K12" s="14"/>
      <c r="L12" s="14"/>
      <c r="M12" s="203" t="s">
        <v>156</v>
      </c>
      <c r="N12" s="203"/>
      <c r="O12" s="203"/>
      <c r="P12" s="203"/>
    </row>
    <row r="13" spans="2:31" ht="21.95" customHeight="1" x14ac:dyDescent="0.2">
      <c r="B13" s="203"/>
      <c r="C13" s="203"/>
      <c r="D13" s="203"/>
      <c r="E13" s="203"/>
      <c r="F13" s="24"/>
      <c r="G13" s="203"/>
      <c r="H13" s="203"/>
      <c r="I13" s="203"/>
      <c r="J13" s="203"/>
      <c r="K13" s="14"/>
      <c r="L13" s="14"/>
      <c r="M13" s="203"/>
      <c r="N13" s="203"/>
      <c r="O13" s="203"/>
      <c r="P13" s="203"/>
    </row>
    <row r="14" spans="2:31" ht="21.95" customHeight="1" x14ac:dyDescent="0.2">
      <c r="B14" s="203"/>
      <c r="C14" s="203"/>
      <c r="D14" s="203"/>
      <c r="E14" s="203"/>
      <c r="F14" s="24"/>
      <c r="G14" s="203"/>
      <c r="H14" s="203"/>
      <c r="I14" s="203"/>
      <c r="J14" s="203"/>
      <c r="K14" s="14"/>
      <c r="L14" s="14"/>
      <c r="M14" s="203"/>
      <c r="N14" s="203"/>
      <c r="O14" s="203"/>
      <c r="P14" s="203"/>
    </row>
    <row r="15" spans="2:31" ht="21.95" customHeight="1" x14ac:dyDescent="0.2">
      <c r="B15" s="203"/>
      <c r="C15" s="203"/>
      <c r="D15" s="203"/>
      <c r="E15" s="203"/>
      <c r="F15" s="24"/>
      <c r="G15" s="203"/>
      <c r="H15" s="203"/>
      <c r="I15" s="203"/>
      <c r="J15" s="203"/>
      <c r="K15" s="14"/>
      <c r="L15" s="14"/>
      <c r="M15" s="203"/>
      <c r="N15" s="203"/>
      <c r="O15" s="203"/>
      <c r="P15" s="203"/>
    </row>
    <row r="16" spans="2:31" ht="21.95" customHeight="1" x14ac:dyDescent="0.2">
      <c r="B16" s="203"/>
      <c r="C16" s="203"/>
      <c r="D16" s="203"/>
      <c r="E16" s="203"/>
      <c r="F16" s="24"/>
      <c r="G16" s="203"/>
      <c r="H16" s="203"/>
      <c r="I16" s="203"/>
      <c r="J16" s="203"/>
      <c r="K16" s="14"/>
      <c r="L16" s="14"/>
      <c r="M16" s="203"/>
      <c r="N16" s="203"/>
      <c r="O16" s="203"/>
      <c r="P16" s="203"/>
    </row>
  </sheetData>
  <mergeCells count="30">
    <mergeCell ref="M5:P5"/>
    <mergeCell ref="M11:P11"/>
    <mergeCell ref="M13:P13"/>
    <mergeCell ref="B2:C5"/>
    <mergeCell ref="D2:J2"/>
    <mergeCell ref="D3:J3"/>
    <mergeCell ref="M2:P2"/>
    <mergeCell ref="M3:P3"/>
    <mergeCell ref="D7:P7"/>
    <mergeCell ref="B10:P10"/>
    <mergeCell ref="G14:J14"/>
    <mergeCell ref="M14:P14"/>
    <mergeCell ref="D4:J4"/>
    <mergeCell ref="D5:J5"/>
    <mergeCell ref="M4:P4"/>
    <mergeCell ref="B13:E13"/>
    <mergeCell ref="M12:P12"/>
    <mergeCell ref="B14:E14"/>
    <mergeCell ref="G13:J13"/>
    <mergeCell ref="B7:C7"/>
    <mergeCell ref="G12:J12"/>
    <mergeCell ref="B16:E16"/>
    <mergeCell ref="M16:P16"/>
    <mergeCell ref="B12:E12"/>
    <mergeCell ref="B15:E15"/>
    <mergeCell ref="B11:E11"/>
    <mergeCell ref="G11:J11"/>
    <mergeCell ref="G15:J15"/>
    <mergeCell ref="M15:P15"/>
    <mergeCell ref="G16:J16"/>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25" sqref="M2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0" t="s">
        <v>95</v>
      </c>
      <c r="C4" s="20" t="s">
        <v>49</v>
      </c>
      <c r="E4" s="20" t="s">
        <v>50</v>
      </c>
      <c r="G4" s="20" t="s">
        <v>51</v>
      </c>
      <c r="I4" s="20" t="s">
        <v>55</v>
      </c>
      <c r="K4" s="20" t="s">
        <v>56</v>
      </c>
      <c r="M4" s="20"/>
      <c r="O4" s="20" t="s">
        <v>87</v>
      </c>
      <c r="Q4" s="20" t="s">
        <v>98</v>
      </c>
    </row>
    <row r="5" spans="1:17" x14ac:dyDescent="0.2">
      <c r="A5" t="s">
        <v>96</v>
      </c>
      <c r="C5" s="19" t="s">
        <v>44</v>
      </c>
      <c r="E5" s="19" t="s">
        <v>45</v>
      </c>
      <c r="G5" s="19" t="s">
        <v>52</v>
      </c>
      <c r="I5" s="19" t="s">
        <v>84</v>
      </c>
      <c r="K5" s="19" t="s">
        <v>57</v>
      </c>
      <c r="M5" t="s">
        <v>76</v>
      </c>
      <c r="O5" s="19" t="s">
        <v>88</v>
      </c>
      <c r="Q5" t="s">
        <v>101</v>
      </c>
    </row>
    <row r="6" spans="1:17" x14ac:dyDescent="0.2">
      <c r="A6" t="s">
        <v>97</v>
      </c>
      <c r="C6" s="19" t="s">
        <v>47</v>
      </c>
      <c r="E6" s="19" t="s">
        <v>48</v>
      </c>
      <c r="G6" s="19" t="s">
        <v>53</v>
      </c>
      <c r="I6" s="19" t="s">
        <v>85</v>
      </c>
      <c r="K6" s="19" t="s">
        <v>58</v>
      </c>
      <c r="M6" t="s">
        <v>83</v>
      </c>
      <c r="O6" s="19" t="s">
        <v>89</v>
      </c>
      <c r="Q6" t="s">
        <v>102</v>
      </c>
    </row>
    <row r="7" spans="1:17" x14ac:dyDescent="0.2">
      <c r="C7" s="19" t="s">
        <v>46</v>
      </c>
      <c r="G7" s="19" t="s">
        <v>54</v>
      </c>
      <c r="K7" s="22" t="s">
        <v>59</v>
      </c>
      <c r="O7" s="22" t="s">
        <v>90</v>
      </c>
      <c r="Q7" t="s">
        <v>103</v>
      </c>
    </row>
    <row r="8" spans="1:17" x14ac:dyDescent="0.2">
      <c r="O8" s="22" t="s">
        <v>91</v>
      </c>
      <c r="Q8" t="s">
        <v>104</v>
      </c>
    </row>
    <row r="9" spans="1:17" x14ac:dyDescent="0.2">
      <c r="O9" s="22" t="s">
        <v>92</v>
      </c>
      <c r="Q9" t="s">
        <v>105</v>
      </c>
    </row>
    <row r="10" spans="1:17" x14ac:dyDescent="0.2">
      <c r="O10" s="22" t="s">
        <v>93</v>
      </c>
      <c r="Q10" t="s">
        <v>106</v>
      </c>
    </row>
    <row r="11" spans="1:17" x14ac:dyDescent="0.2">
      <c r="O11" s="22" t="s">
        <v>67</v>
      </c>
      <c r="Q11" t="s">
        <v>107</v>
      </c>
    </row>
    <row r="12" spans="1:17" x14ac:dyDescent="0.2">
      <c r="Q12" t="s">
        <v>108</v>
      </c>
    </row>
    <row r="14" spans="1:17" x14ac:dyDescent="0.2">
      <c r="Q14" s="20" t="s">
        <v>109</v>
      </c>
    </row>
    <row r="15" spans="1:17" x14ac:dyDescent="0.2">
      <c r="Q15" t="s">
        <v>101</v>
      </c>
    </row>
    <row r="16" spans="1:17" x14ac:dyDescent="0.2">
      <c r="Q16" t="s">
        <v>102</v>
      </c>
    </row>
    <row r="17" spans="17:17" x14ac:dyDescent="0.2">
      <c r="Q17" t="s">
        <v>103</v>
      </c>
    </row>
    <row r="18" spans="17:17" x14ac:dyDescent="0.2">
      <c r="Q18" t="s">
        <v>104</v>
      </c>
    </row>
    <row r="19" spans="17:17" x14ac:dyDescent="0.2">
      <c r="Q19" t="s">
        <v>105</v>
      </c>
    </row>
    <row r="20" spans="17:17" x14ac:dyDescent="0.2">
      <c r="Q20" t="s">
        <v>106</v>
      </c>
    </row>
    <row r="21" spans="17:17" x14ac:dyDescent="0.2">
      <c r="Q21" t="s">
        <v>107</v>
      </c>
    </row>
    <row r="22" spans="17:17" x14ac:dyDescent="0.2">
      <c r="Q22" t="s">
        <v>108</v>
      </c>
    </row>
    <row r="23" spans="17:17" x14ac:dyDescent="0.2">
      <c r="Q23" s="19" t="s">
        <v>110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topLeftCell="A7" zoomScale="90" zoomScaleNormal="90" workbookViewId="0">
      <selection activeCell="E19" sqref="E19:P20"/>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68"/>
      <c r="C2" s="169"/>
      <c r="D2" s="146" t="s">
        <v>112</v>
      </c>
      <c r="E2" s="147"/>
      <c r="F2" s="147"/>
      <c r="G2" s="147"/>
      <c r="H2" s="147"/>
      <c r="I2" s="147"/>
      <c r="J2" s="148"/>
      <c r="K2" s="158" t="s">
        <v>113</v>
      </c>
      <c r="L2" s="186"/>
      <c r="M2" s="158" t="str">
        <f>Proyecto!K2</f>
        <v>Código: GC-F-015</v>
      </c>
      <c r="N2" s="170"/>
      <c r="O2" s="170"/>
      <c r="P2" s="159"/>
      <c r="R2" s="10"/>
      <c r="S2" s="10"/>
      <c r="T2" s="10"/>
      <c r="U2" s="11"/>
      <c r="AE2" s="12"/>
    </row>
    <row r="3" spans="2:31" s="3" customFormat="1" ht="23.25" customHeight="1" x14ac:dyDescent="0.2">
      <c r="B3" s="164"/>
      <c r="C3" s="165"/>
      <c r="D3" s="149" t="s">
        <v>278</v>
      </c>
      <c r="E3" s="150"/>
      <c r="F3" s="150"/>
      <c r="G3" s="150"/>
      <c r="H3" s="150"/>
      <c r="I3" s="150"/>
      <c r="J3" s="151"/>
      <c r="K3" s="160" t="s">
        <v>119</v>
      </c>
      <c r="L3" s="187"/>
      <c r="M3" s="171" t="str">
        <f>Proyecto!K3</f>
        <v>Fecha: 17 de septiembre de 2014</v>
      </c>
      <c r="N3" s="172"/>
      <c r="O3" s="172"/>
      <c r="P3" s="173"/>
      <c r="R3" s="10"/>
      <c r="S3" s="10"/>
      <c r="T3" s="10"/>
      <c r="U3" s="11"/>
      <c r="AE3" s="12"/>
    </row>
    <row r="4" spans="2:31" s="3" customFormat="1" ht="24" customHeight="1" x14ac:dyDescent="0.2">
      <c r="B4" s="164"/>
      <c r="C4" s="165"/>
      <c r="D4" s="149" t="s">
        <v>276</v>
      </c>
      <c r="E4" s="150"/>
      <c r="F4" s="150"/>
      <c r="G4" s="150"/>
      <c r="H4" s="150"/>
      <c r="I4" s="150"/>
      <c r="J4" s="151"/>
      <c r="K4" s="160" t="s">
        <v>116</v>
      </c>
      <c r="L4" s="187"/>
      <c r="M4" s="160" t="str">
        <f>Proyecto!K4</f>
        <v>Versión 001</v>
      </c>
      <c r="N4" s="156"/>
      <c r="O4" s="156"/>
      <c r="P4" s="161"/>
      <c r="R4" s="10"/>
      <c r="U4" s="11"/>
      <c r="AE4" s="12"/>
    </row>
    <row r="5" spans="2:31" s="3" customFormat="1" ht="22.5" customHeight="1" thickBot="1" x14ac:dyDescent="0.25">
      <c r="B5" s="166"/>
      <c r="C5" s="167"/>
      <c r="D5" s="152" t="s">
        <v>277</v>
      </c>
      <c r="E5" s="153"/>
      <c r="F5" s="153"/>
      <c r="G5" s="153"/>
      <c r="H5" s="153"/>
      <c r="I5" s="153"/>
      <c r="J5" s="154"/>
      <c r="K5" s="162" t="s">
        <v>118</v>
      </c>
      <c r="L5" s="185"/>
      <c r="M5" s="174" t="s">
        <v>281</v>
      </c>
      <c r="N5" s="175"/>
      <c r="O5" s="175"/>
      <c r="P5" s="176"/>
      <c r="R5" s="10"/>
      <c r="U5" s="10"/>
      <c r="AE5" s="12"/>
    </row>
    <row r="6" spans="2:31" ht="5.25" customHeight="1" x14ac:dyDescent="0.2">
      <c r="B6" s="4"/>
      <c r="C6" s="4"/>
      <c r="D6" s="4"/>
      <c r="E6" s="4"/>
      <c r="F6" s="4"/>
      <c r="G6" s="4"/>
      <c r="H6" s="4"/>
      <c r="I6" s="4"/>
      <c r="J6" s="4"/>
      <c r="K6" s="4"/>
      <c r="L6" s="4"/>
      <c r="M6" s="4"/>
      <c r="N6" s="4"/>
      <c r="O6" s="4"/>
      <c r="P6" s="4"/>
    </row>
    <row r="7" spans="2:31" ht="29.25" customHeight="1" x14ac:dyDescent="0.2">
      <c r="B7" s="192" t="s">
        <v>0</v>
      </c>
      <c r="C7" s="192"/>
      <c r="D7" s="177" t="str">
        <f>Proyecto!$E$7</f>
        <v xml:space="preserve">Inteligencia de datos (supervisión preventiva con Alertas Tempranas v3.0) - 2022
</v>
      </c>
      <c r="E7" s="177"/>
      <c r="F7" s="177"/>
      <c r="G7" s="177"/>
      <c r="H7" s="177"/>
      <c r="I7" s="177"/>
      <c r="J7" s="177"/>
      <c r="K7" s="177"/>
      <c r="L7" s="177"/>
      <c r="M7" s="177"/>
      <c r="N7" s="177"/>
      <c r="O7" s="177"/>
      <c r="P7" s="177"/>
      <c r="AE7" s="1"/>
    </row>
    <row r="8" spans="2:31" ht="6.75" customHeight="1" x14ac:dyDescent="0.2">
      <c r="B8" s="82"/>
      <c r="C8" s="7"/>
      <c r="D8" s="8"/>
      <c r="E8" s="8"/>
      <c r="F8" s="8"/>
      <c r="G8" s="8"/>
      <c r="H8" s="8"/>
      <c r="I8" s="8"/>
      <c r="J8" s="8"/>
      <c r="K8" s="8"/>
      <c r="L8" s="8"/>
      <c r="M8" s="8"/>
      <c r="N8" s="8"/>
      <c r="O8" s="8"/>
      <c r="P8" s="83"/>
      <c r="AE8" s="1"/>
    </row>
    <row r="9" spans="2:31" ht="39.75" customHeight="1" x14ac:dyDescent="0.2">
      <c r="B9" s="193" t="s">
        <v>20</v>
      </c>
      <c r="C9" s="194"/>
      <c r="D9" s="189" t="s">
        <v>141</v>
      </c>
      <c r="E9" s="190"/>
      <c r="F9" s="190"/>
      <c r="G9" s="190"/>
      <c r="H9" s="190"/>
      <c r="I9" s="190"/>
      <c r="J9" s="190"/>
      <c r="K9" s="190"/>
      <c r="L9" s="190"/>
      <c r="M9" s="190"/>
      <c r="N9" s="190"/>
      <c r="O9" s="190"/>
      <c r="P9" s="191"/>
      <c r="AE9" s="1"/>
    </row>
    <row r="10" spans="2:31" customFormat="1" ht="7.5" customHeight="1" x14ac:dyDescent="0.2">
      <c r="B10" s="84"/>
      <c r="C10" s="85"/>
      <c r="D10" s="85"/>
      <c r="E10" s="85"/>
      <c r="F10" s="85"/>
      <c r="G10" s="85"/>
      <c r="H10" s="85"/>
      <c r="I10" s="85"/>
      <c r="J10" s="85"/>
      <c r="K10" s="85"/>
      <c r="L10" s="85"/>
      <c r="M10" s="85"/>
      <c r="N10" s="85"/>
      <c r="O10" s="85"/>
      <c r="P10" s="86"/>
    </row>
    <row r="11" spans="2:31" ht="39.75" customHeight="1" x14ac:dyDescent="0.2">
      <c r="B11" s="193" t="s">
        <v>282</v>
      </c>
      <c r="C11" s="194"/>
      <c r="D11" s="188" t="s">
        <v>136</v>
      </c>
      <c r="E11" s="188"/>
      <c r="F11" s="188"/>
      <c r="G11" s="188"/>
      <c r="H11" s="188"/>
      <c r="I11" s="188"/>
      <c r="J11" s="188"/>
      <c r="K11" s="188"/>
      <c r="L11" s="188"/>
      <c r="M11" s="188"/>
      <c r="N11" s="188"/>
      <c r="O11" s="188"/>
      <c r="P11" s="188"/>
      <c r="AE11" s="1"/>
    </row>
    <row r="12" spans="2:31" s="3" customFormat="1" ht="5.25" customHeight="1" x14ac:dyDescent="0.2">
      <c r="B12" s="87"/>
      <c r="C12" s="9"/>
      <c r="D12" s="81"/>
      <c r="E12" s="81"/>
      <c r="F12" s="81"/>
      <c r="G12" s="81"/>
      <c r="H12" s="81"/>
      <c r="I12" s="81"/>
      <c r="J12" s="81"/>
      <c r="K12" s="81"/>
      <c r="L12" s="81"/>
      <c r="M12" s="81"/>
      <c r="N12" s="81"/>
      <c r="O12" s="81"/>
      <c r="P12" s="88"/>
      <c r="R12" s="10"/>
      <c r="U12" s="10"/>
    </row>
    <row r="13" spans="2:31" ht="22.5" customHeight="1" x14ac:dyDescent="0.2">
      <c r="B13" s="178" t="s">
        <v>94</v>
      </c>
      <c r="C13" s="179"/>
      <c r="D13" s="79" t="s">
        <v>1</v>
      </c>
      <c r="E13" s="182" t="s">
        <v>190</v>
      </c>
      <c r="F13" s="182"/>
      <c r="G13" s="182"/>
      <c r="H13" s="182"/>
      <c r="I13" s="182"/>
      <c r="J13" s="182"/>
      <c r="K13" s="182"/>
      <c r="L13" s="182"/>
      <c r="M13" s="182"/>
      <c r="N13" s="182"/>
      <c r="O13" s="182"/>
      <c r="P13" s="182"/>
      <c r="AE13" s="1"/>
    </row>
    <row r="14" spans="2:31" s="3" customFormat="1" ht="21" customHeight="1" x14ac:dyDescent="0.2">
      <c r="B14" s="183"/>
      <c r="C14" s="184"/>
      <c r="D14" s="80" t="s">
        <v>96</v>
      </c>
      <c r="E14" s="182"/>
      <c r="F14" s="182"/>
      <c r="G14" s="182"/>
      <c r="H14" s="182"/>
      <c r="I14" s="182"/>
      <c r="J14" s="182"/>
      <c r="K14" s="182"/>
      <c r="L14" s="182"/>
      <c r="M14" s="182"/>
      <c r="N14" s="182"/>
      <c r="O14" s="182"/>
      <c r="P14" s="182"/>
      <c r="R14" s="10"/>
      <c r="U14" s="10"/>
    </row>
    <row r="15" spans="2:31" s="3" customFormat="1" ht="5.25" customHeight="1" x14ac:dyDescent="0.2">
      <c r="B15" s="87"/>
      <c r="C15" s="9"/>
      <c r="D15" s="81"/>
      <c r="E15" s="81"/>
      <c r="F15" s="81"/>
      <c r="G15" s="81"/>
      <c r="H15" s="81"/>
      <c r="I15" s="81"/>
      <c r="J15" s="81"/>
      <c r="K15" s="81"/>
      <c r="L15" s="81"/>
      <c r="M15" s="81"/>
      <c r="N15" s="81"/>
      <c r="O15" s="81"/>
      <c r="P15" s="88"/>
      <c r="R15" s="10"/>
      <c r="U15" s="10"/>
    </row>
    <row r="16" spans="2:31" ht="22.5" customHeight="1" x14ac:dyDescent="0.2">
      <c r="B16" s="178" t="s">
        <v>94</v>
      </c>
      <c r="C16" s="179"/>
      <c r="D16" s="79" t="s">
        <v>1</v>
      </c>
      <c r="E16" s="182" t="s">
        <v>183</v>
      </c>
      <c r="F16" s="182"/>
      <c r="G16" s="182"/>
      <c r="H16" s="182"/>
      <c r="I16" s="182"/>
      <c r="J16" s="182"/>
      <c r="K16" s="182"/>
      <c r="L16" s="182"/>
      <c r="M16" s="182"/>
      <c r="N16" s="182"/>
      <c r="O16" s="182"/>
      <c r="P16" s="182"/>
      <c r="AE16" s="1"/>
    </row>
    <row r="17" spans="2:31" s="3" customFormat="1" ht="21" customHeight="1" x14ac:dyDescent="0.2">
      <c r="B17" s="183"/>
      <c r="C17" s="184"/>
      <c r="D17" s="80" t="s">
        <v>97</v>
      </c>
      <c r="E17" s="182"/>
      <c r="F17" s="182"/>
      <c r="G17" s="182"/>
      <c r="H17" s="182"/>
      <c r="I17" s="182"/>
      <c r="J17" s="182"/>
      <c r="K17" s="182"/>
      <c r="L17" s="182"/>
      <c r="M17" s="182"/>
      <c r="N17" s="182"/>
      <c r="O17" s="182"/>
      <c r="P17" s="182"/>
      <c r="R17" s="10"/>
      <c r="U17" s="10"/>
    </row>
    <row r="18" spans="2:31" s="3" customFormat="1" ht="5.25" customHeight="1" x14ac:dyDescent="0.2">
      <c r="B18" s="87"/>
      <c r="C18" s="9"/>
      <c r="D18" s="81"/>
      <c r="E18" s="81"/>
      <c r="F18" s="81"/>
      <c r="G18" s="81"/>
      <c r="H18" s="81"/>
      <c r="I18" s="81"/>
      <c r="J18" s="81"/>
      <c r="K18" s="81"/>
      <c r="L18" s="81"/>
      <c r="M18" s="81"/>
      <c r="N18" s="81"/>
      <c r="O18" s="81"/>
      <c r="P18" s="88"/>
      <c r="R18" s="10"/>
      <c r="U18" s="10"/>
    </row>
    <row r="19" spans="2:31" ht="22.5" customHeight="1" x14ac:dyDescent="0.2">
      <c r="B19" s="178" t="s">
        <v>94</v>
      </c>
      <c r="C19" s="179"/>
      <c r="D19" s="79" t="s">
        <v>1</v>
      </c>
      <c r="E19" s="182" t="s">
        <v>191</v>
      </c>
      <c r="F19" s="182"/>
      <c r="G19" s="182"/>
      <c r="H19" s="182"/>
      <c r="I19" s="182"/>
      <c r="J19" s="182"/>
      <c r="K19" s="182"/>
      <c r="L19" s="182"/>
      <c r="M19" s="182"/>
      <c r="N19" s="182"/>
      <c r="O19" s="182"/>
      <c r="P19" s="182"/>
      <c r="AE19" s="1"/>
    </row>
    <row r="20" spans="2:31" s="3" customFormat="1" ht="21" customHeight="1" x14ac:dyDescent="0.2">
      <c r="B20" s="180"/>
      <c r="C20" s="181"/>
      <c r="D20" s="80"/>
      <c r="E20" s="182"/>
      <c r="F20" s="182"/>
      <c r="G20" s="182"/>
      <c r="H20" s="182"/>
      <c r="I20" s="182"/>
      <c r="J20" s="182"/>
      <c r="K20" s="182"/>
      <c r="L20" s="182"/>
      <c r="M20" s="182"/>
      <c r="N20" s="182"/>
      <c r="O20" s="182"/>
      <c r="P20" s="182"/>
      <c r="R20" s="10"/>
      <c r="U20" s="10"/>
    </row>
    <row r="21" spans="2:31" s="3" customFormat="1" ht="5.25" customHeight="1" x14ac:dyDescent="0.2">
      <c r="B21" s="9"/>
      <c r="C21" s="9"/>
      <c r="D21" s="39"/>
      <c r="E21" s="39"/>
      <c r="F21" s="39"/>
      <c r="G21" s="39"/>
      <c r="H21" s="39"/>
      <c r="I21" s="39"/>
      <c r="J21" s="39"/>
      <c r="K21" s="39"/>
      <c r="L21" s="39"/>
      <c r="M21" s="39"/>
      <c r="N21" s="39"/>
      <c r="O21" s="39"/>
      <c r="P21" s="39"/>
      <c r="R21" s="10"/>
      <c r="U21" s="10"/>
    </row>
  </sheetData>
  <mergeCells count="28">
    <mergeCell ref="E13:P14"/>
    <mergeCell ref="B16:C17"/>
    <mergeCell ref="E16:P17"/>
    <mergeCell ref="K4:L4"/>
    <mergeCell ref="D11:P11"/>
    <mergeCell ref="D9:P9"/>
    <mergeCell ref="B7:C7"/>
    <mergeCell ref="B11:C11"/>
    <mergeCell ref="B9:C9"/>
    <mergeCell ref="B19:C20"/>
    <mergeCell ref="E19:P20"/>
    <mergeCell ref="B13:C14"/>
    <mergeCell ref="D2:J2"/>
    <mergeCell ref="D5:J5"/>
    <mergeCell ref="K5:L5"/>
    <mergeCell ref="K2:L2"/>
    <mergeCell ref="D3:J3"/>
    <mergeCell ref="K3:L3"/>
    <mergeCell ref="D4:J4"/>
    <mergeCell ref="M2:P2"/>
    <mergeCell ref="M3:P3"/>
    <mergeCell ref="M4:P4"/>
    <mergeCell ref="M5:P5"/>
    <mergeCell ref="D7:P7"/>
    <mergeCell ref="B5:C5"/>
    <mergeCell ref="B2:C2"/>
    <mergeCell ref="B3:C3"/>
    <mergeCell ref="B4:C4"/>
  </mergeCells>
  <dataValidations disablePrompts="1" count="1">
    <dataValidation type="whole" allowBlank="1" showInputMessage="1" showErrorMessage="1" sqref="O22:U65480 W22:AC65480 G22:M6548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I11" sqref="I11"/>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68"/>
      <c r="C2" s="169"/>
      <c r="D2" s="197" t="s">
        <v>112</v>
      </c>
      <c r="E2" s="198"/>
      <c r="F2" s="198"/>
      <c r="G2" s="198"/>
      <c r="H2" s="199"/>
      <c r="I2" s="49" t="str">
        <f>Proyecto!K2</f>
        <v>Código: GC-F-015</v>
      </c>
      <c r="J2" s="17"/>
      <c r="K2" s="17"/>
      <c r="L2" s="17"/>
      <c r="T2" s="12"/>
    </row>
    <row r="3" spans="2:24" s="3" customFormat="1" ht="23.25" customHeight="1" thickBot="1" x14ac:dyDescent="0.25">
      <c r="B3" s="164"/>
      <c r="C3" s="165"/>
      <c r="D3" s="197" t="s">
        <v>278</v>
      </c>
      <c r="E3" s="198"/>
      <c r="F3" s="198"/>
      <c r="G3" s="198"/>
      <c r="H3" s="199"/>
      <c r="I3" s="50" t="str">
        <f>Proyecto!K3</f>
        <v>Fecha: 17 de septiembre de 2014</v>
      </c>
      <c r="J3" s="17"/>
      <c r="K3" s="17"/>
      <c r="L3" s="17"/>
      <c r="T3" s="12"/>
    </row>
    <row r="4" spans="2:24" s="3" customFormat="1" ht="24" customHeight="1" thickBot="1" x14ac:dyDescent="0.25">
      <c r="B4" s="164"/>
      <c r="C4" s="165"/>
      <c r="D4" s="197" t="s">
        <v>276</v>
      </c>
      <c r="E4" s="198"/>
      <c r="F4" s="198"/>
      <c r="G4" s="198"/>
      <c r="H4" s="199"/>
      <c r="I4" s="50" t="str">
        <f>Proyecto!K4</f>
        <v>Versión 001</v>
      </c>
      <c r="J4" s="17"/>
      <c r="K4" s="17"/>
      <c r="L4" s="17"/>
      <c r="T4" s="12"/>
    </row>
    <row r="5" spans="2:24" s="3" customFormat="1" ht="22.5" customHeight="1" thickBot="1" x14ac:dyDescent="0.25">
      <c r="B5" s="166"/>
      <c r="C5" s="167"/>
      <c r="D5" s="200" t="s">
        <v>277</v>
      </c>
      <c r="E5" s="201"/>
      <c r="F5" s="201"/>
      <c r="G5" s="201"/>
      <c r="H5" s="202"/>
      <c r="I5" s="51" t="s">
        <v>281</v>
      </c>
      <c r="J5" s="17"/>
      <c r="K5" s="17"/>
      <c r="L5" s="17"/>
      <c r="T5" s="12"/>
    </row>
    <row r="6" spans="2:24" ht="5.25" customHeight="1" x14ac:dyDescent="0.2">
      <c r="B6" s="4"/>
      <c r="C6" s="4"/>
      <c r="D6" s="4"/>
      <c r="E6" s="4"/>
      <c r="F6" s="4"/>
      <c r="G6" s="4"/>
      <c r="H6" s="4"/>
      <c r="I6" s="4"/>
    </row>
    <row r="7" spans="2:24" ht="29.25" customHeight="1" x14ac:dyDescent="0.2">
      <c r="B7" s="192" t="s">
        <v>0</v>
      </c>
      <c r="C7" s="192"/>
      <c r="D7" s="157" t="str">
        <f>Proyecto!$E$7</f>
        <v xml:space="preserve">Inteligencia de datos (supervisión preventiva con Alertas Tempranas v3.0) - 2022
</v>
      </c>
      <c r="E7" s="157"/>
      <c r="F7" s="157"/>
      <c r="G7" s="157"/>
      <c r="H7" s="157"/>
      <c r="I7" s="157"/>
      <c r="X7" s="1"/>
    </row>
    <row r="8" spans="2:24" s="3" customFormat="1" ht="10.5" customHeight="1" x14ac:dyDescent="0.2">
      <c r="B8" s="9"/>
      <c r="C8" s="9"/>
      <c r="D8" s="5"/>
      <c r="E8" s="5"/>
      <c r="F8" s="5"/>
      <c r="G8" s="5"/>
      <c r="H8" s="5"/>
      <c r="I8" s="5"/>
      <c r="N8" s="17"/>
    </row>
    <row r="9" spans="2:24" ht="18.75" customHeight="1" x14ac:dyDescent="0.2">
      <c r="B9" s="155" t="s">
        <v>100</v>
      </c>
      <c r="C9" s="155"/>
      <c r="D9" s="155"/>
      <c r="E9" s="155"/>
      <c r="F9" s="155"/>
      <c r="G9" s="155"/>
      <c r="H9" s="155"/>
      <c r="I9" s="155"/>
      <c r="X9" s="1"/>
    </row>
    <row r="10" spans="2:24" ht="28.5" customHeight="1" x14ac:dyDescent="0.2">
      <c r="B10" s="195" t="s">
        <v>21</v>
      </c>
      <c r="C10" s="195"/>
      <c r="D10" s="188" t="s">
        <v>180</v>
      </c>
      <c r="E10" s="188"/>
      <c r="F10" s="188"/>
      <c r="G10" s="188"/>
      <c r="H10" s="188"/>
      <c r="I10" s="188"/>
      <c r="X10" s="1"/>
    </row>
    <row r="11" spans="2:24" ht="22.5" customHeight="1" x14ac:dyDescent="0.2">
      <c r="B11" s="195" t="s">
        <v>1</v>
      </c>
      <c r="C11" s="195"/>
      <c r="D11" s="195" t="s">
        <v>2</v>
      </c>
      <c r="E11" s="195"/>
      <c r="F11" s="25" t="s">
        <v>3</v>
      </c>
      <c r="G11" s="37" t="s">
        <v>98</v>
      </c>
      <c r="H11" s="37" t="s">
        <v>4</v>
      </c>
      <c r="I11" s="37" t="s">
        <v>99</v>
      </c>
      <c r="X11" s="1"/>
    </row>
    <row r="12" spans="2:24" ht="25.5" customHeight="1" x14ac:dyDescent="0.2">
      <c r="B12" s="196" t="s">
        <v>44</v>
      </c>
      <c r="C12" s="196"/>
      <c r="D12" s="196" t="s">
        <v>125</v>
      </c>
      <c r="E12" s="196"/>
      <c r="F12" s="76">
        <v>1</v>
      </c>
      <c r="G12" s="38" t="s">
        <v>106</v>
      </c>
      <c r="H12" s="38" t="s">
        <v>45</v>
      </c>
      <c r="I12" s="38" t="s">
        <v>126</v>
      </c>
      <c r="X12" s="1"/>
    </row>
    <row r="13" spans="2:24" ht="24.75" customHeight="1" x14ac:dyDescent="0.2">
      <c r="B13" s="195" t="s">
        <v>283</v>
      </c>
      <c r="C13" s="195"/>
      <c r="D13" s="196" t="s">
        <v>127</v>
      </c>
      <c r="E13" s="196"/>
      <c r="F13" s="196"/>
      <c r="G13" s="196"/>
      <c r="H13" s="196"/>
      <c r="I13" s="196"/>
      <c r="X13" s="1"/>
    </row>
  </sheetData>
  <mergeCells count="19">
    <mergeCell ref="B7:C7"/>
    <mergeCell ref="D2:H2"/>
    <mergeCell ref="D3:H3"/>
    <mergeCell ref="D4:H4"/>
    <mergeCell ref="D5:H5"/>
    <mergeCell ref="B2:C2"/>
    <mergeCell ref="B4:C4"/>
    <mergeCell ref="B5:C5"/>
    <mergeCell ref="B3:C3"/>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4" zoomScaleNormal="100" workbookViewId="0">
      <selection activeCell="C12" sqref="C12"/>
    </sheetView>
  </sheetViews>
  <sheetFormatPr baseColWidth="10" defaultRowHeight="12" x14ac:dyDescent="0.2"/>
  <cols>
    <col min="1" max="1" width="2.42578125" style="1" customWidth="1"/>
    <col min="2" max="2" width="33.5703125" style="1" customWidth="1"/>
    <col min="3" max="3" width="31.5703125" style="1" customWidth="1"/>
    <col min="4" max="4" width="81.5703125" style="1" customWidth="1"/>
    <col min="5" max="5" width="16.140625" style="1" customWidth="1"/>
    <col min="6" max="6" width="5.7109375" style="1" customWidth="1"/>
    <col min="7" max="7" width="49.85546875" style="1" customWidth="1"/>
    <col min="8" max="8" width="7.7109375" style="1" customWidth="1"/>
    <col min="9" max="9" width="0.7109375" style="6" customWidth="1"/>
    <col min="10" max="10" width="1" style="1" customWidth="1"/>
    <col min="11" max="11" width="1.5703125" style="1" customWidth="1"/>
    <col min="12" max="12" width="1.140625" style="6"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52"/>
      <c r="C2" s="200" t="s">
        <v>112</v>
      </c>
      <c r="D2" s="201"/>
      <c r="E2" s="201"/>
      <c r="F2" s="202"/>
      <c r="G2" s="49" t="str">
        <f>Proyecto!K2</f>
        <v>Código: GC-F-015</v>
      </c>
      <c r="H2" s="10"/>
      <c r="I2" s="10"/>
      <c r="J2" s="11"/>
      <c r="T2" s="12"/>
    </row>
    <row r="3" spans="2:22" s="3" customFormat="1" ht="23.25" customHeight="1" thickBot="1" x14ac:dyDescent="0.25">
      <c r="B3" s="53"/>
      <c r="C3" s="200" t="s">
        <v>278</v>
      </c>
      <c r="D3" s="201"/>
      <c r="E3" s="201"/>
      <c r="F3" s="202"/>
      <c r="G3" s="50" t="str">
        <f>Proyecto!K3</f>
        <v>Fecha: 17 de septiembre de 2014</v>
      </c>
      <c r="H3" s="10"/>
      <c r="I3" s="10"/>
      <c r="J3" s="11"/>
      <c r="T3" s="12"/>
    </row>
    <row r="4" spans="2:22" s="3" customFormat="1" ht="24" customHeight="1" thickBot="1" x14ac:dyDescent="0.25">
      <c r="B4" s="53"/>
      <c r="C4" s="200" t="s">
        <v>276</v>
      </c>
      <c r="D4" s="201"/>
      <c r="E4" s="201"/>
      <c r="F4" s="202"/>
      <c r="G4" s="50" t="str">
        <f>Proyecto!K4</f>
        <v>Versión 001</v>
      </c>
      <c r="J4" s="11"/>
      <c r="T4" s="12"/>
    </row>
    <row r="5" spans="2:22" s="3" customFormat="1" ht="22.5" customHeight="1" thickBot="1" x14ac:dyDescent="0.25">
      <c r="B5" s="54"/>
      <c r="C5" s="200" t="s">
        <v>277</v>
      </c>
      <c r="D5" s="201"/>
      <c r="E5" s="201"/>
      <c r="F5" s="202"/>
      <c r="G5" s="51" t="s">
        <v>281</v>
      </c>
      <c r="J5" s="10"/>
      <c r="T5" s="12"/>
    </row>
    <row r="6" spans="2:22" ht="5.25" customHeight="1" x14ac:dyDescent="0.2">
      <c r="B6" s="4"/>
      <c r="C6" s="4"/>
      <c r="D6" s="4"/>
      <c r="E6" s="4"/>
      <c r="F6" s="4"/>
      <c r="G6" s="4"/>
    </row>
    <row r="7" spans="2:22" ht="29.25" customHeight="1" x14ac:dyDescent="0.2">
      <c r="B7" s="29" t="s">
        <v>0</v>
      </c>
      <c r="C7" s="157" t="str">
        <f>Proyecto!$E$7</f>
        <v xml:space="preserve">Inteligencia de datos (supervisión preventiva con Alertas Tempranas v3.0) - 2022
</v>
      </c>
      <c r="D7" s="157"/>
      <c r="E7" s="157"/>
      <c r="F7" s="157"/>
      <c r="G7" s="157"/>
      <c r="V7" s="1"/>
    </row>
    <row r="9" spans="2:22" ht="18" customHeight="1" x14ac:dyDescent="0.2">
      <c r="B9" s="155" t="s">
        <v>37</v>
      </c>
      <c r="C9" s="155"/>
      <c r="D9" s="155"/>
      <c r="E9" s="155"/>
      <c r="F9" s="155"/>
      <c r="G9" s="155"/>
    </row>
    <row r="10" spans="2:22" customFormat="1" ht="15" customHeight="1" x14ac:dyDescent="0.2">
      <c r="C10" s="122"/>
    </row>
    <row r="11" spans="2:22" ht="20.25" customHeight="1" x14ac:dyDescent="0.2">
      <c r="B11" s="25" t="s">
        <v>64</v>
      </c>
      <c r="C11" s="120" t="s">
        <v>5</v>
      </c>
      <c r="D11" s="25" t="s">
        <v>11</v>
      </c>
      <c r="E11" s="25" t="s">
        <v>36</v>
      </c>
      <c r="F11" s="155" t="s">
        <v>12</v>
      </c>
      <c r="G11" s="155"/>
    </row>
    <row r="12" spans="2:22" ht="110.25" customHeight="1" x14ac:dyDescent="0.2">
      <c r="B12" s="24" t="s">
        <v>52</v>
      </c>
      <c r="C12" s="124" t="s">
        <v>192</v>
      </c>
      <c r="D12" s="23" t="s">
        <v>142</v>
      </c>
      <c r="E12" s="24" t="s">
        <v>84</v>
      </c>
      <c r="F12" s="203"/>
      <c r="G12" s="203"/>
    </row>
    <row r="13" spans="2:22" ht="201" customHeight="1" x14ac:dyDescent="0.2">
      <c r="B13" s="24" t="s">
        <v>53</v>
      </c>
      <c r="C13" s="124" t="s">
        <v>285</v>
      </c>
      <c r="D13" s="23" t="s">
        <v>143</v>
      </c>
      <c r="E13" s="24" t="s">
        <v>84</v>
      </c>
      <c r="F13" s="203"/>
      <c r="G13" s="203"/>
    </row>
    <row r="14" spans="2:22" ht="219" customHeight="1" x14ac:dyDescent="0.2">
      <c r="B14" s="24" t="s">
        <v>284</v>
      </c>
      <c r="C14" s="123" t="s">
        <v>222</v>
      </c>
      <c r="D14" s="23" t="s">
        <v>144</v>
      </c>
      <c r="E14" s="24" t="s">
        <v>84</v>
      </c>
      <c r="F14" s="203"/>
      <c r="G14" s="203"/>
    </row>
    <row r="15" spans="2:22" ht="75.75" customHeight="1" x14ac:dyDescent="0.2">
      <c r="B15" s="24" t="s">
        <v>128</v>
      </c>
      <c r="C15" s="124" t="s">
        <v>193</v>
      </c>
      <c r="D15" s="23" t="s">
        <v>146</v>
      </c>
      <c r="E15" s="24" t="s">
        <v>84</v>
      </c>
      <c r="F15" s="203"/>
      <c r="G15" s="203"/>
    </row>
    <row r="16" spans="2:22" x14ac:dyDescent="0.2">
      <c r="B16" s="3"/>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zoomScale="97" zoomScaleNormal="97" workbookViewId="0">
      <selection activeCell="E11" sqref="E11:H11"/>
    </sheetView>
  </sheetViews>
  <sheetFormatPr baseColWidth="10" defaultRowHeight="12.75" x14ac:dyDescent="0.2"/>
  <cols>
    <col min="1" max="1" width="5" style="55" customWidth="1"/>
    <col min="2" max="2" width="30.28515625" style="55" customWidth="1"/>
    <col min="3" max="3" width="21.7109375" style="55" customWidth="1"/>
    <col min="4" max="4" width="11.42578125" style="55"/>
    <col min="5" max="5" width="29.42578125" style="55" customWidth="1"/>
    <col min="6" max="6" width="20.7109375" style="55" customWidth="1"/>
    <col min="7" max="7" width="25.5703125" style="55" customWidth="1"/>
    <col min="8" max="8" width="15" style="55" customWidth="1"/>
    <col min="9" max="16384" width="11.42578125" style="55"/>
  </cols>
  <sheetData>
    <row r="1" spans="2:8" ht="13.5" thickBot="1" x14ac:dyDescent="0.25"/>
    <row r="2" spans="2:8" ht="18" customHeight="1" thickBot="1" x14ac:dyDescent="0.25">
      <c r="B2" s="58"/>
      <c r="C2" s="204" t="s">
        <v>112</v>
      </c>
      <c r="D2" s="205"/>
      <c r="E2" s="205"/>
      <c r="F2" s="205"/>
      <c r="G2" s="211" t="str">
        <f>Proyecto!K2</f>
        <v>Código: GC-F-015</v>
      </c>
      <c r="H2" s="212"/>
    </row>
    <row r="3" spans="2:8" ht="19.5" customHeight="1" thickBot="1" x14ac:dyDescent="0.25">
      <c r="B3" s="60"/>
      <c r="C3" s="204" t="s">
        <v>278</v>
      </c>
      <c r="D3" s="205"/>
      <c r="E3" s="205"/>
      <c r="F3" s="205"/>
      <c r="G3" s="213" t="str">
        <f>Proyecto!K3</f>
        <v>Fecha: 17 de septiembre de 2014</v>
      </c>
      <c r="H3" s="214"/>
    </row>
    <row r="4" spans="2:8" ht="19.5" customHeight="1" thickBot="1" x14ac:dyDescent="0.25">
      <c r="B4" s="60"/>
      <c r="C4" s="204" t="s">
        <v>276</v>
      </c>
      <c r="D4" s="205"/>
      <c r="E4" s="205"/>
      <c r="F4" s="205"/>
      <c r="G4" s="215" t="str">
        <f>Proyecto!K4</f>
        <v>Versión 001</v>
      </c>
      <c r="H4" s="216"/>
    </row>
    <row r="5" spans="2:8" ht="21.75" customHeight="1" thickBot="1" x14ac:dyDescent="0.25">
      <c r="B5" s="62"/>
      <c r="C5" s="204" t="s">
        <v>277</v>
      </c>
      <c r="D5" s="205"/>
      <c r="E5" s="205"/>
      <c r="F5" s="205"/>
      <c r="G5" s="213" t="s">
        <v>281</v>
      </c>
      <c r="H5" s="214"/>
    </row>
    <row r="6" spans="2:8" ht="21" customHeight="1" x14ac:dyDescent="0.2"/>
    <row r="7" spans="2:8" ht="22.5" customHeight="1" x14ac:dyDescent="0.2">
      <c r="B7" s="206" t="s">
        <v>66</v>
      </c>
      <c r="C7" s="207"/>
      <c r="D7" s="207"/>
      <c r="E7" s="207"/>
      <c r="F7" s="207"/>
      <c r="G7" s="207"/>
      <c r="H7" s="207"/>
    </row>
    <row r="8" spans="2:8" ht="25.5" customHeight="1" x14ac:dyDescent="0.2">
      <c r="B8" s="208"/>
      <c r="C8" s="208"/>
      <c r="D8" s="208"/>
      <c r="E8" s="208"/>
      <c r="F8" s="208"/>
      <c r="G8" s="208"/>
      <c r="H8" s="208"/>
    </row>
    <row r="9" spans="2:8" x14ac:dyDescent="0.2">
      <c r="B9" s="56"/>
    </row>
    <row r="11" spans="2:8" ht="22.5" customHeight="1" x14ac:dyDescent="0.2">
      <c r="B11" s="209" t="s">
        <v>63</v>
      </c>
      <c r="C11" s="210"/>
      <c r="E11" s="206" t="s">
        <v>65</v>
      </c>
      <c r="F11" s="207"/>
      <c r="G11" s="207"/>
      <c r="H11" s="207"/>
    </row>
    <row r="13" spans="2:8" ht="20.25" customHeight="1" x14ac:dyDescent="0.2">
      <c r="B13" s="30" t="s">
        <v>5</v>
      </c>
      <c r="C13" s="30" t="s">
        <v>64</v>
      </c>
      <c r="D13" s="57"/>
      <c r="E13" s="30" t="s">
        <v>5</v>
      </c>
      <c r="F13" s="30" t="s">
        <v>64</v>
      </c>
      <c r="G13" s="30" t="s">
        <v>62</v>
      </c>
      <c r="H13" s="30" t="s">
        <v>292</v>
      </c>
    </row>
    <row r="14" spans="2:8" ht="65.25" customHeight="1" x14ac:dyDescent="0.2">
      <c r="B14" s="125" t="s">
        <v>194</v>
      </c>
      <c r="C14" s="92" t="s">
        <v>52</v>
      </c>
      <c r="E14" s="92" t="s">
        <v>175</v>
      </c>
      <c r="F14" s="94" t="s">
        <v>147</v>
      </c>
      <c r="G14" s="93"/>
      <c r="H14" s="93"/>
    </row>
    <row r="15" spans="2:8" ht="77.25" customHeight="1" x14ac:dyDescent="0.2">
      <c r="B15" s="125" t="s">
        <v>286</v>
      </c>
      <c r="C15" s="92" t="s">
        <v>53</v>
      </c>
      <c r="E15" s="93"/>
      <c r="F15" s="93"/>
      <c r="G15" s="93"/>
      <c r="H15" s="93"/>
    </row>
    <row r="16" spans="2:8" ht="157.5" customHeight="1" x14ac:dyDescent="0.2">
      <c r="B16" s="126" t="s">
        <v>195</v>
      </c>
      <c r="C16" s="92" t="s">
        <v>284</v>
      </c>
      <c r="E16" s="93"/>
      <c r="F16" s="93"/>
      <c r="G16" s="93"/>
      <c r="H16" s="93"/>
    </row>
    <row r="17" spans="2:8" ht="41.25" customHeight="1" x14ac:dyDescent="0.2">
      <c r="B17" s="127" t="s">
        <v>196</v>
      </c>
      <c r="C17" s="93" t="s">
        <v>128</v>
      </c>
      <c r="E17" s="93"/>
      <c r="F17" s="93"/>
      <c r="G17" s="93"/>
      <c r="H17" s="93"/>
    </row>
  </sheetData>
  <mergeCells count="12">
    <mergeCell ref="G2:H2"/>
    <mergeCell ref="G3:H3"/>
    <mergeCell ref="G4:H4"/>
    <mergeCell ref="G5:H5"/>
    <mergeCell ref="C2:F2"/>
    <mergeCell ref="C3:F3"/>
    <mergeCell ref="C4:F4"/>
    <mergeCell ref="C5:F5"/>
    <mergeCell ref="E11:H11"/>
    <mergeCell ref="B7:H7"/>
    <mergeCell ref="B8:H8"/>
    <mergeCell ref="B11:C11"/>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2" sqref="C22"/>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6" customWidth="1"/>
    <col min="9" max="9" width="1" style="1" customWidth="1"/>
    <col min="10" max="10" width="1.5703125" style="1" customWidth="1"/>
    <col min="11" max="11" width="1.140625" style="6"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58"/>
      <c r="C2" s="204" t="s">
        <v>112</v>
      </c>
      <c r="D2" s="205"/>
      <c r="E2" s="205"/>
      <c r="F2" s="205"/>
      <c r="G2" s="211" t="str">
        <f>Proyecto!K2</f>
        <v>Código: GC-F-015</v>
      </c>
      <c r="H2" s="217"/>
      <c r="I2" s="217"/>
      <c r="J2" s="217"/>
      <c r="K2" s="217"/>
      <c r="L2" s="212"/>
      <c r="U2" s="12"/>
    </row>
    <row r="3" spans="1:21" s="3" customFormat="1" ht="23.25" customHeight="1" thickBot="1" x14ac:dyDescent="0.25">
      <c r="B3" s="60"/>
      <c r="C3" s="204" t="s">
        <v>278</v>
      </c>
      <c r="D3" s="205"/>
      <c r="E3" s="205"/>
      <c r="F3" s="205"/>
      <c r="G3" s="213" t="str">
        <f>Proyecto!K3</f>
        <v>Fecha: 17 de septiembre de 2014</v>
      </c>
      <c r="H3" s="218"/>
      <c r="I3" s="218"/>
      <c r="J3" s="218"/>
      <c r="K3" s="218"/>
      <c r="L3" s="214"/>
      <c r="U3" s="12"/>
    </row>
    <row r="4" spans="1:21" s="3" customFormat="1" ht="24" customHeight="1" thickBot="1" x14ac:dyDescent="0.25">
      <c r="B4" s="60"/>
      <c r="C4" s="204" t="s">
        <v>276</v>
      </c>
      <c r="D4" s="205"/>
      <c r="E4" s="205"/>
      <c r="F4" s="205"/>
      <c r="G4" s="215" t="str">
        <f>Proyecto!K4</f>
        <v>Versión 001</v>
      </c>
      <c r="H4" s="219"/>
      <c r="I4" s="219"/>
      <c r="J4" s="219"/>
      <c r="K4" s="219"/>
      <c r="L4" s="216"/>
      <c r="U4" s="12"/>
    </row>
    <row r="5" spans="1:21" s="3" customFormat="1" ht="22.5" customHeight="1" thickBot="1" x14ac:dyDescent="0.25">
      <c r="B5" s="62"/>
      <c r="C5" s="204" t="s">
        <v>277</v>
      </c>
      <c r="D5" s="205"/>
      <c r="E5" s="205"/>
      <c r="F5" s="205"/>
      <c r="G5" s="213" t="s">
        <v>281</v>
      </c>
      <c r="H5" s="218"/>
      <c r="I5" s="218"/>
      <c r="J5" s="218"/>
      <c r="K5" s="218"/>
      <c r="L5" s="214"/>
      <c r="U5" s="12"/>
    </row>
    <row r="6" spans="1:21" ht="5.25" customHeight="1" x14ac:dyDescent="0.2">
      <c r="A6" s="6" t="str">
        <f>Proyecto!$E$7</f>
        <v xml:space="preserve">Inteligencia de datos (supervisión preventiva con Alertas Tempranas v3.0) - 2022
</v>
      </c>
      <c r="B6" s="4"/>
      <c r="C6" s="4"/>
      <c r="D6" s="4"/>
      <c r="E6" s="4"/>
      <c r="F6" s="4"/>
    </row>
    <row r="7" spans="1:21" ht="29.25" customHeight="1" x14ac:dyDescent="0.2">
      <c r="B7" s="29" t="s">
        <v>0</v>
      </c>
      <c r="C7" s="157" t="str">
        <f>Proyecto!$E$7</f>
        <v xml:space="preserve">Inteligencia de datos (supervisión preventiva con Alertas Tempranas v3.0) - 2022
</v>
      </c>
      <c r="D7" s="157"/>
      <c r="E7" s="157"/>
      <c r="F7" s="157"/>
      <c r="U7" s="1"/>
    </row>
    <row r="8" spans="1:21" x14ac:dyDescent="0.2">
      <c r="B8" s="3"/>
    </row>
    <row r="10" spans="1:21" ht="18" customHeight="1" x14ac:dyDescent="0.2">
      <c r="B10" s="29" t="s">
        <v>77</v>
      </c>
      <c r="C10" s="16" t="s">
        <v>83</v>
      </c>
    </row>
    <row r="11" spans="1:21" ht="6" customHeight="1" x14ac:dyDescent="0.2"/>
    <row r="12" spans="1:21" ht="18" customHeight="1" x14ac:dyDescent="0.2">
      <c r="B12" s="29" t="s">
        <v>293</v>
      </c>
      <c r="C12" s="16"/>
    </row>
    <row r="13" spans="1:21" ht="6" customHeight="1" x14ac:dyDescent="0.2"/>
    <row r="14" spans="1:21" ht="18" customHeight="1" x14ac:dyDescent="0.2">
      <c r="B14" s="29" t="s">
        <v>40</v>
      </c>
      <c r="C14" s="16"/>
    </row>
    <row r="15" spans="1:21" ht="6" customHeight="1" x14ac:dyDescent="0.2"/>
    <row r="16" spans="1:21" ht="18" customHeight="1" x14ac:dyDescent="0.2">
      <c r="B16" s="29" t="s">
        <v>287</v>
      </c>
      <c r="C16" s="128">
        <f>(184*117530.28)</f>
        <v>21625571.52</v>
      </c>
    </row>
    <row r="17" spans="2:3" ht="6" customHeight="1" x14ac:dyDescent="0.2"/>
    <row r="18" spans="2:3" ht="18" customHeight="1" x14ac:dyDescent="0.2">
      <c r="B18" s="29" t="s">
        <v>38</v>
      </c>
      <c r="C18" s="15"/>
    </row>
    <row r="19" spans="2:3" ht="6" customHeight="1" x14ac:dyDescent="0.2"/>
    <row r="20" spans="2:3" ht="18" customHeight="1" x14ac:dyDescent="0.2">
      <c r="B20" s="29" t="s">
        <v>39</v>
      </c>
      <c r="C20" s="15"/>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7"/>
  <sheetViews>
    <sheetView showGridLines="0" topLeftCell="A19" zoomScale="90" zoomScaleNormal="90" workbookViewId="0">
      <selection activeCell="B15" sqref="B15:C15"/>
    </sheetView>
  </sheetViews>
  <sheetFormatPr baseColWidth="10" defaultRowHeight="12" x14ac:dyDescent="0.2"/>
  <cols>
    <col min="1" max="1" width="2.42578125" style="1" customWidth="1"/>
    <col min="2" max="2" width="14.5703125" style="1" customWidth="1"/>
    <col min="3" max="3" width="24.140625" style="1" customWidth="1"/>
    <col min="4" max="4" width="34.5703125" style="1" customWidth="1"/>
    <col min="5" max="5" width="23.85546875" style="1" customWidth="1"/>
    <col min="6" max="6" width="39.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31"/>
      <c r="C2" s="232"/>
      <c r="D2" s="222" t="s">
        <v>112</v>
      </c>
      <c r="E2" s="223"/>
      <c r="F2" s="223"/>
      <c r="G2" s="224"/>
      <c r="H2" s="59" t="str">
        <f>Proyecto!K2</f>
        <v>Código: GC-F-015</v>
      </c>
      <c r="P2" s="12"/>
    </row>
    <row r="3" spans="2:16" s="3" customFormat="1" ht="23.25" customHeight="1" thickBot="1" x14ac:dyDescent="0.25">
      <c r="B3" s="233"/>
      <c r="C3" s="234"/>
      <c r="D3" s="225" t="s">
        <v>278</v>
      </c>
      <c r="E3" s="226"/>
      <c r="F3" s="226"/>
      <c r="G3" s="227"/>
      <c r="H3" s="63" t="str">
        <f>Proyecto!K3</f>
        <v>Fecha: 17 de septiembre de 2014</v>
      </c>
      <c r="P3" s="12"/>
    </row>
    <row r="4" spans="2:16" s="3" customFormat="1" ht="24" customHeight="1" thickBot="1" x14ac:dyDescent="0.25">
      <c r="B4" s="233"/>
      <c r="C4" s="234"/>
      <c r="D4" s="228" t="s">
        <v>276</v>
      </c>
      <c r="E4" s="229"/>
      <c r="F4" s="229"/>
      <c r="G4" s="230"/>
      <c r="H4" s="61" t="str">
        <f>Proyecto!K4</f>
        <v>Versión 001</v>
      </c>
      <c r="P4" s="12"/>
    </row>
    <row r="5" spans="2:16" s="3" customFormat="1" ht="22.5" customHeight="1" thickBot="1" x14ac:dyDescent="0.25">
      <c r="B5" s="235"/>
      <c r="C5" s="236"/>
      <c r="D5" s="225" t="s">
        <v>277</v>
      </c>
      <c r="E5" s="226"/>
      <c r="F5" s="226"/>
      <c r="G5" s="227"/>
      <c r="H5" s="63" t="s">
        <v>281</v>
      </c>
      <c r="P5" s="12"/>
    </row>
    <row r="6" spans="2:16" ht="5.25" customHeight="1" x14ac:dyDescent="0.2">
      <c r="B6" s="4"/>
      <c r="C6" s="4"/>
      <c r="D6" s="4"/>
      <c r="E6" s="4"/>
      <c r="F6" s="4"/>
      <c r="G6" s="4"/>
      <c r="H6" s="4"/>
    </row>
    <row r="7" spans="2:16" ht="29.25" customHeight="1" x14ac:dyDescent="0.2">
      <c r="B7" s="192" t="s">
        <v>0</v>
      </c>
      <c r="C7" s="192"/>
      <c r="D7" s="157" t="str">
        <f>Proyecto!$E$7</f>
        <v xml:space="preserve">Inteligencia de datos (supervisión preventiva con Alertas Tempranas v3.0) - 2022
</v>
      </c>
      <c r="E7" s="157"/>
      <c r="F7" s="157"/>
      <c r="G7" s="157"/>
      <c r="H7" s="157"/>
      <c r="P7" s="1"/>
    </row>
    <row r="8" spans="2:16" customFormat="1" ht="19.5" customHeight="1" x14ac:dyDescent="0.2"/>
    <row r="9" spans="2:16" ht="30" customHeight="1" x14ac:dyDescent="0.2">
      <c r="B9" s="239" t="s">
        <v>31</v>
      </c>
      <c r="C9" s="240"/>
      <c r="D9" s="240"/>
      <c r="E9" s="240"/>
      <c r="F9" s="240"/>
      <c r="G9" s="240"/>
      <c r="H9" s="240"/>
    </row>
    <row r="10" spans="2:16" ht="9.75" customHeight="1" x14ac:dyDescent="0.2">
      <c r="B10" s="234"/>
      <c r="C10" s="234"/>
      <c r="D10" s="234"/>
      <c r="E10" s="234"/>
      <c r="F10" s="234"/>
      <c r="G10" s="234"/>
      <c r="H10" s="234"/>
      <c r="P10" s="1"/>
    </row>
    <row r="11" spans="2:16" ht="25.5" customHeight="1" x14ac:dyDescent="0.2">
      <c r="B11" s="195" t="s">
        <v>5</v>
      </c>
      <c r="C11" s="195"/>
      <c r="D11" s="25" t="s">
        <v>6</v>
      </c>
      <c r="E11" s="27" t="s">
        <v>60</v>
      </c>
      <c r="F11" s="25" t="s">
        <v>288</v>
      </c>
      <c r="G11" s="25" t="s">
        <v>86</v>
      </c>
      <c r="H11" s="25" t="s">
        <v>289</v>
      </c>
      <c r="P11" s="1"/>
    </row>
    <row r="12" spans="2:16" s="18" customFormat="1" ht="36" customHeight="1" x14ac:dyDescent="0.2">
      <c r="B12" s="220" t="s">
        <v>199</v>
      </c>
      <c r="C12" s="221"/>
      <c r="D12" s="129" t="s">
        <v>148</v>
      </c>
      <c r="E12" s="130" t="s">
        <v>149</v>
      </c>
      <c r="F12" s="130" t="s">
        <v>200</v>
      </c>
      <c r="G12" s="95" t="s">
        <v>84</v>
      </c>
      <c r="H12" s="95" t="s">
        <v>57</v>
      </c>
    </row>
    <row r="13" spans="2:16" s="18" customFormat="1" ht="44.25" customHeight="1" x14ac:dyDescent="0.2">
      <c r="B13" s="220" t="s">
        <v>197</v>
      </c>
      <c r="C13" s="221"/>
      <c r="D13" s="129" t="s">
        <v>176</v>
      </c>
      <c r="E13" s="130"/>
      <c r="F13" s="131" t="s">
        <v>198</v>
      </c>
      <c r="G13" s="95" t="s">
        <v>84</v>
      </c>
      <c r="H13" s="95" t="s">
        <v>57</v>
      </c>
    </row>
    <row r="14" spans="2:16" s="18" customFormat="1" ht="44.25" customHeight="1" x14ac:dyDescent="0.2">
      <c r="B14" s="220" t="s">
        <v>184</v>
      </c>
      <c r="C14" s="221"/>
      <c r="D14" s="129" t="s">
        <v>185</v>
      </c>
      <c r="E14" s="130"/>
      <c r="F14" s="131" t="s">
        <v>186</v>
      </c>
      <c r="G14" s="95" t="s">
        <v>84</v>
      </c>
      <c r="H14" s="95" t="s">
        <v>57</v>
      </c>
    </row>
    <row r="15" spans="2:16" s="18" customFormat="1" ht="44.25" customHeight="1" x14ac:dyDescent="0.2">
      <c r="B15" s="220" t="s">
        <v>187</v>
      </c>
      <c r="C15" s="221"/>
      <c r="D15" s="129" t="s">
        <v>294</v>
      </c>
      <c r="E15" s="130"/>
      <c r="F15" s="131" t="s">
        <v>188</v>
      </c>
      <c r="G15" s="95" t="s">
        <v>84</v>
      </c>
      <c r="H15" s="95" t="s">
        <v>57</v>
      </c>
    </row>
    <row r="16" spans="2:16" s="18" customFormat="1" ht="42" customHeight="1" x14ac:dyDescent="0.2">
      <c r="B16" s="220" t="s">
        <v>201</v>
      </c>
      <c r="C16" s="221"/>
      <c r="D16" s="129" t="s">
        <v>296</v>
      </c>
      <c r="E16" s="132"/>
      <c r="F16" s="130" t="s">
        <v>202</v>
      </c>
      <c r="G16" s="95" t="s">
        <v>84</v>
      </c>
      <c r="H16" s="95" t="s">
        <v>57</v>
      </c>
    </row>
    <row r="17" spans="2:8" s="18" customFormat="1" ht="32.25" customHeight="1" x14ac:dyDescent="0.2">
      <c r="B17" s="220" t="s">
        <v>175</v>
      </c>
      <c r="C17" s="221"/>
      <c r="D17" s="129" t="s">
        <v>150</v>
      </c>
      <c r="E17" s="132"/>
      <c r="F17" s="130"/>
      <c r="G17" s="95" t="s">
        <v>85</v>
      </c>
      <c r="H17" s="95" t="s">
        <v>57</v>
      </c>
    </row>
    <row r="18" spans="2:8" s="18" customFormat="1" ht="21.95" customHeight="1" x14ac:dyDescent="0.2">
      <c r="B18" s="238" t="s">
        <v>203</v>
      </c>
      <c r="C18" s="238"/>
      <c r="D18" s="129" t="s">
        <v>204</v>
      </c>
      <c r="E18" s="132"/>
      <c r="F18" s="131" t="s">
        <v>205</v>
      </c>
      <c r="G18" s="95" t="s">
        <v>84</v>
      </c>
      <c r="H18" s="95" t="s">
        <v>57</v>
      </c>
    </row>
    <row r="19" spans="2:8" s="18" customFormat="1" ht="28.5" customHeight="1" x14ac:dyDescent="0.2">
      <c r="B19" s="220" t="s">
        <v>145</v>
      </c>
      <c r="C19" s="221"/>
      <c r="D19" s="129" t="s">
        <v>152</v>
      </c>
      <c r="E19" s="132"/>
      <c r="F19" s="130" t="s">
        <v>151</v>
      </c>
      <c r="G19" s="95" t="s">
        <v>84</v>
      </c>
      <c r="H19" s="95" t="s">
        <v>57</v>
      </c>
    </row>
    <row r="20" spans="2:8" s="18" customFormat="1" ht="28.5" customHeight="1" x14ac:dyDescent="0.2">
      <c r="B20" s="220" t="s">
        <v>206</v>
      </c>
      <c r="C20" s="221"/>
      <c r="D20" s="129" t="s">
        <v>207</v>
      </c>
      <c r="E20" s="132"/>
      <c r="F20" s="131" t="s">
        <v>208</v>
      </c>
      <c r="G20" s="95" t="s">
        <v>84</v>
      </c>
      <c r="H20" s="95" t="s">
        <v>57</v>
      </c>
    </row>
    <row r="21" spans="2:8" s="18" customFormat="1" ht="36.75" customHeight="1" x14ac:dyDescent="0.2">
      <c r="B21" s="220" t="s">
        <v>210</v>
      </c>
      <c r="C21" s="221"/>
      <c r="D21" s="129" t="s">
        <v>209</v>
      </c>
      <c r="E21" s="132"/>
      <c r="F21" s="131" t="s">
        <v>215</v>
      </c>
      <c r="G21" s="95" t="s">
        <v>84</v>
      </c>
      <c r="H21" s="95" t="s">
        <v>57</v>
      </c>
    </row>
    <row r="22" spans="2:8" s="18" customFormat="1" ht="30.75" customHeight="1" x14ac:dyDescent="0.2">
      <c r="B22" s="238" t="s">
        <v>211</v>
      </c>
      <c r="C22" s="238"/>
      <c r="D22" s="129" t="s">
        <v>209</v>
      </c>
      <c r="E22" s="132"/>
      <c r="F22" s="131" t="s">
        <v>216</v>
      </c>
      <c r="G22" s="95" t="s">
        <v>84</v>
      </c>
      <c r="H22" s="95" t="s">
        <v>57</v>
      </c>
    </row>
    <row r="23" spans="2:8" s="18" customFormat="1" ht="30.75" customHeight="1" x14ac:dyDescent="0.2">
      <c r="B23" s="238" t="s">
        <v>212</v>
      </c>
      <c r="C23" s="238"/>
      <c r="D23" s="129" t="s">
        <v>209</v>
      </c>
      <c r="E23" s="132"/>
      <c r="F23" s="131" t="s">
        <v>217</v>
      </c>
      <c r="G23" s="95"/>
      <c r="H23" s="95"/>
    </row>
    <row r="24" spans="2:8" s="18" customFormat="1" ht="21.95" customHeight="1" x14ac:dyDescent="0.2">
      <c r="B24" s="238" t="s">
        <v>177</v>
      </c>
      <c r="C24" s="238"/>
      <c r="D24" s="129" t="s">
        <v>178</v>
      </c>
      <c r="E24" s="132"/>
      <c r="F24" s="131" t="s">
        <v>179</v>
      </c>
      <c r="G24" s="95" t="s">
        <v>84</v>
      </c>
      <c r="H24" s="95" t="s">
        <v>57</v>
      </c>
    </row>
    <row r="25" spans="2:8" s="18" customFormat="1" ht="30" customHeight="1" x14ac:dyDescent="0.2">
      <c r="B25" s="238" t="s">
        <v>213</v>
      </c>
      <c r="C25" s="238"/>
      <c r="D25" s="129" t="s">
        <v>153</v>
      </c>
      <c r="E25" s="132"/>
      <c r="F25" s="131" t="s">
        <v>214</v>
      </c>
      <c r="G25" s="95" t="s">
        <v>84</v>
      </c>
      <c r="H25" s="95" t="s">
        <v>57</v>
      </c>
    </row>
    <row r="26" spans="2:8" s="18" customFormat="1" ht="21.95" customHeight="1" x14ac:dyDescent="0.2">
      <c r="B26" s="238" t="s">
        <v>295</v>
      </c>
      <c r="C26" s="238"/>
      <c r="D26" s="129" t="s">
        <v>181</v>
      </c>
      <c r="E26" s="132"/>
      <c r="F26" s="131" t="s">
        <v>154</v>
      </c>
      <c r="G26" s="95" t="s">
        <v>84</v>
      </c>
      <c r="H26" s="95" t="s">
        <v>57</v>
      </c>
    </row>
    <row r="27" spans="2:8" s="18" customFormat="1" ht="21.95" customHeight="1" x14ac:dyDescent="0.2">
      <c r="B27" s="237"/>
      <c r="C27" s="237"/>
      <c r="D27" s="96"/>
      <c r="E27" s="95"/>
      <c r="F27" s="95"/>
      <c r="G27" s="95"/>
      <c r="H27" s="95"/>
    </row>
  </sheetData>
  <mergeCells count="26">
    <mergeCell ref="B16:C16"/>
    <mergeCell ref="B19:C19"/>
    <mergeCell ref="B18:C18"/>
    <mergeCell ref="B9:H9"/>
    <mergeCell ref="B26:C26"/>
    <mergeCell ref="B11:C11"/>
    <mergeCell ref="B12:C12"/>
    <mergeCell ref="B13:C13"/>
    <mergeCell ref="B20:C20"/>
    <mergeCell ref="B14:C14"/>
    <mergeCell ref="B27:C27"/>
    <mergeCell ref="B25:C25"/>
    <mergeCell ref="B17:C17"/>
    <mergeCell ref="B24:C24"/>
    <mergeCell ref="B21:C21"/>
    <mergeCell ref="B22:C22"/>
    <mergeCell ref="B23:C23"/>
    <mergeCell ref="B15:C15"/>
    <mergeCell ref="D2:G2"/>
    <mergeCell ref="D3:G3"/>
    <mergeCell ref="D4:G4"/>
    <mergeCell ref="D5:G5"/>
    <mergeCell ref="B2:C5"/>
    <mergeCell ref="B7:C7"/>
    <mergeCell ref="D7:H7"/>
    <mergeCell ref="B10:H10"/>
  </mergeCells>
  <conditionalFormatting sqref="D24:D27 D11:D15">
    <cfRule type="cellIs" dxfId="21" priority="19" stopIfTrue="1" operator="equal">
      <formula>"Alto"</formula>
    </cfRule>
    <cfRule type="cellIs" dxfId="20" priority="20" stopIfTrue="1" operator="equal">
      <formula>"Medio"</formula>
    </cfRule>
    <cfRule type="cellIs" dxfId="19" priority="21" stopIfTrue="1" operator="equal">
      <formula>"Bajo"</formula>
    </cfRule>
  </conditionalFormatting>
  <conditionalFormatting sqref="D19:D21">
    <cfRule type="cellIs" dxfId="18" priority="10" stopIfTrue="1" operator="equal">
      <formula>"Alto"</formula>
    </cfRule>
    <cfRule type="cellIs" dxfId="17" priority="11" stopIfTrue="1" operator="equal">
      <formula>"Medio"</formula>
    </cfRule>
    <cfRule type="cellIs" dxfId="16" priority="12" stopIfTrue="1" operator="equal">
      <formula>"Bajo"</formula>
    </cfRule>
  </conditionalFormatting>
  <conditionalFormatting sqref="D16">
    <cfRule type="cellIs" dxfId="15" priority="7" stopIfTrue="1" operator="equal">
      <formula>"Alto"</formula>
    </cfRule>
    <cfRule type="cellIs" dxfId="14" priority="8" stopIfTrue="1" operator="equal">
      <formula>"Medio"</formula>
    </cfRule>
    <cfRule type="cellIs" dxfId="13" priority="9" stopIfTrue="1" operator="equal">
      <formula>"Bajo"</formula>
    </cfRule>
  </conditionalFormatting>
  <conditionalFormatting sqref="D17">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D18">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E27:F27 F28:N65505 I9:N9">
      <formula1>1</formula1>
      <formula2>5</formula2>
    </dataValidation>
  </dataValidations>
  <hyperlinks>
    <hyperlink ref="F18" r:id="rId1" display="Nmusa@supersociedades.gov.co"/>
    <hyperlink ref="F16" r:id="rId2" display="DIbanez@SUPERSOCIEDADES.GOV.CO"/>
    <hyperlink ref="F19" r:id="rId3"/>
    <hyperlink ref="F13" r:id="rId4" display="SLopez@supersociedades.gov.co"/>
    <hyperlink ref="F24" r:id="rId5"/>
    <hyperlink ref="F25" r:id="rId6" display="FabianVS@SUPERSOCIEDADES.GOV.CO"/>
    <hyperlink ref="F26" r:id="rId7"/>
    <hyperlink ref="F20" r:id="rId8" display="Nubiasm@supersociedades.gov.co"/>
    <hyperlink ref="F14" r:id="rId9"/>
    <hyperlink ref="F15" r:id="rId10"/>
    <hyperlink ref="F21" r:id="rId11"/>
    <hyperlink ref="F22" r:id="rId12"/>
    <hyperlink ref="F23" r:id="rId13"/>
  </hyperlinks>
  <pageMargins left="0.39370078740157483" right="0.39370078740157483" top="0.74803149606299213" bottom="0.74803149606299213" header="0.31496062992125984" footer="0.31496062992125984"/>
  <pageSetup scale="70" fitToHeight="0" orientation="landscape" r:id="rId14"/>
  <drawing r:id="rId15"/>
  <legacyDrawing r:id="rId1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topLeftCell="A14" zoomScale="90" zoomScaleNormal="90" workbookViewId="0">
      <selection activeCell="B21" sqref="B21"/>
    </sheetView>
  </sheetViews>
  <sheetFormatPr baseColWidth="10" defaultRowHeight="12" x14ac:dyDescent="0.2"/>
  <cols>
    <col min="1" max="1" width="2.42578125" style="1" customWidth="1"/>
    <col min="2" max="2" width="34.28515625" style="1" customWidth="1"/>
    <col min="3" max="3" width="15.7109375" style="1" customWidth="1"/>
    <col min="4" max="4" width="36.7109375" style="1" customWidth="1"/>
    <col min="5" max="5" width="18" style="1" customWidth="1"/>
    <col min="6" max="6" width="30.140625" style="1" customWidth="1"/>
    <col min="7" max="7" width="40.28515625" style="1" customWidth="1"/>
    <col min="8" max="11" width="7.7109375" style="1" customWidth="1"/>
    <col min="12" max="13" width="5.7109375" style="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58"/>
      <c r="C2" s="204" t="s">
        <v>112</v>
      </c>
      <c r="D2" s="205"/>
      <c r="E2" s="205"/>
      <c r="F2" s="205"/>
      <c r="G2" s="65" t="str">
        <f>Proyecto!K2</f>
        <v>Código: GC-F-015</v>
      </c>
      <c r="H2" s="64"/>
      <c r="P2" s="12"/>
    </row>
    <row r="3" spans="2:16" s="3" customFormat="1" ht="23.25" customHeight="1" thickBot="1" x14ac:dyDescent="0.25">
      <c r="B3" s="60"/>
      <c r="C3" s="204" t="s">
        <v>278</v>
      </c>
      <c r="D3" s="205"/>
      <c r="E3" s="205"/>
      <c r="F3" s="205"/>
      <c r="G3" s="63" t="str">
        <f>Proyecto!K3</f>
        <v>Fecha: 17 de septiembre de 2014</v>
      </c>
      <c r="H3" s="64"/>
      <c r="P3" s="12"/>
    </row>
    <row r="4" spans="2:16" s="3" customFormat="1" ht="24" customHeight="1" thickBot="1" x14ac:dyDescent="0.25">
      <c r="B4" s="60"/>
      <c r="C4" s="204" t="s">
        <v>276</v>
      </c>
      <c r="D4" s="205"/>
      <c r="E4" s="205"/>
      <c r="F4" s="205"/>
      <c r="G4" s="63" t="str">
        <f>Proyecto!K4</f>
        <v>Versión 001</v>
      </c>
      <c r="H4" s="64"/>
      <c r="P4" s="12"/>
    </row>
    <row r="5" spans="2:16" s="3" customFormat="1" ht="22.5" customHeight="1" thickBot="1" x14ac:dyDescent="0.25">
      <c r="B5" s="62"/>
      <c r="C5" s="204" t="s">
        <v>277</v>
      </c>
      <c r="D5" s="205"/>
      <c r="E5" s="205"/>
      <c r="F5" s="205"/>
      <c r="G5" s="66" t="s">
        <v>281</v>
      </c>
      <c r="H5" s="64"/>
      <c r="P5" s="12"/>
    </row>
    <row r="6" spans="2:16" ht="5.25" customHeight="1" x14ac:dyDescent="0.2">
      <c r="B6" s="4"/>
      <c r="C6" s="4"/>
      <c r="D6" s="4"/>
      <c r="E6" s="4"/>
      <c r="F6" s="4"/>
    </row>
    <row r="7" spans="2:16" ht="29.25" customHeight="1" x14ac:dyDescent="0.2">
      <c r="B7" s="29" t="s">
        <v>0</v>
      </c>
      <c r="C7" s="244" t="str">
        <f>Proyecto!$E$7</f>
        <v xml:space="preserve">Inteligencia de datos (supervisión preventiva con Alertas Tempranas v3.0) - 2022
</v>
      </c>
      <c r="D7" s="244"/>
      <c r="E7" s="244"/>
      <c r="F7" s="244"/>
      <c r="G7" s="21"/>
      <c r="P7" s="1"/>
    </row>
    <row r="8" spans="2:16" ht="6.75" customHeight="1" x14ac:dyDescent="0.2">
      <c r="B8" s="7"/>
      <c r="C8" s="8"/>
      <c r="D8" s="8"/>
      <c r="E8" s="8"/>
      <c r="F8" s="8"/>
      <c r="P8" s="1"/>
    </row>
    <row r="9" spans="2:16" x14ac:dyDescent="0.2">
      <c r="B9" s="165"/>
      <c r="C9" s="165"/>
    </row>
    <row r="10" spans="2:16" ht="20.25" customHeight="1" x14ac:dyDescent="0.2">
      <c r="B10" s="241" t="s">
        <v>13</v>
      </c>
      <c r="C10" s="242"/>
      <c r="D10" s="242"/>
      <c r="E10" s="242"/>
      <c r="F10" s="242"/>
      <c r="G10" s="243"/>
    </row>
    <row r="11" spans="2:16" customFormat="1" ht="15" customHeight="1" x14ac:dyDescent="0.2"/>
    <row r="12" spans="2:16" ht="24.75" customHeight="1" x14ac:dyDescent="0.2">
      <c r="B12" s="26" t="s">
        <v>78</v>
      </c>
      <c r="C12" s="28" t="s">
        <v>14</v>
      </c>
      <c r="D12" s="28" t="s">
        <v>15</v>
      </c>
      <c r="E12" s="28" t="s">
        <v>16</v>
      </c>
      <c r="F12" s="28" t="s">
        <v>17</v>
      </c>
      <c r="G12" s="28" t="s">
        <v>18</v>
      </c>
    </row>
    <row r="13" spans="2:16" s="18" customFormat="1" ht="68.25" customHeight="1" x14ac:dyDescent="0.2">
      <c r="B13" s="125" t="s">
        <v>218</v>
      </c>
      <c r="C13" s="133" t="s">
        <v>91</v>
      </c>
      <c r="D13" s="125" t="s">
        <v>219</v>
      </c>
      <c r="E13" s="125" t="s">
        <v>133</v>
      </c>
      <c r="F13" s="125" t="s">
        <v>220</v>
      </c>
      <c r="G13" s="99" t="s">
        <v>131</v>
      </c>
    </row>
    <row r="14" spans="2:16" s="18" customFormat="1" ht="36.75" customHeight="1" x14ac:dyDescent="0.2">
      <c r="B14" s="125" t="s">
        <v>220</v>
      </c>
      <c r="C14" s="133" t="s">
        <v>91</v>
      </c>
      <c r="D14" s="125" t="s">
        <v>132</v>
      </c>
      <c r="E14" s="125" t="s">
        <v>133</v>
      </c>
      <c r="F14" s="125" t="s">
        <v>218</v>
      </c>
      <c r="G14" s="99" t="s">
        <v>134</v>
      </c>
    </row>
    <row r="15" spans="2:16" s="18" customFormat="1" ht="77.25" customHeight="1" x14ac:dyDescent="0.2">
      <c r="B15" s="126" t="s">
        <v>297</v>
      </c>
      <c r="C15" s="133" t="s">
        <v>91</v>
      </c>
      <c r="D15" s="125" t="s">
        <v>132</v>
      </c>
      <c r="E15" s="125" t="s">
        <v>133</v>
      </c>
      <c r="F15" s="125" t="s">
        <v>220</v>
      </c>
      <c r="G15" s="99" t="s">
        <v>135</v>
      </c>
    </row>
    <row r="16" spans="2:16" s="18" customFormat="1" ht="36.75" customHeight="1" x14ac:dyDescent="0.2">
      <c r="B16" s="126" t="s">
        <v>298</v>
      </c>
      <c r="C16" s="133" t="s">
        <v>91</v>
      </c>
      <c r="D16" s="125" t="s">
        <v>139</v>
      </c>
      <c r="E16" s="125" t="s">
        <v>133</v>
      </c>
      <c r="F16" s="125" t="s">
        <v>220</v>
      </c>
      <c r="G16" s="99" t="s">
        <v>135</v>
      </c>
    </row>
    <row r="17" spans="2:7" s="18" customFormat="1" ht="52.5" customHeight="1" x14ac:dyDescent="0.2">
      <c r="B17" s="126" t="s">
        <v>299</v>
      </c>
      <c r="C17" s="133" t="s">
        <v>88</v>
      </c>
      <c r="D17" s="125" t="s">
        <v>137</v>
      </c>
      <c r="E17" s="125" t="s">
        <v>133</v>
      </c>
      <c r="F17" s="125" t="s">
        <v>284</v>
      </c>
      <c r="G17" s="99" t="s">
        <v>129</v>
      </c>
    </row>
    <row r="18" spans="2:7" s="18" customFormat="1" ht="51" customHeight="1" x14ac:dyDescent="0.2">
      <c r="B18" s="126" t="s">
        <v>299</v>
      </c>
      <c r="C18" s="134" t="s">
        <v>88</v>
      </c>
      <c r="D18" s="125" t="s">
        <v>138</v>
      </c>
      <c r="E18" s="125" t="s">
        <v>133</v>
      </c>
      <c r="F18" s="125" t="s">
        <v>221</v>
      </c>
      <c r="G18" s="99" t="s">
        <v>130</v>
      </c>
    </row>
    <row r="19" spans="2:7" ht="21.95" customHeight="1" x14ac:dyDescent="0.2">
      <c r="B19" s="98"/>
      <c r="C19" s="100"/>
      <c r="D19" s="97"/>
      <c r="E19" s="97"/>
      <c r="F19" s="98"/>
      <c r="G19" s="97"/>
    </row>
    <row r="20" spans="2:7" ht="21.95" customHeight="1" x14ac:dyDescent="0.2">
      <c r="B20" s="78"/>
      <c r="C20" s="77"/>
      <c r="D20" s="98"/>
      <c r="E20" s="98"/>
      <c r="F20" s="98"/>
      <c r="G20" s="98"/>
    </row>
    <row r="21" spans="2:7" ht="21.95" customHeight="1" x14ac:dyDescent="0.2">
      <c r="B21" s="98"/>
      <c r="C21" s="101"/>
      <c r="D21" s="98"/>
      <c r="E21" s="98"/>
      <c r="F21" s="98"/>
      <c r="G21" s="98"/>
    </row>
    <row r="23" spans="2:7" ht="12.75" x14ac:dyDescent="0.2">
      <c r="C23" s="19"/>
    </row>
    <row r="24" spans="2:7" ht="12.75" x14ac:dyDescent="0.2">
      <c r="C24" s="19"/>
    </row>
    <row r="25" spans="2:7" ht="12.75" x14ac:dyDescent="0.2">
      <c r="C25" s="22"/>
    </row>
    <row r="26" spans="2:7" ht="12.75" x14ac:dyDescent="0.2">
      <c r="C26" s="22"/>
    </row>
    <row r="27" spans="2:7" ht="12.75" x14ac:dyDescent="0.2">
      <c r="C27" s="22"/>
    </row>
    <row r="28" spans="2:7" ht="12.75" x14ac:dyDescent="0.2">
      <c r="C28" s="22"/>
    </row>
    <row r="29" spans="2:7" ht="12.75" x14ac:dyDescent="0.2">
      <c r="C29" s="22"/>
    </row>
  </sheetData>
  <mergeCells count="7">
    <mergeCell ref="B10:G10"/>
    <mergeCell ref="B9:C9"/>
    <mergeCell ref="C7:F7"/>
    <mergeCell ref="C2:F2"/>
    <mergeCell ref="C3:F3"/>
    <mergeCell ref="C4:F4"/>
    <mergeCell ref="C5:F5"/>
  </mergeCells>
  <dataValidations count="1">
    <dataValidation type="whole" allowBlank="1" showInputMessage="1" showErrorMessage="1" sqref="E9 E22:E65507 G22:G65507 G11 G9 H9:N65507">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12"/>
  <sheetViews>
    <sheetView showGridLines="0" workbookViewId="0">
      <selection activeCell="B12" sqref="B12:C12"/>
    </sheetView>
  </sheetViews>
  <sheetFormatPr baseColWidth="10" defaultRowHeight="12.75" x14ac:dyDescent="0.2"/>
  <cols>
    <col min="1" max="1" width="6.28515625" customWidth="1"/>
    <col min="2" max="2" width="27" customWidth="1"/>
    <col min="3" max="3" width="13.28515625" customWidth="1"/>
    <col min="4" max="4" width="21" customWidth="1"/>
    <col min="5" max="5" width="22.140625" customWidth="1"/>
    <col min="6" max="6" width="28.85546875" customWidth="1"/>
    <col min="7" max="7" width="17.5703125" customWidth="1"/>
    <col min="8" max="8" width="17.28515625" customWidth="1"/>
  </cols>
  <sheetData>
    <row r="1" spans="2:23" s="1" customFormat="1" thickBot="1" x14ac:dyDescent="0.25">
      <c r="J1" s="6"/>
      <c r="M1" s="6"/>
      <c r="W1" s="2"/>
    </row>
    <row r="2" spans="2:23" s="3" customFormat="1" ht="26.25" customHeight="1" thickBot="1" x14ac:dyDescent="0.25">
      <c r="B2" s="58"/>
      <c r="C2" s="204" t="s">
        <v>112</v>
      </c>
      <c r="D2" s="205"/>
      <c r="E2" s="205"/>
      <c r="F2" s="205"/>
      <c r="G2" s="211" t="str">
        <f>[1]Proyecto!K2</f>
        <v>Código: GC-F-015</v>
      </c>
      <c r="H2" s="212"/>
      <c r="J2" s="10"/>
      <c r="K2" s="10"/>
      <c r="L2" s="10"/>
      <c r="M2" s="11"/>
      <c r="W2" s="12"/>
    </row>
    <row r="3" spans="2:23" s="3" customFormat="1" ht="23.25" customHeight="1" thickBot="1" x14ac:dyDescent="0.25">
      <c r="B3" s="60"/>
      <c r="C3" s="204" t="s">
        <v>278</v>
      </c>
      <c r="D3" s="205"/>
      <c r="E3" s="205"/>
      <c r="F3" s="205"/>
      <c r="G3" s="213" t="str">
        <f>[1]Proyecto!K3</f>
        <v>Fecha: 17 de septiembre de 2014</v>
      </c>
      <c r="H3" s="214"/>
      <c r="J3" s="10"/>
      <c r="K3" s="10"/>
      <c r="L3" s="10"/>
      <c r="M3" s="11"/>
      <c r="W3" s="12"/>
    </row>
    <row r="4" spans="2:23" s="3" customFormat="1" ht="24" customHeight="1" thickBot="1" x14ac:dyDescent="0.25">
      <c r="B4" s="60"/>
      <c r="C4" s="204" t="s">
        <v>276</v>
      </c>
      <c r="D4" s="205"/>
      <c r="E4" s="205"/>
      <c r="F4" s="205"/>
      <c r="G4" s="215" t="str">
        <f>[1]Proyecto!K4</f>
        <v>Versión 001</v>
      </c>
      <c r="H4" s="216"/>
      <c r="J4" s="10"/>
      <c r="M4" s="11"/>
      <c r="W4" s="12"/>
    </row>
    <row r="5" spans="2:23" s="3" customFormat="1" ht="22.5" customHeight="1" thickBot="1" x14ac:dyDescent="0.25">
      <c r="B5" s="62"/>
      <c r="C5" s="204" t="s">
        <v>277</v>
      </c>
      <c r="D5" s="205"/>
      <c r="E5" s="205"/>
      <c r="F5" s="205"/>
      <c r="G5" s="213" t="s">
        <v>155</v>
      </c>
      <c r="H5" s="214"/>
      <c r="J5" s="10"/>
      <c r="M5" s="10"/>
      <c r="W5" s="12"/>
    </row>
    <row r="6" spans="2:23" s="1" customFormat="1" ht="14.25" customHeight="1" x14ac:dyDescent="0.2">
      <c r="B6" s="4"/>
      <c r="C6" s="4"/>
      <c r="D6" s="4"/>
      <c r="E6" s="4"/>
      <c r="F6" s="4"/>
      <c r="G6" s="4"/>
      <c r="H6" s="4"/>
      <c r="J6" s="6"/>
      <c r="M6" s="6"/>
      <c r="W6" s="2"/>
    </row>
    <row r="7" spans="2:23" s="1" customFormat="1" ht="29.25" customHeight="1" x14ac:dyDescent="0.2">
      <c r="B7" s="32" t="s">
        <v>0</v>
      </c>
      <c r="C7" s="157" t="str">
        <f>+Proyecto!E7</f>
        <v xml:space="preserve">Inteligencia de datos (supervisión preventiva con Alertas Tempranas v3.0) - 2022
</v>
      </c>
      <c r="D7" s="157"/>
      <c r="E7" s="157"/>
      <c r="F7" s="157"/>
      <c r="G7" s="157"/>
      <c r="H7" s="157"/>
      <c r="J7" s="6"/>
      <c r="M7" s="6"/>
    </row>
    <row r="8" spans="2:23" s="1" customFormat="1" ht="12" x14ac:dyDescent="0.2">
      <c r="J8" s="6"/>
      <c r="M8" s="6"/>
      <c r="W8" s="2"/>
    </row>
    <row r="9" spans="2:23" s="1" customFormat="1" ht="15" customHeight="1" x14ac:dyDescent="0.2">
      <c r="B9" s="155" t="s">
        <v>7</v>
      </c>
      <c r="C9" s="155"/>
      <c r="D9" s="155"/>
      <c r="E9" s="155"/>
      <c r="F9" s="155"/>
      <c r="G9" s="155"/>
      <c r="H9" s="155"/>
      <c r="J9" s="6"/>
      <c r="M9" s="6"/>
      <c r="W9" s="2"/>
    </row>
    <row r="10" spans="2:23" ht="15" customHeight="1" x14ac:dyDescent="0.2"/>
    <row r="11" spans="2:23" s="1" customFormat="1" ht="31.5" customHeight="1" x14ac:dyDescent="0.2">
      <c r="B11" s="195" t="s">
        <v>79</v>
      </c>
      <c r="C11" s="195"/>
      <c r="D11" s="90" t="s">
        <v>22</v>
      </c>
      <c r="E11" s="90" t="s">
        <v>8</v>
      </c>
      <c r="F11" s="90" t="s">
        <v>9</v>
      </c>
      <c r="G11" s="90" t="s">
        <v>10</v>
      </c>
      <c r="H11" s="90" t="s">
        <v>111</v>
      </c>
      <c r="J11" s="6"/>
      <c r="M11" s="6"/>
      <c r="W11" s="2"/>
    </row>
    <row r="12" spans="2:23" s="1" customFormat="1" ht="85.5" customHeight="1" x14ac:dyDescent="0.2">
      <c r="B12" s="245" t="s">
        <v>223</v>
      </c>
      <c r="C12" s="246"/>
      <c r="D12" s="89"/>
      <c r="E12" s="89"/>
      <c r="F12" s="89"/>
      <c r="G12" s="31"/>
      <c r="H12" s="91"/>
      <c r="J12" s="6"/>
      <c r="M12" s="6"/>
      <c r="W12" s="2"/>
    </row>
  </sheetData>
  <mergeCells count="12">
    <mergeCell ref="C5:F5"/>
    <mergeCell ref="G5:H5"/>
    <mergeCell ref="C7:H7"/>
    <mergeCell ref="B9:H9"/>
    <mergeCell ref="B11:C11"/>
    <mergeCell ref="B12:C12"/>
    <mergeCell ref="C2:F2"/>
    <mergeCell ref="G2:H2"/>
    <mergeCell ref="C3:F3"/>
    <mergeCell ref="G3:H3"/>
    <mergeCell ref="C4:F4"/>
    <mergeCell ref="G4:H4"/>
  </mergeCells>
  <conditionalFormatting sqref="E1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12 O8:U12">
      <formula1>1</formula1>
      <formula2>5</formula2>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A1AF83-EFFB-49DE-89B1-629474198E53}">
  <ds:schemaRefs>
    <ds:schemaRef ds:uri="http://schemas.microsoft.com/office/2006/metadata/longProperties"/>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A2909F17-FEE8-4F31-9840-20203FB1BA6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20317a2-216a-4193-b12d-e1527c295d72"/>
    <ds:schemaRef ds:uri="http://purl.org/dc/elements/1.1/"/>
    <ds:schemaRef ds:uri="http://schemas.microsoft.com/office/2006/metadata/properties"/>
    <ds:schemaRef ds:uri="064bacd2-ab02-49c4-81bb-ed40c0eb4a15"/>
    <ds:schemaRef ds:uri="http://www.w3.org/XML/1998/namespace"/>
    <ds:schemaRef ds:uri="http://purl.org/dc/dcmitype/"/>
  </ds:schemaRefs>
</ds:datastoreItem>
</file>

<file path=customXml/itemProps4.xml><?xml version="1.0" encoding="utf-8"?>
<ds:datastoreItem xmlns:ds="http://schemas.openxmlformats.org/officeDocument/2006/customXml" ds:itemID="{14A43D41-077E-4ADF-B0F0-2A4A4A067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Proyecto</vt:lpstr>
      <vt:lpstr>Justificación - Objetivo</vt:lpstr>
      <vt:lpstr>Indicadores</vt:lpstr>
      <vt:lpstr>Recursos Humanos</vt:lpstr>
      <vt:lpstr>Comunicaciones internas</vt:lpstr>
      <vt:lpstr>Recursos Financieros</vt:lpstr>
      <vt:lpstr>Interesados</vt:lpstr>
      <vt:lpstr>Plan Comunicaciones</vt:lpstr>
      <vt:lpstr>Requerimientos</vt:lpstr>
      <vt:lpstr>Alcance</vt:lpstr>
      <vt:lpstr>EDT- Actividades </vt:lpstr>
      <vt:lpstr>EDT- Actividades</vt:lpstr>
      <vt:lpstr>Riesgos</vt:lpstr>
      <vt:lpstr>REF</vt:lpstr>
      <vt:lpstr>Alcance!Área_de_impresión</vt:lpstr>
      <vt:lpstr>'EDT- Actividades'!Área_de_impresión</vt:lpstr>
      <vt:lpstr>'EDT- Actividades '!Área_de_impresión</vt:lpstr>
      <vt:lpstr>Indicadores!Área_de_impresión</vt:lpstr>
      <vt:lpstr>Interesados!Área_de_impresión</vt:lpstr>
      <vt:lpstr>'Justificación - Objetivo'!Área_de_impresión</vt:lpstr>
      <vt:lpstr>'Plan Comunicaciones'!Área_de_impresión</vt:lpstr>
      <vt:lpstr>Proyecto!Área_de_impresión</vt:lpstr>
      <vt:lpstr>'Recursos Financieros'!Área_de_impresión</vt:lpstr>
      <vt:lpstr>'Recursos Humanos'!Área_de_impresión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2023-01-04T16:42:48Z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eDOCS AutoSave">
    <vt:lpwstr/>
  </property>
  <property fmtid="{D5CDD505-2E9C-101B-9397-08002B2CF9AE}" pid="6" name="Comentarios">
    <vt:lpwstr/>
  </property>
  <property fmtid="{D5CDD505-2E9C-101B-9397-08002B2CF9AE}" pid="7" name="Fase">
    <vt:lpwstr>a. Ficha Téncnica</vt:lpwstr>
  </property>
  <property fmtid="{D5CDD505-2E9C-101B-9397-08002B2CF9AE}" pid="8" name="IconOverlay">
    <vt:lpwstr/>
  </property>
</Properties>
</file>