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2/01_Proyectos_Estrategicos/SecretariaGeneral/"/>
    </mc:Choice>
  </mc:AlternateContent>
  <bookViews>
    <workbookView xWindow="0" yWindow="0" windowWidth="20490" windowHeight="7620" tabRatio="803" firstSheet="4" activeTab="12"/>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Original" sheetId="11" state="hidden" r:id="rId11"/>
    <sheet name="Hoja1" sheetId="19" r:id="rId12"/>
    <sheet name="EDT" sheetId="18" r:id="rId13"/>
    <sheet name="Riesgos-Cronograma" sheetId="9" r:id="rId14"/>
    <sheet name="No tocar" sheetId="15" state="hidden" r:id="rId15"/>
  </sheets>
  <externalReferences>
    <externalReference r:id="rId16"/>
    <externalReference r:id="rId17"/>
  </externalReferences>
  <definedNames>
    <definedName name="_xlnm._FilterDatabase" localSheetId="10" hidden="1">'EDT- Original'!$B$9:$L$19</definedName>
    <definedName name="Activos" localSheetId="9">#REF!</definedName>
    <definedName name="Activos" localSheetId="12">#REF!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3">#REF!</definedName>
    <definedName name="Activos">#REF!</definedName>
    <definedName name="ActivosP1" localSheetId="9">#REF!</definedName>
    <definedName name="ActivosP1" localSheetId="12">#REF!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3">#REF!</definedName>
    <definedName name="ActivosP1">#REF!</definedName>
    <definedName name="ActivosP10" localSheetId="9">#REF!</definedName>
    <definedName name="ActivosP10" localSheetId="12">#REF!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3">#REF!</definedName>
    <definedName name="ActivosP10">#REF!</definedName>
    <definedName name="ActivosP11" localSheetId="9">#REF!</definedName>
    <definedName name="ActivosP11" localSheetId="12">#REF!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3">#REF!</definedName>
    <definedName name="ActivosP11">#REF!</definedName>
    <definedName name="Activosp11000" localSheetId="9">#REF!</definedName>
    <definedName name="Activosp11000" localSheetId="12">#REF!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3">#REF!</definedName>
    <definedName name="Activosp11000">#REF!</definedName>
    <definedName name="ActivosP12" localSheetId="9">#REF!</definedName>
    <definedName name="ActivosP12" localSheetId="12">#REF!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3">#REF!</definedName>
    <definedName name="ActivosP12">#REF!</definedName>
    <definedName name="ActivosP2" localSheetId="9">#REF!</definedName>
    <definedName name="ActivosP2" localSheetId="12">#REF!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3">#REF!</definedName>
    <definedName name="ActivosP2">#REF!</definedName>
    <definedName name="ActivosP3" localSheetId="9">#REF!</definedName>
    <definedName name="ActivosP3" localSheetId="12">#REF!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3">#REF!</definedName>
    <definedName name="ActivosP3">#REF!</definedName>
    <definedName name="ActivosP4" localSheetId="9">#REF!</definedName>
    <definedName name="ActivosP4" localSheetId="12">#REF!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3">#REF!</definedName>
    <definedName name="ActivosP4">#REF!</definedName>
    <definedName name="ActivosP5" localSheetId="9">#REF!</definedName>
    <definedName name="ActivosP5" localSheetId="12">#REF!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3">#REF!</definedName>
    <definedName name="ActivosP5">#REF!</definedName>
    <definedName name="ActivosP6" localSheetId="9">#REF!</definedName>
    <definedName name="ActivosP6" localSheetId="12">#REF!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3">#REF!</definedName>
    <definedName name="ActivosP6">#REF!</definedName>
    <definedName name="ActivosP7" localSheetId="9">#REF!</definedName>
    <definedName name="ActivosP7" localSheetId="12">#REF!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3">#REF!</definedName>
    <definedName name="ActivosP7">#REF!</definedName>
    <definedName name="ActivosP8" localSheetId="9">#REF!</definedName>
    <definedName name="ActivosP8" localSheetId="12">#REF!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3">#REF!</definedName>
    <definedName name="ActivosP8">#REF!</definedName>
    <definedName name="ActivosP9" localSheetId="9">#REF!</definedName>
    <definedName name="ActivosP9" localSheetId="12">#REF!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3">#REF!</definedName>
    <definedName name="ActivosP9">#REF!</definedName>
    <definedName name="_xlnm.Print_Area" localSheetId="9">Alcance!$B$2:$P$8</definedName>
    <definedName name="_xlnm.Print_Area" localSheetId="10">'EDT- Original'!$B$2:$E$7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3">'Riesgos-Cronograma'!$B$2:$P$17</definedName>
    <definedName name="bcp" localSheetId="12">#REF!</definedName>
    <definedName name="bcp">#REF!</definedName>
    <definedName name="Consulta__L" localSheetId="9">#REF!</definedName>
    <definedName name="Consulta__L" localSheetId="12">#REF!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3">#REF!</definedName>
    <definedName name="Consulta__L">#REF!</definedName>
    <definedName name="gloria" localSheetId="9">#REF!</definedName>
    <definedName name="gloria" localSheetId="12">#REF!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3">#REF!</definedName>
    <definedName name="gloria">#REF!</definedName>
    <definedName name="pl" localSheetId="9">#REF!</definedName>
    <definedName name="pl" localSheetId="12">#REF!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3">#REF!</definedName>
    <definedName name="pl">#REF!</definedName>
  </definedNames>
  <calcPr calcId="162913"/>
</workbook>
</file>

<file path=xl/calcChain.xml><?xml version="1.0" encoding="utf-8"?>
<calcChain xmlns="http://schemas.openxmlformats.org/spreadsheetml/2006/main">
  <c r="N34" i="19" l="1"/>
  <c r="N32" i="19"/>
  <c r="O11" i="18"/>
  <c r="O12" i="18"/>
  <c r="O13" i="18"/>
  <c r="O14" i="18"/>
  <c r="O15" i="18"/>
  <c r="O17" i="18"/>
  <c r="O18" i="18"/>
  <c r="O19" i="18"/>
  <c r="O20" i="18"/>
  <c r="O21" i="18"/>
  <c r="O22" i="18"/>
  <c r="O23" i="18"/>
  <c r="O24" i="18"/>
  <c r="O25" i="18"/>
  <c r="O26" i="18"/>
  <c r="O27" i="18"/>
  <c r="O10" i="18"/>
  <c r="C22" i="18" l="1"/>
  <c r="C17" i="18"/>
  <c r="N28" i="18" l="1"/>
  <c r="N30" i="18" s="1"/>
  <c r="K11" i="18" l="1"/>
  <c r="K12" i="18"/>
  <c r="K13" i="18"/>
  <c r="K14" i="18"/>
  <c r="K15" i="18"/>
  <c r="K16" i="18"/>
  <c r="K18" i="18"/>
  <c r="K19" i="18"/>
  <c r="K20" i="18"/>
  <c r="K21" i="18"/>
  <c r="K23" i="18"/>
  <c r="K24" i="18"/>
  <c r="K25" i="18"/>
  <c r="K26" i="18"/>
  <c r="K27" i="18"/>
  <c r="K10" i="18"/>
  <c r="C25" i="18"/>
  <c r="C21" i="18"/>
  <c r="G28" i="18"/>
  <c r="C10" i="18"/>
  <c r="C28" i="18" l="1"/>
  <c r="M4" i="18"/>
  <c r="M3" i="18"/>
  <c r="M2" i="18"/>
  <c r="D7" i="2" l="1"/>
  <c r="L20" i="11" l="1"/>
  <c r="E20" i="11" l="1"/>
  <c r="I18" i="11" l="1"/>
  <c r="I14" i="11"/>
  <c r="I15" i="11"/>
  <c r="I16" i="11"/>
  <c r="I17" i="11"/>
  <c r="I13" i="11"/>
  <c r="M2" i="9"/>
  <c r="M3" i="9"/>
  <c r="M4" i="9"/>
  <c r="D7" i="9"/>
  <c r="K2" i="11"/>
  <c r="K3" i="11"/>
  <c r="K4" i="11"/>
  <c r="D7" i="11"/>
  <c r="I10" i="11"/>
  <c r="I11" i="11"/>
  <c r="I12" i="11"/>
  <c r="I19" i="11"/>
  <c r="M2" i="8"/>
  <c r="M3" i="8"/>
  <c r="M4" i="8"/>
  <c r="D7" i="8"/>
  <c r="G2" i="4"/>
  <c r="G3" i="4"/>
  <c r="G4" i="4"/>
  <c r="C7" i="4"/>
  <c r="G2" i="7"/>
  <c r="G3" i="7"/>
  <c r="G4" i="7"/>
  <c r="C7" i="7"/>
  <c r="H2" i="6"/>
  <c r="H3" i="6"/>
  <c r="H4" i="6"/>
  <c r="D7" i="6"/>
  <c r="G2" i="12"/>
  <c r="G3" i="12"/>
  <c r="G4" i="12"/>
  <c r="A6" i="12"/>
  <c r="C7" i="12"/>
  <c r="C30" i="12"/>
  <c r="G2" i="16"/>
  <c r="G3" i="16"/>
  <c r="G4" i="16"/>
  <c r="G2" i="5"/>
  <c r="G3" i="5"/>
  <c r="G4" i="5"/>
  <c r="C7" i="5"/>
  <c r="I2" i="3"/>
  <c r="I3" i="3"/>
  <c r="I4" i="3"/>
  <c r="D7" i="3"/>
  <c r="M2" i="2"/>
  <c r="M3" i="2"/>
  <c r="M4" i="2"/>
  <c r="I20"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<sst xmlns="http://schemas.openxmlformats.org/spreadsheetml/2006/main" count="553" uniqueCount="363">
  <si>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</si>
  <si>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</si>
  <si>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</si>
  <si>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</si>
  <si>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</si>
  <si>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</si>
  <si>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</si>
  <si>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</si>
  <si>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</si>
  <si>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</si>
  <si>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</si>
  <si>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</si>
  <si>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</si>
  <si>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</si>
  <si>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</si>
  <si>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</si>
  <si>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</si>
  <si>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</si>
  <si>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</si>
  <si>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</si>
  <si>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</si>
  <si>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</si>
  <si>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</si>
  <si>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</si>
  <si>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</si>
  <si>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</si>
  <si>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</si>
  <si>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</si>
  <si>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</si>
  <si>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</si>
  <si>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</si>
  <si>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</si>
  <si>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</si>
  <si>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</si>
  <si>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</si>
  <si>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</si>
  <si>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</si>
  <si>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</si>
  <si>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</si>
  <si>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</si>
  <si>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</si>
  <si>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</si>
  <si>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</si>
  <si>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</si>
  <si>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</si>
  <si>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</si>
  <si>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</si>
  <si>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</si>
  <si>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</si>
  <si>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</si>
  <si>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</si>
  <si>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</si>
  <si>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</si>
  <si>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</si>
  <si>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</si>
  <si>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</si>
  <si>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</si>
  <si>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</si>
  <si>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</si>
  <si>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</si>
  <si>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</si>
  <si>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</si>
  <si>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</si>
  <si>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</si>
  <si>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</si>
  <si>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</si>
  <si>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</si>
  <si>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</si>
  <si>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</si>
  <si>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</si>
  <si>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</si>
  <si>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</si>
  <si>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</si>
  <si>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</si>
  <si>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</si>
  <si>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</si>
  <si>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</si>
  <si>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</si>
  <si>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</si>
  <si>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</si>
  <si>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</si>
  <si>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</si>
  <si>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</si>
  <si>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</si>
  <si>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</si>
  <si>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</si>
  <si>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</si>
  <si>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</si>
  <si>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</si>
  <si>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</si>
  <si>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</si>
  <si>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</si>
  <si>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</si>
  <si>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</si>
  <si>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</si>
  <si>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</si>
  <si>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</si>
  <si>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</si>
  <si>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</si>
  <si>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</si>
  <si>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</si>
  <si>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</si>
  <si>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</si>
  <si>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</si>
  <si>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</si>
  <si>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</si>
  <si>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</si>
  <si>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</si>
  <si>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</si>
  <si>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</si>
  <si>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</si>
  <si>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</si>
  <si>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</si>
  <si>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</si>
  <si>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</si>
  <si>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</si>
  <si>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</si>
  <si>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</si>
  <si>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</si>
  <si>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</si>
  <si>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</si>
  <si>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</si>
  <si>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</si>
  <si>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</si>
  <si>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</si>
  <si>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</si>
  <si>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</si>
  <si>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</si>
  <si>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</si>
  <si>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</si>
  <si>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Líder técnico </t>
  </si>
  <si>
    <t xml:space="preserve">FUNCIONAMIENTO </t>
  </si>
  <si>
    <t>evaluaciones médicas</t>
  </si>
  <si>
    <t>otros</t>
  </si>
  <si>
    <t>e-learning</t>
  </si>
  <si>
    <t>pruebas psocotécnias</t>
  </si>
  <si>
    <t>Código: GC-F-015</t>
  </si>
  <si>
    <t>Versión 001</t>
  </si>
  <si>
    <t>SISTEMA DE GESTIÓN INTEGRADO</t>
  </si>
  <si>
    <t>PROCESO: GESTIÓN INTEGRAL</t>
  </si>
  <si>
    <t>FORMATO: PLANEACIÓN DE PROYECTOS</t>
  </si>
  <si>
    <t>Cumplimiento de la ejecución</t>
  </si>
  <si>
    <t>Resistencia al cambio por parte de los funcionarios</t>
  </si>
  <si>
    <t>Coordinadora Grupo de Desarrollo del Talento Humano</t>
  </si>
  <si>
    <t>Jefe Oficina Asesora de Planeación</t>
  </si>
  <si>
    <t>General</t>
  </si>
  <si>
    <t>Específico</t>
  </si>
  <si>
    <t>Anualmente</t>
  </si>
  <si>
    <t xml:space="preserve">Porcentaje </t>
  </si>
  <si>
    <t>Maria Fernanda Solano</t>
  </si>
  <si>
    <t>Gerente del Proyecto</t>
  </si>
  <si>
    <t xml:space="preserve">Inversión </t>
  </si>
  <si>
    <t>Definición área participante</t>
  </si>
  <si>
    <t xml:space="preserve">Diseño Modulo de Capacitación - Módulo Practica </t>
  </si>
  <si>
    <t xml:space="preserve">Diseño y Socialización Propuesta </t>
  </si>
  <si>
    <t>Actualización  del procedimiento de inducción y Reinducción.</t>
  </si>
  <si>
    <t>Inclusión de la actualización en el  modulo E-Learning de Inducción y Reinducción.</t>
  </si>
  <si>
    <t>Definición Herramienta de captura de información</t>
  </si>
  <si>
    <t>Diseño Herramienta de captura de información.</t>
  </si>
  <si>
    <t>Socialización con las áreas de la Herramienta de captura de información.</t>
  </si>
  <si>
    <t>Secretaria General (Danery Buitrago) - Coordinación Grupo Desarrollo del Talento Humano (Patricia Ferreira) Funcionaria del Grupo de Desarrollo del Talento Humano (Yasmin Abisai Moreno Bolivar)</t>
  </si>
  <si>
    <t>Coordinación Grupo Desarrollo del Talento Humano  (Carmen Tulia Moreno Figueroa)</t>
  </si>
  <si>
    <t>Secretaria General (Danery Buitrago) - Coordinación Grupo Desarrollo del Talento Humano (Patricia Ferreira) -  Coordinación Grupo de Innovación, Desarrollo y Arquitectura de Aplicaciones (Nubia Xiomara Sepúlveda) Funcionaria del Grupo de Desarrollo del Talento Humano (Maria Fernanda Solano)</t>
  </si>
  <si>
    <t>Entrega y remisión a Administración de Personal Certificación pasantía</t>
  </si>
  <si>
    <t>Generar estrategias de sensibilización y motivación</t>
  </si>
  <si>
    <t>Construcción de una cultura de alto rendimiento</t>
  </si>
  <si>
    <t>Responsable por el desarrollo exitoso del proyecto
Toma decisiones claves en el proyecto
Realizar gestión y ayuda en la solución imprevistos con las partes interesadas y el equipo del proyecto</t>
  </si>
  <si>
    <t>2201000 Ext 2075</t>
  </si>
  <si>
    <t>2201000 Ext 2210</t>
  </si>
  <si>
    <t>2201000 Ext 3044</t>
  </si>
  <si>
    <t>2201000 Ext 2079</t>
  </si>
  <si>
    <t>Procedimiento de Inducción y Renducción</t>
  </si>
  <si>
    <t xml:space="preserve">Coordinación Grupo Desarrollo del Talento Humano  </t>
  </si>
  <si>
    <t>Actas de seguimiento</t>
  </si>
  <si>
    <t xml:space="preserve">Acta de reunión </t>
  </si>
  <si>
    <t>Memorando interno</t>
  </si>
  <si>
    <t>Listados de Asistencia</t>
  </si>
  <si>
    <t>Secretaria General (Danery Buitrago) - Coordinación Grupo Desarrollo del Talento Humano (Patricia Ferreira) -  Funcionaria del Grupo de Desarrollo del Talento Humano (Maria Fernanda Solano)</t>
  </si>
  <si>
    <t>Se realizó el ajuste al procedimiento de Inducción. Se carga procedimiento.</t>
  </si>
  <si>
    <t>Documento con el diseño de la herramienta de captura de información que permitan construir una red de conocimiento.</t>
  </si>
  <si>
    <t>Programa de Gestión de conocimiento</t>
  </si>
  <si>
    <t>Ejecución del programa</t>
  </si>
  <si>
    <t>Acta de reunión y/o presentación</t>
  </si>
  <si>
    <t>Se realizó la presentación de la propuesta en la sesión No 04 del comité de bienestar y capacitación, que se llevó a cabo el pasado 06 de marzo de 2019</t>
  </si>
  <si>
    <t>Se realizó la definición del área participante  en la sesión No 04 del comité de bienestar y capacitación, que se llevó a cabo el pasado 06 de marzo de 2019</t>
  </si>
  <si>
    <t>Se realiza la presentación  de la propuesta "Definicion de la heramienta de captura de información"  ante el Comité de Desempeño Institucional para su aprobacion</t>
  </si>
  <si>
    <t>30/04/209</t>
  </si>
  <si>
    <t xml:space="preserve">Citación reunion -Listado Asistencia  - PDF presentación  Gestión del conocimiento </t>
  </si>
  <si>
    <t>Se elaboro la ficha de capacitación que contiene el el diseño del módulo de capacitación.</t>
  </si>
  <si>
    <t>Se carga la evidencia de cumplimiento con el diseño de la herramienta que captura información.</t>
  </si>
  <si>
    <t>Camilo Andres Bustos Mancera</t>
  </si>
  <si>
    <t xml:space="preserve"> </t>
  </si>
  <si>
    <t xml:space="preserve"> Leidy Garzon</t>
  </si>
  <si>
    <t>Diana Carolina Upegi</t>
  </si>
  <si>
    <t>DEnciso@supersociedades.gov.co</t>
  </si>
  <si>
    <t>Director Informatica y Desarrollo</t>
  </si>
  <si>
    <t xml:space="preserve">Implementación del Programa de Gestión del Cambio, Gestión del Conocimiento e Innovación
</t>
  </si>
  <si>
    <t>Generar y actualizar</t>
  </si>
  <si>
    <t>conocimiento</t>
  </si>
  <si>
    <t>estratégico</t>
  </si>
  <si>
    <t>para la entidad</t>
  </si>
  <si>
    <t>(investigación,</t>
  </si>
  <si>
    <t>desarrollo e</t>
  </si>
  <si>
    <t>innovación I+D+I)</t>
  </si>
  <si>
    <t>Facilitar el acceso al</t>
  </si>
  <si>
    <t>conocimiento de la</t>
  </si>
  <si>
    <t>entidad</t>
  </si>
  <si>
    <t>Tomar decisiones</t>
  </si>
  <si>
    <t>basadas en</t>
  </si>
  <si>
    <t>evidencias</t>
  </si>
  <si>
    <t>Mitigar la fuga de</t>
  </si>
  <si>
    <t>5. Fortalecer la</t>
  </si>
  <si>
    <t>entidad mediante</t>
  </si>
  <si>
    <t>alianzas efectivas</t>
  </si>
  <si>
    <t>6. Fortalecer</t>
  </si>
  <si>
    <t>mecanismos</t>
  </si>
  <si>
    <t>para compartir el</t>
  </si>
  <si>
    <t>7. Fortalecer procesos</t>
  </si>
  <si>
    <t>de aprendizaje</t>
  </si>
  <si>
    <t>organizacional</t>
  </si>
  <si>
    <t>encontrará el formato guía</t>
  </si>
  <si>
    <t>para construir un inventario de aliados</t>
  </si>
  <si>
    <t>estratégicos de la entidad</t>
  </si>
  <si>
    <t>Implementación del Programa de Gestión del Cambio, Gestión del Conocimiento e Innovación</t>
  </si>
  <si>
    <t>MariaS@supersociedades.gov.co</t>
  </si>
  <si>
    <t xml:space="preserve">Fortalecer las competencias del talento humano </t>
  </si>
  <si>
    <t>Secretaria General</t>
  </si>
  <si>
    <t xml:space="preserve">Jefe Oficina de Planeación 
Directora de Talento Humano
</t>
  </si>
  <si>
    <t xml:space="preserve">Funcionario  Jefe Oficina de Planeación </t>
  </si>
  <si>
    <t>Definir los Objetivos del Proyecto
Define Plan de Trabajo
Realiza seguimiento al plan de trabajo
Coordina equipo de proyecto
Gestiona los riesgos del proyecto
Elabora los estudios previos cuando aplique
Liderar la gestión del cambio del proyecto</t>
  </si>
  <si>
    <t xml:space="preserve">Leydi Grazon </t>
  </si>
  <si>
    <t>Acciones ejecutadas/ Acciones planeadas</t>
  </si>
  <si>
    <t>▪ Verifica que las acciones desarrolladas cumplan con los lineamientos generales (articulado con la política de gestión documental y PINAR)
▪ Verifica que los entregables cumplan con los atributos de calidad (articulado con la política de gestión documental y PINAR)
▪ Liderar la construcción y actualización de los instrumentos archivísticos para el desarrollo de los mapas de conocimiento explicito y manejo de las tablas de retención documental</t>
  </si>
  <si>
    <t>Líder funcional Tecnología</t>
  </si>
  <si>
    <t>Director de Tecnologías de la Información y las Comunicaciones</t>
  </si>
  <si>
    <t>Líder funcional comunicaciones</t>
  </si>
  <si>
    <t>Coordinador Grupo de Comunicaciones</t>
  </si>
  <si>
    <t>Orientar al gerente de proyecto y equipo cuando se desvíen por falta de información y comunicación.</t>
  </si>
  <si>
    <t>Informar los cambios y decisiones que afectan la planificación del proyecto.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</si>
  <si>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</si>
  <si>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Reunión o comunicación escrita</t>
  </si>
  <si>
    <t>Gerente de Proyecto</t>
  </si>
  <si>
    <t>Registro</t>
  </si>
  <si>
    <t>Instrucción</t>
  </si>
  <si>
    <t>Líderes Funcionales y técnicos</t>
  </si>
  <si>
    <t>Oficina Asesora de Planeación</t>
  </si>
  <si>
    <t>Gerente de Proyecto
Líderes Funcionales y técnicos</t>
  </si>
  <si>
    <t>Instrucción-Orientación</t>
  </si>
  <si>
    <t>DAFP</t>
  </si>
  <si>
    <t>Desarrollar las acciones propuestas en el plan de trabajo resultado del autodiagnóstico  para la implementación del Programa de Gestión del Cambio, Gestión del Conocimiento e Innovación</t>
  </si>
  <si>
    <t>Johan Steven  Hortua Arevalo</t>
  </si>
  <si>
    <t xml:space="preserve">Coordiandora Grupo de Gestión Documental </t>
  </si>
  <si>
    <t>2201000 Ext 1196</t>
  </si>
  <si>
    <t>2201000 Ext 1178</t>
  </si>
  <si>
    <t xml:space="preserve">Funcionario Direccion Talento Humano </t>
  </si>
  <si>
    <t>johanHA@SUPERSOCIEDADES.GOV.CO</t>
  </si>
  <si>
    <t xml:space="preserve">LeidyG@SUPERSOCIEDADES.GOV.CO </t>
  </si>
  <si>
    <t xml:space="preserve">1. Se contará con la participación activa de los funcionarios vinculados directa e indirectamente en el proyecto.
2. Se contará con los recursos financieros requeridos para la ejecución de las actividades propuestas.
</t>
  </si>
  <si>
    <t xml:space="preserve"> Coordinadora de Grupo Desarrollo de Talento Humano
Equipo Trabajo </t>
  </si>
  <si>
    <t xml:space="preserve">Definir y desarrollar las acciones propuestas para:
* Identificar la percepción que tiene la entidad frente a la adaptación al cambio organizacional
* Diseñar la estrategia para la apropiación de gestión del cambio organizacional
* Sensibilizar a los colaboradores de la entidad frente a los cambios organizacionales con el fin de fortalecer su proceso de adaptación 
* Promover la Generación y Producción  del conocimiento para la entidad
*  Facilitar el acceso al conocimiento de la entidad a través de las Herramienta de uso y Apropiación 
* Incorporar la Analítica Institucional para la toma decisiones basadas en evidencias
* Fortalecer la Cultura de Compartir y Difundir mediante alianzas efectivas que permita disminuir la fuga de conocimiento </t>
  </si>
  <si>
    <t xml:space="preserve">Dirección de Talento Humano </t>
  </si>
  <si>
    <t>Líder Funcional OAP</t>
  </si>
  <si>
    <t xml:space="preserve">▪ Verifica que las acciones desarrolladas cumplan con los lineamientos normativos,  generales y los contenidos en MIPG
▪ Verifica que los entregables cumplan con los atributos de calidad (los contenidos en MIPG)
▪ Definir la ruta de incorporación de la documentación en el SIG
</t>
  </si>
  <si>
    <t>Líder Funcional Gestión Documental</t>
  </si>
  <si>
    <t xml:space="preserve"> Coordinadora grupo de Gestión Documental</t>
  </si>
  <si>
    <t>Líder funcional TH</t>
  </si>
  <si>
    <t>Coordinadora Grupo de Desarrollo del Talento Humano
y Profesionales del área</t>
  </si>
  <si>
    <t>Coordinar el desarrollo de acciones orientadas a:
▪ Transferencia de aprendizajes
▪ Documentación de aprendizajes
▪ Capacitación
▪ Procesos de inducción y reinducción
▪ Acciones de aprendizaje basadas en proyectos o problemas
▪ Procesos Procedimiento traslado o retiro de cargo 
▪ Procedimiento referente a procesos de capacitación
▪ Procedimiento para el desarrollo de mapas de conocimiento (tácito, explícito y de aliados).
▪ Procedimientos de evaluación
▪ Revisión riesgos de procesos misionales
* Proponer el instrumento de medición para la identificación de la percepción de la resistencia al cambio
* Aplicar, realizar y presentar informe sobre los resultados obtenidos de la medición de percepción al cambio
* Proponer las estrategias para el diseño de apropiación de gestión del cambio organizacional
* Generar las acciones definidas para sensibilizar a los colaboradores de la entidad frente a los cambios organizacionales con el fin de minimizar el impacto negativo que pueda generar</t>
  </si>
  <si>
    <t>Coordinar el desarrollo de acciones orientadas a:
▪ Disponer de repositorios de conocimiento estratégico: (registro de proyectos de I+D+I, formatos para transferir aprendizajes, lecciones aprendidas, memorias de proyectos)
▪ Identificación, creación, diseño y/o puesta en producción de bancos de buenas prácticas y lecciones aprendidas
▪ Identificación, creación, diseño y/o puesta en producción de bibliotecas virtuales.
▪ Identificación, creación, diseño y/o puesta en producción de sitios de consulta como Share Point institucional.
▪ Identificación, creación, diseño y/o puesta en producción de repositorios de datos.
▪ Liderar el uso y apropiación de las aplicaciones y habilitadores tecnológicos de los cuales dispone la entidad.</t>
  </si>
  <si>
    <t xml:space="preserve">Diseño de estrategias y del plan de comunicaciones para compartir y difundir el conocimiento  que produce la entidad tanto al interior como al exterior, articulado con el uso de herramientas digitales y también físicas; de igual manera a los aspectos relacionados Gestión Cambio organizacional 
</t>
  </si>
  <si>
    <t>teléfono</t>
  </si>
  <si>
    <t xml:space="preserve">Líder Comunicaciones  </t>
  </si>
  <si>
    <t>EVIDENCIA O AVANCES  DE LOS ENTREGABLES</t>
  </si>
  <si>
    <t xml:space="preserve">Camilo Bustos Mancera </t>
  </si>
  <si>
    <t>Camilo Andres Bustos Mancera &lt;CBustos@supersociedades.gov.co&gt;</t>
  </si>
  <si>
    <t>Cumplimiento Actividades</t>
  </si>
  <si>
    <t xml:space="preserve">Cumplimiento de Normatividad, Atributos de calidad a tener en cuenta para adelantar una adecuada gestión  Conocimiento y la Innovación
Acciones que desde la dimensión de gestión del conocimiento y la innovación aportan al fortalecimiento de la misión de la entidad
</t>
  </si>
  <si>
    <t>Mayra Alejandra Jiménez Vega</t>
  </si>
  <si>
    <t>Nicolas Martínez Devia</t>
  </si>
  <si>
    <t>Victor Raúl Hugueth Olarte</t>
  </si>
  <si>
    <t>Líder Funcional - Talento Humano</t>
  </si>
  <si>
    <t>Líder Funcional - OAP</t>
  </si>
  <si>
    <t xml:space="preserve">Nini Rodríguez </t>
  </si>
  <si>
    <t>Diana Carolina Enciso
Victor Raúl Hugueth Olarte</t>
  </si>
  <si>
    <t>Juan Manuel Maya</t>
  </si>
  <si>
    <t>Iván Ricardo Suárez Sánchez</t>
  </si>
  <si>
    <t>Asesor Despacho del Superintendente de Sociedades</t>
  </si>
  <si>
    <t xml:space="preserve">Líder Funcional - Gestión Documental </t>
  </si>
  <si>
    <t>Nubia Xiomara Sepulveda</t>
  </si>
  <si>
    <t>Líder Funcional - DITIC</t>
  </si>
  <si>
    <t>Adriana Gutierrez</t>
  </si>
  <si>
    <t>Director de Talento Humano</t>
  </si>
  <si>
    <t xml:space="preserve">Secretario General </t>
  </si>
  <si>
    <t>Maria Fernada Solano Dumar</t>
  </si>
  <si>
    <t>Documentos para la planificación, operación y control de la gestión del conocimiento y la innovación al interior de la entidad.</t>
  </si>
  <si>
    <t>Definfir los procesos y crear  los documentos para la planificación, operación y control de la gestión del conocimiento y la innovación al interior de la entidad</t>
  </si>
  <si>
    <t>COMPONENTE</t>
  </si>
  <si>
    <t>Mapa de conocimiento actualizado</t>
  </si>
  <si>
    <t>Inventario de conocimiento actualizado</t>
  </si>
  <si>
    <t>Identificar los riesgos relacionados con la fuga de capital intelectual de la entidad</t>
  </si>
  <si>
    <t>Definir las acciones para evitar la pérdida de conocimiento (controles y planes de mitigación)</t>
  </si>
  <si>
    <t>Matriz de riesgos</t>
  </si>
  <si>
    <t>Matriz de riesgos con controles</t>
  </si>
  <si>
    <t>Definir y documentar el procedimiento para actualizar el mapa de conocimiento</t>
  </si>
  <si>
    <t>Definir y documentar el procedimiento para actualizar el inventario de conocimiento</t>
  </si>
  <si>
    <t>Procedimiento definido y documentado</t>
  </si>
  <si>
    <t>Generación y producción - Innovación</t>
  </si>
  <si>
    <t>Planeación - Identificación del conocimiento más relevante de la entidad</t>
  </si>
  <si>
    <t>Contenidos organizados y clasificados</t>
  </si>
  <si>
    <t>Material de los cursos</t>
  </si>
  <si>
    <t>Camilo Bustos</t>
  </si>
  <si>
    <t>Plataforma habilitada</t>
  </si>
  <si>
    <t>Herramientas de uso y apropiación - Identificación, apropiación y funcionamiento de los repositorios de conocimiento</t>
  </si>
  <si>
    <t>Definfir el procedimiento para alimentar el repositorio interno de la entidad</t>
  </si>
  <si>
    <t>Alimentar el repositorio interno de la entidad</t>
  </si>
  <si>
    <t>Cultura de compartir y difundir</t>
  </si>
  <si>
    <t>Desarrollar y fortalecer las habilidades y competencias del talento humano en materia de analítica institucional.</t>
  </si>
  <si>
    <t>Funcionarios capacitados</t>
  </si>
  <si>
    <t>Analítica Institucional - Ejecución de análisis y visualización de datos e información</t>
  </si>
  <si>
    <t>Repositorio alimentado y actualizado</t>
  </si>
  <si>
    <t>Promover la participación de la entidad en espacios de intercambio de conocimiento (ejemplo:encuentros de equipos transversales)</t>
  </si>
  <si>
    <t>Identificar, clasificar y organizar y producir material pedagogico con los contenidos actuales que ha producido la entidad (conocimiento explícito de la entidad en medios físicos y/o digitales) será organizado en cursos por temáticas</t>
  </si>
  <si>
    <t>Producir  y desarrollar los cursos: elaborar el material de los cursos y alimentar la plataforma</t>
  </si>
  <si>
    <t>Habilitar la plataforma en la cual se crearan los cursos y mantenerla operativa</t>
  </si>
  <si>
    <t>Realizar designación del equipo transversal de gestión conocimiento e innovación (criterio:Contar con una persona o equipo que evalúe, implemente, haga seguimiento y lleve a cabo acciones de mejora al plan de acción de Gestión del Conocimiento y la Innovación, en el marco del MIPG)</t>
  </si>
  <si>
    <t>Acto administrativo por el cual se designa el equipo transversal</t>
  </si>
  <si>
    <t>Dirección de Talento Humano</t>
  </si>
  <si>
    <t>Promover el uso de la guía de innovación al interior de la entidad</t>
  </si>
  <si>
    <t>Dirección de Talento Humano
Oficina Asesora de Planeación
DTIC</t>
  </si>
  <si>
    <t>Dirección de Talento Humano
Oficina Asesora de Planeación
DTIC
Comunicaciones
Gestión Documental</t>
  </si>
  <si>
    <t>Dirección de Talento Humano
Oficina Asesora de Planeación</t>
  </si>
  <si>
    <t>Promover la realización de foros regionales sobre reactivación económica: se complementaran eventos presenciales con modalidad virtual</t>
  </si>
  <si>
    <t>Peso componente</t>
  </si>
  <si>
    <t>Que los entregables cumplan con los atributos de calidad y normativos a tener en cuenta para adelantar una adecuada Gestión del Cambio, Conocimiento y la Innovación (ver los debidos en manual operativo MIPG última versión)</t>
  </si>
  <si>
    <t>Concertar con los jefes y líderes los tiempos requeridos para el desarrollo de las actividades, incluir en obejtivos de desempeño</t>
  </si>
  <si>
    <t>Falta de tiempo por parte de los integrantes del equipo base del proyecto</t>
  </si>
  <si>
    <t xml:space="preserve">PORCENTAJE DE AVANCE </t>
  </si>
  <si>
    <t>Pendiente por ejecutar</t>
  </si>
  <si>
    <t>Avance reportado a 30 de junio de 2022</t>
  </si>
  <si>
    <t>Actualmente se encuentra en proceso de actualización el mapa de conocicimiento conforme a la nueva estructura y nuevo manual de funciones. Entregarán versión para comenzar a identificar riesgos en agosto (del 8 al 12)</t>
  </si>
  <si>
    <t>Estado</t>
  </si>
  <si>
    <t>En progreso</t>
  </si>
  <si>
    <t>Ya se hizo reunión con TH ADP, se definieron aspectos relevantes a tener en cuenta para la actualización . Programar reunión semana 1-5 de agosto para iniciar la documentación del procedimiento.</t>
  </si>
  <si>
    <t>Se actualizó la matriz conforme al decreto 1380 de 2021, Resolución 100-003221 y Resolución 100001881, Resolución 100008991 y Resolución 100010227. Pendiente enviar a  TH ADP para que registren la información que falta (ejes temáticos procesos soporte)</t>
  </si>
  <si>
    <t>Ya se han realizado reuniones de entendimiento y se tienen identificadas algunas situaciones de riesgo. Programar reuniones en semana 1-5 de agosto para iniciar la documentación de los riesgos que ya se han identificado.</t>
  </si>
  <si>
    <t>Sin iniciar</t>
  </si>
  <si>
    <t>Se realizó la primera semana de Julio. Pendiente validar que se encuentre firmada la resolución y hacer divulgación.</t>
  </si>
  <si>
    <t>Realizar la gestión pre-contractual para contratar los 2 desarrolladores y 1 clasificador de contenidos</t>
  </si>
  <si>
    <t>3 actas de inicio de contratos</t>
  </si>
  <si>
    <t>Se encuentra en proceso. Pendiente revisar la cantidad de funcionarios que recibirpan capacitación en temas asocaidos a analítica institucional.</t>
  </si>
  <si>
    <t>Diseñar el micrositio dispuesto para Gestión del Conocimeinto y la Innovación</t>
  </si>
  <si>
    <t>Micrositio diseñado</t>
  </si>
  <si>
    <t>Se ha promovido la participación de la entidad en espacios de intercambio de conocimiento como por ejemplo los encuentros de equipos transversales organizados por el DAFP y las charlas impartidas por el DNP.</t>
  </si>
  <si>
    <t>Se inicio la elaboración del diseño del micrositio. Se encuentra en elaboración el Mockup Footer, Home, Landing Page, secciones y niveles y navegación entre otros. Pendiente definir la cantidad de secciones que tendrá el sitio en cada nivel de navegación.</t>
  </si>
  <si>
    <t>Ya se hizo la reunión con el grupo de Comunicacioens, se diseñó la pieza de comunicación. Pendiente lanzar el mensaje de difusión.</t>
  </si>
  <si>
    <t>Se inició el proceso precontractual para contratar los servicios de clasificación de contenidos y desarrollo de cursos en la plataforma Moodle.</t>
  </si>
  <si>
    <r>
      <t>Actualizar el mapa de conocimiento</t>
    </r>
    <r>
      <rPr>
        <sz val="12"/>
        <color rgb="FFFF0000"/>
        <rFont val="Arial"/>
        <family val="2"/>
      </rPr>
      <t xml:space="preserve"> (a nivel funcionarios)</t>
    </r>
    <r>
      <rPr>
        <sz val="12"/>
        <color rgb="FF002060"/>
        <rFont val="Arial"/>
        <family val="2"/>
      </rPr>
      <t xml:space="preserve"> conforme a la nueva estructura organizacional.</t>
    </r>
  </si>
  <si>
    <r>
      <t xml:space="preserve">Actualizar el inventario de conocimiento </t>
    </r>
    <r>
      <rPr>
        <sz val="12"/>
        <color rgb="FFFF0000"/>
        <rFont val="Arial"/>
        <family val="2"/>
      </rPr>
      <t>a  nivel de procesos</t>
    </r>
  </si>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</sst>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 #,##0_-;\-&quot;$&quot;\ * #,##0_-;_-&quot;$&quot;\ * &quot;-&quot;_-;_-@_-"/>
    <numFmt numFmtId="41" formatCode="_-* #,##0_-;\-* #,##0_-;_-* &quot;-&quot;_-;_-@_-"/>
    <numFmt numFmtId="164" formatCode="_-&quot;$&quot;* #,##0.00_-;\-&quot;$&quot;* #,##0.00_-;_-&quot;$&quot;* &quot;-&quot;??_-;_-@_-"/>
    <numFmt numFmtId="165" formatCode="[$$-240A]#,##0"/>
    <numFmt numFmtId="166" formatCode="dd\-mm\-yy"/>
    <numFmt numFmtId="167" formatCode="[$-80A]dddd\ d&quot; de &quot;mmmm&quot; de &quot;yyyy;@"/>
    <numFmt numFmtId="168" formatCode="_-[$$-80A]* #,##0.00_-;\-[$$-80A]* #,##0.00_-;_-[$$-80A]* &quot;-&quot;??_-;_-@_-"/>
    <numFmt numFmtId="169" formatCode="_-[$$-80A]* #,##0_-;\-[$$-80A]* #,##0_-;_-[$$-80A]* &quot;-&quot;??_-;_-@_-"/>
    <numFmt numFmtId="170" formatCode="_-&quot;$&quot;* #,##0_-;\-&quot;$&quot;* #,##0_-;_-&quot;$&quot;* &quot;-&quot;??_-;_-@_-"/>
    <numFmt numFmtId="171" formatCode="0.0%"/>
  </numFmts>
  <fonts count="3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name val="Arial"/>
      <family val="2"/>
    </font>
    <font>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12"/>
      <name val="Arial"/>
      <family val="2"/>
    </font>
    <font>
      <b/>
      <sz val="11"/>
      <color theme="0"/>
      <name val="Arial"/>
      <family val="2"/>
    </font>
    <font>
      <sz val="14"/>
      <name val="Arial"/>
      <family val="2"/>
    </font>
    <font>
      <sz val="11"/>
      <color rgb="FF0000FF"/>
      <name val="Arial"/>
      <family val="2"/>
    </font>
    <font>
      <sz val="12"/>
      <color rgb="FF002060"/>
      <name val="Arial"/>
      <family val="2"/>
    </font>
    <font>
      <b/>
      <sz val="12"/>
      <color rgb="FF002060"/>
      <name val="Arial"/>
      <family val="2"/>
    </font>
    <font>
      <sz val="11"/>
      <color rgb="FF002060"/>
      <name val="Arial"/>
      <family val="2"/>
    </font>
    <font>
      <sz val="9"/>
      <color rgb="FF002060"/>
      <name val="Arial"/>
      <family val="2"/>
    </font>
    <font>
      <sz val="10"/>
      <name val="Arial"/>
    </font>
    <font>
      <sz val="12"/>
      <color rgb="FFFF0000"/>
      <name val="Arial"/>
      <family val="2"/>
    </font>
  </fonts>
  <fills count="12">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FFF00"/>
        <bgColor indexed="64"/>
      </patternFill>
    </fill>
  </fills>
  <borders count="7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s>
  <cellStyleXfs count="11">
    <xf numFmtId="0" fontId="0" fillId="0" borderId="0"/>
    <xf numFmtId="0" fontId="14" fillId="0" borderId="0" applyNumberForma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xf numFmtId="41" fontId="28" fillId="0" borderId="0" applyFont="0" applyFill="0" applyBorder="0" applyAlignment="0" applyProtection="0"/>
    <xf numFmtId="42" fontId="28" fillId="0" borderId="0" applyFont="0" applyFill="0" applyBorder="0" applyAlignment="0" applyProtection="0"/>
  </cellStyleXfs>
  <cellXfs count="40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5"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0" fontId="17" fillId="6" borderId="3" xfId="0" applyFont="1" applyFill="1" applyBorder="1" applyAlignment="1">
      <alignment vertical="center"/>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9"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12" xfId="5"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65" fontId="4" fillId="0" borderId="3" xfId="0" applyNumberFormat="1" applyFont="1" applyFill="1" applyBorder="1" applyAlignment="1">
      <alignment horizontal="center" vertical="center" wrapText="1"/>
    </xf>
    <xf numFmtId="169" fontId="4" fillId="0" borderId="0" xfId="0" applyNumberFormat="1" applyFont="1" applyAlignment="1">
      <alignment horizontal="center" vertical="center" wrapText="1"/>
    </xf>
    <xf numFmtId="168" fontId="4" fillId="0" borderId="0" xfId="0" applyNumberFormat="1" applyFont="1" applyAlignment="1">
      <alignment horizontal="left" vertical="center" wrapText="1"/>
    </xf>
    <xf numFmtId="170" fontId="4" fillId="0" borderId="0" xfId="2" applyNumberFormat="1" applyFont="1" applyAlignment="1">
      <alignment horizontal="center" vertical="center" wrapText="1"/>
    </xf>
    <xf numFmtId="0" fontId="13" fillId="0" borderId="0" xfId="0" applyFont="1" applyBorder="1" applyAlignment="1">
      <alignment horizontal="center" vertical="center"/>
    </xf>
    <xf numFmtId="0" fontId="13" fillId="0" borderId="0" xfId="0" applyFont="1"/>
    <xf numFmtId="2"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3" borderId="0"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4" fillId="3" borderId="3" xfId="1" applyFill="1" applyBorder="1" applyAlignment="1">
      <alignment horizontal="center" vertical="center" wrapText="1"/>
    </xf>
    <xf numFmtId="0" fontId="13" fillId="3" borderId="3" xfId="0" applyFont="1" applyFill="1" applyBorder="1" applyAlignment="1">
      <alignment horizontal="left" vertical="center" wrapText="1"/>
    </xf>
    <xf numFmtId="0" fontId="13" fillId="0" borderId="0" xfId="0" applyFont="1" applyAlignment="1">
      <alignment horizontal="center" vertical="center" wrapText="1"/>
    </xf>
    <xf numFmtId="0" fontId="13" fillId="3" borderId="3" xfId="0"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0" fontId="13" fillId="0" borderId="3" xfId="0" applyFont="1" applyFill="1" applyBorder="1" applyAlignment="1">
      <alignment horizontal="justify" vertical="center" wrapText="1"/>
    </xf>
    <xf numFmtId="167" fontId="13" fillId="0" borderId="3" xfId="0"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6" fontId="13"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0" fillId="3" borderId="0" xfId="0" applyFill="1" applyAlignment="1">
      <alignment vertical="center"/>
    </xf>
    <xf numFmtId="0" fontId="2" fillId="3" borderId="3" xfId="0" applyFont="1" applyFill="1" applyBorder="1" applyAlignment="1">
      <alignment vertical="center" wrapText="1"/>
    </xf>
    <xf numFmtId="0" fontId="0" fillId="3" borderId="3" xfId="0" applyFill="1" applyBorder="1" applyAlignment="1">
      <alignment vertical="center"/>
    </xf>
    <xf numFmtId="0" fontId="2" fillId="3" borderId="3" xfId="0" applyFont="1" applyFill="1" applyBorder="1" applyAlignment="1">
      <alignment horizontal="center" vertical="center"/>
    </xf>
    <xf numFmtId="0" fontId="2" fillId="3" borderId="3" xfId="1"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5" xfId="0" applyFont="1" applyFill="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justify" vertical="center" wrapText="1"/>
    </xf>
    <xf numFmtId="9" fontId="13" fillId="0" borderId="3" xfId="6" applyFont="1" applyFill="1" applyBorder="1" applyAlignment="1">
      <alignment horizontal="center" vertical="center" wrapText="1"/>
    </xf>
    <xf numFmtId="0" fontId="10" fillId="7" borderId="5" xfId="0" applyFont="1" applyFill="1" applyBorder="1" applyAlignment="1" applyProtection="1">
      <alignment horizontal="center" vertical="center" wrapText="1"/>
    </xf>
    <xf numFmtId="9" fontId="10" fillId="7" borderId="5" xfId="0" applyNumberFormat="1" applyFont="1" applyFill="1" applyBorder="1" applyAlignment="1" applyProtection="1">
      <alignment horizontal="center" vertical="center" wrapText="1"/>
    </xf>
    <xf numFmtId="166" fontId="10" fillId="7" borderId="5" xfId="0" applyNumberFormat="1"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9" fontId="13"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6" fontId="13" fillId="0" borderId="0" xfId="0" applyNumberFormat="1" applyFont="1" applyFill="1" applyAlignment="1">
      <alignment horizontal="center" vertical="center" wrapText="1"/>
    </xf>
    <xf numFmtId="0" fontId="13" fillId="0" borderId="0" xfId="0" applyNumberFormat="1" applyFont="1" applyFill="1" applyAlignment="1">
      <alignment horizontal="center" vertical="center" wrapText="1"/>
    </xf>
    <xf numFmtId="171" fontId="6" fillId="0" borderId="53" xfId="0" applyNumberFormat="1" applyFont="1" applyFill="1" applyBorder="1" applyAlignment="1">
      <alignment horizontal="center" vertical="center" wrapText="1"/>
    </xf>
    <xf numFmtId="0" fontId="6" fillId="0" borderId="0" xfId="0" applyFont="1" applyAlignment="1">
      <alignment horizontal="center" vertical="center" wrapText="1"/>
    </xf>
    <xf numFmtId="9" fontId="6" fillId="0" borderId="53" xfId="0" applyNumberFormat="1" applyFont="1" applyBorder="1" applyAlignment="1">
      <alignment horizontal="center" vertical="center" wrapText="1"/>
    </xf>
    <xf numFmtId="0" fontId="6" fillId="0" borderId="0" xfId="0" applyFont="1" applyFill="1" applyBorder="1" applyAlignment="1">
      <alignment vertical="center" wrapText="1"/>
    </xf>
    <xf numFmtId="1" fontId="6" fillId="0" borderId="53"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pplyProtection="1">
      <alignment horizontal="justify" vertical="center" wrapText="1"/>
      <protection locked="0"/>
    </xf>
    <xf numFmtId="9" fontId="13" fillId="0" borderId="3" xfId="0" applyNumberFormat="1"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14" fontId="13" fillId="0" borderId="3" xfId="0" applyNumberFormat="1" applyFont="1" applyFill="1" applyBorder="1" applyAlignment="1">
      <alignment horizontal="center" vertical="center" wrapText="1"/>
    </xf>
    <xf numFmtId="14" fontId="13" fillId="0" borderId="3"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horizontal="center" vertical="center" wrapText="1"/>
    </xf>
    <xf numFmtId="0" fontId="13"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3" fillId="0" borderId="3" xfId="0" applyFont="1" applyBorder="1" applyAlignment="1">
      <alignment horizontal="left" vertical="center" wrapText="1"/>
    </xf>
    <xf numFmtId="0" fontId="4" fillId="0" borderId="3" xfId="0" applyFont="1" applyFill="1" applyBorder="1" applyAlignment="1">
      <alignment horizontal="justify"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xf>
    <xf numFmtId="0" fontId="4" fillId="0" borderId="0" xfId="5" applyFont="1" applyAlignment="1">
      <alignment horizontal="center" vertical="center" wrapText="1"/>
    </xf>
    <xf numFmtId="0" fontId="4" fillId="0" borderId="0" xfId="5" applyFont="1" applyBorder="1" applyAlignment="1">
      <alignment horizontal="center" vertical="center" wrapText="1"/>
    </xf>
    <xf numFmtId="0" fontId="4" fillId="0" borderId="0" xfId="0" applyFont="1" applyAlignment="1">
      <alignment horizontal="center" vertical="center" wrapText="1"/>
    </xf>
    <xf numFmtId="0" fontId="0" fillId="0" borderId="3" xfId="0"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0" fillId="0" borderId="3" xfId="0" applyFill="1" applyBorder="1" applyAlignment="1">
      <alignment horizontal="center"/>
    </xf>
    <xf numFmtId="0" fontId="2" fillId="0" borderId="3" xfId="0" applyFont="1" applyFill="1" applyBorder="1" applyAlignment="1">
      <alignment horizontal="center"/>
    </xf>
    <xf numFmtId="0" fontId="26" fillId="0" borderId="0" xfId="5" applyFont="1" applyAlignment="1">
      <alignment horizontal="center" vertical="center" wrapText="1"/>
    </xf>
    <xf numFmtId="0" fontId="24" fillId="0" borderId="0" xfId="5" applyFont="1" applyBorder="1" applyAlignment="1">
      <alignment horizontal="center" vertical="center" wrapText="1"/>
    </xf>
    <xf numFmtId="0" fontId="24" fillId="0" borderId="0" xfId="5" applyFont="1" applyAlignment="1">
      <alignment horizontal="center" vertical="center" wrapText="1"/>
    </xf>
    <xf numFmtId="0" fontId="27" fillId="0" borderId="0" xfId="5" applyFont="1" applyAlignment="1">
      <alignment horizontal="center" vertical="center" wrapText="1"/>
    </xf>
    <xf numFmtId="0" fontId="24" fillId="0" borderId="51" xfId="5" applyFont="1" applyFill="1" applyBorder="1" applyAlignment="1">
      <alignment vertical="center" wrapText="1"/>
    </xf>
    <xf numFmtId="167" fontId="24" fillId="0" borderId="51" xfId="5" applyNumberFormat="1" applyFont="1" applyFill="1" applyBorder="1" applyAlignment="1">
      <alignment horizontal="center" vertical="center" wrapText="1"/>
    </xf>
    <xf numFmtId="0" fontId="24" fillId="0" borderId="51" xfId="5" applyFont="1" applyFill="1" applyBorder="1" applyAlignment="1" applyProtection="1">
      <alignment vertical="center" wrapText="1"/>
      <protection locked="0"/>
    </xf>
    <xf numFmtId="14" fontId="24" fillId="0" borderId="51" xfId="5" applyNumberFormat="1" applyFont="1" applyFill="1" applyBorder="1" applyAlignment="1" applyProtection="1">
      <alignment vertical="center" wrapText="1"/>
      <protection locked="0"/>
    </xf>
    <xf numFmtId="0" fontId="10" fillId="7" borderId="46" xfId="5" applyFont="1" applyFill="1" applyBorder="1" applyAlignment="1" applyProtection="1">
      <alignment horizontal="center" vertical="center" wrapText="1"/>
    </xf>
    <xf numFmtId="0" fontId="10" fillId="7" borderId="51" xfId="5" applyFont="1" applyFill="1" applyBorder="1" applyAlignment="1" applyProtection="1">
      <alignment horizontal="center" vertical="center" wrapText="1"/>
    </xf>
    <xf numFmtId="9" fontId="10" fillId="7" borderId="51" xfId="5" applyNumberFormat="1" applyFont="1" applyFill="1" applyBorder="1" applyAlignment="1" applyProtection="1">
      <alignment horizontal="center" vertical="center" wrapText="1"/>
    </xf>
    <xf numFmtId="166" fontId="10" fillId="7" borderId="51" xfId="5" applyNumberFormat="1" applyFont="1" applyFill="1" applyBorder="1" applyAlignment="1" applyProtection="1">
      <alignment horizontal="center" vertical="center" wrapText="1"/>
    </xf>
    <xf numFmtId="0" fontId="10" fillId="6" borderId="51" xfId="5" applyFont="1" applyFill="1" applyBorder="1" applyAlignment="1" applyProtection="1">
      <alignment horizontal="center" vertical="center" wrapText="1"/>
    </xf>
    <xf numFmtId="0" fontId="10" fillId="6" borderId="47" xfId="5" applyFont="1" applyFill="1" applyBorder="1" applyAlignment="1" applyProtection="1">
      <alignment horizontal="center" vertical="center" wrapText="1"/>
    </xf>
    <xf numFmtId="0" fontId="24" fillId="0" borderId="55" xfId="5" applyFont="1" applyFill="1" applyBorder="1" applyAlignment="1">
      <alignment vertical="center" wrapText="1"/>
    </xf>
    <xf numFmtId="167" fontId="24" fillId="0" borderId="55" xfId="5" applyNumberFormat="1" applyFont="1" applyFill="1" applyBorder="1" applyAlignment="1">
      <alignment horizontal="center" vertical="center" wrapText="1"/>
    </xf>
    <xf numFmtId="1" fontId="24" fillId="0" borderId="55" xfId="5" applyNumberFormat="1" applyFont="1" applyFill="1" applyBorder="1" applyAlignment="1">
      <alignment horizontal="center" vertical="center" wrapText="1"/>
    </xf>
    <xf numFmtId="14" fontId="24" fillId="0" borderId="55" xfId="5" applyNumberFormat="1" applyFont="1" applyFill="1" applyBorder="1" applyAlignment="1">
      <alignment vertical="center" wrapText="1"/>
    </xf>
    <xf numFmtId="0" fontId="24" fillId="0" borderId="55" xfId="5" applyFont="1" applyFill="1" applyBorder="1" applyAlignment="1">
      <alignment horizontal="justify" vertical="center" wrapText="1"/>
    </xf>
    <xf numFmtId="0" fontId="24" fillId="0" borderId="50" xfId="5" applyFont="1" applyFill="1" applyBorder="1" applyAlignment="1">
      <alignment vertical="center" wrapText="1"/>
    </xf>
    <xf numFmtId="167" fontId="24" fillId="0" borderId="50" xfId="5" applyNumberFormat="1" applyFont="1" applyFill="1" applyBorder="1" applyAlignment="1">
      <alignment horizontal="center" vertical="center" wrapText="1"/>
    </xf>
    <xf numFmtId="1" fontId="24" fillId="0" borderId="50" xfId="5" applyNumberFormat="1" applyFont="1" applyFill="1" applyBorder="1" applyAlignment="1">
      <alignment horizontal="center" vertical="center" wrapText="1"/>
    </xf>
    <xf numFmtId="14" fontId="24" fillId="0" borderId="50" xfId="5" applyNumberFormat="1" applyFont="1" applyFill="1" applyBorder="1" applyAlignment="1">
      <alignment vertical="center" wrapText="1"/>
    </xf>
    <xf numFmtId="0" fontId="24" fillId="0" borderId="58" xfId="5" applyFont="1" applyFill="1" applyBorder="1" applyAlignment="1">
      <alignment vertical="center" wrapText="1"/>
    </xf>
    <xf numFmtId="167" fontId="24" fillId="0" borderId="58" xfId="5" applyNumberFormat="1" applyFont="1" applyFill="1" applyBorder="1" applyAlignment="1">
      <alignment horizontal="center" vertical="center" wrapText="1"/>
    </xf>
    <xf numFmtId="0" fontId="24" fillId="0" borderId="58" xfId="5" applyFont="1" applyFill="1" applyBorder="1" applyAlignment="1">
      <alignment horizontal="justify" vertical="center" wrapText="1"/>
    </xf>
    <xf numFmtId="14" fontId="24" fillId="0" borderId="58" xfId="5" applyNumberFormat="1" applyFont="1" applyFill="1" applyBorder="1" applyAlignment="1">
      <alignment vertical="center" wrapText="1"/>
    </xf>
    <xf numFmtId="0" fontId="24" fillId="0" borderId="60" xfId="5" applyFont="1" applyFill="1" applyBorder="1" applyAlignment="1">
      <alignment vertical="center" wrapText="1"/>
    </xf>
    <xf numFmtId="167" fontId="24" fillId="0" borderId="60" xfId="5" applyNumberFormat="1" applyFont="1" applyFill="1" applyBorder="1" applyAlignment="1">
      <alignment horizontal="center" vertical="center" wrapText="1"/>
    </xf>
    <xf numFmtId="1" fontId="24" fillId="0" borderId="60" xfId="5" applyNumberFormat="1" applyFont="1" applyFill="1" applyBorder="1" applyAlignment="1">
      <alignment horizontal="center" vertical="center" wrapText="1"/>
    </xf>
    <xf numFmtId="0" fontId="24" fillId="0" borderId="60" xfId="5" applyFont="1" applyFill="1" applyBorder="1" applyAlignment="1">
      <alignment horizontal="justify" vertical="center" wrapText="1"/>
    </xf>
    <xf numFmtId="14" fontId="24" fillId="0" borderId="60" xfId="5" applyNumberFormat="1" applyFont="1" applyFill="1" applyBorder="1" applyAlignment="1">
      <alignment vertical="center" wrapText="1"/>
    </xf>
    <xf numFmtId="0" fontId="24" fillId="0" borderId="50" xfId="5" applyFont="1" applyFill="1" applyBorder="1" applyAlignment="1" applyProtection="1">
      <alignment vertical="center" wrapText="1"/>
      <protection locked="0"/>
    </xf>
    <xf numFmtId="14" fontId="24" fillId="0" borderId="50" xfId="5" applyNumberFormat="1" applyFont="1" applyFill="1" applyBorder="1" applyAlignment="1" applyProtection="1">
      <alignment vertical="center" wrapText="1"/>
      <protection locked="0"/>
    </xf>
    <xf numFmtId="0" fontId="24" fillId="0" borderId="61" xfId="5" applyFont="1" applyFill="1" applyBorder="1" applyAlignment="1">
      <alignment vertical="center" wrapText="1"/>
    </xf>
    <xf numFmtId="167" fontId="24" fillId="0" borderId="61" xfId="5" applyNumberFormat="1" applyFont="1" applyFill="1" applyBorder="1" applyAlignment="1">
      <alignment horizontal="center" vertical="center" wrapText="1"/>
    </xf>
    <xf numFmtId="0" fontId="24" fillId="0" borderId="61" xfId="5" applyFont="1" applyFill="1" applyBorder="1" applyAlignment="1" applyProtection="1">
      <alignment vertical="center" wrapText="1"/>
      <protection locked="0"/>
    </xf>
    <xf numFmtId="14" fontId="24" fillId="0" borderId="61" xfId="5" applyNumberFormat="1" applyFont="1" applyFill="1" applyBorder="1" applyAlignment="1" applyProtection="1">
      <alignment vertical="center" wrapText="1"/>
      <protection locked="0"/>
    </xf>
    <xf numFmtId="0" fontId="24" fillId="0" borderId="55" xfId="5" applyFont="1" applyFill="1" applyBorder="1" applyAlignment="1" applyProtection="1">
      <alignment vertical="center" wrapText="1"/>
      <protection locked="0"/>
    </xf>
    <xf numFmtId="14" fontId="24" fillId="0" borderId="55" xfId="5" applyNumberFormat="1" applyFont="1" applyFill="1" applyBorder="1" applyAlignment="1" applyProtection="1">
      <alignment vertical="center" wrapText="1"/>
      <protection locked="0"/>
    </xf>
    <xf numFmtId="0" fontId="24" fillId="0" borderId="60" xfId="5" applyFont="1" applyFill="1" applyBorder="1" applyAlignment="1" applyProtection="1">
      <alignment horizontal="center" vertical="center" wrapText="1"/>
      <protection locked="0"/>
    </xf>
    <xf numFmtId="14" fontId="24" fillId="0" borderId="60" xfId="5" applyNumberFormat="1" applyFont="1" applyFill="1" applyBorder="1" applyAlignment="1" applyProtection="1">
      <alignment horizontal="center" vertical="center" wrapText="1"/>
      <protection locked="0"/>
    </xf>
    <xf numFmtId="14" fontId="24" fillId="0" borderId="50" xfId="5" applyNumberFormat="1" applyFont="1" applyFill="1" applyBorder="1" applyAlignment="1" applyProtection="1">
      <alignment horizontal="center" vertical="center" wrapText="1"/>
      <protection locked="0"/>
    </xf>
    <xf numFmtId="0" fontId="27" fillId="0" borderId="61" xfId="5" applyFont="1" applyBorder="1" applyAlignment="1">
      <alignment horizontal="center" vertical="center" wrapText="1"/>
    </xf>
    <xf numFmtId="14" fontId="24" fillId="0" borderId="55" xfId="5" applyNumberFormat="1" applyFont="1" applyFill="1" applyBorder="1" applyAlignment="1" applyProtection="1">
      <alignment horizontal="center" vertical="center" wrapText="1"/>
      <protection locked="0"/>
    </xf>
    <xf numFmtId="9" fontId="24" fillId="0" borderId="50" xfId="7" applyFont="1" applyFill="1" applyBorder="1" applyAlignment="1">
      <alignment horizontal="center" vertical="center" wrapText="1"/>
    </xf>
    <xf numFmtId="9" fontId="24" fillId="0" borderId="55" xfId="7" applyFont="1" applyFill="1" applyBorder="1" applyAlignment="1">
      <alignment horizontal="center" vertical="center" wrapText="1"/>
    </xf>
    <xf numFmtId="9" fontId="24" fillId="0" borderId="58" xfId="7" applyFont="1" applyFill="1" applyBorder="1" applyAlignment="1">
      <alignment horizontal="center" vertical="center" wrapText="1"/>
    </xf>
    <xf numFmtId="9" fontId="24" fillId="0" borderId="60" xfId="7" applyFont="1" applyFill="1" applyBorder="1" applyAlignment="1">
      <alignment horizontal="center" vertical="center" wrapText="1"/>
    </xf>
    <xf numFmtId="0" fontId="10" fillId="7" borderId="63" xfId="5" applyFont="1" applyFill="1" applyBorder="1" applyAlignment="1" applyProtection="1">
      <alignment horizontal="center" vertical="center" wrapText="1"/>
    </xf>
    <xf numFmtId="9" fontId="6" fillId="10" borderId="2" xfId="5" applyNumberFormat="1" applyFont="1" applyFill="1" applyBorder="1" applyAlignment="1">
      <alignment horizontal="center" vertical="center" wrapText="1"/>
    </xf>
    <xf numFmtId="9" fontId="24" fillId="0" borderId="61" xfId="7" applyFont="1" applyFill="1" applyBorder="1" applyAlignment="1">
      <alignment horizontal="center" vertical="center" wrapText="1"/>
    </xf>
    <xf numFmtId="9" fontId="24" fillId="0" borderId="51" xfId="7" applyFont="1" applyFill="1" applyBorder="1" applyAlignment="1">
      <alignment horizontal="center" vertical="center" wrapText="1"/>
    </xf>
    <xf numFmtId="0" fontId="25" fillId="9" borderId="40" xfId="5" applyFont="1" applyFill="1" applyBorder="1" applyAlignment="1">
      <alignment horizontal="left" vertical="center" wrapText="1"/>
    </xf>
    <xf numFmtId="9" fontId="25" fillId="9" borderId="64" xfId="5" applyNumberFormat="1" applyFont="1" applyFill="1" applyBorder="1" applyAlignment="1">
      <alignment horizontal="center" vertical="center" wrapText="1"/>
    </xf>
    <xf numFmtId="1" fontId="24" fillId="0" borderId="52" xfId="5" applyNumberFormat="1" applyFont="1" applyFill="1" applyBorder="1" applyAlignment="1">
      <alignment horizontal="center" vertical="center" wrapText="1"/>
    </xf>
    <xf numFmtId="0" fontId="24" fillId="0" borderId="0" xfId="5" applyFont="1" applyBorder="1" applyAlignment="1">
      <alignment horizontal="center" vertical="center" wrapText="1"/>
    </xf>
    <xf numFmtId="0" fontId="4" fillId="0" borderId="0" xfId="5" applyFont="1" applyFill="1" applyAlignment="1">
      <alignment horizontal="center" vertical="center" wrapText="1"/>
    </xf>
    <xf numFmtId="0" fontId="4" fillId="0" borderId="0" xfId="5" applyFont="1" applyFill="1" applyBorder="1" applyAlignment="1">
      <alignment horizontal="center" vertical="center" wrapText="1"/>
    </xf>
    <xf numFmtId="0" fontId="26" fillId="0" borderId="0" xfId="5" applyFont="1" applyFill="1" applyAlignment="1">
      <alignment horizontal="center" vertical="center" wrapText="1"/>
    </xf>
    <xf numFmtId="0" fontId="27" fillId="0" borderId="0" xfId="5" applyFont="1" applyFill="1" applyAlignment="1">
      <alignment horizontal="center" vertical="center" wrapText="1"/>
    </xf>
    <xf numFmtId="41" fontId="26" fillId="0" borderId="0" xfId="9" applyFont="1" applyFill="1" applyAlignment="1">
      <alignment vertical="center" wrapText="1"/>
    </xf>
    <xf numFmtId="171" fontId="26" fillId="0" borderId="0" xfId="6" applyNumberFormat="1" applyFont="1" applyAlignment="1">
      <alignment horizontal="center" vertical="center" wrapText="1"/>
    </xf>
    <xf numFmtId="171" fontId="24" fillId="0" borderId="45" xfId="5" applyNumberFormat="1" applyFont="1" applyFill="1" applyBorder="1" applyAlignment="1">
      <alignment horizontal="center" vertical="center" wrapText="1"/>
    </xf>
    <xf numFmtId="171" fontId="24" fillId="0" borderId="56" xfId="5" applyNumberFormat="1" applyFont="1" applyFill="1" applyBorder="1" applyAlignment="1">
      <alignment horizontal="center" vertical="center" wrapText="1"/>
    </xf>
    <xf numFmtId="171" fontId="24" fillId="0" borderId="59" xfId="5" applyNumberFormat="1" applyFont="1" applyFill="1" applyBorder="1" applyAlignment="1">
      <alignment horizontal="center" vertical="center" wrapText="1"/>
    </xf>
    <xf numFmtId="171" fontId="24" fillId="0" borderId="57" xfId="5" applyNumberFormat="1" applyFont="1" applyFill="1" applyBorder="1" applyAlignment="1">
      <alignment horizontal="center" vertical="center" wrapText="1"/>
    </xf>
    <xf numFmtId="171" fontId="24" fillId="0" borderId="45" xfId="5" applyNumberFormat="1" applyFont="1" applyFill="1" applyBorder="1" applyAlignment="1" applyProtection="1">
      <alignment horizontal="center" vertical="center" wrapText="1"/>
      <protection locked="0"/>
    </xf>
    <xf numFmtId="171" fontId="24" fillId="0" borderId="56" xfId="5" applyNumberFormat="1" applyFont="1" applyFill="1" applyBorder="1" applyAlignment="1" applyProtection="1">
      <alignment horizontal="center" vertical="center" wrapText="1"/>
      <protection locked="0"/>
    </xf>
    <xf numFmtId="171" fontId="24" fillId="0" borderId="62" xfId="5" applyNumberFormat="1" applyFont="1" applyFill="1" applyBorder="1" applyAlignment="1" applyProtection="1">
      <alignment horizontal="center" vertical="center" wrapText="1"/>
      <protection locked="0"/>
    </xf>
    <xf numFmtId="171" fontId="24" fillId="0" borderId="47" xfId="5" applyNumberFormat="1" applyFont="1" applyFill="1" applyBorder="1" applyAlignment="1" applyProtection="1">
      <alignment horizontal="center" vertical="center" wrapText="1"/>
      <protection locked="0"/>
    </xf>
    <xf numFmtId="171" fontId="24" fillId="0" borderId="57" xfId="5" applyNumberFormat="1" applyFont="1" applyFill="1" applyBorder="1" applyAlignment="1" applyProtection="1">
      <alignment horizontal="center" vertical="center" wrapText="1"/>
      <protection locked="0"/>
    </xf>
    <xf numFmtId="171" fontId="4" fillId="0" borderId="0" xfId="5" applyNumberFormat="1" applyFont="1" applyAlignment="1">
      <alignment horizontal="center" vertical="center" wrapText="1"/>
    </xf>
    <xf numFmtId="171" fontId="24" fillId="0" borderId="49" xfId="5" applyNumberFormat="1" applyFont="1" applyFill="1" applyBorder="1" applyAlignment="1">
      <alignment horizontal="center" vertical="center" wrapText="1"/>
    </xf>
    <xf numFmtId="171" fontId="6" fillId="11" borderId="2" xfId="5" applyNumberFormat="1" applyFont="1" applyFill="1" applyBorder="1" applyAlignment="1">
      <alignment horizontal="center" vertical="center" wrapText="1"/>
    </xf>
    <xf numFmtId="0" fontId="4" fillId="0" borderId="0" xfId="5" applyFont="1" applyFill="1" applyBorder="1" applyAlignment="1">
      <alignment horizontal="left" vertical="center" wrapText="1"/>
    </xf>
    <xf numFmtId="0" fontId="24" fillId="0" borderId="52" xfId="5" applyFont="1" applyFill="1" applyBorder="1" applyAlignment="1">
      <alignment vertical="center" wrapText="1"/>
    </xf>
    <xf numFmtId="9" fontId="24" fillId="0" borderId="52" xfId="7" applyFont="1" applyFill="1" applyBorder="1" applyAlignment="1">
      <alignment horizontal="center" vertical="center" wrapText="1"/>
    </xf>
    <xf numFmtId="0" fontId="24" fillId="0" borderId="52" xfId="5" applyFont="1" applyFill="1" applyBorder="1" applyAlignment="1">
      <alignment horizontal="justify" vertical="center" wrapText="1"/>
    </xf>
    <xf numFmtId="14" fontId="24" fillId="0" borderId="52" xfId="5" applyNumberFormat="1" applyFont="1" applyFill="1" applyBorder="1" applyAlignment="1">
      <alignment vertical="center" wrapText="1"/>
    </xf>
    <xf numFmtId="10" fontId="24" fillId="0" borderId="56" xfId="5" applyNumberFormat="1" applyFont="1" applyFill="1" applyBorder="1" applyAlignment="1" applyProtection="1">
      <alignment horizontal="center" vertical="center" wrapText="1"/>
      <protection locked="0"/>
    </xf>
    <xf numFmtId="1" fontId="24" fillId="0" borderId="73" xfId="5" applyNumberFormat="1" applyFont="1" applyFill="1" applyBorder="1" applyAlignment="1">
      <alignment horizontal="center" vertical="center" wrapText="1"/>
    </xf>
    <xf numFmtId="0" fontId="24" fillId="0" borderId="50" xfId="5" applyFont="1" applyFill="1" applyBorder="1" applyAlignment="1" applyProtection="1">
      <alignment horizontal="left" vertical="center" wrapText="1"/>
      <protection locked="0"/>
    </xf>
    <xf numFmtId="0" fontId="24" fillId="0" borderId="55" xfId="5" applyFont="1" applyFill="1" applyBorder="1" applyAlignment="1" applyProtection="1">
      <alignment horizontal="left" vertical="center" wrapText="1"/>
      <protection locked="0"/>
    </xf>
    <xf numFmtId="0" fontId="17" fillId="6" borderId="3" xfId="0" applyFont="1" applyFill="1" applyBorder="1" applyAlignment="1">
      <alignment horizontal="left" vertical="center"/>
    </xf>
    <xf numFmtId="0" fontId="20" fillId="0" borderId="3" xfId="0" applyFont="1" applyBorder="1" applyAlignment="1">
      <alignment horizontal="left" vertical="center" wrapText="1"/>
    </xf>
    <xf numFmtId="0" fontId="20"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5" applyFont="1" applyFill="1" applyBorder="1" applyAlignment="1" applyProtection="1">
      <alignment horizontal="center" vertical="center"/>
    </xf>
    <xf numFmtId="0" fontId="5" fillId="0" borderId="19"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5" fillId="0" borderId="26" xfId="5" applyFont="1" applyFill="1" applyBorder="1" applyAlignment="1" applyProtection="1">
      <alignment horizontal="center" vertical="center"/>
    </xf>
    <xf numFmtId="0" fontId="5" fillId="0" borderId="27" xfId="5" applyFont="1" applyFill="1" applyBorder="1" applyAlignment="1" applyProtection="1">
      <alignment horizontal="center" vertical="center"/>
    </xf>
    <xf numFmtId="0" fontId="5" fillId="0" borderId="20" xfId="5" applyFont="1" applyFill="1" applyBorder="1" applyAlignment="1" applyProtection="1">
      <alignment horizontal="center" vertical="center"/>
    </xf>
    <xf numFmtId="0" fontId="5" fillId="0" borderId="28" xfId="5" applyFont="1" applyFill="1" applyBorder="1" applyAlignment="1" applyProtection="1">
      <alignment horizontal="center" vertical="center"/>
    </xf>
    <xf numFmtId="0" fontId="4" fillId="0" borderId="0" xfId="0" applyFont="1" applyAlignment="1">
      <alignment horizontal="center" vertical="center" wrapText="1"/>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13" fillId="3" borderId="3" xfId="0" applyFont="1" applyFill="1" applyBorder="1" applyAlignment="1">
      <alignment horizontal="left" vertical="center"/>
    </xf>
    <xf numFmtId="0" fontId="4" fillId="0" borderId="19" xfId="0" applyFont="1" applyBorder="1" applyAlignment="1">
      <alignment horizontal="left" vertical="center" wrapText="1"/>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3" fillId="0" borderId="3" xfId="0" applyFont="1" applyBorder="1" applyAlignment="1">
      <alignment horizontal="left" vertical="center"/>
    </xf>
    <xf numFmtId="0" fontId="23" fillId="3" borderId="3"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3" fillId="3" borderId="32" xfId="0" applyFont="1" applyFill="1" applyBorder="1" applyAlignment="1">
      <alignment horizontal="left" vertical="center"/>
    </xf>
    <xf numFmtId="0" fontId="23" fillId="3" borderId="4" xfId="0" applyFont="1" applyFill="1" applyBorder="1" applyAlignment="1">
      <alignment horizontal="left" vertical="center"/>
    </xf>
    <xf numFmtId="0" fontId="5" fillId="0" borderId="37" xfId="5" applyFont="1" applyFill="1" applyBorder="1" applyAlignment="1" applyProtection="1">
      <alignment horizontal="center" vertical="center"/>
    </xf>
    <xf numFmtId="0" fontId="5" fillId="0" borderId="38" xfId="5" applyFont="1" applyFill="1" applyBorder="1" applyAlignment="1" applyProtection="1">
      <alignment horizontal="center" vertical="center"/>
    </xf>
    <xf numFmtId="0" fontId="5" fillId="0" borderId="39" xfId="5" applyFont="1" applyFill="1" applyBorder="1" applyAlignment="1" applyProtection="1">
      <alignment horizontal="center" vertical="center"/>
    </xf>
    <xf numFmtId="0" fontId="5" fillId="0" borderId="40" xfId="5" applyFont="1" applyFill="1" applyBorder="1" applyAlignment="1" applyProtection="1">
      <alignment horizontal="center" vertical="center"/>
    </xf>
    <xf numFmtId="0" fontId="5" fillId="0" borderId="41" xfId="5" applyFont="1" applyFill="1" applyBorder="1" applyAlignment="1" applyProtection="1">
      <alignment horizontal="center" vertical="center"/>
    </xf>
    <xf numFmtId="0" fontId="5" fillId="0" borderId="42" xfId="5" applyFont="1" applyFill="1" applyBorder="1" applyAlignment="1" applyProtection="1">
      <alignment horizontal="center" vertical="center"/>
    </xf>
    <xf numFmtId="0" fontId="4" fillId="0" borderId="3" xfId="0" applyFont="1" applyBorder="1" applyAlignment="1">
      <alignment horizontal="left" vertical="center"/>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5" fillId="3" borderId="3" xfId="5" applyFont="1" applyFill="1" applyBorder="1" applyAlignment="1" applyProtection="1">
      <alignment horizontal="center" vertical="center"/>
    </xf>
    <xf numFmtId="0" fontId="4" fillId="3" borderId="4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5" applyFont="1" applyFill="1" applyBorder="1" applyAlignment="1" applyProtection="1">
      <alignment horizontal="center" vertical="center"/>
    </xf>
    <xf numFmtId="0" fontId="5" fillId="3" borderId="41" xfId="5" applyFont="1" applyFill="1" applyBorder="1" applyAlignment="1" applyProtection="1">
      <alignment horizontal="center" vertical="center"/>
    </xf>
    <xf numFmtId="0" fontId="5" fillId="3" borderId="44" xfId="5" applyFont="1" applyFill="1" applyBorder="1" applyAlignment="1" applyProtection="1">
      <alignment horizontal="center" vertical="center"/>
    </xf>
    <xf numFmtId="0" fontId="5" fillId="3" borderId="50" xfId="5" applyFont="1" applyFill="1" applyBorder="1" applyAlignment="1" applyProtection="1">
      <alignment horizontal="center" vertical="center"/>
    </xf>
    <xf numFmtId="0" fontId="5" fillId="3" borderId="45" xfId="5" applyFont="1" applyFill="1" applyBorder="1" applyAlignment="1" applyProtection="1">
      <alignment horizontal="center" vertical="center"/>
    </xf>
    <xf numFmtId="0" fontId="5" fillId="3" borderId="46" xfId="5" applyFont="1" applyFill="1" applyBorder="1" applyAlignment="1" applyProtection="1">
      <alignment horizontal="center" vertical="center"/>
    </xf>
    <xf numFmtId="0" fontId="5" fillId="3" borderId="51" xfId="5" applyFont="1" applyFill="1" applyBorder="1" applyAlignment="1" applyProtection="1">
      <alignment horizontal="center" vertical="center"/>
    </xf>
    <xf numFmtId="0" fontId="5" fillId="3" borderId="47" xfId="5" applyFont="1" applyFill="1" applyBorder="1" applyAlignment="1" applyProtection="1">
      <alignment horizontal="center" vertical="center"/>
    </xf>
    <xf numFmtId="0" fontId="5" fillId="3" borderId="48" xfId="5" applyFont="1" applyFill="1" applyBorder="1" applyAlignment="1" applyProtection="1">
      <alignment horizontal="center" vertical="center"/>
    </xf>
    <xf numFmtId="0" fontId="5" fillId="3" borderId="52" xfId="5" applyFont="1" applyFill="1" applyBorder="1" applyAlignment="1" applyProtection="1">
      <alignment horizontal="center" vertical="center"/>
    </xf>
    <xf numFmtId="0" fontId="5" fillId="3" borderId="49" xfId="5"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2" fillId="3" borderId="2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1" fillId="6" borderId="26" xfId="0" applyFont="1" applyFill="1" applyBorder="1" applyAlignment="1">
      <alignment horizontal="center" vertical="center"/>
    </xf>
    <xf numFmtId="0" fontId="21" fillId="6" borderId="32" xfId="0" applyFont="1" applyFill="1" applyBorder="1" applyAlignment="1">
      <alignment horizontal="center" vertical="center"/>
    </xf>
    <xf numFmtId="0" fontId="21" fillId="6" borderId="4" xfId="0" applyFont="1" applyFill="1" applyBorder="1" applyAlignment="1">
      <alignment horizontal="center" vertical="center"/>
    </xf>
    <xf numFmtId="0" fontId="20" fillId="0" borderId="32"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5" applyFont="1" applyFill="1" applyBorder="1" applyAlignment="1" applyProtection="1">
      <alignment horizontal="center" vertical="center"/>
    </xf>
    <xf numFmtId="0" fontId="5" fillId="3" borderId="19" xfId="5" applyFont="1" applyFill="1" applyBorder="1" applyAlignment="1" applyProtection="1">
      <alignment horizontal="center" vertical="center"/>
    </xf>
    <xf numFmtId="0" fontId="5" fillId="3" borderId="29" xfId="5" applyFont="1" applyFill="1" applyBorder="1" applyAlignment="1" applyProtection="1">
      <alignment horizontal="center" vertical="center"/>
    </xf>
    <xf numFmtId="0" fontId="5" fillId="3" borderId="25" xfId="5" applyFont="1" applyFill="1" applyBorder="1" applyAlignment="1" applyProtection="1">
      <alignment horizontal="center" vertical="center"/>
    </xf>
    <xf numFmtId="0" fontId="5" fillId="3" borderId="30" xfId="5" applyFont="1" applyFill="1" applyBorder="1" applyAlignment="1" applyProtection="1">
      <alignment horizontal="center" vertical="center"/>
    </xf>
    <xf numFmtId="0" fontId="5" fillId="3" borderId="27" xfId="5" applyFont="1" applyFill="1" applyBorder="1" applyAlignment="1" applyProtection="1">
      <alignment horizontal="center" vertical="center"/>
    </xf>
    <xf numFmtId="0" fontId="5" fillId="3" borderId="20" xfId="5" applyFont="1" applyFill="1" applyBorder="1" applyAlignment="1" applyProtection="1">
      <alignment horizontal="center" vertical="center"/>
    </xf>
    <xf numFmtId="0" fontId="5" fillId="3" borderId="31" xfId="5" applyFont="1" applyFill="1" applyBorder="1" applyAlignment="1" applyProtection="1">
      <alignment horizontal="center" vertical="center"/>
    </xf>
    <xf numFmtId="0" fontId="13" fillId="0" borderId="3" xfId="0" applyFont="1" applyBorder="1" applyAlignment="1">
      <alignment horizontal="left" vertical="center" wrapText="1"/>
    </xf>
    <xf numFmtId="0" fontId="13" fillId="0" borderId="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5" applyFont="1" applyFill="1" applyBorder="1" applyAlignment="1" applyProtection="1">
      <alignment horizontal="center" vertical="center"/>
    </xf>
    <xf numFmtId="0" fontId="5" fillId="3" borderId="54" xfId="5" applyFont="1" applyFill="1" applyBorder="1" applyAlignment="1" applyProtection="1">
      <alignment horizontal="center" vertical="center"/>
    </xf>
    <xf numFmtId="0" fontId="17" fillId="6" borderId="26"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5" applyFont="1" applyFill="1" applyBorder="1" applyAlignment="1" applyProtection="1">
      <alignment horizontal="center" vertical="center"/>
    </xf>
    <xf numFmtId="0" fontId="13" fillId="0" borderId="5"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24" fillId="0" borderId="0" xfId="5" applyFont="1" applyBorder="1" applyAlignment="1">
      <alignment horizontal="center" vertical="center" wrapText="1"/>
    </xf>
    <xf numFmtId="0" fontId="25" fillId="9" borderId="37" xfId="5" applyFont="1" applyFill="1" applyBorder="1" applyAlignment="1">
      <alignment horizontal="left" vertical="center" wrapText="1"/>
    </xf>
    <xf numFmtId="0" fontId="25" fillId="9" borderId="65" xfId="5" applyFont="1" applyFill="1" applyBorder="1" applyAlignment="1">
      <alignment horizontal="left" vertical="center" wrapText="1"/>
    </xf>
    <xf numFmtId="0" fontId="25" fillId="9" borderId="66" xfId="5" applyFont="1" applyFill="1" applyBorder="1" applyAlignment="1">
      <alignment horizontal="left" vertical="center" wrapText="1"/>
    </xf>
    <xf numFmtId="0" fontId="4" fillId="0" borderId="14" xfId="5" applyFont="1" applyBorder="1" applyAlignment="1">
      <alignment horizontal="center" vertical="center" wrapText="1"/>
    </xf>
    <xf numFmtId="0" fontId="4" fillId="0" borderId="15" xfId="5" applyFont="1" applyBorder="1" applyAlignment="1">
      <alignment horizontal="center" vertical="center" wrapText="1"/>
    </xf>
    <xf numFmtId="0" fontId="4" fillId="0" borderId="16" xfId="5" applyFont="1" applyBorder="1" applyAlignment="1">
      <alignment horizontal="center" vertical="center" wrapText="1"/>
    </xf>
    <xf numFmtId="0" fontId="4" fillId="3" borderId="23" xfId="5" applyFont="1" applyFill="1" applyBorder="1" applyAlignment="1">
      <alignment horizontal="left" vertical="center" wrapText="1"/>
    </xf>
    <xf numFmtId="0" fontId="4" fillId="3" borderId="29" xfId="5" applyFont="1" applyFill="1" applyBorder="1" applyAlignment="1">
      <alignment horizontal="left" vertical="center" wrapText="1"/>
    </xf>
    <xf numFmtId="0" fontId="4" fillId="3" borderId="25" xfId="5" applyFont="1" applyFill="1" applyBorder="1" applyAlignment="1">
      <alignment horizontal="left" vertical="center" wrapText="1"/>
    </xf>
    <xf numFmtId="0" fontId="4" fillId="3" borderId="30" xfId="5" applyFont="1" applyFill="1" applyBorder="1" applyAlignment="1">
      <alignment horizontal="left" vertical="center" wrapText="1"/>
    </xf>
    <xf numFmtId="0" fontId="4" fillId="3" borderId="27" xfId="5" applyFont="1" applyFill="1" applyBorder="1" applyAlignment="1">
      <alignment horizontal="left" vertical="center" wrapText="1"/>
    </xf>
    <xf numFmtId="0" fontId="4" fillId="3" borderId="31" xfId="5" applyFont="1" applyFill="1" applyBorder="1" applyAlignment="1">
      <alignment horizontal="left" vertical="center" wrapText="1"/>
    </xf>
    <xf numFmtId="9" fontId="25" fillId="9" borderId="67" xfId="5" applyNumberFormat="1" applyFont="1" applyFill="1" applyBorder="1" applyAlignment="1">
      <alignment horizontal="center" vertical="center" wrapText="1"/>
    </xf>
    <xf numFmtId="9" fontId="25" fillId="9" borderId="68" xfId="5" applyNumberFormat="1" applyFont="1" applyFill="1" applyBorder="1" applyAlignment="1">
      <alignment horizontal="center" vertical="center" wrapText="1"/>
    </xf>
    <xf numFmtId="9" fontId="25" fillId="9" borderId="69" xfId="5" applyNumberFormat="1" applyFont="1" applyFill="1" applyBorder="1" applyAlignment="1">
      <alignment horizontal="center" vertical="center" wrapText="1"/>
    </xf>
    <xf numFmtId="0" fontId="17" fillId="6" borderId="26" xfId="5" applyFont="1" applyFill="1" applyBorder="1" applyAlignment="1">
      <alignment horizontal="center" vertical="center"/>
    </xf>
    <xf numFmtId="0" fontId="17" fillId="6" borderId="4" xfId="5" applyFont="1" applyFill="1" applyBorder="1" applyAlignment="1">
      <alignment horizontal="center" vertical="center"/>
    </xf>
    <xf numFmtId="0" fontId="22" fillId="0" borderId="3" xfId="5" applyFont="1" applyBorder="1" applyAlignment="1">
      <alignment horizontal="center" vertical="center"/>
    </xf>
    <xf numFmtId="0" fontId="25" fillId="9" borderId="70" xfId="5" applyFont="1" applyFill="1" applyBorder="1" applyAlignment="1">
      <alignment horizontal="center" vertical="center" wrapText="1"/>
    </xf>
    <xf numFmtId="0" fontId="25" fillId="9" borderId="71" xfId="5" applyFont="1" applyFill="1" applyBorder="1" applyAlignment="1">
      <alignment horizontal="center" vertical="center" wrapText="1"/>
    </xf>
    <xf numFmtId="0" fontId="25" fillId="9" borderId="72" xfId="5"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5" fillId="3" borderId="21" xfId="5" applyFont="1" applyFill="1" applyBorder="1" applyAlignment="1" applyProtection="1">
      <alignment horizontal="center" vertical="center"/>
    </xf>
    <xf numFmtId="0" fontId="5" fillId="3" borderId="4" xfId="5" applyFont="1" applyFill="1" applyBorder="1" applyAlignment="1" applyProtection="1">
      <alignment horizontal="center" vertical="center"/>
    </xf>
    <xf numFmtId="0" fontId="5" fillId="3" borderId="22" xfId="5"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9" fontId="24" fillId="0" borderId="0" xfId="6" applyNumberFormat="1" applyFont="1" applyFill="1" applyBorder="1" applyAlignment="1">
      <alignment horizontal="center" vertical="center" wrapText="1"/>
    </xf>
    <xf numFmtId="42" fontId="0" fillId="0" borderId="0" xfId="10" applyFont="1"/>
    <xf numFmtId="42" fontId="0" fillId="0" borderId="0" xfId="0" applyNumberFormat="1"/>
    <xf numFmtId="42" fontId="0" fillId="11" borderId="0" xfId="0" applyNumberFormat="1" applyFill="1"/>
  </cellXfs>
  <cellStyles count="11">
    <cellStyle name="Hipervínculo" xfId="1" builtinId="8"/>
    <cellStyle name="Millares [0]" xfId="9" builtinId="6"/>
    <cellStyle name="Moneda" xfId="2" builtinId="4"/>
    <cellStyle name="Moneda [0]" xfId="10" builtinId="7"/>
    <cellStyle name="Moneda 2" xfId="3"/>
    <cellStyle name="Neutral" xfId="4" builtinId="28" customBuiltin="1"/>
    <cellStyle name="Normal" xfId="0" builtinId="0"/>
    <cellStyle name="Normal 2" xfId="5"/>
    <cellStyle name="Porcentaje" xfId="6" builtinId="5"/>
    <cellStyle name="Porcentaje 2" xfId="7"/>
    <cellStyle name="Total" xfId="8"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FFFF66"/>
      <color rgb="FF0000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66675</xdr:rowOff>
    </xdr:from>
    <xdr:to>
      <xdr:col>2</xdr:col>
      <xdr:colOff>1295400</xdr:colOff>
      <xdr:row>4</xdr:row>
      <xdr:rowOff>247650</xdr:rowOff>
    </xdr:to>
    <xdr:pic>
      <xdr:nvPicPr>
        <xdr:cNvPr id="110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4292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519641</xdr:colOff>
      <xdr:row>22</xdr:row>
      <xdr:rowOff>42334</xdr:rowOff>
    </xdr:from>
    <xdr:to>
      <xdr:col>5</xdr:col>
      <xdr:colOff>1455003</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536575</xdr:colOff>
      <xdr:row>1</xdr:row>
      <xdr:rowOff>46566</xdr:rowOff>
    </xdr:from>
    <xdr:to>
      <xdr:col>2</xdr:col>
      <xdr:colOff>631825</xdr:colOff>
      <xdr:row>4</xdr:row>
      <xdr:rowOff>227541</xdr:rowOff>
    </xdr:to>
    <xdr:pic>
      <xdr:nvPicPr>
        <xdr:cNvPr id="104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205316"/>
          <a:ext cx="1068917" cy="1122892"/>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800100</xdr:colOff>
      <xdr:row>1</xdr:row>
      <xdr:rowOff>28575</xdr:rowOff>
    </xdr:from>
    <xdr:to>
      <xdr:col>1</xdr:col>
      <xdr:colOff>1857375</xdr:colOff>
      <xdr:row>4</xdr:row>
      <xdr:rowOff>209550</xdr:rowOff>
    </xdr:to>
    <xdr:pic>
      <xdr:nvPicPr>
        <xdr:cNvPr id="1135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90500"/>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2090738</xdr:colOff>
      <xdr:row>1</xdr:row>
      <xdr:rowOff>11907</xdr:rowOff>
    </xdr:from>
    <xdr:to>
      <xdr:col>3</xdr:col>
      <xdr:colOff>2852738</xdr:colOff>
      <xdr:row>4</xdr:row>
      <xdr:rowOff>129296</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3019" y="178595"/>
          <a:ext cx="762000" cy="79604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955674</xdr:colOff>
      <xdr:row>18</xdr:row>
      <xdr:rowOff>2</xdr:rowOff>
    </xdr:from>
    <xdr:to>
      <xdr:col>6</xdr:col>
      <xdr:colOff>393297</xdr:colOff>
      <xdr:row>26</xdr:row>
      <xdr:rowOff>852</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1245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53239</xdr:rowOff>
    </xdr:from>
    <xdr:to>
      <xdr:col>21</xdr:col>
      <xdr:colOff>483913</xdr:colOff>
      <xdr:row>4</xdr:row>
      <xdr:rowOff>280579</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485775</xdr:colOff>
      <xdr:row>4</xdr:row>
      <xdr:rowOff>228600</xdr:rowOff>
    </xdr:to>
    <xdr:pic>
      <xdr:nvPicPr>
        <xdr:cNvPr id="222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19075"/>
          <a:ext cx="107632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4</xdr:row>
      <xdr:rowOff>235322</xdr:rowOff>
    </xdr:from>
    <xdr:to>
      <xdr:col>13</xdr:col>
      <xdr:colOff>326657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238125</xdr:rowOff>
    </xdr:to>
    <xdr:pic>
      <xdr:nvPicPr>
        <xdr:cNvPr id="32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187931</xdr:colOff>
      <xdr:row>4</xdr:row>
      <xdr:rowOff>100300</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581025</xdr:colOff>
      <xdr:row>1</xdr:row>
      <xdr:rowOff>57150</xdr:rowOff>
    </xdr:from>
    <xdr:to>
      <xdr:col>2</xdr:col>
      <xdr:colOff>0</xdr:colOff>
      <xdr:row>4</xdr:row>
      <xdr:rowOff>238125</xdr:rowOff>
    </xdr:to>
    <xdr:pic>
      <xdr:nvPicPr>
        <xdr:cNvPr id="4269"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110159</xdr:colOff>
      <xdr:row>0</xdr:row>
      <xdr:rowOff>82826</xdr:rowOff>
    </xdr:from>
    <xdr:to>
      <xdr:col>9</xdr:col>
      <xdr:colOff>313108</xdr:colOff>
      <xdr:row>6</xdr:row>
      <xdr:rowOff>2181</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542925</xdr:colOff>
      <xdr:row>1</xdr:row>
      <xdr:rowOff>28575</xdr:rowOff>
    </xdr:from>
    <xdr:to>
      <xdr:col>1</xdr:col>
      <xdr:colOff>1438275</xdr:colOff>
      <xdr:row>4</xdr:row>
      <xdr:rowOff>247650</xdr:rowOff>
    </xdr:to>
    <xdr:pic>
      <xdr:nvPicPr>
        <xdr:cNvPr id="5292"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00025"/>
          <a:ext cx="895350"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11</xdr:row>
      <xdr:rowOff>114300</xdr:rowOff>
    </xdr:from>
    <xdr:to>
      <xdr:col>5</xdr:col>
      <xdr:colOff>1296857</xdr:colOff>
      <xdr:row>19</xdr:row>
      <xdr:rowOff>62238</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1752600</xdr:colOff>
      <xdr:row>4</xdr:row>
      <xdr:rowOff>238125</xdr:rowOff>
    </xdr:to>
    <xdr:pic>
      <xdr:nvPicPr>
        <xdr:cNvPr id="6319"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879021</xdr:colOff>
      <xdr:row>20</xdr:row>
      <xdr:rowOff>81643</xdr:rowOff>
    </xdr:from>
    <xdr:to>
      <xdr:col>5</xdr:col>
      <xdr:colOff>699727</xdr:colOff>
      <xdr:row>28</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733425</xdr:colOff>
      <xdr:row>1</xdr:row>
      <xdr:rowOff>57150</xdr:rowOff>
    </xdr:from>
    <xdr:to>
      <xdr:col>2</xdr:col>
      <xdr:colOff>838200</xdr:colOff>
      <xdr:row>4</xdr:row>
      <xdr:rowOff>238125</xdr:rowOff>
    </xdr:to>
    <xdr:pic>
      <xdr:nvPicPr>
        <xdr:cNvPr id="73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541867</xdr:colOff>
      <xdr:row>16</xdr:row>
      <xdr:rowOff>116417</xdr:rowOff>
    </xdr:from>
    <xdr:to>
      <xdr:col>3</xdr:col>
      <xdr:colOff>1486490</xdr:colOff>
      <xdr:row>24</xdr:row>
      <xdr:rowOff>117178</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1</xdr:col>
      <xdr:colOff>1809750</xdr:colOff>
      <xdr:row>4</xdr:row>
      <xdr:rowOff>238125</xdr:rowOff>
    </xdr:to>
    <xdr:pic>
      <xdr:nvPicPr>
        <xdr:cNvPr id="836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85725</xdr:rowOff>
    </xdr:from>
    <xdr:to>
      <xdr:col>13</xdr:col>
      <xdr:colOff>328707</xdr:colOff>
      <xdr:row>11</xdr:row>
      <xdr:rowOff>13509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1552575</xdr:colOff>
      <xdr:row>4</xdr:row>
      <xdr:rowOff>238125</xdr:rowOff>
    </xdr:to>
    <xdr:pic>
      <xdr:nvPicPr>
        <xdr:cNvPr id="9389"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225"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S/OAP/DOCS/Documentos/A&#241;o%202019/01_ProyectosEstrategicos%20y%20100%20d&#237;as/1_ProyectosEstrategicos/6_Secretaria_General/GestionConocimiento_2019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ow r="2">
          <cell r="K2" t="str">
            <v>Código: GC-F-015</v>
          </cell>
        </row>
        <row r="3">
          <cell r="K3" t="str">
            <v>Fecha: 17 de septiembre de 2014</v>
          </cell>
        </row>
        <row r="4">
          <cell r="K4" t="str">
            <v>Versión 001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LeidyG@SUPERSOCIEDADES.GOV.CO" TargetMode="External"/><Relationship Id="rId7" Type="http://schemas.openxmlformats.org/officeDocument/2006/relationships/comments" Target="../comments6.xml"/><Relationship Id="rId2" Type="http://schemas.openxmlformats.org/officeDocument/2006/relationships/hyperlink" Target="mailto:johanHA@SUPERSOCIEDADES.GOV.CO" TargetMode="External"/><Relationship Id="rId1" Type="http://schemas.openxmlformats.org/officeDocument/2006/relationships/hyperlink" Target="mailto:MariaS@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A5" zoomScale="85" zoomScaleNormal="85" workbookViewId="0">
      <selection activeCell="C39" sqref="C39"/>
    </sheetView>
  </sheetViews>
  <sheetFormatPr baseColWidth="10" defaultColWidth="11.42578125" defaultRowHeight="12" x14ac:dyDescent="0.2"/>
  <cols>
    <col min="1" max="1" width="6.5703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245"/>
      <c r="C2" s="246"/>
      <c r="D2" s="247" t="s">
        <v>118</v>
      </c>
      <c r="E2" s="248"/>
      <c r="F2" s="248"/>
      <c r="G2" s="248"/>
      <c r="H2" s="248"/>
      <c r="I2" s="248"/>
      <c r="J2" s="249"/>
      <c r="K2" s="235" t="s">
        <v>136</v>
      </c>
      <c r="L2" s="236"/>
      <c r="S2" s="13"/>
    </row>
    <row r="3" spans="2:19" s="3" customFormat="1" ht="23.25" customHeight="1" x14ac:dyDescent="0.2">
      <c r="B3" s="241"/>
      <c r="C3" s="242"/>
      <c r="D3" s="250" t="s">
        <v>138</v>
      </c>
      <c r="E3" s="251"/>
      <c r="F3" s="251"/>
      <c r="G3" s="251"/>
      <c r="H3" s="251"/>
      <c r="I3" s="251"/>
      <c r="J3" s="252"/>
      <c r="K3" s="237" t="s">
        <v>121</v>
      </c>
      <c r="L3" s="238"/>
      <c r="S3" s="13"/>
    </row>
    <row r="4" spans="2:19" s="3" customFormat="1" ht="24" customHeight="1" x14ac:dyDescent="0.2">
      <c r="B4" s="241"/>
      <c r="C4" s="242"/>
      <c r="D4" s="250" t="s">
        <v>139</v>
      </c>
      <c r="E4" s="251"/>
      <c r="F4" s="251"/>
      <c r="G4" s="251"/>
      <c r="H4" s="251"/>
      <c r="I4" s="251"/>
      <c r="J4" s="252"/>
      <c r="K4" s="237" t="s">
        <v>137</v>
      </c>
      <c r="L4" s="238"/>
      <c r="S4" s="13"/>
    </row>
    <row r="5" spans="2:19" s="3" customFormat="1" ht="22.5" customHeight="1" thickBot="1" x14ac:dyDescent="0.25">
      <c r="B5" s="243"/>
      <c r="C5" s="244"/>
      <c r="D5" s="253" t="s">
        <v>140</v>
      </c>
      <c r="E5" s="254"/>
      <c r="F5" s="254"/>
      <c r="G5" s="254"/>
      <c r="H5" s="254"/>
      <c r="I5" s="254"/>
      <c r="J5" s="255"/>
      <c r="K5" s="239" t="s">
        <v>120</v>
      </c>
      <c r="L5" s="240"/>
      <c r="S5" s="13"/>
    </row>
    <row r="6" spans="2:19" ht="12" customHeight="1" x14ac:dyDescent="0.2">
      <c r="C6" s="5"/>
      <c r="D6" s="5"/>
      <c r="E6" s="5"/>
      <c r="F6" s="5"/>
      <c r="G6" s="5"/>
      <c r="H6" s="5"/>
      <c r="I6" s="5"/>
    </row>
    <row r="7" spans="2:19" ht="29.25" customHeight="1" x14ac:dyDescent="0.2">
      <c r="C7" s="232" t="s">
        <v>0</v>
      </c>
      <c r="D7" s="232"/>
      <c r="E7" s="233" t="s">
        <v>196</v>
      </c>
      <c r="F7" s="234"/>
      <c r="G7" s="234"/>
      <c r="H7" s="234"/>
      <c r="I7" s="234"/>
      <c r="J7" s="234"/>
      <c r="K7" s="234"/>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34"/>
      <c r="C10" s="35"/>
      <c r="D10" s="35"/>
      <c r="E10" s="35"/>
      <c r="F10" s="35"/>
      <c r="G10" s="35"/>
      <c r="H10" s="35"/>
      <c r="I10" s="35"/>
      <c r="J10" s="35"/>
      <c r="K10" s="35"/>
      <c r="L10" s="36"/>
    </row>
    <row r="11" spans="2:19" ht="39.950000000000003" customHeight="1" thickBot="1" x14ac:dyDescent="0.25">
      <c r="B11" s="37"/>
      <c r="C11" s="14" t="s">
        <v>33</v>
      </c>
      <c r="D11" s="38"/>
      <c r="E11" s="14" t="s">
        <v>34</v>
      </c>
      <c r="F11" s="38"/>
      <c r="G11" s="14" t="s">
        <v>47</v>
      </c>
      <c r="H11" s="38"/>
      <c r="I11" s="14" t="s">
        <v>67</v>
      </c>
      <c r="J11" s="38"/>
      <c r="K11" s="14" t="s">
        <v>48</v>
      </c>
      <c r="L11" s="39"/>
    </row>
    <row r="12" spans="2:19" ht="15" customHeight="1" thickBot="1" x14ac:dyDescent="0.25">
      <c r="B12" s="37"/>
      <c r="C12" s="38"/>
      <c r="D12" s="38"/>
      <c r="E12" s="38"/>
      <c r="F12" s="38"/>
      <c r="G12" s="38"/>
      <c r="H12" s="38"/>
      <c r="I12" s="38"/>
      <c r="J12" s="38"/>
      <c r="K12" s="38"/>
      <c r="L12" s="39"/>
    </row>
    <row r="13" spans="2:19" ht="39.950000000000003" customHeight="1" thickBot="1" x14ac:dyDescent="0.25">
      <c r="B13" s="37"/>
      <c r="C13" s="14" t="s">
        <v>35</v>
      </c>
      <c r="D13" s="38"/>
      <c r="E13" s="14" t="s">
        <v>36</v>
      </c>
      <c r="F13" s="38"/>
      <c r="G13" s="14" t="s">
        <v>37</v>
      </c>
      <c r="H13" s="38"/>
      <c r="I13" s="14" t="s">
        <v>49</v>
      </c>
      <c r="J13" s="38"/>
      <c r="K13" s="14" t="s">
        <v>38</v>
      </c>
      <c r="L13" s="39"/>
    </row>
    <row r="14" spans="2:19" ht="15" customHeight="1" thickBot="1" x14ac:dyDescent="0.25">
      <c r="B14" s="37"/>
      <c r="C14" s="38"/>
      <c r="D14" s="38"/>
      <c r="E14" s="38"/>
      <c r="F14" s="38"/>
      <c r="G14" s="38"/>
      <c r="H14" s="38"/>
      <c r="I14" s="38"/>
      <c r="J14" s="38"/>
      <c r="K14" s="38"/>
      <c r="L14" s="39"/>
    </row>
    <row r="15" spans="2:19" ht="37.5" customHeight="1" thickBot="1" x14ac:dyDescent="0.25">
      <c r="B15" s="37"/>
      <c r="C15" s="38"/>
      <c r="D15" s="38"/>
      <c r="E15" s="38"/>
      <c r="F15" s="38"/>
      <c r="G15" s="14" t="s">
        <v>39</v>
      </c>
      <c r="H15" s="38"/>
      <c r="I15" s="38"/>
      <c r="J15" s="38"/>
      <c r="K15" s="38"/>
      <c r="L15" s="39"/>
    </row>
    <row r="16" spans="2:19" ht="12.75" thickBot="1" x14ac:dyDescent="0.25">
      <c r="B16" s="40"/>
      <c r="C16" s="41"/>
      <c r="D16" s="41"/>
      <c r="E16" s="41"/>
      <c r="F16" s="41"/>
      <c r="G16" s="41"/>
      <c r="H16" s="41"/>
      <c r="I16" s="41"/>
      <c r="J16" s="41"/>
      <c r="K16" s="41"/>
      <c r="L16" s="42"/>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0" sqref="D20:P20"/>
    </sheetView>
  </sheetViews>
  <sheetFormatPr baseColWidth="10" defaultColWidth="11.42578125" defaultRowHeight="12" x14ac:dyDescent="0.2"/>
  <cols>
    <col min="1" max="1" width="2.42578125" style="1" customWidth="1"/>
    <col min="2" max="2" width="14.5703125" style="1" customWidth="1"/>
    <col min="3" max="3" width="19.8554687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319"/>
      <c r="C2" s="320"/>
      <c r="D2" s="341" t="s">
        <v>118</v>
      </c>
      <c r="E2" s="342"/>
      <c r="F2" s="342"/>
      <c r="G2" s="342"/>
      <c r="H2" s="342"/>
      <c r="I2" s="342"/>
      <c r="J2" s="343"/>
      <c r="K2" s="68"/>
      <c r="L2" s="66"/>
      <c r="M2" s="336" t="str">
        <f>Proyecto!K2</f>
        <v>Código: GC-F-015</v>
      </c>
      <c r="N2" s="336"/>
      <c r="O2" s="336"/>
      <c r="P2" s="337"/>
      <c r="R2" s="11"/>
      <c r="S2" s="11"/>
      <c r="T2" s="11"/>
      <c r="U2" s="12"/>
      <c r="AE2" s="13"/>
    </row>
    <row r="3" spans="2:31" s="3" customFormat="1" ht="23.25" customHeight="1" x14ac:dyDescent="0.2">
      <c r="B3" s="321"/>
      <c r="C3" s="322"/>
      <c r="D3" s="344" t="s">
        <v>138</v>
      </c>
      <c r="E3" s="298"/>
      <c r="F3" s="298"/>
      <c r="G3" s="298"/>
      <c r="H3" s="298"/>
      <c r="I3" s="298"/>
      <c r="J3" s="345"/>
      <c r="K3" s="19"/>
      <c r="L3" s="21"/>
      <c r="M3" s="297" t="str">
        <f>Proyecto!K3</f>
        <v>Fecha: 17 de septiembre de 2014</v>
      </c>
      <c r="N3" s="297"/>
      <c r="O3" s="297"/>
      <c r="P3" s="338"/>
      <c r="R3" s="11"/>
      <c r="S3" s="11"/>
      <c r="T3" s="11"/>
      <c r="U3" s="12"/>
      <c r="AE3" s="13"/>
    </row>
    <row r="4" spans="2:31" s="3" customFormat="1" ht="24" customHeight="1" x14ac:dyDescent="0.2">
      <c r="B4" s="321"/>
      <c r="C4" s="322"/>
      <c r="D4" s="344" t="s">
        <v>139</v>
      </c>
      <c r="E4" s="298"/>
      <c r="F4" s="298"/>
      <c r="G4" s="298"/>
      <c r="H4" s="298"/>
      <c r="I4" s="298"/>
      <c r="J4" s="345"/>
      <c r="K4" s="19"/>
      <c r="L4" s="21"/>
      <c r="M4" s="297" t="str">
        <f>Proyecto!K4</f>
        <v>Versión 001</v>
      </c>
      <c r="N4" s="297"/>
      <c r="O4" s="297"/>
      <c r="P4" s="338"/>
      <c r="R4" s="11"/>
      <c r="U4" s="12"/>
      <c r="AE4" s="13"/>
    </row>
    <row r="5" spans="2:31" s="3" customFormat="1" ht="22.5" customHeight="1" thickBot="1" x14ac:dyDescent="0.25">
      <c r="B5" s="323"/>
      <c r="C5" s="324"/>
      <c r="D5" s="346" t="s">
        <v>119</v>
      </c>
      <c r="E5" s="347"/>
      <c r="F5" s="347"/>
      <c r="G5" s="347"/>
      <c r="H5" s="347"/>
      <c r="I5" s="347"/>
      <c r="J5" s="348"/>
      <c r="K5" s="69"/>
      <c r="L5" s="67"/>
      <c r="M5" s="339" t="s">
        <v>120</v>
      </c>
      <c r="N5" s="339"/>
      <c r="O5" s="339"/>
      <c r="P5" s="340"/>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232" t="s">
        <v>0</v>
      </c>
      <c r="C7" s="232"/>
      <c r="D7" s="274" t="str">
        <f>Proyecto!$E$7</f>
        <v xml:space="preserve">Implementación del Programa de Gestión del Cambio, Gestión del Conocimiento e Innovación
</v>
      </c>
      <c r="E7" s="274"/>
      <c r="F7" s="274"/>
      <c r="G7" s="274"/>
      <c r="H7" s="274"/>
      <c r="I7" s="274"/>
      <c r="J7" s="274"/>
      <c r="K7" s="274"/>
      <c r="L7" s="274"/>
      <c r="M7" s="274"/>
      <c r="N7" s="274"/>
      <c r="O7" s="274"/>
      <c r="P7" s="274"/>
      <c r="AE7" s="1"/>
    </row>
    <row r="8" spans="2:31" ht="6.75" customHeight="1" x14ac:dyDescent="0.2">
      <c r="B8" s="8"/>
      <c r="C8" s="8"/>
      <c r="D8" s="9"/>
      <c r="E8" s="9"/>
      <c r="F8" s="9"/>
      <c r="G8" s="9"/>
      <c r="H8" s="9"/>
      <c r="I8" s="9"/>
      <c r="J8" s="9"/>
      <c r="K8" s="9"/>
      <c r="L8" s="9"/>
      <c r="M8" s="9"/>
      <c r="N8" s="9"/>
      <c r="O8" s="9"/>
      <c r="P8" s="9"/>
      <c r="AE8" s="1"/>
    </row>
    <row r="10" spans="2:31" ht="51.75" customHeight="1" x14ac:dyDescent="0.2">
      <c r="B10" s="232" t="s">
        <v>27</v>
      </c>
      <c r="C10" s="232"/>
      <c r="D10" s="349" t="s">
        <v>295</v>
      </c>
      <c r="E10" s="274"/>
      <c r="F10" s="274"/>
      <c r="G10" s="274"/>
      <c r="H10" s="274"/>
      <c r="I10" s="274"/>
      <c r="J10" s="274"/>
      <c r="K10" s="274"/>
      <c r="L10" s="274"/>
      <c r="M10" s="274"/>
      <c r="N10" s="274"/>
      <c r="O10" s="274"/>
      <c r="P10" s="274"/>
      <c r="AE10" s="1"/>
    </row>
    <row r="12" spans="2:31" ht="35.25" customHeight="1" x14ac:dyDescent="0.2">
      <c r="B12" s="232" t="s">
        <v>28</v>
      </c>
      <c r="C12" s="232"/>
      <c r="D12" s="349"/>
      <c r="E12" s="349"/>
      <c r="F12" s="349"/>
      <c r="G12" s="349"/>
      <c r="H12" s="349"/>
      <c r="I12" s="349"/>
      <c r="J12" s="349"/>
      <c r="K12" s="349"/>
      <c r="L12" s="349"/>
      <c r="M12" s="349"/>
      <c r="N12" s="349"/>
      <c r="O12" s="349"/>
      <c r="P12" s="349"/>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232" t="s">
        <v>29</v>
      </c>
      <c r="C14" s="232"/>
      <c r="D14" s="233"/>
      <c r="E14" s="233"/>
      <c r="F14" s="233"/>
      <c r="G14" s="233"/>
      <c r="H14" s="233"/>
      <c r="I14" s="233"/>
      <c r="J14" s="233"/>
      <c r="K14" s="233"/>
      <c r="L14" s="233"/>
      <c r="M14" s="233"/>
      <c r="N14" s="233"/>
      <c r="O14" s="233"/>
      <c r="P14" s="233"/>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232" t="s">
        <v>30</v>
      </c>
      <c r="C16" s="232"/>
      <c r="D16" s="349" t="s">
        <v>257</v>
      </c>
      <c r="E16" s="349"/>
      <c r="F16" s="349"/>
      <c r="G16" s="349"/>
      <c r="H16" s="349"/>
      <c r="I16" s="349"/>
      <c r="J16" s="349"/>
      <c r="K16" s="349"/>
      <c r="L16" s="349"/>
      <c r="M16" s="349"/>
      <c r="N16" s="349"/>
      <c r="O16" s="349"/>
      <c r="P16" s="349"/>
    </row>
    <row r="17" spans="2:31" ht="117" hidden="1" customHeight="1" x14ac:dyDescent="0.2">
      <c r="B17" s="8"/>
      <c r="C17" s="8"/>
      <c r="D17" s="9"/>
      <c r="E17" s="9"/>
      <c r="F17" s="9"/>
      <c r="G17" s="9"/>
      <c r="H17" s="9"/>
      <c r="I17" s="9"/>
      <c r="J17" s="9"/>
      <c r="K17" s="9"/>
      <c r="L17" s="9"/>
      <c r="M17" s="9"/>
      <c r="N17" s="9"/>
      <c r="O17" s="9"/>
      <c r="P17" s="9"/>
      <c r="AE17" s="1"/>
    </row>
    <row r="18" spans="2:31" ht="84.75" customHeight="1" x14ac:dyDescent="0.2">
      <c r="B18" s="232" t="s">
        <v>31</v>
      </c>
      <c r="C18" s="232"/>
      <c r="D18" s="349" t="s">
        <v>294</v>
      </c>
      <c r="E18" s="349"/>
      <c r="F18" s="349"/>
      <c r="G18" s="349"/>
      <c r="H18" s="349"/>
      <c r="I18" s="349"/>
      <c r="J18" s="349"/>
      <c r="K18" s="349"/>
      <c r="L18" s="349"/>
      <c r="M18" s="349"/>
      <c r="N18" s="349"/>
      <c r="O18" s="349"/>
      <c r="P18" s="349"/>
    </row>
    <row r="19" spans="2:31" ht="6.75" customHeight="1" x14ac:dyDescent="0.2">
      <c r="B19" s="8"/>
      <c r="C19" s="8"/>
      <c r="D19" s="9"/>
      <c r="E19" s="9"/>
      <c r="F19" s="9"/>
      <c r="G19" s="9"/>
      <c r="H19" s="9"/>
      <c r="I19" s="9"/>
      <c r="J19" s="9"/>
      <c r="K19" s="9"/>
      <c r="L19" s="9"/>
      <c r="M19" s="9"/>
      <c r="N19" s="9"/>
      <c r="O19" s="9"/>
      <c r="P19" s="9"/>
      <c r="AE19" s="1"/>
    </row>
    <row r="20" spans="2:31" ht="70.5" customHeight="1" x14ac:dyDescent="0.2">
      <c r="B20" s="232" t="s">
        <v>32</v>
      </c>
      <c r="C20" s="232"/>
      <c r="D20" s="349" t="s">
        <v>276</v>
      </c>
      <c r="E20" s="349"/>
      <c r="F20" s="349"/>
      <c r="G20" s="349"/>
      <c r="H20" s="349"/>
      <c r="I20" s="349"/>
      <c r="J20" s="349"/>
      <c r="K20" s="349"/>
      <c r="L20" s="349"/>
      <c r="M20" s="349"/>
      <c r="N20" s="349"/>
      <c r="O20" s="349"/>
      <c r="P20" s="349"/>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O20"/>
  <sheetViews>
    <sheetView showGridLines="0" topLeftCell="A9" zoomScale="60" zoomScaleNormal="60" workbookViewId="0">
      <pane xSplit="3" ySplit="1" topLeftCell="D10" activePane="bottomRight" state="frozen"/>
      <selection activeCell="A9" sqref="A9"/>
      <selection pane="topRight" activeCell="D9" sqref="D9"/>
      <selection pane="bottomLeft" activeCell="A10" sqref="A10"/>
      <selection pane="bottomRight" activeCell="H17" sqref="H17"/>
    </sheetView>
  </sheetViews>
  <sheetFormatPr baseColWidth="10" defaultColWidth="11.42578125" defaultRowHeight="12" x14ac:dyDescent="0.2"/>
  <cols>
    <col min="1" max="1" width="3.42578125" style="1" customWidth="1"/>
    <col min="2" max="2" width="43.7109375" style="1" customWidth="1"/>
    <col min="3" max="3" width="36" style="1" customWidth="1"/>
    <col min="4" max="4" width="15.7109375" style="1" customWidth="1"/>
    <col min="5" max="5" width="17.7109375" style="1" customWidth="1"/>
    <col min="6" max="6" width="44" style="1" customWidth="1"/>
    <col min="7" max="7" width="37.42578125" style="1" customWidth="1"/>
    <col min="8" max="8" width="33.28515625" style="1" bestFit="1" customWidth="1"/>
    <col min="9" max="9" width="17.5703125" style="1" customWidth="1"/>
    <col min="10" max="10" width="39.7109375" style="1" customWidth="1"/>
    <col min="11" max="11" width="13.140625" style="1" customWidth="1"/>
    <col min="12" max="12" width="20.7109375" style="1" customWidth="1"/>
    <col min="13" max="13" width="11.7109375" style="1" bestFit="1" customWidth="1"/>
    <col min="14" max="15" width="9.140625" style="1" customWidth="1"/>
    <col min="16" max="16" width="28" style="1" bestFit="1" customWidth="1"/>
    <col min="17" max="233" width="9.140625" style="1" customWidth="1"/>
    <col min="234" max="16384" width="11.42578125" style="1"/>
  </cols>
  <sheetData>
    <row r="1" spans="1:15" ht="12.75" thickBot="1" x14ac:dyDescent="0.25"/>
    <row r="2" spans="1:15" s="122" customFormat="1" ht="26.25" customHeight="1" x14ac:dyDescent="0.2">
      <c r="B2" s="351"/>
      <c r="C2" s="361" t="s">
        <v>118</v>
      </c>
      <c r="D2" s="361"/>
      <c r="E2" s="361"/>
      <c r="F2" s="361"/>
      <c r="G2" s="361"/>
      <c r="H2" s="361"/>
      <c r="I2" s="361"/>
      <c r="J2" s="361"/>
      <c r="K2" s="358" t="str">
        <f>Proyecto!K2</f>
        <v>Código: GC-F-015</v>
      </c>
      <c r="L2" s="337"/>
      <c r="M2" s="60"/>
    </row>
    <row r="3" spans="1:15" s="122" customFormat="1" ht="23.25" customHeight="1" x14ac:dyDescent="0.2">
      <c r="B3" s="352"/>
      <c r="C3" s="354" t="s">
        <v>138</v>
      </c>
      <c r="D3" s="354"/>
      <c r="E3" s="354"/>
      <c r="F3" s="354"/>
      <c r="G3" s="354"/>
      <c r="H3" s="354"/>
      <c r="I3" s="354"/>
      <c r="J3" s="354"/>
      <c r="K3" s="359" t="str">
        <f>Proyecto!K3</f>
        <v>Fecha: 17 de septiembre de 2014</v>
      </c>
      <c r="L3" s="338"/>
      <c r="M3" s="60"/>
    </row>
    <row r="4" spans="1:15" s="122" customFormat="1" ht="24" customHeight="1" x14ac:dyDescent="0.2">
      <c r="B4" s="352"/>
      <c r="C4" s="354" t="s">
        <v>139</v>
      </c>
      <c r="D4" s="354"/>
      <c r="E4" s="354"/>
      <c r="F4" s="354"/>
      <c r="G4" s="354"/>
      <c r="H4" s="354"/>
      <c r="I4" s="354"/>
      <c r="J4" s="354"/>
      <c r="K4" s="359" t="str">
        <f>Proyecto!K4</f>
        <v>Versión 001</v>
      </c>
      <c r="L4" s="338"/>
      <c r="M4" s="60"/>
    </row>
    <row r="5" spans="1:15" s="122" customFormat="1" ht="22.5" customHeight="1" thickBot="1" x14ac:dyDescent="0.25">
      <c r="B5" s="353"/>
      <c r="C5" s="355" t="s">
        <v>119</v>
      </c>
      <c r="D5" s="355"/>
      <c r="E5" s="355"/>
      <c r="F5" s="355"/>
      <c r="G5" s="355"/>
      <c r="H5" s="355"/>
      <c r="I5" s="355"/>
      <c r="J5" s="355"/>
      <c r="K5" s="360" t="s">
        <v>120</v>
      </c>
      <c r="L5" s="340"/>
      <c r="M5" s="60"/>
    </row>
    <row r="6" spans="1:15" ht="5.25" customHeight="1" x14ac:dyDescent="0.2">
      <c r="B6" s="5"/>
      <c r="C6" s="5"/>
      <c r="D6" s="5"/>
      <c r="E6" s="5"/>
    </row>
    <row r="7" spans="1:15" ht="29.25" customHeight="1" x14ac:dyDescent="0.2">
      <c r="B7" s="356" t="s">
        <v>0</v>
      </c>
      <c r="C7" s="357"/>
      <c r="D7" s="274" t="str">
        <f>Proyecto!$E$7</f>
        <v xml:space="preserve">Implementación del Programa de Gestión del Cambio, Gestión del Conocimiento e Innovación
</v>
      </c>
      <c r="E7" s="274"/>
      <c r="F7" s="274"/>
      <c r="G7" s="274"/>
      <c r="H7" s="274"/>
      <c r="I7" s="274"/>
      <c r="J7" s="274"/>
      <c r="K7" s="274"/>
      <c r="L7" s="274"/>
    </row>
    <row r="9" spans="1:15" ht="51.75" customHeight="1" x14ac:dyDescent="0.2">
      <c r="B9" s="109" t="s">
        <v>74</v>
      </c>
      <c r="C9" s="109" t="s">
        <v>75</v>
      </c>
      <c r="D9" s="109" t="s">
        <v>76</v>
      </c>
      <c r="E9" s="110" t="s">
        <v>77</v>
      </c>
      <c r="F9" s="109" t="s">
        <v>78</v>
      </c>
      <c r="G9" s="111" t="s">
        <v>86</v>
      </c>
      <c r="H9" s="111" t="s">
        <v>87</v>
      </c>
      <c r="I9" s="111" t="s">
        <v>88</v>
      </c>
      <c r="J9" s="110" t="s">
        <v>79</v>
      </c>
      <c r="K9" s="112" t="s">
        <v>80</v>
      </c>
      <c r="L9" s="112" t="s">
        <v>81</v>
      </c>
    </row>
    <row r="10" spans="1:15" s="91" customFormat="1" ht="49.5" customHeight="1" x14ac:dyDescent="0.2">
      <c r="A10" s="91">
        <v>1</v>
      </c>
      <c r="B10" s="94" t="s">
        <v>155</v>
      </c>
      <c r="C10" s="123" t="s">
        <v>171</v>
      </c>
      <c r="D10" s="123">
        <v>1</v>
      </c>
      <c r="E10" s="108">
        <v>0.05</v>
      </c>
      <c r="F10" s="123" t="s">
        <v>161</v>
      </c>
      <c r="G10" s="95">
        <v>43528</v>
      </c>
      <c r="H10" s="95">
        <v>43553</v>
      </c>
      <c r="I10" s="96">
        <f>(H10-G10)/7</f>
        <v>3.5714285714285716</v>
      </c>
      <c r="J10" s="123" t="s">
        <v>178</v>
      </c>
      <c r="K10" s="127">
        <v>43160</v>
      </c>
      <c r="L10" s="113">
        <v>0.05</v>
      </c>
      <c r="M10" s="97"/>
      <c r="O10" s="98"/>
    </row>
    <row r="11" spans="1:15" s="114" customFormat="1" ht="49.5" customHeight="1" x14ac:dyDescent="0.2">
      <c r="A11" s="114">
        <v>2</v>
      </c>
      <c r="B11" s="94" t="s">
        <v>156</v>
      </c>
      <c r="C11" s="123" t="s">
        <v>173</v>
      </c>
      <c r="D11" s="123">
        <v>1</v>
      </c>
      <c r="E11" s="108">
        <v>0.15</v>
      </c>
      <c r="F11" s="123" t="s">
        <v>172</v>
      </c>
      <c r="G11" s="95">
        <v>43710</v>
      </c>
      <c r="H11" s="95">
        <v>43738</v>
      </c>
      <c r="I11" s="96">
        <f>(H11-G11)/7</f>
        <v>4</v>
      </c>
      <c r="J11" s="126"/>
      <c r="K11" s="128"/>
      <c r="L11" s="125"/>
      <c r="M11" s="115"/>
      <c r="O11" s="116"/>
    </row>
    <row r="12" spans="1:15" s="91" customFormat="1" ht="84.75" customHeight="1" x14ac:dyDescent="0.2">
      <c r="A12" s="91">
        <v>3</v>
      </c>
      <c r="B12" s="94" t="s">
        <v>157</v>
      </c>
      <c r="C12" s="123" t="s">
        <v>187</v>
      </c>
      <c r="D12" s="123">
        <v>1</v>
      </c>
      <c r="E12" s="108">
        <v>0.1</v>
      </c>
      <c r="F12" s="362" t="s">
        <v>162</v>
      </c>
      <c r="G12" s="95">
        <v>43556</v>
      </c>
      <c r="H12" s="95">
        <v>43585</v>
      </c>
      <c r="I12" s="96">
        <f>(H12-G12)/7</f>
        <v>4.1428571428571432</v>
      </c>
      <c r="J12" s="123" t="s">
        <v>185</v>
      </c>
      <c r="K12" s="127" t="s">
        <v>186</v>
      </c>
      <c r="L12" s="113">
        <v>0.1</v>
      </c>
    </row>
    <row r="13" spans="1:15" s="91" customFormat="1" ht="67.5" customHeight="1" x14ac:dyDescent="0.2">
      <c r="A13" s="91">
        <v>4</v>
      </c>
      <c r="B13" s="94" t="s">
        <v>158</v>
      </c>
      <c r="C13" s="123" t="s">
        <v>179</v>
      </c>
      <c r="D13" s="123">
        <v>1</v>
      </c>
      <c r="E13" s="108">
        <v>0.2</v>
      </c>
      <c r="F13" s="363"/>
      <c r="G13" s="95">
        <v>43620</v>
      </c>
      <c r="H13" s="95">
        <v>43644</v>
      </c>
      <c r="I13" s="96">
        <f>(H13-G13)/7</f>
        <v>3.4285714285714284</v>
      </c>
      <c r="J13" s="126" t="s">
        <v>189</v>
      </c>
      <c r="K13" s="128">
        <v>43644</v>
      </c>
      <c r="L13" s="125">
        <v>0.2</v>
      </c>
    </row>
    <row r="14" spans="1:15" s="91" customFormat="1" ht="76.5" customHeight="1" x14ac:dyDescent="0.2">
      <c r="A14" s="91">
        <v>5</v>
      </c>
      <c r="B14" s="94" t="s">
        <v>159</v>
      </c>
      <c r="C14" s="123" t="s">
        <v>175</v>
      </c>
      <c r="D14" s="123">
        <v>1</v>
      </c>
      <c r="E14" s="108">
        <v>0.1</v>
      </c>
      <c r="F14" s="123" t="s">
        <v>177</v>
      </c>
      <c r="G14" s="95">
        <v>43648</v>
      </c>
      <c r="H14" s="95">
        <v>43677</v>
      </c>
      <c r="I14" s="96">
        <f t="shared" ref="I14:I18" si="0">(H14-G14)/7</f>
        <v>4.1428571428571432</v>
      </c>
      <c r="J14" s="126"/>
      <c r="K14" s="128"/>
      <c r="L14" s="125"/>
    </row>
    <row r="15" spans="1:15" s="91" customFormat="1" ht="80.099999999999994" customHeight="1" x14ac:dyDescent="0.2">
      <c r="A15" s="91">
        <v>6</v>
      </c>
      <c r="B15" s="94" t="s">
        <v>154</v>
      </c>
      <c r="C15" s="123" t="s">
        <v>182</v>
      </c>
      <c r="D15" s="123">
        <v>1</v>
      </c>
      <c r="E15" s="108">
        <v>0.05</v>
      </c>
      <c r="F15" s="350" t="s">
        <v>160</v>
      </c>
      <c r="G15" s="95">
        <v>43528</v>
      </c>
      <c r="H15" s="95">
        <v>43553</v>
      </c>
      <c r="I15" s="96">
        <f t="shared" si="0"/>
        <v>3.5714285714285716</v>
      </c>
      <c r="J15" s="94" t="s">
        <v>183</v>
      </c>
      <c r="K15" s="127">
        <v>43530</v>
      </c>
      <c r="L15" s="113">
        <v>0.05</v>
      </c>
    </row>
    <row r="16" spans="1:15" s="91" customFormat="1" ht="80.099999999999994" customHeight="1" x14ac:dyDescent="0.2">
      <c r="A16" s="91">
        <v>7</v>
      </c>
      <c r="B16" s="94" t="s">
        <v>152</v>
      </c>
      <c r="C16" s="123" t="s">
        <v>174</v>
      </c>
      <c r="D16" s="123">
        <v>1</v>
      </c>
      <c r="E16" s="108">
        <v>0.05</v>
      </c>
      <c r="F16" s="350"/>
      <c r="G16" s="95">
        <v>43528</v>
      </c>
      <c r="H16" s="95">
        <v>43553</v>
      </c>
      <c r="I16" s="96">
        <f t="shared" si="0"/>
        <v>3.5714285714285716</v>
      </c>
      <c r="J16" s="94" t="s">
        <v>184</v>
      </c>
      <c r="K16" s="127">
        <v>43530</v>
      </c>
      <c r="L16" s="113">
        <v>0.05</v>
      </c>
    </row>
    <row r="17" spans="1:12" s="91" customFormat="1" ht="52.5" customHeight="1" x14ac:dyDescent="0.2">
      <c r="A17" s="91">
        <v>8</v>
      </c>
      <c r="B17" s="94" t="s">
        <v>153</v>
      </c>
      <c r="C17" s="123" t="s">
        <v>180</v>
      </c>
      <c r="D17" s="123">
        <v>1</v>
      </c>
      <c r="E17" s="108">
        <v>0.1</v>
      </c>
      <c r="F17" s="350"/>
      <c r="G17" s="95">
        <v>43587</v>
      </c>
      <c r="H17" s="95">
        <v>43616</v>
      </c>
      <c r="I17" s="96">
        <f t="shared" si="0"/>
        <v>4.1428571428571432</v>
      </c>
      <c r="J17" s="124" t="s">
        <v>188</v>
      </c>
      <c r="K17" s="128">
        <v>43609</v>
      </c>
      <c r="L17" s="125">
        <v>0.1</v>
      </c>
    </row>
    <row r="18" spans="1:12" s="91" customFormat="1" ht="52.5" customHeight="1" x14ac:dyDescent="0.2">
      <c r="A18" s="91">
        <v>9</v>
      </c>
      <c r="B18" s="94" t="s">
        <v>181</v>
      </c>
      <c r="C18" s="123" t="s">
        <v>176</v>
      </c>
      <c r="D18" s="123">
        <v>1</v>
      </c>
      <c r="E18" s="108">
        <v>0.15</v>
      </c>
      <c r="F18" s="350"/>
      <c r="G18" s="95">
        <v>43678</v>
      </c>
      <c r="H18" s="95">
        <v>43768</v>
      </c>
      <c r="I18" s="96">
        <f t="shared" si="0"/>
        <v>12.857142857142858</v>
      </c>
      <c r="J18" s="124"/>
      <c r="K18" s="128"/>
      <c r="L18" s="125"/>
    </row>
    <row r="19" spans="1:12" s="91" customFormat="1" ht="62.25" customHeight="1" x14ac:dyDescent="0.2">
      <c r="A19" s="91">
        <v>10</v>
      </c>
      <c r="B19" s="94" t="s">
        <v>163</v>
      </c>
      <c r="C19" s="123" t="s">
        <v>175</v>
      </c>
      <c r="D19" s="123">
        <v>1</v>
      </c>
      <c r="E19" s="108">
        <v>0.05</v>
      </c>
      <c r="F19" s="350"/>
      <c r="G19" s="95">
        <v>43770</v>
      </c>
      <c r="H19" s="95">
        <v>43798</v>
      </c>
      <c r="I19" s="96">
        <f>(H19-G19)/7</f>
        <v>4</v>
      </c>
      <c r="J19" s="124"/>
      <c r="K19" s="128"/>
      <c r="L19" s="125"/>
    </row>
    <row r="20" spans="1:12" s="118" customFormat="1" ht="37.5" customHeight="1" x14ac:dyDescent="0.2">
      <c r="E20" s="119">
        <f>SUM(E10:E19)</f>
        <v>1</v>
      </c>
      <c r="F20" s="120"/>
      <c r="I20" s="121">
        <f>SUM(I10:I19)</f>
        <v>47.428571428571431</v>
      </c>
      <c r="L20" s="117">
        <f>SUM(L10:L19)</f>
        <v>0.55000000000000004</v>
      </c>
    </row>
  </sheetData>
  <sheetProtection algorithmName="SHA-512" hashValue="KN4EhbM13o2T769mW2TkDjBWfWKb1mksedbfUOBENtXumgBFvRtBAwZRWvJY7q7wKIjiOjlZyQL9kC08MsEjUQ==" saltValue="NwWHKKVEbsyedEn6v28nGg==" spinCount="100000" sheet="1" objects="1" scenarios="1" formatCells="0" formatColumns="0" formatRows="0"/>
  <mergeCells count="13">
    <mergeCell ref="F15:F19"/>
    <mergeCell ref="B2:B5"/>
    <mergeCell ref="C3:J3"/>
    <mergeCell ref="C4:J4"/>
    <mergeCell ref="C5:J5"/>
    <mergeCell ref="B7:C7"/>
    <mergeCell ref="D7:L7"/>
    <mergeCell ref="K2:L2"/>
    <mergeCell ref="K3:L3"/>
    <mergeCell ref="K4:L4"/>
    <mergeCell ref="K5:L5"/>
    <mergeCell ref="C2:J2"/>
    <mergeCell ref="F12:F13"/>
  </mergeCells>
  <dataValidations count="1">
    <dataValidation type="whole" allowBlank="1" showInputMessage="1" showErrorMessage="1" sqref="F8:K8 F21:F65453 G20:H65453 J20:K65453 I21:I6545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2:O39"/>
  <sheetViews>
    <sheetView workbookViewId="0">
      <selection activeCell="N42" sqref="N42"/>
    </sheetView>
  </sheetViews>
  <sheetFormatPr baseColWidth="10" defaultRowHeight="12.75" x14ac:dyDescent="0.2"/>
  <cols>
    <col min="13" max="13" width="11.85546875" bestFit="1" customWidth="1"/>
    <col min="14" max="14" width="12.85546875" bestFit="1" customWidth="1"/>
  </cols>
  <sheetData>
    <row r="32" spans="12:14" x14ac:dyDescent="0.2">
      <c r="L32">
        <v>9</v>
      </c>
      <c r="M32" s="398">
        <v>7000000</v>
      </c>
      <c r="N32" s="398">
        <f>+M32/30</f>
        <v>233333.33333333334</v>
      </c>
    </row>
    <row r="34" spans="14:15" x14ac:dyDescent="0.2">
      <c r="N34" s="398">
        <f>+N32*L32</f>
        <v>2100000</v>
      </c>
      <c r="O34" t="s">
        <v>358</v>
      </c>
    </row>
    <row r="35" spans="14:15" x14ac:dyDescent="0.2">
      <c r="N35" s="399">
        <v>7000000</v>
      </c>
      <c r="O35" t="s">
        <v>359</v>
      </c>
    </row>
    <row r="36" spans="14:15" x14ac:dyDescent="0.2">
      <c r="N36" s="399">
        <v>7000000</v>
      </c>
      <c r="O36" t="s">
        <v>360</v>
      </c>
    </row>
    <row r="37" spans="14:15" x14ac:dyDescent="0.2">
      <c r="N37" s="399">
        <v>7000000</v>
      </c>
      <c r="O37" t="s">
        <v>361</v>
      </c>
    </row>
    <row r="38" spans="14:15" x14ac:dyDescent="0.2">
      <c r="N38" s="399">
        <v>7000000</v>
      </c>
      <c r="O38" t="s">
        <v>362</v>
      </c>
    </row>
    <row r="39" spans="14:15" x14ac:dyDescent="0.2">
      <c r="N39" s="400">
        <v>30100000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tabSelected="1" topLeftCell="C1" zoomScale="80" zoomScaleNormal="80" zoomScaleSheetLayoutView="70" workbookViewId="0">
      <selection activeCell="J26" sqref="J26"/>
    </sheetView>
  </sheetViews>
  <sheetFormatPr baseColWidth="10" defaultColWidth="11.42578125" defaultRowHeight="12" x14ac:dyDescent="0.2"/>
  <cols>
    <col min="1" max="1" width="4.85546875" style="139" customWidth="1"/>
    <col min="2" max="2" width="35.42578125" style="139" customWidth="1"/>
    <col min="3" max="3" width="15" style="139" customWidth="1"/>
    <col min="4" max="4" width="59.42578125" style="139" customWidth="1"/>
    <col min="5" max="5" width="30.85546875" style="139" customWidth="1"/>
    <col min="6" max="6" width="10.85546875" style="139" hidden="1" customWidth="1"/>
    <col min="7" max="7" width="17.7109375" style="139" customWidth="1"/>
    <col min="8" max="8" width="32" style="139" customWidth="1"/>
    <col min="9" max="9" width="37.42578125" style="139" customWidth="1"/>
    <col min="10" max="10" width="42.28515625" style="139" bestFit="1" customWidth="1"/>
    <col min="11" max="11" width="18.5703125" style="139" customWidth="1"/>
    <col min="12" max="12" width="80" style="139" customWidth="1"/>
    <col min="13" max="13" width="14.85546875" style="139" customWidth="1"/>
    <col min="14" max="14" width="20.7109375" style="139" customWidth="1"/>
    <col min="15" max="15" width="19" style="206" customWidth="1"/>
    <col min="16" max="16" width="18.85546875" style="205" customWidth="1"/>
    <col min="17" max="17" width="10.28515625" style="205" customWidth="1"/>
    <col min="18" max="22" width="9.140625" style="205" customWidth="1"/>
    <col min="23" max="234" width="9.140625" style="139" customWidth="1"/>
    <col min="235" max="16384" width="11.42578125" style="139"/>
  </cols>
  <sheetData>
    <row r="1" spans="1:23" ht="12.75" thickBot="1" x14ac:dyDescent="0.25"/>
    <row r="2" spans="1:23" s="140" customFormat="1" ht="18" customHeight="1" x14ac:dyDescent="0.2">
      <c r="D2" s="368"/>
      <c r="E2" s="361" t="s">
        <v>118</v>
      </c>
      <c r="F2" s="361"/>
      <c r="G2" s="361"/>
      <c r="H2" s="361"/>
      <c r="I2" s="361"/>
      <c r="J2" s="361"/>
      <c r="K2" s="361"/>
      <c r="L2" s="361"/>
      <c r="M2" s="371" t="str">
        <f>[2]Proyecto!K2</f>
        <v>Código: GC-F-015</v>
      </c>
      <c r="N2" s="372"/>
      <c r="O2" s="206"/>
      <c r="P2" s="206"/>
      <c r="Q2" s="206"/>
      <c r="R2" s="206"/>
      <c r="S2" s="206"/>
      <c r="T2" s="206"/>
      <c r="U2" s="206"/>
      <c r="V2" s="206"/>
    </row>
    <row r="3" spans="1:23" s="140" customFormat="1" ht="18" customHeight="1" x14ac:dyDescent="0.2">
      <c r="D3" s="369"/>
      <c r="E3" s="354" t="s">
        <v>138</v>
      </c>
      <c r="F3" s="354"/>
      <c r="G3" s="354"/>
      <c r="H3" s="354"/>
      <c r="I3" s="354"/>
      <c r="J3" s="354"/>
      <c r="K3" s="354"/>
      <c r="L3" s="354"/>
      <c r="M3" s="373" t="str">
        <f>[2]Proyecto!K3</f>
        <v>Fecha: 17 de septiembre de 2014</v>
      </c>
      <c r="N3" s="374"/>
      <c r="O3" s="206"/>
      <c r="P3" s="206"/>
      <c r="Q3" s="206"/>
      <c r="R3" s="206"/>
      <c r="S3" s="206"/>
      <c r="T3" s="206"/>
      <c r="U3" s="206"/>
      <c r="V3" s="206"/>
    </row>
    <row r="4" spans="1:23" s="140" customFormat="1" ht="18" customHeight="1" x14ac:dyDescent="0.2">
      <c r="D4" s="369"/>
      <c r="E4" s="354" t="s">
        <v>139</v>
      </c>
      <c r="F4" s="354"/>
      <c r="G4" s="354"/>
      <c r="H4" s="354"/>
      <c r="I4" s="354"/>
      <c r="J4" s="354"/>
      <c r="K4" s="354"/>
      <c r="L4" s="354"/>
      <c r="M4" s="373" t="str">
        <f>[2]Proyecto!K4</f>
        <v>Versión 001</v>
      </c>
      <c r="N4" s="374"/>
      <c r="O4" s="206"/>
      <c r="P4" s="206"/>
      <c r="Q4" s="206"/>
      <c r="R4" s="206"/>
      <c r="S4" s="206"/>
      <c r="T4" s="206"/>
      <c r="U4" s="206"/>
      <c r="V4" s="206"/>
    </row>
    <row r="5" spans="1:23" s="140" customFormat="1" ht="18" customHeight="1" thickBot="1" x14ac:dyDescent="0.25">
      <c r="D5" s="370"/>
      <c r="E5" s="355" t="s">
        <v>119</v>
      </c>
      <c r="F5" s="355"/>
      <c r="G5" s="355"/>
      <c r="H5" s="355"/>
      <c r="I5" s="355"/>
      <c r="J5" s="355"/>
      <c r="K5" s="355"/>
      <c r="L5" s="355"/>
      <c r="M5" s="375" t="s">
        <v>120</v>
      </c>
      <c r="N5" s="376"/>
      <c r="O5" s="206"/>
      <c r="P5" s="206"/>
      <c r="Q5" s="206"/>
      <c r="R5" s="206"/>
      <c r="S5" s="206"/>
      <c r="T5" s="206"/>
      <c r="U5" s="206"/>
      <c r="V5" s="206"/>
    </row>
    <row r="6" spans="1:23" x14ac:dyDescent="0.2">
      <c r="D6" s="5"/>
      <c r="E6" s="5"/>
      <c r="F6" s="5"/>
      <c r="G6" s="5"/>
    </row>
    <row r="7" spans="1:23" ht="30.75" customHeight="1" x14ac:dyDescent="0.2">
      <c r="D7" s="380" t="s">
        <v>0</v>
      </c>
      <c r="E7" s="381"/>
      <c r="F7" s="382" t="s">
        <v>223</v>
      </c>
      <c r="G7" s="382"/>
      <c r="H7" s="382"/>
      <c r="I7" s="382"/>
      <c r="J7" s="382"/>
      <c r="K7" s="382"/>
      <c r="L7" s="382"/>
      <c r="M7" s="382"/>
      <c r="N7" s="382"/>
    </row>
    <row r="8" spans="1:23" ht="12.75" thickBot="1" x14ac:dyDescent="0.25"/>
    <row r="9" spans="1:23" ht="42" customHeight="1" thickBot="1" x14ac:dyDescent="0.25">
      <c r="B9" s="156" t="s">
        <v>296</v>
      </c>
      <c r="C9" s="197" t="s">
        <v>332</v>
      </c>
      <c r="D9" s="157" t="s">
        <v>74</v>
      </c>
      <c r="E9" s="157" t="s">
        <v>75</v>
      </c>
      <c r="F9" s="157" t="s">
        <v>76</v>
      </c>
      <c r="G9" s="158" t="s">
        <v>77</v>
      </c>
      <c r="H9" s="157" t="s">
        <v>78</v>
      </c>
      <c r="I9" s="159" t="s">
        <v>86</v>
      </c>
      <c r="J9" s="159" t="s">
        <v>87</v>
      </c>
      <c r="K9" s="159" t="s">
        <v>88</v>
      </c>
      <c r="L9" s="158" t="s">
        <v>272</v>
      </c>
      <c r="M9" s="160" t="s">
        <v>340</v>
      </c>
      <c r="N9" s="161" t="s">
        <v>336</v>
      </c>
    </row>
    <row r="10" spans="1:23" s="148" customFormat="1" ht="72" customHeight="1" x14ac:dyDescent="0.2">
      <c r="A10" s="364" t="s">
        <v>191</v>
      </c>
      <c r="B10" s="365" t="s">
        <v>307</v>
      </c>
      <c r="C10" s="377">
        <f>SUM(G10:G16)</f>
        <v>0.35</v>
      </c>
      <c r="D10" s="167" t="s">
        <v>356</v>
      </c>
      <c r="E10" s="167" t="s">
        <v>297</v>
      </c>
      <c r="F10" s="167"/>
      <c r="G10" s="193">
        <v>0.05</v>
      </c>
      <c r="H10" s="167" t="s">
        <v>326</v>
      </c>
      <c r="I10" s="168">
        <v>44655</v>
      </c>
      <c r="J10" s="168">
        <v>44771</v>
      </c>
      <c r="K10" s="169">
        <f>(J10-I10)/7</f>
        <v>16.571428571428573</v>
      </c>
      <c r="L10" s="167" t="s">
        <v>339</v>
      </c>
      <c r="M10" s="170" t="s">
        <v>341</v>
      </c>
      <c r="N10" s="211">
        <v>3.4000000000000002E-2</v>
      </c>
      <c r="O10" s="397">
        <f>+N10/G10</f>
        <v>0.68</v>
      </c>
      <c r="P10" s="207"/>
      <c r="Q10" s="209"/>
      <c r="R10" s="207"/>
      <c r="S10" s="207"/>
      <c r="T10" s="209"/>
      <c r="U10" s="207"/>
      <c r="V10" s="207"/>
      <c r="W10" s="210"/>
    </row>
    <row r="11" spans="1:23" s="148" customFormat="1" ht="54" customHeight="1" x14ac:dyDescent="0.2">
      <c r="A11" s="364"/>
      <c r="B11" s="366"/>
      <c r="C11" s="378"/>
      <c r="D11" s="162" t="s">
        <v>303</v>
      </c>
      <c r="E11" s="162" t="s">
        <v>305</v>
      </c>
      <c r="F11" s="162"/>
      <c r="G11" s="194">
        <v>0.05</v>
      </c>
      <c r="H11" s="162" t="s">
        <v>326</v>
      </c>
      <c r="I11" s="163">
        <v>44655</v>
      </c>
      <c r="J11" s="163">
        <v>44771</v>
      </c>
      <c r="K11" s="164">
        <f t="shared" ref="K11:K27" si="0">(J11-I11)/7</f>
        <v>16.571428571428573</v>
      </c>
      <c r="L11" s="162" t="s">
        <v>342</v>
      </c>
      <c r="M11" s="165" t="s">
        <v>341</v>
      </c>
      <c r="N11" s="212">
        <v>3.4000000000000002E-2</v>
      </c>
      <c r="O11" s="397">
        <f t="shared" ref="O11:O27" si="1">+N11/G11</f>
        <v>0.68</v>
      </c>
      <c r="P11" s="207"/>
      <c r="Q11" s="209"/>
      <c r="R11" s="207"/>
      <c r="S11" s="207"/>
      <c r="T11" s="209"/>
      <c r="U11" s="207"/>
      <c r="V11" s="207"/>
      <c r="W11" s="210"/>
    </row>
    <row r="12" spans="1:23" s="148" customFormat="1" ht="71.25" customHeight="1" x14ac:dyDescent="0.2">
      <c r="A12" s="364"/>
      <c r="B12" s="366"/>
      <c r="C12" s="378"/>
      <c r="D12" s="162" t="s">
        <v>357</v>
      </c>
      <c r="E12" s="162" t="s">
        <v>298</v>
      </c>
      <c r="F12" s="162"/>
      <c r="G12" s="194">
        <v>0.05</v>
      </c>
      <c r="H12" s="162" t="s">
        <v>245</v>
      </c>
      <c r="I12" s="163">
        <v>44655</v>
      </c>
      <c r="J12" s="163">
        <v>44771</v>
      </c>
      <c r="K12" s="164">
        <f t="shared" si="0"/>
        <v>16.571428571428573</v>
      </c>
      <c r="L12" s="162" t="s">
        <v>343</v>
      </c>
      <c r="M12" s="165" t="s">
        <v>341</v>
      </c>
      <c r="N12" s="212">
        <v>3.4000000000000002E-2</v>
      </c>
      <c r="O12" s="397">
        <f t="shared" si="1"/>
        <v>0.68</v>
      </c>
      <c r="P12" s="207"/>
      <c r="Q12" s="209"/>
      <c r="R12" s="207"/>
      <c r="S12" s="207"/>
      <c r="T12" s="209"/>
      <c r="U12" s="207"/>
      <c r="V12" s="207"/>
      <c r="W12" s="210"/>
    </row>
    <row r="13" spans="1:23" s="148" customFormat="1" ht="63.75" customHeight="1" x14ac:dyDescent="0.2">
      <c r="A13" s="364"/>
      <c r="B13" s="366"/>
      <c r="C13" s="378"/>
      <c r="D13" s="162" t="s">
        <v>304</v>
      </c>
      <c r="E13" s="162" t="s">
        <v>305</v>
      </c>
      <c r="F13" s="162"/>
      <c r="G13" s="194">
        <v>0.05</v>
      </c>
      <c r="H13" s="162" t="s">
        <v>245</v>
      </c>
      <c r="I13" s="163">
        <v>44655</v>
      </c>
      <c r="J13" s="163">
        <v>44771</v>
      </c>
      <c r="K13" s="164">
        <f t="shared" si="0"/>
        <v>16.571428571428573</v>
      </c>
      <c r="L13" s="162" t="s">
        <v>342</v>
      </c>
      <c r="M13" s="165" t="s">
        <v>341</v>
      </c>
      <c r="N13" s="221">
        <v>3.4000000000000002E-2</v>
      </c>
      <c r="O13" s="397">
        <f t="shared" si="1"/>
        <v>0.68</v>
      </c>
      <c r="P13" s="207"/>
      <c r="Q13" s="209"/>
      <c r="R13" s="207"/>
      <c r="S13" s="207"/>
      <c r="T13" s="209"/>
      <c r="U13" s="207"/>
      <c r="V13" s="207"/>
      <c r="W13" s="210"/>
    </row>
    <row r="14" spans="1:23" s="148" customFormat="1" ht="72" customHeight="1" x14ac:dyDescent="0.2">
      <c r="A14" s="364"/>
      <c r="B14" s="366"/>
      <c r="C14" s="378"/>
      <c r="D14" s="162" t="s">
        <v>299</v>
      </c>
      <c r="E14" s="162" t="s">
        <v>301</v>
      </c>
      <c r="F14" s="162"/>
      <c r="G14" s="194">
        <v>0.05</v>
      </c>
      <c r="H14" s="162" t="s">
        <v>328</v>
      </c>
      <c r="I14" s="163">
        <v>44774</v>
      </c>
      <c r="J14" s="163">
        <v>44862</v>
      </c>
      <c r="K14" s="164">
        <f t="shared" si="0"/>
        <v>12.571428571428571</v>
      </c>
      <c r="L14" s="166" t="s">
        <v>344</v>
      </c>
      <c r="M14" s="165" t="s">
        <v>341</v>
      </c>
      <c r="N14" s="212">
        <v>0</v>
      </c>
      <c r="O14" s="397">
        <f t="shared" si="1"/>
        <v>0</v>
      </c>
      <c r="P14" s="207"/>
      <c r="Q14" s="209"/>
      <c r="R14" s="207"/>
      <c r="S14" s="207"/>
      <c r="T14" s="209"/>
      <c r="U14" s="207"/>
      <c r="V14" s="207"/>
      <c r="W14" s="210"/>
    </row>
    <row r="15" spans="1:23" s="148" customFormat="1" ht="51" customHeight="1" x14ac:dyDescent="0.2">
      <c r="A15" s="364"/>
      <c r="B15" s="366"/>
      <c r="C15" s="378"/>
      <c r="D15" s="171" t="s">
        <v>300</v>
      </c>
      <c r="E15" s="171" t="s">
        <v>302</v>
      </c>
      <c r="F15" s="171"/>
      <c r="G15" s="195">
        <v>0.05</v>
      </c>
      <c r="H15" s="171" t="s">
        <v>328</v>
      </c>
      <c r="I15" s="172">
        <v>44865</v>
      </c>
      <c r="J15" s="172">
        <v>44925</v>
      </c>
      <c r="K15" s="164">
        <f t="shared" si="0"/>
        <v>8.5714285714285712</v>
      </c>
      <c r="L15" s="173"/>
      <c r="M15" s="174" t="s">
        <v>345</v>
      </c>
      <c r="N15" s="213">
        <v>0</v>
      </c>
      <c r="O15" s="397">
        <f t="shared" si="1"/>
        <v>0</v>
      </c>
      <c r="P15" s="207"/>
      <c r="Q15" s="209"/>
      <c r="R15" s="207"/>
      <c r="S15" s="207"/>
      <c r="T15" s="209"/>
      <c r="U15" s="207"/>
      <c r="V15" s="207"/>
      <c r="W15" s="210"/>
    </row>
    <row r="16" spans="1:23" s="148" customFormat="1" ht="69.75" customHeight="1" thickBot="1" x14ac:dyDescent="0.25">
      <c r="A16" s="149"/>
      <c r="B16" s="367"/>
      <c r="C16" s="379"/>
      <c r="D16" s="175" t="s">
        <v>324</v>
      </c>
      <c r="E16" s="175" t="s">
        <v>325</v>
      </c>
      <c r="F16" s="175"/>
      <c r="G16" s="196">
        <v>0.05</v>
      </c>
      <c r="H16" s="175" t="s">
        <v>326</v>
      </c>
      <c r="I16" s="176">
        <v>44655</v>
      </c>
      <c r="J16" s="176">
        <v>44712</v>
      </c>
      <c r="K16" s="203">
        <f t="shared" si="0"/>
        <v>8.1428571428571423</v>
      </c>
      <c r="L16" s="178" t="s">
        <v>346</v>
      </c>
      <c r="M16" s="179" t="s">
        <v>341</v>
      </c>
      <c r="N16" s="214">
        <v>6.9000000000000006E-2</v>
      </c>
      <c r="O16" s="397"/>
      <c r="P16" s="207"/>
      <c r="Q16" s="209"/>
      <c r="R16" s="207"/>
      <c r="S16" s="207"/>
      <c r="T16" s="209"/>
      <c r="U16" s="207"/>
      <c r="V16" s="207"/>
      <c r="W16" s="210"/>
    </row>
    <row r="17" spans="1:23" s="148" customFormat="1" ht="39.75" customHeight="1" x14ac:dyDescent="0.2">
      <c r="A17" s="204"/>
      <c r="B17" s="383" t="s">
        <v>306</v>
      </c>
      <c r="C17" s="377">
        <f>SUM(G17:G20)</f>
        <v>0.25</v>
      </c>
      <c r="D17" s="224" t="s">
        <v>347</v>
      </c>
      <c r="E17" s="224" t="s">
        <v>348</v>
      </c>
      <c r="F17" s="224"/>
      <c r="G17" s="225">
        <v>0.05</v>
      </c>
      <c r="H17" s="162" t="s">
        <v>285</v>
      </c>
      <c r="I17" s="163">
        <v>44739</v>
      </c>
      <c r="J17" s="163">
        <v>44804</v>
      </c>
      <c r="K17" s="229"/>
      <c r="L17" s="226" t="s">
        <v>355</v>
      </c>
      <c r="M17" s="227" t="s">
        <v>341</v>
      </c>
      <c r="N17" s="221">
        <v>2.7000000000000001E-3</v>
      </c>
      <c r="O17" s="397">
        <f t="shared" si="1"/>
        <v>5.3999999999999999E-2</v>
      </c>
      <c r="P17" s="207"/>
      <c r="Q17" s="209"/>
      <c r="R17" s="207"/>
      <c r="S17" s="207"/>
      <c r="T17" s="209"/>
      <c r="U17" s="207"/>
      <c r="V17" s="207"/>
      <c r="W17" s="210"/>
    </row>
    <row r="18" spans="1:23" s="148" customFormat="1" ht="47.25" customHeight="1" x14ac:dyDescent="0.2">
      <c r="A18" s="150"/>
      <c r="B18" s="384"/>
      <c r="C18" s="378"/>
      <c r="D18" s="162" t="s">
        <v>321</v>
      </c>
      <c r="E18" s="162" t="s">
        <v>308</v>
      </c>
      <c r="F18" s="162"/>
      <c r="G18" s="194">
        <v>7.0000000000000007E-2</v>
      </c>
      <c r="H18" s="162" t="s">
        <v>285</v>
      </c>
      <c r="I18" s="163">
        <v>44809</v>
      </c>
      <c r="J18" s="163">
        <v>44865</v>
      </c>
      <c r="K18" s="164">
        <f t="shared" si="0"/>
        <v>8</v>
      </c>
      <c r="L18" s="186"/>
      <c r="M18" s="187" t="s">
        <v>345</v>
      </c>
      <c r="N18" s="228">
        <v>0</v>
      </c>
      <c r="O18" s="397">
        <f t="shared" si="1"/>
        <v>0</v>
      </c>
      <c r="P18" s="207"/>
      <c r="Q18" s="209"/>
      <c r="R18" s="207"/>
      <c r="S18" s="207"/>
      <c r="T18" s="209"/>
      <c r="U18" s="207"/>
      <c r="V18" s="207"/>
      <c r="W18" s="210"/>
    </row>
    <row r="19" spans="1:23" s="148" customFormat="1" ht="39.75" customHeight="1" x14ac:dyDescent="0.2">
      <c r="A19" s="150"/>
      <c r="B19" s="384"/>
      <c r="C19" s="378"/>
      <c r="D19" s="162" t="s">
        <v>322</v>
      </c>
      <c r="E19" s="162" t="s">
        <v>309</v>
      </c>
      <c r="F19" s="162"/>
      <c r="G19" s="194">
        <v>0.08</v>
      </c>
      <c r="H19" s="162" t="s">
        <v>285</v>
      </c>
      <c r="I19" s="163">
        <v>44830</v>
      </c>
      <c r="J19" s="163">
        <v>44926</v>
      </c>
      <c r="K19" s="164">
        <f t="shared" si="0"/>
        <v>13.714285714285714</v>
      </c>
      <c r="L19" s="186"/>
      <c r="M19" s="187" t="s">
        <v>345</v>
      </c>
      <c r="N19" s="216">
        <v>0</v>
      </c>
      <c r="O19" s="397">
        <f t="shared" si="1"/>
        <v>0</v>
      </c>
      <c r="P19" s="207"/>
      <c r="Q19" s="209"/>
      <c r="R19" s="207"/>
      <c r="S19" s="207"/>
      <c r="T19" s="209"/>
      <c r="U19" s="207"/>
      <c r="V19" s="207"/>
      <c r="W19" s="210"/>
    </row>
    <row r="20" spans="1:23" s="148" customFormat="1" ht="42.75" customHeight="1" thickBot="1" x14ac:dyDescent="0.25">
      <c r="A20" s="150"/>
      <c r="B20" s="385"/>
      <c r="C20" s="379"/>
      <c r="D20" s="182" t="s">
        <v>323</v>
      </c>
      <c r="E20" s="182" t="s">
        <v>311</v>
      </c>
      <c r="F20" s="182"/>
      <c r="G20" s="199">
        <v>0.05</v>
      </c>
      <c r="H20" s="182" t="s">
        <v>310</v>
      </c>
      <c r="I20" s="183">
        <v>44844</v>
      </c>
      <c r="J20" s="183">
        <v>44926</v>
      </c>
      <c r="K20" s="203">
        <f t="shared" si="0"/>
        <v>11.714285714285714</v>
      </c>
      <c r="L20" s="184"/>
      <c r="M20" s="185" t="s">
        <v>345</v>
      </c>
      <c r="N20" s="217">
        <v>0</v>
      </c>
      <c r="O20" s="397">
        <f t="shared" si="1"/>
        <v>0</v>
      </c>
      <c r="P20" s="207"/>
      <c r="Q20" s="209"/>
      <c r="R20" s="207"/>
      <c r="S20" s="207"/>
      <c r="T20" s="209"/>
      <c r="U20" s="207"/>
      <c r="V20" s="207"/>
      <c r="W20" s="210"/>
    </row>
    <row r="21" spans="1:23" s="148" customFormat="1" ht="65.25" customHeight="1" thickBot="1" x14ac:dyDescent="0.25">
      <c r="A21" s="150"/>
      <c r="B21" s="201" t="s">
        <v>318</v>
      </c>
      <c r="C21" s="202">
        <f>SUM(G21)</f>
        <v>0.1</v>
      </c>
      <c r="D21" s="152" t="s">
        <v>316</v>
      </c>
      <c r="E21" s="152" t="s">
        <v>317</v>
      </c>
      <c r="F21" s="152"/>
      <c r="G21" s="200">
        <v>0.1</v>
      </c>
      <c r="H21" s="152" t="s">
        <v>326</v>
      </c>
      <c r="I21" s="153">
        <v>44652</v>
      </c>
      <c r="J21" s="153">
        <v>44925</v>
      </c>
      <c r="K21" s="169">
        <f t="shared" si="0"/>
        <v>39</v>
      </c>
      <c r="L21" s="154" t="s">
        <v>349</v>
      </c>
      <c r="M21" s="155" t="s">
        <v>341</v>
      </c>
      <c r="N21" s="218">
        <v>0.03</v>
      </c>
      <c r="O21" s="397">
        <f t="shared" si="1"/>
        <v>0.3</v>
      </c>
      <c r="P21" s="207"/>
      <c r="Q21" s="209"/>
      <c r="R21" s="207"/>
      <c r="S21" s="207"/>
      <c r="T21" s="209"/>
      <c r="U21" s="207"/>
      <c r="V21" s="207"/>
      <c r="W21" s="210"/>
    </row>
    <row r="22" spans="1:23" s="148" customFormat="1" ht="70.5" customHeight="1" x14ac:dyDescent="0.2">
      <c r="A22" s="150"/>
      <c r="B22" s="383" t="s">
        <v>312</v>
      </c>
      <c r="C22" s="377">
        <f>SUM(G22:G24)</f>
        <v>0.15000000000000002</v>
      </c>
      <c r="D22" s="167" t="s">
        <v>350</v>
      </c>
      <c r="E22" s="167" t="s">
        <v>351</v>
      </c>
      <c r="F22" s="167"/>
      <c r="G22" s="193">
        <v>0.03</v>
      </c>
      <c r="H22" s="167" t="s">
        <v>330</v>
      </c>
      <c r="I22" s="168">
        <v>44713</v>
      </c>
      <c r="J22" s="168">
        <v>44785</v>
      </c>
      <c r="K22" s="169"/>
      <c r="L22" s="180" t="s">
        <v>353</v>
      </c>
      <c r="M22" s="181" t="s">
        <v>341</v>
      </c>
      <c r="N22" s="215">
        <v>6.8000000000000005E-2</v>
      </c>
      <c r="O22" s="397">
        <f t="shared" si="1"/>
        <v>2.2666666666666671</v>
      </c>
      <c r="P22" s="207"/>
      <c r="Q22" s="209"/>
      <c r="R22" s="207"/>
      <c r="S22" s="207"/>
      <c r="T22" s="209"/>
      <c r="U22" s="207"/>
      <c r="V22" s="207"/>
      <c r="W22" s="210"/>
    </row>
    <row r="23" spans="1:23" s="148" customFormat="1" ht="86.25" customHeight="1" x14ac:dyDescent="0.2">
      <c r="A23" s="150"/>
      <c r="B23" s="384"/>
      <c r="C23" s="378"/>
      <c r="D23" s="162" t="s">
        <v>313</v>
      </c>
      <c r="E23" s="162" t="s">
        <v>305</v>
      </c>
      <c r="F23" s="162"/>
      <c r="G23" s="194">
        <v>0.05</v>
      </c>
      <c r="H23" s="162" t="s">
        <v>329</v>
      </c>
      <c r="I23" s="163">
        <v>44788</v>
      </c>
      <c r="J23" s="163">
        <v>44804</v>
      </c>
      <c r="K23" s="164">
        <f t="shared" si="0"/>
        <v>2.2857142857142856</v>
      </c>
      <c r="L23" s="186"/>
      <c r="M23" s="187" t="s">
        <v>345</v>
      </c>
      <c r="N23" s="216"/>
      <c r="O23" s="397">
        <f t="shared" si="1"/>
        <v>0</v>
      </c>
      <c r="P23" s="207"/>
      <c r="Q23" s="209"/>
      <c r="R23" s="207"/>
      <c r="S23" s="207"/>
      <c r="T23" s="209"/>
      <c r="U23" s="207"/>
      <c r="V23" s="207"/>
      <c r="W23" s="210"/>
    </row>
    <row r="24" spans="1:23" s="148" customFormat="1" ht="75.75" customHeight="1" thickBot="1" x14ac:dyDescent="0.25">
      <c r="A24" s="150"/>
      <c r="B24" s="385"/>
      <c r="C24" s="379"/>
      <c r="D24" s="175" t="s">
        <v>314</v>
      </c>
      <c r="E24" s="175" t="s">
        <v>319</v>
      </c>
      <c r="F24" s="175"/>
      <c r="G24" s="196">
        <v>7.0000000000000007E-2</v>
      </c>
      <c r="H24" s="175" t="s">
        <v>329</v>
      </c>
      <c r="I24" s="176">
        <v>44809</v>
      </c>
      <c r="J24" s="176">
        <v>44926</v>
      </c>
      <c r="K24" s="177">
        <f t="shared" si="0"/>
        <v>16.714285714285715</v>
      </c>
      <c r="L24" s="188"/>
      <c r="M24" s="189" t="s">
        <v>345</v>
      </c>
      <c r="N24" s="219"/>
      <c r="O24" s="397">
        <f t="shared" si="1"/>
        <v>0</v>
      </c>
      <c r="P24" s="207"/>
      <c r="Q24" s="209"/>
      <c r="R24" s="207"/>
      <c r="S24" s="207"/>
      <c r="T24" s="209"/>
      <c r="U24" s="207"/>
      <c r="V24" s="207"/>
      <c r="W24" s="210"/>
    </row>
    <row r="25" spans="1:23" s="148" customFormat="1" ht="56.25" customHeight="1" x14ac:dyDescent="0.2">
      <c r="A25" s="150"/>
      <c r="B25" s="365" t="s">
        <v>315</v>
      </c>
      <c r="C25" s="377">
        <f>SUM(G25:G27)</f>
        <v>0.15000000000000002</v>
      </c>
      <c r="D25" s="167" t="s">
        <v>320</v>
      </c>
      <c r="E25" s="167"/>
      <c r="F25" s="167"/>
      <c r="G25" s="193">
        <v>0.05</v>
      </c>
      <c r="H25" s="167" t="s">
        <v>330</v>
      </c>
      <c r="I25" s="168">
        <v>44572</v>
      </c>
      <c r="J25" s="168">
        <v>44925</v>
      </c>
      <c r="K25" s="169">
        <f t="shared" si="0"/>
        <v>50.428571428571431</v>
      </c>
      <c r="L25" s="230" t="s">
        <v>352</v>
      </c>
      <c r="M25" s="190" t="s">
        <v>341</v>
      </c>
      <c r="N25" s="215">
        <v>2.29E-2</v>
      </c>
      <c r="O25" s="397">
        <f t="shared" si="1"/>
        <v>0.45799999999999996</v>
      </c>
      <c r="P25" s="207"/>
      <c r="Q25" s="209"/>
      <c r="R25" s="207"/>
      <c r="S25" s="207"/>
      <c r="T25" s="209"/>
      <c r="U25" s="207"/>
      <c r="V25" s="207"/>
      <c r="W25" s="210"/>
    </row>
    <row r="26" spans="1:23" s="148" customFormat="1" ht="56.25" customHeight="1" x14ac:dyDescent="0.2">
      <c r="A26" s="150"/>
      <c r="B26" s="366"/>
      <c r="C26" s="378"/>
      <c r="D26" s="162" t="s">
        <v>327</v>
      </c>
      <c r="E26" s="162"/>
      <c r="F26" s="162"/>
      <c r="G26" s="194">
        <v>0.05</v>
      </c>
      <c r="H26" s="162" t="s">
        <v>330</v>
      </c>
      <c r="I26" s="163">
        <v>44655</v>
      </c>
      <c r="J26" s="163">
        <v>44925</v>
      </c>
      <c r="K26" s="164">
        <f t="shared" si="0"/>
        <v>38.571428571428569</v>
      </c>
      <c r="L26" s="231" t="s">
        <v>354</v>
      </c>
      <c r="M26" s="192" t="s">
        <v>341</v>
      </c>
      <c r="N26" s="216">
        <v>1.46E-2</v>
      </c>
      <c r="O26" s="397">
        <f t="shared" si="1"/>
        <v>0.29199999999999998</v>
      </c>
      <c r="P26" s="207"/>
      <c r="Q26" s="209"/>
      <c r="R26" s="207"/>
      <c r="S26" s="207"/>
      <c r="T26" s="209"/>
      <c r="U26" s="207"/>
      <c r="V26" s="207"/>
      <c r="W26" s="210"/>
    </row>
    <row r="27" spans="1:23" s="151" customFormat="1" ht="47.25" customHeight="1" thickBot="1" x14ac:dyDescent="0.25">
      <c r="B27" s="367"/>
      <c r="C27" s="379"/>
      <c r="D27" s="182" t="s">
        <v>331</v>
      </c>
      <c r="E27" s="191"/>
      <c r="F27" s="191"/>
      <c r="G27" s="199">
        <v>0.05</v>
      </c>
      <c r="H27" s="182" t="s">
        <v>285</v>
      </c>
      <c r="I27" s="183">
        <v>44718</v>
      </c>
      <c r="J27" s="183">
        <v>44897</v>
      </c>
      <c r="K27" s="177">
        <f t="shared" si="0"/>
        <v>25.571428571428573</v>
      </c>
      <c r="L27" s="191"/>
      <c r="M27" s="191"/>
      <c r="N27" s="217">
        <v>4.4000000000000003E-3</v>
      </c>
      <c r="O27" s="397">
        <f t="shared" si="1"/>
        <v>8.7999999999999995E-2</v>
      </c>
      <c r="P27" s="208"/>
      <c r="Q27" s="209"/>
      <c r="R27" s="208"/>
      <c r="S27" s="208"/>
      <c r="T27" s="209"/>
      <c r="U27" s="208"/>
      <c r="V27" s="208"/>
      <c r="W27" s="210"/>
    </row>
    <row r="28" spans="1:23" ht="34.5" customHeight="1" thickBot="1" x14ac:dyDescent="0.25">
      <c r="C28" s="198">
        <f>+C10+C17+C21+C22+C25</f>
        <v>1</v>
      </c>
      <c r="G28" s="198">
        <f>SUM(G10:G27)</f>
        <v>1.0000000000000002</v>
      </c>
      <c r="N28" s="222">
        <f>SUM(N10:N27)</f>
        <v>0.34760000000000002</v>
      </c>
      <c r="O28" s="223" t="s">
        <v>338</v>
      </c>
    </row>
    <row r="30" spans="1:23" x14ac:dyDescent="0.2">
      <c r="N30" s="220">
        <f>1-N28</f>
        <v>0.65239999999999998</v>
      </c>
      <c r="O30" s="223" t="s">
        <v>337</v>
      </c>
    </row>
  </sheetData>
  <mergeCells count="20">
    <mergeCell ref="B25:B27"/>
    <mergeCell ref="C25:C27"/>
    <mergeCell ref="B17:B20"/>
    <mergeCell ref="C17:C20"/>
    <mergeCell ref="B22:B24"/>
    <mergeCell ref="C22:C24"/>
    <mergeCell ref="A10:A15"/>
    <mergeCell ref="B10:B16"/>
    <mergeCell ref="D2:D5"/>
    <mergeCell ref="E2:L2"/>
    <mergeCell ref="M2:N2"/>
    <mergeCell ref="E3:L3"/>
    <mergeCell ref="M3:N3"/>
    <mergeCell ref="E4:L4"/>
    <mergeCell ref="M4:N4"/>
    <mergeCell ref="E5:L5"/>
    <mergeCell ref="M5:N5"/>
    <mergeCell ref="C10:C16"/>
    <mergeCell ref="D7:E7"/>
    <mergeCell ref="F7:N7"/>
  </mergeCells>
  <dataValidations count="1">
    <dataValidation type="whole" allowBlank="1" showInputMessage="1" showErrorMessage="1" sqref="H8:M8 L27:M65457 H28:K65457">
      <formula1>1</formula1>
      <formula2>5</formula2>
    </dataValidation>
  </dataValidations>
  <pageMargins left="0.7" right="0.7" top="0.75" bottom="0.75" header="0.3" footer="0.3"/>
  <pageSetup scale="25" orientation="portrait" r:id="rId1"/>
  <ignoredErrors>
    <ignoredError sqref="C25 C10 C17"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D25" sqref="D25"/>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0"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391"/>
      <c r="C2" s="392"/>
      <c r="D2" s="388" t="s">
        <v>118</v>
      </c>
      <c r="E2" s="342"/>
      <c r="F2" s="342"/>
      <c r="G2" s="342"/>
      <c r="H2" s="342"/>
      <c r="I2" s="342"/>
      <c r="J2" s="342"/>
      <c r="K2" s="64"/>
      <c r="L2" s="64"/>
      <c r="M2" s="358" t="str">
        <f>Proyecto!K2</f>
        <v>Código: GC-F-015</v>
      </c>
      <c r="N2" s="336"/>
      <c r="O2" s="336"/>
      <c r="P2" s="337"/>
      <c r="R2" s="11"/>
      <c r="S2" s="11"/>
      <c r="T2" s="11" t="s">
        <v>126</v>
      </c>
      <c r="U2" s="12"/>
      <c r="AE2" s="13"/>
    </row>
    <row r="3" spans="2:31" s="3" customFormat="1" ht="23.25" customHeight="1" x14ac:dyDescent="0.2">
      <c r="B3" s="393"/>
      <c r="C3" s="394"/>
      <c r="D3" s="389" t="s">
        <v>138</v>
      </c>
      <c r="E3" s="298"/>
      <c r="F3" s="298"/>
      <c r="G3" s="298"/>
      <c r="H3" s="298"/>
      <c r="I3" s="298"/>
      <c r="J3" s="298"/>
      <c r="K3" s="63"/>
      <c r="L3" s="63"/>
      <c r="M3" s="359" t="str">
        <f>Proyecto!K3</f>
        <v>Fecha: 17 de septiembre de 2014</v>
      </c>
      <c r="N3" s="297"/>
      <c r="O3" s="297"/>
      <c r="P3" s="338"/>
      <c r="R3" s="11"/>
      <c r="S3" s="11"/>
      <c r="T3" s="11" t="s">
        <v>127</v>
      </c>
      <c r="U3" s="12"/>
      <c r="AE3" s="13"/>
    </row>
    <row r="4" spans="2:31" s="3" customFormat="1" ht="24" customHeight="1" x14ac:dyDescent="0.2">
      <c r="B4" s="393"/>
      <c r="C4" s="394"/>
      <c r="D4" s="389" t="s">
        <v>139</v>
      </c>
      <c r="E4" s="298"/>
      <c r="F4" s="298"/>
      <c r="G4" s="298"/>
      <c r="H4" s="298"/>
      <c r="I4" s="298"/>
      <c r="J4" s="298"/>
      <c r="K4" s="63"/>
      <c r="L4" s="63"/>
      <c r="M4" s="359" t="str">
        <f>Proyecto!K4</f>
        <v>Versión 001</v>
      </c>
      <c r="N4" s="297"/>
      <c r="O4" s="297"/>
      <c r="P4" s="338"/>
      <c r="R4" s="11"/>
      <c r="T4" s="11" t="s">
        <v>128</v>
      </c>
      <c r="U4" s="12"/>
      <c r="AE4" s="13"/>
    </row>
    <row r="5" spans="2:31" s="3" customFormat="1" ht="22.5" customHeight="1" thickBot="1" x14ac:dyDescent="0.25">
      <c r="B5" s="395"/>
      <c r="C5" s="396"/>
      <c r="D5" s="390" t="s">
        <v>119</v>
      </c>
      <c r="E5" s="347"/>
      <c r="F5" s="347"/>
      <c r="G5" s="347"/>
      <c r="H5" s="347"/>
      <c r="I5" s="347"/>
      <c r="J5" s="347"/>
      <c r="K5" s="65"/>
      <c r="L5" s="65"/>
      <c r="M5" s="360" t="s">
        <v>120</v>
      </c>
      <c r="N5" s="339"/>
      <c r="O5" s="339"/>
      <c r="P5" s="340"/>
      <c r="R5" s="11"/>
      <c r="T5" s="11" t="s">
        <v>129</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232" t="s">
        <v>0</v>
      </c>
      <c r="C7" s="232"/>
      <c r="D7" s="274" t="str">
        <f>Proyecto!$E$7</f>
        <v xml:space="preserve">Implementación del Programa de Gestión del Cambio, Gestión del Conocimiento e Innovación
</v>
      </c>
      <c r="E7" s="274"/>
      <c r="F7" s="274"/>
      <c r="G7" s="274"/>
      <c r="H7" s="274"/>
      <c r="I7" s="274"/>
      <c r="J7" s="274"/>
      <c r="K7" s="274"/>
      <c r="L7" s="274"/>
      <c r="M7" s="274"/>
      <c r="N7" s="274"/>
      <c r="O7" s="274"/>
      <c r="P7" s="274"/>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88" t="s">
        <v>21</v>
      </c>
      <c r="C10" s="288"/>
      <c r="D10" s="288"/>
      <c r="E10" s="288"/>
      <c r="F10" s="288"/>
      <c r="G10" s="288"/>
      <c r="H10" s="288"/>
      <c r="I10" s="288"/>
      <c r="J10" s="288"/>
      <c r="K10" s="288"/>
      <c r="L10" s="288"/>
      <c r="M10" s="288"/>
      <c r="N10" s="288"/>
      <c r="O10" s="288"/>
      <c r="P10" s="288"/>
    </row>
    <row r="11" spans="2:31" ht="21.95" customHeight="1" x14ac:dyDescent="0.2">
      <c r="B11" s="286" t="s">
        <v>122</v>
      </c>
      <c r="C11" s="286"/>
      <c r="D11" s="286"/>
      <c r="E11" s="286"/>
      <c r="F11" s="70" t="s">
        <v>123</v>
      </c>
      <c r="G11" s="286" t="s">
        <v>124</v>
      </c>
      <c r="H11" s="286"/>
      <c r="I11" s="286"/>
      <c r="J11" s="286"/>
      <c r="K11" s="71"/>
      <c r="L11" s="71"/>
      <c r="M11" s="286" t="s">
        <v>125</v>
      </c>
      <c r="N11" s="286"/>
      <c r="O11" s="286"/>
      <c r="P11" s="286"/>
    </row>
    <row r="12" spans="2:31" ht="49.5" customHeight="1" x14ac:dyDescent="0.2">
      <c r="B12" s="386" t="s">
        <v>142</v>
      </c>
      <c r="C12" s="386"/>
      <c r="D12" s="386"/>
      <c r="E12" s="386"/>
      <c r="F12" s="85" t="s">
        <v>128</v>
      </c>
      <c r="G12" s="386" t="s">
        <v>164</v>
      </c>
      <c r="H12" s="386"/>
      <c r="I12" s="386"/>
      <c r="J12" s="386"/>
      <c r="K12" s="86"/>
      <c r="L12" s="86"/>
      <c r="M12" s="387" t="s">
        <v>258</v>
      </c>
      <c r="N12" s="387"/>
      <c r="O12" s="387"/>
      <c r="P12" s="387"/>
    </row>
    <row r="13" spans="2:31" ht="58.5" customHeight="1" x14ac:dyDescent="0.2">
      <c r="B13" s="386" t="s">
        <v>335</v>
      </c>
      <c r="C13" s="386"/>
      <c r="D13" s="386"/>
      <c r="E13" s="386"/>
      <c r="F13" s="85" t="s">
        <v>128</v>
      </c>
      <c r="G13" s="386" t="s">
        <v>334</v>
      </c>
      <c r="H13" s="386"/>
      <c r="I13" s="386"/>
      <c r="J13" s="386"/>
      <c r="K13" s="86"/>
      <c r="L13" s="86"/>
      <c r="M13" s="387" t="s">
        <v>258</v>
      </c>
      <c r="N13" s="387"/>
      <c r="O13" s="387"/>
      <c r="P13" s="387"/>
    </row>
    <row r="15" spans="2:31" ht="21.95" customHeight="1" x14ac:dyDescent="0.2">
      <c r="B15" s="288" t="s">
        <v>22</v>
      </c>
      <c r="C15" s="288"/>
      <c r="D15" s="288"/>
      <c r="E15" s="288"/>
      <c r="F15" s="288"/>
      <c r="G15" s="288"/>
      <c r="H15" s="288"/>
      <c r="I15" s="288"/>
      <c r="J15" s="288"/>
      <c r="K15" s="288"/>
      <c r="L15" s="288"/>
      <c r="M15" s="288"/>
      <c r="N15" s="288"/>
      <c r="O15" s="288"/>
      <c r="P15" s="288"/>
    </row>
    <row r="16" spans="2:31" ht="21.95" customHeight="1" x14ac:dyDescent="0.2">
      <c r="B16" s="270" t="s">
        <v>191</v>
      </c>
      <c r="C16" s="270"/>
      <c r="D16" s="270"/>
      <c r="E16" s="270"/>
      <c r="F16" s="270"/>
      <c r="G16" s="270"/>
      <c r="H16" s="270"/>
      <c r="I16" s="270"/>
      <c r="J16" s="270"/>
      <c r="K16" s="270"/>
      <c r="L16" s="270"/>
      <c r="M16" s="270"/>
      <c r="N16" s="270"/>
      <c r="O16" s="270"/>
      <c r="P16" s="270"/>
    </row>
  </sheetData>
  <mergeCells count="23">
    <mergeCell ref="D2:J2"/>
    <mergeCell ref="D3:J3"/>
    <mergeCell ref="D4:J4"/>
    <mergeCell ref="D5:J5"/>
    <mergeCell ref="B10:P10"/>
    <mergeCell ref="B2:C5"/>
    <mergeCell ref="M2:P2"/>
    <mergeCell ref="M3:P3"/>
    <mergeCell ref="M4:P4"/>
    <mergeCell ref="M5:P5"/>
    <mergeCell ref="B15:P15"/>
    <mergeCell ref="B16:P16"/>
    <mergeCell ref="B7:C7"/>
    <mergeCell ref="D7:P7"/>
    <mergeCell ref="B11:E11"/>
    <mergeCell ref="G11:J11"/>
    <mergeCell ref="M11:P11"/>
    <mergeCell ref="B12:E12"/>
    <mergeCell ref="G12:J12"/>
    <mergeCell ref="M12:P12"/>
    <mergeCell ref="B13:E13"/>
    <mergeCell ref="G13:J13"/>
    <mergeCell ref="M13:P13"/>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W9:AC65503 Q9:U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6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5" sqref="M1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8" t="s">
        <v>101</v>
      </c>
      <c r="C4" s="18" t="s">
        <v>55</v>
      </c>
      <c r="E4" s="18" t="s">
        <v>56</v>
      </c>
      <c r="G4" s="18" t="s">
        <v>57</v>
      </c>
      <c r="I4" s="18" t="s">
        <v>61</v>
      </c>
      <c r="K4" s="18" t="s">
        <v>62</v>
      </c>
      <c r="M4" s="18"/>
      <c r="O4" s="18" t="s">
        <v>93</v>
      </c>
      <c r="Q4" s="18" t="s">
        <v>104</v>
      </c>
    </row>
    <row r="5" spans="1:17" x14ac:dyDescent="0.2">
      <c r="A5" t="s">
        <v>102</v>
      </c>
      <c r="C5" s="17" t="s">
        <v>50</v>
      </c>
      <c r="E5" s="17" t="s">
        <v>51</v>
      </c>
      <c r="G5" s="17" t="s">
        <v>58</v>
      </c>
      <c r="I5" s="17" t="s">
        <v>90</v>
      </c>
      <c r="K5" s="17" t="s">
        <v>63</v>
      </c>
      <c r="M5" t="s">
        <v>82</v>
      </c>
      <c r="O5" s="17" t="s">
        <v>94</v>
      </c>
      <c r="Q5" t="s">
        <v>107</v>
      </c>
    </row>
    <row r="6" spans="1:17" x14ac:dyDescent="0.2">
      <c r="A6" t="s">
        <v>103</v>
      </c>
      <c r="C6" s="17" t="s">
        <v>53</v>
      </c>
      <c r="E6" s="17" t="s">
        <v>54</v>
      </c>
      <c r="G6" s="17" t="s">
        <v>59</v>
      </c>
      <c r="I6" s="17" t="s">
        <v>91</v>
      </c>
      <c r="K6" s="17" t="s">
        <v>64</v>
      </c>
      <c r="M6" t="s">
        <v>89</v>
      </c>
      <c r="O6" s="17" t="s">
        <v>95</v>
      </c>
      <c r="Q6" t="s">
        <v>108</v>
      </c>
    </row>
    <row r="7" spans="1:17" x14ac:dyDescent="0.2">
      <c r="C7" s="17" t="s">
        <v>52</v>
      </c>
      <c r="G7" s="17" t="s">
        <v>60</v>
      </c>
      <c r="K7" s="20" t="s">
        <v>65</v>
      </c>
      <c r="M7" t="s">
        <v>131</v>
      </c>
      <c r="O7" s="20" t="s">
        <v>96</v>
      </c>
      <c r="Q7" t="s">
        <v>109</v>
      </c>
    </row>
    <row r="8" spans="1:17" x14ac:dyDescent="0.2">
      <c r="G8" s="20" t="s">
        <v>130</v>
      </c>
      <c r="O8" s="20" t="s">
        <v>97</v>
      </c>
      <c r="Q8" t="s">
        <v>110</v>
      </c>
    </row>
    <row r="9" spans="1:17" x14ac:dyDescent="0.2">
      <c r="O9" s="20" t="s">
        <v>98</v>
      </c>
      <c r="Q9" t="s">
        <v>111</v>
      </c>
    </row>
    <row r="10" spans="1:17" x14ac:dyDescent="0.2">
      <c r="O10" s="20" t="s">
        <v>99</v>
      </c>
      <c r="Q10" t="s">
        <v>112</v>
      </c>
    </row>
    <row r="11" spans="1:17" x14ac:dyDescent="0.2">
      <c r="O11" s="20" t="s">
        <v>73</v>
      </c>
      <c r="Q11" t="s">
        <v>113</v>
      </c>
    </row>
    <row r="12" spans="1:17" x14ac:dyDescent="0.2">
      <c r="Q12" t="s">
        <v>114</v>
      </c>
    </row>
    <row r="14" spans="1:17" x14ac:dyDescent="0.2">
      <c r="Q14" s="18" t="s">
        <v>115</v>
      </c>
    </row>
    <row r="15" spans="1:17" x14ac:dyDescent="0.2">
      <c r="Q15" t="s">
        <v>107</v>
      </c>
    </row>
    <row r="16" spans="1:17" x14ac:dyDescent="0.2">
      <c r="Q16" t="s">
        <v>108</v>
      </c>
    </row>
    <row r="17" spans="17:17" x14ac:dyDescent="0.2">
      <c r="Q17" t="s">
        <v>109</v>
      </c>
    </row>
    <row r="18" spans="17:17" x14ac:dyDescent="0.2">
      <c r="Q18" t="s">
        <v>110</v>
      </c>
    </row>
    <row r="19" spans="17:17" x14ac:dyDescent="0.2">
      <c r="Q19" t="s">
        <v>111</v>
      </c>
    </row>
    <row r="20" spans="17:17" x14ac:dyDescent="0.2">
      <c r="Q20" t="s">
        <v>112</v>
      </c>
    </row>
    <row r="21" spans="17:17" x14ac:dyDescent="0.2">
      <c r="Q21" t="s">
        <v>113</v>
      </c>
    </row>
    <row r="22" spans="17:17" x14ac:dyDescent="0.2">
      <c r="Q22" t="s">
        <v>114</v>
      </c>
    </row>
    <row r="23" spans="17:17" x14ac:dyDescent="0.2">
      <c r="Q23" s="17"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41"/>
  <sheetViews>
    <sheetView showGridLines="0" zoomScale="90" zoomScaleNormal="90" workbookViewId="0">
      <selection activeCell="K4" sqref="K4:L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1.7109375" style="1" customWidth="1"/>
    <col min="15" max="15" width="2.5703125" style="1" customWidth="1"/>
    <col min="16" max="16" width="16.1406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45"/>
      <c r="C2" s="246"/>
      <c r="D2" s="247" t="s">
        <v>118</v>
      </c>
      <c r="E2" s="248"/>
      <c r="F2" s="248"/>
      <c r="G2" s="248"/>
      <c r="H2" s="248"/>
      <c r="I2" s="248"/>
      <c r="J2" s="249"/>
      <c r="K2" s="235" t="s">
        <v>136</v>
      </c>
      <c r="L2" s="261"/>
      <c r="M2" s="235" t="str">
        <f>Proyecto!K2</f>
        <v>Código: GC-F-015</v>
      </c>
      <c r="N2" s="264"/>
      <c r="O2" s="264"/>
      <c r="P2" s="236"/>
      <c r="R2" s="11"/>
      <c r="S2" s="11"/>
      <c r="T2" s="11"/>
      <c r="U2" s="12"/>
      <c r="AE2" s="13"/>
    </row>
    <row r="3" spans="2:31" s="3" customFormat="1" ht="23.25" customHeight="1" x14ac:dyDescent="0.2">
      <c r="B3" s="241"/>
      <c r="C3" s="242"/>
      <c r="D3" s="250" t="s">
        <v>138</v>
      </c>
      <c r="E3" s="251"/>
      <c r="F3" s="251"/>
      <c r="G3" s="251"/>
      <c r="H3" s="251"/>
      <c r="I3" s="251"/>
      <c r="J3" s="252"/>
      <c r="K3" s="237" t="s">
        <v>121</v>
      </c>
      <c r="L3" s="262"/>
      <c r="M3" s="267" t="str">
        <f>Proyecto!K3</f>
        <v>Fecha: 17 de septiembre de 2014</v>
      </c>
      <c r="N3" s="268"/>
      <c r="O3" s="268"/>
      <c r="P3" s="269"/>
      <c r="R3" s="11"/>
      <c r="S3" s="11"/>
      <c r="T3" s="11"/>
      <c r="U3" s="12"/>
      <c r="AE3" s="13"/>
    </row>
    <row r="4" spans="2:31" s="3" customFormat="1" ht="24" customHeight="1" x14ac:dyDescent="0.2">
      <c r="B4" s="241"/>
      <c r="C4" s="242"/>
      <c r="D4" s="250" t="s">
        <v>139</v>
      </c>
      <c r="E4" s="251"/>
      <c r="F4" s="251"/>
      <c r="G4" s="251"/>
      <c r="H4" s="251"/>
      <c r="I4" s="251"/>
      <c r="J4" s="252"/>
      <c r="K4" s="237" t="s">
        <v>137</v>
      </c>
      <c r="L4" s="262"/>
      <c r="M4" s="237" t="str">
        <f>Proyecto!K4</f>
        <v>Versión 001</v>
      </c>
      <c r="N4" s="270"/>
      <c r="O4" s="270"/>
      <c r="P4" s="238"/>
      <c r="R4" s="11"/>
      <c r="U4" s="12"/>
      <c r="AE4" s="13"/>
    </row>
    <row r="5" spans="2:31" s="3" customFormat="1" ht="22.5" customHeight="1" thickBot="1" x14ac:dyDescent="0.25">
      <c r="B5" s="243"/>
      <c r="C5" s="244"/>
      <c r="D5" s="253" t="s">
        <v>119</v>
      </c>
      <c r="E5" s="254"/>
      <c r="F5" s="254"/>
      <c r="G5" s="254"/>
      <c r="H5" s="254"/>
      <c r="I5" s="254"/>
      <c r="J5" s="255"/>
      <c r="K5" s="239" t="s">
        <v>120</v>
      </c>
      <c r="L5" s="260"/>
      <c r="M5" s="271" t="s">
        <v>120</v>
      </c>
      <c r="N5" s="272"/>
      <c r="O5" s="272"/>
      <c r="P5" s="273"/>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232" t="s">
        <v>0</v>
      </c>
      <c r="C7" s="232"/>
      <c r="D7" s="274" t="str">
        <f>Proyecto!$E$7</f>
        <v xml:space="preserve">Implementación del Programa de Gestión del Cambio, Gestión del Conocimiento e Innovación
</v>
      </c>
      <c r="E7" s="274"/>
      <c r="F7" s="274"/>
      <c r="G7" s="274"/>
      <c r="H7" s="274"/>
      <c r="I7" s="274"/>
      <c r="J7" s="274"/>
      <c r="K7" s="274"/>
      <c r="L7" s="274"/>
      <c r="M7" s="274"/>
      <c r="N7" s="274"/>
      <c r="O7" s="274"/>
      <c r="P7" s="274"/>
      <c r="AE7" s="1"/>
    </row>
    <row r="8" spans="2:31" ht="6.75" customHeight="1" x14ac:dyDescent="0.2">
      <c r="B8" s="8"/>
      <c r="C8" s="8"/>
      <c r="D8" s="78"/>
      <c r="E8" s="78"/>
      <c r="F8" s="78"/>
      <c r="G8" s="78"/>
      <c r="H8" s="78"/>
      <c r="I8" s="78"/>
      <c r="J8" s="78"/>
      <c r="K8" s="78"/>
      <c r="L8" s="78"/>
      <c r="M8" s="78"/>
      <c r="N8" s="78"/>
      <c r="O8" s="78"/>
      <c r="P8" s="78"/>
      <c r="AE8" s="1"/>
    </row>
    <row r="9" spans="2:31" ht="39.75" customHeight="1" x14ac:dyDescent="0.2">
      <c r="B9" s="265" t="s">
        <v>23</v>
      </c>
      <c r="C9" s="266"/>
      <c r="D9" s="276" t="s">
        <v>165</v>
      </c>
      <c r="E9" s="277"/>
      <c r="F9" s="277"/>
      <c r="G9" s="277"/>
      <c r="H9" s="277"/>
      <c r="I9" s="277"/>
      <c r="J9" s="277"/>
      <c r="K9" s="277"/>
      <c r="L9" s="277"/>
      <c r="M9" s="277"/>
      <c r="N9" s="277"/>
      <c r="O9" s="277"/>
      <c r="P9" s="278"/>
      <c r="AE9" s="1"/>
    </row>
    <row r="10" spans="2:31" customFormat="1" ht="7.5" customHeight="1" x14ac:dyDescent="0.2">
      <c r="D10" s="79"/>
      <c r="E10" s="79"/>
      <c r="F10" s="79"/>
      <c r="G10" s="79"/>
      <c r="H10" s="79"/>
      <c r="I10" s="79"/>
      <c r="J10" s="79"/>
      <c r="K10" s="79"/>
      <c r="L10" s="79"/>
      <c r="M10" s="79"/>
      <c r="N10" s="79"/>
      <c r="O10" s="79"/>
      <c r="P10" s="79"/>
    </row>
    <row r="11" spans="2:31" ht="39.75" customHeight="1" x14ac:dyDescent="0.2">
      <c r="B11" s="265" t="s">
        <v>24</v>
      </c>
      <c r="C11" s="266"/>
      <c r="D11" s="275" t="s">
        <v>225</v>
      </c>
      <c r="E11" s="275"/>
      <c r="F11" s="275"/>
      <c r="G11" s="275"/>
      <c r="H11" s="275"/>
      <c r="I11" s="275"/>
      <c r="J11" s="275"/>
      <c r="K11" s="275"/>
      <c r="L11" s="275"/>
      <c r="M11" s="275"/>
      <c r="N11" s="275"/>
      <c r="O11" s="275"/>
      <c r="P11" s="27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15.75" customHeight="1" x14ac:dyDescent="0.2">
      <c r="B13" s="257" t="s">
        <v>100</v>
      </c>
      <c r="C13" s="257"/>
      <c r="D13" s="28" t="s">
        <v>1</v>
      </c>
      <c r="E13" s="259" t="s">
        <v>249</v>
      </c>
      <c r="F13" s="263"/>
      <c r="G13" s="263"/>
      <c r="H13" s="263"/>
      <c r="I13" s="263"/>
      <c r="J13" s="263"/>
      <c r="K13" s="263"/>
      <c r="L13" s="263"/>
      <c r="M13" s="263"/>
      <c r="N13" s="263"/>
      <c r="O13" s="263"/>
      <c r="P13" s="263"/>
      <c r="V13" s="256"/>
      <c r="W13" s="256"/>
      <c r="X13" s="256"/>
      <c r="AE13" s="1"/>
    </row>
    <row r="14" spans="2:31" s="3" customFormat="1" ht="54" customHeight="1" x14ac:dyDescent="0.2">
      <c r="B14" s="258"/>
      <c r="C14" s="258"/>
      <c r="D14" s="29" t="s">
        <v>145</v>
      </c>
      <c r="E14" s="263"/>
      <c r="F14" s="263"/>
      <c r="G14" s="263"/>
      <c r="H14" s="263"/>
      <c r="I14" s="263"/>
      <c r="J14" s="263"/>
      <c r="K14" s="263"/>
      <c r="L14" s="263"/>
      <c r="M14" s="263"/>
      <c r="N14" s="263"/>
      <c r="O14" s="263"/>
      <c r="P14" s="263"/>
      <c r="R14" s="11"/>
      <c r="U14" s="11"/>
      <c r="V14" s="256"/>
      <c r="W14" s="256"/>
      <c r="X14" s="256"/>
    </row>
    <row r="15" spans="2:31" s="3" customFormat="1" ht="5.25" customHeight="1" x14ac:dyDescent="0.2">
      <c r="B15" s="10"/>
      <c r="C15" s="10"/>
      <c r="D15" s="30"/>
      <c r="E15" s="87"/>
      <c r="F15" s="87"/>
      <c r="G15" s="87"/>
      <c r="H15" s="87"/>
      <c r="I15" s="87"/>
      <c r="J15" s="87"/>
      <c r="K15" s="87"/>
      <c r="L15" s="87"/>
      <c r="M15" s="87"/>
      <c r="N15" s="87"/>
      <c r="O15" s="87"/>
      <c r="P15" s="87"/>
      <c r="R15" s="11"/>
      <c r="U15" s="11"/>
      <c r="V15" s="256"/>
      <c r="W15" s="256"/>
      <c r="X15" s="256"/>
    </row>
    <row r="16" spans="2:31" ht="12.75" customHeight="1" x14ac:dyDescent="0.2">
      <c r="B16" s="257" t="s">
        <v>100</v>
      </c>
      <c r="C16" s="257"/>
      <c r="D16" s="31" t="s">
        <v>1</v>
      </c>
      <c r="E16" s="259" t="s">
        <v>259</v>
      </c>
      <c r="F16" s="259"/>
      <c r="G16" s="259"/>
      <c r="H16" s="259"/>
      <c r="I16" s="259"/>
      <c r="J16" s="259"/>
      <c r="K16" s="259"/>
      <c r="L16" s="259"/>
      <c r="M16" s="259"/>
      <c r="N16" s="259"/>
      <c r="O16" s="259"/>
      <c r="P16" s="259"/>
      <c r="Q16" s="242" t="s">
        <v>191</v>
      </c>
      <c r="V16" s="256"/>
      <c r="W16" s="256"/>
      <c r="X16" s="256"/>
      <c r="AE16" s="1"/>
    </row>
    <row r="17" spans="2:24" s="3" customFormat="1" ht="126" customHeight="1" x14ac:dyDescent="0.2">
      <c r="B17" s="258"/>
      <c r="C17" s="258"/>
      <c r="D17" s="32" t="s">
        <v>146</v>
      </c>
      <c r="E17" s="259"/>
      <c r="F17" s="259"/>
      <c r="G17" s="259"/>
      <c r="H17" s="259"/>
      <c r="I17" s="259"/>
      <c r="J17" s="259"/>
      <c r="K17" s="259"/>
      <c r="L17" s="259"/>
      <c r="M17" s="259"/>
      <c r="N17" s="259"/>
      <c r="O17" s="259"/>
      <c r="P17" s="259"/>
      <c r="Q17" s="242"/>
      <c r="R17" s="11"/>
      <c r="U17" s="11"/>
      <c r="V17" s="256"/>
      <c r="W17" s="256"/>
      <c r="X17" s="256"/>
    </row>
    <row r="18" spans="2:24" s="3" customFormat="1" ht="5.25" customHeight="1" x14ac:dyDescent="0.2">
      <c r="B18" s="10"/>
      <c r="C18" s="10"/>
      <c r="D18" s="33"/>
      <c r="E18" s="87"/>
      <c r="F18" s="87"/>
      <c r="G18" s="87"/>
      <c r="H18" s="87"/>
      <c r="I18" s="87"/>
      <c r="J18" s="87"/>
      <c r="K18" s="87"/>
      <c r="L18" s="87"/>
      <c r="M18" s="87"/>
      <c r="N18" s="87"/>
      <c r="O18" s="87"/>
      <c r="P18" s="87"/>
      <c r="Q18" s="242"/>
      <c r="R18" s="11"/>
      <c r="U18" s="11"/>
      <c r="V18" s="256"/>
      <c r="W18" s="256"/>
      <c r="X18" s="256"/>
    </row>
    <row r="19" spans="2:24" x14ac:dyDescent="0.2">
      <c r="E19" s="136"/>
      <c r="V19" s="256"/>
      <c r="W19" s="256"/>
      <c r="X19" s="256"/>
    </row>
    <row r="20" spans="2:24" ht="12" hidden="1" customHeight="1" x14ac:dyDescent="0.2">
      <c r="E20" s="136" t="s">
        <v>197</v>
      </c>
      <c r="V20" s="256"/>
      <c r="W20" s="256"/>
      <c r="X20" s="256"/>
    </row>
    <row r="21" spans="2:24" ht="24" hidden="1" x14ac:dyDescent="0.2">
      <c r="E21" s="129" t="s">
        <v>198</v>
      </c>
      <c r="F21" s="129" t="s">
        <v>204</v>
      </c>
      <c r="G21" s="129" t="s">
        <v>207</v>
      </c>
      <c r="H21" s="129" t="s">
        <v>210</v>
      </c>
      <c r="M21" s="129" t="s">
        <v>220</v>
      </c>
      <c r="V21" s="256"/>
      <c r="W21" s="256"/>
      <c r="X21" s="256"/>
    </row>
    <row r="22" spans="2:24" ht="36" hidden="1" x14ac:dyDescent="0.2">
      <c r="E22" s="129" t="s">
        <v>199</v>
      </c>
      <c r="F22" s="129" t="s">
        <v>205</v>
      </c>
      <c r="G22" s="129" t="s">
        <v>208</v>
      </c>
      <c r="H22" s="129" t="s">
        <v>198</v>
      </c>
      <c r="M22" s="129" t="s">
        <v>221</v>
      </c>
      <c r="V22" s="256"/>
      <c r="W22" s="256"/>
      <c r="X22" s="256"/>
    </row>
    <row r="23" spans="2:24" ht="24" hidden="1" x14ac:dyDescent="0.2">
      <c r="E23" s="129" t="s">
        <v>200</v>
      </c>
      <c r="F23" s="129" t="s">
        <v>206</v>
      </c>
      <c r="G23" s="129" t="s">
        <v>209</v>
      </c>
      <c r="H23" s="129" t="s">
        <v>211</v>
      </c>
      <c r="M23" s="129" t="s">
        <v>222</v>
      </c>
      <c r="V23" s="256"/>
      <c r="W23" s="256"/>
      <c r="X23" s="256"/>
    </row>
    <row r="24" spans="2:24" hidden="1" x14ac:dyDescent="0.2">
      <c r="E24" s="129" t="s">
        <v>201</v>
      </c>
      <c r="H24" s="129" t="s">
        <v>212</v>
      </c>
      <c r="V24" s="256"/>
      <c r="W24" s="256"/>
      <c r="X24" s="256"/>
    </row>
    <row r="25" spans="2:24" hidden="1" x14ac:dyDescent="0.2">
      <c r="E25" s="129" t="s">
        <v>202</v>
      </c>
      <c r="H25" s="129" t="s">
        <v>213</v>
      </c>
      <c r="V25" s="256"/>
      <c r="W25" s="256"/>
      <c r="X25" s="256"/>
    </row>
    <row r="26" spans="2:24" hidden="1" x14ac:dyDescent="0.2">
      <c r="E26" s="129" t="s">
        <v>203</v>
      </c>
      <c r="H26" s="129" t="s">
        <v>214</v>
      </c>
      <c r="V26" s="256"/>
      <c r="W26" s="256"/>
      <c r="X26" s="256"/>
    </row>
    <row r="27" spans="2:24" hidden="1" x14ac:dyDescent="0.2">
      <c r="H27" s="129" t="s">
        <v>215</v>
      </c>
      <c r="V27" s="256"/>
      <c r="W27" s="256"/>
      <c r="X27" s="256"/>
    </row>
    <row r="28" spans="2:24" hidden="1" x14ac:dyDescent="0.2">
      <c r="H28" s="129" t="s">
        <v>216</v>
      </c>
      <c r="V28" s="256"/>
      <c r="W28" s="256"/>
      <c r="X28" s="256"/>
    </row>
    <row r="29" spans="2:24" hidden="1" x14ac:dyDescent="0.2">
      <c r="H29" s="129" t="s">
        <v>198</v>
      </c>
    </row>
    <row r="30" spans="2:24" hidden="1" x14ac:dyDescent="0.2">
      <c r="H30" s="129" t="s">
        <v>217</v>
      </c>
    </row>
    <row r="31" spans="2:24" hidden="1" x14ac:dyDescent="0.2">
      <c r="H31" s="129" t="s">
        <v>218</v>
      </c>
    </row>
    <row r="32" spans="2:24" hidden="1" x14ac:dyDescent="0.2">
      <c r="H32" s="129" t="s">
        <v>219</v>
      </c>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sheetData>
  <mergeCells count="28">
    <mergeCell ref="B5:C5"/>
    <mergeCell ref="B2:C2"/>
    <mergeCell ref="B3:C3"/>
    <mergeCell ref="B4:C4"/>
    <mergeCell ref="E13:P14"/>
    <mergeCell ref="M2:P2"/>
    <mergeCell ref="B7:C7"/>
    <mergeCell ref="B11:C11"/>
    <mergeCell ref="B9:C9"/>
    <mergeCell ref="M3:P3"/>
    <mergeCell ref="M4:P4"/>
    <mergeCell ref="M5:P5"/>
    <mergeCell ref="D7:P7"/>
    <mergeCell ref="D11:P11"/>
    <mergeCell ref="D9:P9"/>
    <mergeCell ref="D2:J2"/>
    <mergeCell ref="D5:J5"/>
    <mergeCell ref="K5:L5"/>
    <mergeCell ref="K2:L2"/>
    <mergeCell ref="D3:J3"/>
    <mergeCell ref="K3:L3"/>
    <mergeCell ref="D4:J4"/>
    <mergeCell ref="K4:L4"/>
    <mergeCell ref="V13:X28"/>
    <mergeCell ref="B16:C17"/>
    <mergeCell ref="E16:P17"/>
    <mergeCell ref="B13:C14"/>
    <mergeCell ref="Q16:Q18"/>
  </mergeCells>
  <dataValidations count="1">
    <dataValidation type="whole" allowBlank="1" showInputMessage="1" showErrorMessage="1" sqref="O19:U65477 G19:M65477 Y19:AC65477 W29:X65477">
      <formula1>1</formula1>
      <formula2>5</formula2>
    </dataValidation>
  </dataValidations>
  <pageMargins left="0.39370078740157483" right="0.39370078740157483" top="0.74803149606299213" bottom="0.74803149606299213" header="0.31496062992125984" footer="0.31496062992125984"/>
  <pageSetup scale="7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topLeftCell="A3" zoomScale="90" zoomScaleNormal="90" workbookViewId="0">
      <selection activeCell="B12" sqref="B12:C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0.7109375" style="1" customWidth="1"/>
    <col min="11" max="11" width="1" style="1" customWidth="1"/>
    <col min="12" max="12" width="1.5703125" style="1" customWidth="1"/>
    <col min="13" max="13" width="1.7109375" style="1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245"/>
      <c r="C2" s="246"/>
      <c r="D2" s="279" t="s">
        <v>118</v>
      </c>
      <c r="E2" s="280"/>
      <c r="F2" s="280"/>
      <c r="G2" s="280"/>
      <c r="H2" s="281"/>
      <c r="I2" s="43" t="str">
        <f>Proyecto!K2</f>
        <v>Código: GC-F-015</v>
      </c>
      <c r="J2" s="15"/>
      <c r="K2" s="15"/>
      <c r="S2" s="13"/>
    </row>
    <row r="3" spans="2:23" s="3" customFormat="1" ht="23.25" customHeight="1" thickBot="1" x14ac:dyDescent="0.25">
      <c r="B3" s="241"/>
      <c r="C3" s="242"/>
      <c r="D3" s="279" t="s">
        <v>138</v>
      </c>
      <c r="E3" s="280"/>
      <c r="F3" s="280"/>
      <c r="G3" s="280"/>
      <c r="H3" s="281"/>
      <c r="I3" s="44" t="str">
        <f>Proyecto!K3</f>
        <v>Fecha: 17 de septiembre de 2014</v>
      </c>
      <c r="J3" s="15"/>
      <c r="K3" s="15"/>
      <c r="S3" s="13"/>
    </row>
    <row r="4" spans="2:23" s="3" customFormat="1" ht="24" customHeight="1" thickBot="1" x14ac:dyDescent="0.25">
      <c r="B4" s="241"/>
      <c r="C4" s="242"/>
      <c r="D4" s="279" t="s">
        <v>139</v>
      </c>
      <c r="E4" s="280"/>
      <c r="F4" s="280"/>
      <c r="G4" s="280"/>
      <c r="H4" s="281"/>
      <c r="I4" s="44" t="str">
        <f>Proyecto!K4</f>
        <v>Versión 001</v>
      </c>
      <c r="J4" s="15"/>
      <c r="K4" s="15"/>
      <c r="S4" s="13"/>
    </row>
    <row r="5" spans="2:23" s="3" customFormat="1" ht="22.5" customHeight="1" thickBot="1" x14ac:dyDescent="0.25">
      <c r="B5" s="243"/>
      <c r="C5" s="244"/>
      <c r="D5" s="282" t="s">
        <v>119</v>
      </c>
      <c r="E5" s="283"/>
      <c r="F5" s="283"/>
      <c r="G5" s="283"/>
      <c r="H5" s="284"/>
      <c r="I5" s="45" t="s">
        <v>120</v>
      </c>
      <c r="J5" s="15"/>
      <c r="K5" s="15"/>
      <c r="S5" s="13"/>
    </row>
    <row r="6" spans="2:23" ht="5.25" customHeight="1" x14ac:dyDescent="0.2">
      <c r="B6" s="5"/>
      <c r="C6" s="5"/>
      <c r="D6" s="5"/>
      <c r="E6" s="5"/>
      <c r="F6" s="5"/>
      <c r="G6" s="5"/>
      <c r="H6" s="5"/>
      <c r="I6" s="5"/>
    </row>
    <row r="7" spans="2:23" ht="29.25" customHeight="1" x14ac:dyDescent="0.2">
      <c r="B7" s="232" t="s">
        <v>0</v>
      </c>
      <c r="C7" s="232"/>
      <c r="D7" s="285" t="str">
        <f>Proyecto!$E$7</f>
        <v xml:space="preserve">Implementación del Programa de Gestión del Cambio, Gestión del Conocimiento e Innovación
</v>
      </c>
      <c r="E7" s="285"/>
      <c r="F7" s="285"/>
      <c r="G7" s="285"/>
      <c r="H7" s="285"/>
      <c r="I7" s="285"/>
      <c r="W7" s="1"/>
    </row>
    <row r="8" spans="2:23" s="3" customFormat="1" ht="10.5" customHeight="1" x14ac:dyDescent="0.2">
      <c r="B8" s="10"/>
      <c r="C8" s="10"/>
      <c r="D8" s="6"/>
      <c r="E8" s="6"/>
      <c r="F8" s="6"/>
      <c r="G8" s="6"/>
      <c r="H8" s="6"/>
      <c r="I8" s="6"/>
      <c r="M8" s="15"/>
    </row>
    <row r="9" spans="2:23" ht="18.75" customHeight="1" x14ac:dyDescent="0.2">
      <c r="B9" s="288" t="s">
        <v>106</v>
      </c>
      <c r="C9" s="288"/>
      <c r="D9" s="288"/>
      <c r="E9" s="288"/>
      <c r="F9" s="288"/>
      <c r="G9" s="288"/>
      <c r="H9" s="288"/>
      <c r="I9" s="288"/>
      <c r="W9" s="1"/>
    </row>
    <row r="10" spans="2:23" ht="28.5" customHeight="1" x14ac:dyDescent="0.2">
      <c r="B10" s="286" t="s">
        <v>25</v>
      </c>
      <c r="C10" s="286"/>
      <c r="D10" s="287" t="s">
        <v>141</v>
      </c>
      <c r="E10" s="287"/>
      <c r="F10" s="287"/>
      <c r="G10" s="287"/>
      <c r="H10" s="287"/>
      <c r="I10" s="287"/>
      <c r="W10" s="1"/>
    </row>
    <row r="11" spans="2:23" ht="22.5" customHeight="1" x14ac:dyDescent="0.2">
      <c r="B11" s="286" t="s">
        <v>1</v>
      </c>
      <c r="C11" s="286"/>
      <c r="D11" s="286" t="s">
        <v>2</v>
      </c>
      <c r="E11" s="286"/>
      <c r="F11" s="22" t="s">
        <v>3</v>
      </c>
      <c r="G11" s="28" t="s">
        <v>104</v>
      </c>
      <c r="H11" s="28" t="s">
        <v>4</v>
      </c>
      <c r="I11" s="28" t="s">
        <v>105</v>
      </c>
      <c r="W11" s="1"/>
    </row>
    <row r="12" spans="2:23" ht="60.75" customHeight="1" x14ac:dyDescent="0.2">
      <c r="B12" s="287" t="s">
        <v>50</v>
      </c>
      <c r="C12" s="287"/>
      <c r="D12" s="287" t="s">
        <v>148</v>
      </c>
      <c r="E12" s="287"/>
      <c r="F12" s="72">
        <v>1</v>
      </c>
      <c r="G12" s="29" t="s">
        <v>147</v>
      </c>
      <c r="H12" s="29" t="s">
        <v>51</v>
      </c>
      <c r="I12" s="29" t="s">
        <v>231</v>
      </c>
      <c r="W12" s="1"/>
    </row>
    <row r="13" spans="2:23" ht="24.75" customHeight="1" x14ac:dyDescent="0.2">
      <c r="B13" s="286" t="s">
        <v>5</v>
      </c>
      <c r="C13" s="286"/>
      <c r="D13" s="287" t="s">
        <v>260</v>
      </c>
      <c r="E13" s="287"/>
      <c r="F13" s="287"/>
      <c r="G13" s="287"/>
      <c r="H13" s="287"/>
      <c r="I13" s="287"/>
      <c r="W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H14:H65488 O14:U65488 J14:M65488">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8"/>
  <sheetViews>
    <sheetView showGridLines="0" topLeftCell="A14" zoomScaleNormal="100" workbookViewId="0">
      <selection activeCell="D18" sqref="D18"/>
    </sheetView>
  </sheetViews>
  <sheetFormatPr baseColWidth="10" defaultColWidth="11.42578125" defaultRowHeight="12" x14ac:dyDescent="0.2"/>
  <cols>
    <col min="1" max="1" width="2.42578125" style="1" customWidth="1"/>
    <col min="2" max="2" width="24.7109375" style="1" customWidth="1"/>
    <col min="3" max="3" width="27" style="1" customWidth="1"/>
    <col min="4" max="4" width="90.710937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46"/>
      <c r="C2" s="282" t="s">
        <v>118</v>
      </c>
      <c r="D2" s="283"/>
      <c r="E2" s="283"/>
      <c r="F2" s="284"/>
      <c r="G2" s="43" t="str">
        <f>Proyecto!K2</f>
        <v>Código: GC-F-015</v>
      </c>
      <c r="H2" s="11"/>
      <c r="I2" s="11"/>
      <c r="J2" s="12"/>
      <c r="T2" s="13"/>
    </row>
    <row r="3" spans="2:22" s="3" customFormat="1" ht="23.25" customHeight="1" thickBot="1" x14ac:dyDescent="0.25">
      <c r="B3" s="47"/>
      <c r="C3" s="282" t="s">
        <v>138</v>
      </c>
      <c r="D3" s="283"/>
      <c r="E3" s="283"/>
      <c r="F3" s="284"/>
      <c r="G3" s="44" t="str">
        <f>Proyecto!K3</f>
        <v>Fecha: 17 de septiembre de 2014</v>
      </c>
      <c r="H3" s="11"/>
      <c r="I3" s="11"/>
      <c r="J3" s="12"/>
      <c r="T3" s="13"/>
    </row>
    <row r="4" spans="2:22" s="3" customFormat="1" ht="24" customHeight="1" thickBot="1" x14ac:dyDescent="0.25">
      <c r="B4" s="47"/>
      <c r="C4" s="282" t="s">
        <v>139</v>
      </c>
      <c r="D4" s="283"/>
      <c r="E4" s="283"/>
      <c r="F4" s="284"/>
      <c r="G4" s="44" t="str">
        <f>Proyecto!K4</f>
        <v>Versión 001</v>
      </c>
      <c r="J4" s="12"/>
      <c r="T4" s="13"/>
    </row>
    <row r="5" spans="2:22" s="3" customFormat="1" ht="22.5" customHeight="1" thickBot="1" x14ac:dyDescent="0.25">
      <c r="B5" s="48"/>
      <c r="C5" s="282" t="s">
        <v>119</v>
      </c>
      <c r="D5" s="283"/>
      <c r="E5" s="283"/>
      <c r="F5" s="284"/>
      <c r="G5" s="45" t="s">
        <v>120</v>
      </c>
      <c r="J5" s="11"/>
      <c r="T5" s="13"/>
    </row>
    <row r="6" spans="2:22" ht="5.25" customHeight="1" x14ac:dyDescent="0.2">
      <c r="B6" s="5"/>
      <c r="C6" s="5"/>
      <c r="D6" s="5"/>
      <c r="E6" s="5"/>
      <c r="F6" s="5"/>
      <c r="G6" s="5"/>
    </row>
    <row r="7" spans="2:22" ht="29.25" customHeight="1" x14ac:dyDescent="0.2">
      <c r="B7" s="24" t="s">
        <v>0</v>
      </c>
      <c r="C7" s="274" t="str">
        <f>Proyecto!$E$7</f>
        <v xml:space="preserve">Implementación del Programa de Gestión del Cambio, Gestión del Conocimiento e Innovación
</v>
      </c>
      <c r="D7" s="274"/>
      <c r="E7" s="274"/>
      <c r="F7" s="274"/>
      <c r="G7" s="274"/>
      <c r="V7" s="1"/>
    </row>
    <row r="9" spans="2:22" ht="18" customHeight="1" x14ac:dyDescent="0.2">
      <c r="B9" s="288" t="s">
        <v>41</v>
      </c>
      <c r="C9" s="288"/>
      <c r="D9" s="288"/>
      <c r="E9" s="288"/>
      <c r="F9" s="288"/>
      <c r="G9" s="288"/>
    </row>
    <row r="10" spans="2:22" customFormat="1" ht="15" customHeight="1" x14ac:dyDescent="0.2"/>
    <row r="11" spans="2:22" ht="20.25" customHeight="1" x14ac:dyDescent="0.2">
      <c r="B11" s="22" t="s">
        <v>70</v>
      </c>
      <c r="C11" s="22" t="s">
        <v>6</v>
      </c>
      <c r="D11" s="22" t="s">
        <v>14</v>
      </c>
      <c r="E11" s="22" t="s">
        <v>40</v>
      </c>
      <c r="F11" s="288" t="s">
        <v>15</v>
      </c>
      <c r="G11" s="288"/>
    </row>
    <row r="12" spans="2:22" s="130" customFormat="1" ht="67.5" customHeight="1" x14ac:dyDescent="0.2">
      <c r="B12" s="133" t="s">
        <v>58</v>
      </c>
      <c r="C12" s="133" t="s">
        <v>226</v>
      </c>
      <c r="D12" s="107" t="s">
        <v>166</v>
      </c>
      <c r="E12" s="133" t="s">
        <v>90</v>
      </c>
      <c r="F12" s="291"/>
      <c r="G12" s="291"/>
      <c r="V12" s="2"/>
    </row>
    <row r="13" spans="2:22" s="130" customFormat="1" ht="99" customHeight="1" x14ac:dyDescent="0.2">
      <c r="B13" s="133" t="s">
        <v>59</v>
      </c>
      <c r="C13" s="133" t="s">
        <v>227</v>
      </c>
      <c r="D13" s="107" t="s">
        <v>229</v>
      </c>
      <c r="E13" s="133" t="s">
        <v>90</v>
      </c>
      <c r="F13" s="291"/>
      <c r="G13" s="291"/>
      <c r="V13" s="2"/>
    </row>
    <row r="14" spans="2:22" s="130" customFormat="1" ht="73.5" customHeight="1" x14ac:dyDescent="0.2">
      <c r="B14" s="133" t="s">
        <v>261</v>
      </c>
      <c r="C14" s="133" t="s">
        <v>228</v>
      </c>
      <c r="D14" s="107" t="s">
        <v>262</v>
      </c>
      <c r="E14" s="133" t="s">
        <v>90</v>
      </c>
      <c r="F14" s="291"/>
      <c r="G14" s="291"/>
      <c r="V14" s="2"/>
    </row>
    <row r="15" spans="2:22" s="130" customFormat="1" ht="97.5" customHeight="1" x14ac:dyDescent="0.2">
      <c r="B15" s="133" t="s">
        <v>263</v>
      </c>
      <c r="C15" s="133" t="s">
        <v>264</v>
      </c>
      <c r="D15" s="107" t="s">
        <v>232</v>
      </c>
      <c r="E15" s="133" t="s">
        <v>90</v>
      </c>
      <c r="F15" s="291"/>
      <c r="G15" s="291"/>
      <c r="V15" s="2"/>
    </row>
    <row r="16" spans="2:22" s="130" customFormat="1" ht="194.25" customHeight="1" x14ac:dyDescent="0.2">
      <c r="B16" s="133" t="s">
        <v>265</v>
      </c>
      <c r="C16" s="133" t="s">
        <v>266</v>
      </c>
      <c r="D16" s="135" t="s">
        <v>267</v>
      </c>
      <c r="E16" s="133" t="s">
        <v>90</v>
      </c>
      <c r="F16" s="291"/>
      <c r="G16" s="291"/>
      <c r="V16" s="2"/>
    </row>
    <row r="17" spans="2:22" s="130" customFormat="1" ht="124.5" customHeight="1" x14ac:dyDescent="0.2">
      <c r="B17" s="133" t="s">
        <v>233</v>
      </c>
      <c r="C17" s="133" t="s">
        <v>234</v>
      </c>
      <c r="D17" s="135" t="s">
        <v>268</v>
      </c>
      <c r="E17" s="133" t="s">
        <v>90</v>
      </c>
      <c r="F17" s="291"/>
      <c r="G17" s="291"/>
      <c r="V17" s="2"/>
    </row>
    <row r="18" spans="2:22" s="130" customFormat="1" ht="75" customHeight="1" x14ac:dyDescent="0.2">
      <c r="B18" s="133" t="s">
        <v>235</v>
      </c>
      <c r="C18" s="133" t="s">
        <v>236</v>
      </c>
      <c r="D18" s="132" t="s">
        <v>269</v>
      </c>
      <c r="E18" s="137" t="s">
        <v>90</v>
      </c>
      <c r="F18" s="289"/>
      <c r="G18" s="290"/>
      <c r="V18" s="2"/>
    </row>
  </sheetData>
  <mergeCells count="14">
    <mergeCell ref="F18:G18"/>
    <mergeCell ref="F17:G17"/>
    <mergeCell ref="F16:G16"/>
    <mergeCell ref="C2:F2"/>
    <mergeCell ref="C3:F3"/>
    <mergeCell ref="C4:F4"/>
    <mergeCell ref="C5:F5"/>
    <mergeCell ref="F11:G11"/>
    <mergeCell ref="C7:G7"/>
    <mergeCell ref="B9:G9"/>
    <mergeCell ref="F14:G14"/>
    <mergeCell ref="F15:G15"/>
    <mergeCell ref="F12:G12"/>
    <mergeCell ref="F13:G13"/>
  </mergeCells>
  <dataValidations count="1">
    <dataValidation type="whole" allowBlank="1" showInputMessage="1" showErrorMessage="1" sqref="E8:G8 H8:L65484 N8:T65484 G19:G65484 F18:F65484 E19:E6548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2:H25"/>
  <sheetViews>
    <sheetView topLeftCell="A11" zoomScaleNormal="100" workbookViewId="0">
      <selection activeCell="B22" sqref="B22"/>
    </sheetView>
  </sheetViews>
  <sheetFormatPr baseColWidth="10" defaultColWidth="11.42578125" defaultRowHeight="12.75" x14ac:dyDescent="0.2"/>
  <cols>
    <col min="1" max="1" width="5" style="49" customWidth="1"/>
    <col min="2" max="2" width="30.28515625" style="49" customWidth="1"/>
    <col min="3" max="3" width="48.85546875" style="49" customWidth="1"/>
    <col min="4" max="4" width="11.42578125" style="49"/>
    <col min="5" max="5" width="37.140625" style="49" customWidth="1"/>
    <col min="6" max="6" width="20.7109375" style="49" customWidth="1"/>
    <col min="7" max="7" width="25.5703125" style="49" customWidth="1"/>
    <col min="8" max="8" width="15" style="49" customWidth="1"/>
    <col min="9" max="16384" width="11.42578125" style="49"/>
  </cols>
  <sheetData>
    <row r="2" spans="2:8" ht="18" customHeight="1" x14ac:dyDescent="0.2">
      <c r="B2" s="287"/>
      <c r="C2" s="298" t="s">
        <v>118</v>
      </c>
      <c r="D2" s="298"/>
      <c r="E2" s="298"/>
      <c r="F2" s="298"/>
      <c r="G2" s="297" t="str">
        <f>Proyecto!K2</f>
        <v>Código: GC-F-015</v>
      </c>
      <c r="H2" s="297"/>
    </row>
    <row r="3" spans="2:8" ht="19.5" customHeight="1" x14ac:dyDescent="0.2">
      <c r="B3" s="287"/>
      <c r="C3" s="298" t="s">
        <v>138</v>
      </c>
      <c r="D3" s="298"/>
      <c r="E3" s="298"/>
      <c r="F3" s="298"/>
      <c r="G3" s="297" t="str">
        <f>Proyecto!K3</f>
        <v>Fecha: 17 de septiembre de 2014</v>
      </c>
      <c r="H3" s="297"/>
    </row>
    <row r="4" spans="2:8" ht="19.5" customHeight="1" x14ac:dyDescent="0.2">
      <c r="B4" s="287"/>
      <c r="C4" s="298" t="s">
        <v>139</v>
      </c>
      <c r="D4" s="298"/>
      <c r="E4" s="298"/>
      <c r="F4" s="298"/>
      <c r="G4" s="297" t="str">
        <f>Proyecto!K4</f>
        <v>Versión 001</v>
      </c>
      <c r="H4" s="297"/>
    </row>
    <row r="5" spans="2:8" ht="21.75" customHeight="1" x14ac:dyDescent="0.2">
      <c r="B5" s="287"/>
      <c r="C5" s="298" t="s">
        <v>119</v>
      </c>
      <c r="D5" s="298"/>
      <c r="E5" s="298"/>
      <c r="F5" s="298"/>
      <c r="G5" s="297" t="s">
        <v>120</v>
      </c>
      <c r="H5" s="297"/>
    </row>
    <row r="6" spans="2:8" ht="21" customHeight="1" x14ac:dyDescent="0.2"/>
    <row r="7" spans="2:8" ht="22.5" customHeight="1" x14ac:dyDescent="0.2">
      <c r="B7" s="292" t="s">
        <v>72</v>
      </c>
      <c r="C7" s="293"/>
      <c r="D7" s="293"/>
      <c r="E7" s="293"/>
      <c r="F7" s="293"/>
      <c r="G7" s="293"/>
      <c r="H7" s="293"/>
    </row>
    <row r="8" spans="2:8" ht="45" customHeight="1" x14ac:dyDescent="0.2">
      <c r="B8" s="294"/>
      <c r="C8" s="294"/>
      <c r="D8" s="294"/>
      <c r="E8" s="294"/>
      <c r="F8" s="294"/>
      <c r="G8" s="294"/>
      <c r="H8" s="294"/>
    </row>
    <row r="9" spans="2:8" x14ac:dyDescent="0.2">
      <c r="B9" s="50"/>
    </row>
    <row r="11" spans="2:8" ht="22.5" customHeight="1" x14ac:dyDescent="0.2">
      <c r="B11" s="295" t="s">
        <v>69</v>
      </c>
      <c r="C11" s="296"/>
      <c r="E11" s="292" t="s">
        <v>71</v>
      </c>
      <c r="F11" s="293"/>
      <c r="G11" s="293"/>
      <c r="H11" s="293"/>
    </row>
    <row r="13" spans="2:8" ht="20.25" customHeight="1" x14ac:dyDescent="0.2">
      <c r="B13" s="25" t="s">
        <v>6</v>
      </c>
      <c r="C13" s="25" t="s">
        <v>70</v>
      </c>
      <c r="D13" s="51"/>
      <c r="E13" s="25" t="s">
        <v>6</v>
      </c>
      <c r="F13" s="25" t="s">
        <v>70</v>
      </c>
      <c r="G13" s="25" t="s">
        <v>68</v>
      </c>
      <c r="H13" s="25" t="s">
        <v>270</v>
      </c>
    </row>
    <row r="14" spans="2:8" s="99" customFormat="1" ht="30" customHeight="1" x14ac:dyDescent="0.2">
      <c r="B14" s="142" t="s">
        <v>278</v>
      </c>
      <c r="C14" s="142" t="s">
        <v>58</v>
      </c>
      <c r="E14" s="100"/>
      <c r="F14" s="102"/>
      <c r="G14" s="101"/>
      <c r="H14" s="101"/>
    </row>
    <row r="15" spans="2:8" s="99" customFormat="1" ht="42.75" customHeight="1" x14ac:dyDescent="0.2">
      <c r="B15" s="143" t="s">
        <v>283</v>
      </c>
      <c r="C15" s="144" t="s">
        <v>150</v>
      </c>
      <c r="E15" s="101"/>
      <c r="F15" s="101"/>
      <c r="G15" s="101"/>
      <c r="H15" s="101"/>
    </row>
    <row r="16" spans="2:8" s="99" customFormat="1" ht="30" customHeight="1" x14ac:dyDescent="0.2">
      <c r="B16" s="142" t="s">
        <v>149</v>
      </c>
      <c r="C16" s="142" t="s">
        <v>280</v>
      </c>
      <c r="E16" s="101"/>
      <c r="F16" s="101"/>
      <c r="G16" s="101"/>
      <c r="H16" s="101"/>
    </row>
    <row r="17" spans="2:8" s="99" customFormat="1" ht="30" customHeight="1" x14ac:dyDescent="0.2">
      <c r="B17" s="145" t="s">
        <v>250</v>
      </c>
      <c r="C17" s="142" t="s">
        <v>280</v>
      </c>
      <c r="E17" s="101"/>
      <c r="F17" s="101"/>
      <c r="G17" s="101"/>
      <c r="H17" s="101"/>
    </row>
    <row r="18" spans="2:8" s="99" customFormat="1" ht="30" customHeight="1" x14ac:dyDescent="0.2">
      <c r="B18" s="143" t="s">
        <v>282</v>
      </c>
      <c r="C18" s="142" t="s">
        <v>281</v>
      </c>
      <c r="E18" s="101"/>
      <c r="F18" s="101"/>
      <c r="G18" s="101"/>
      <c r="H18" s="101"/>
    </row>
    <row r="19" spans="2:8" s="99" customFormat="1" ht="30" customHeight="1" x14ac:dyDescent="0.2">
      <c r="B19" s="143" t="s">
        <v>284</v>
      </c>
      <c r="C19" s="142" t="s">
        <v>281</v>
      </c>
      <c r="E19" s="101"/>
      <c r="F19" s="101"/>
      <c r="G19" s="101"/>
      <c r="H19" s="101"/>
    </row>
    <row r="20" spans="2:8" ht="29.25" customHeight="1" x14ac:dyDescent="0.2">
      <c r="B20" s="146" t="s">
        <v>190</v>
      </c>
      <c r="C20" s="146" t="s">
        <v>289</v>
      </c>
      <c r="E20" s="52"/>
      <c r="F20" s="52"/>
      <c r="G20" s="52"/>
      <c r="H20" s="52"/>
    </row>
    <row r="21" spans="2:8" ht="29.25" customHeight="1" x14ac:dyDescent="0.2">
      <c r="B21" s="146" t="s">
        <v>288</v>
      </c>
      <c r="C21" s="146" t="s">
        <v>289</v>
      </c>
      <c r="E21" s="52"/>
      <c r="F21" s="52"/>
      <c r="G21" s="52"/>
      <c r="H21" s="52"/>
    </row>
    <row r="22" spans="2:8" ht="29.25" customHeight="1" x14ac:dyDescent="0.2">
      <c r="B22" s="147" t="s">
        <v>285</v>
      </c>
      <c r="C22" s="146" t="s">
        <v>286</v>
      </c>
      <c r="E22" s="52"/>
      <c r="F22" s="52"/>
      <c r="G22" s="52"/>
      <c r="H22" s="52"/>
    </row>
    <row r="23" spans="2:8" ht="21.95" customHeight="1" x14ac:dyDescent="0.2">
      <c r="B23" s="146" t="s">
        <v>192</v>
      </c>
      <c r="C23" s="146" t="s">
        <v>287</v>
      </c>
      <c r="E23" s="52"/>
      <c r="F23" s="52"/>
      <c r="G23" s="52"/>
      <c r="H23" s="52"/>
    </row>
    <row r="24" spans="2:8" ht="36" customHeight="1" x14ac:dyDescent="0.2">
      <c r="B24" s="145" t="s">
        <v>277</v>
      </c>
      <c r="C24" s="145" t="s">
        <v>271</v>
      </c>
      <c r="D24" s="53"/>
      <c r="E24" s="52"/>
      <c r="F24" s="52"/>
      <c r="G24" s="52"/>
      <c r="H24" s="52"/>
    </row>
    <row r="25" spans="2:8" ht="30" customHeight="1" x14ac:dyDescent="0.2">
      <c r="B25" s="145" t="s">
        <v>290</v>
      </c>
      <c r="C25" s="145" t="s">
        <v>271</v>
      </c>
    </row>
  </sheetData>
  <mergeCells count="13">
    <mergeCell ref="E11:H11"/>
    <mergeCell ref="B7:H7"/>
    <mergeCell ref="B8:H8"/>
    <mergeCell ref="B11:C11"/>
    <mergeCell ref="G2:H2"/>
    <mergeCell ref="G3:H3"/>
    <mergeCell ref="G4:H4"/>
    <mergeCell ref="G5:H5"/>
    <mergeCell ref="C2:F2"/>
    <mergeCell ref="C3:F3"/>
    <mergeCell ref="C4:F4"/>
    <mergeCell ref="C5:F5"/>
    <mergeCell ref="B2:B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showGridLines="0" zoomScale="90" zoomScaleNormal="90" workbookViewId="0">
      <selection activeCell="C18" sqref="C18"/>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1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54"/>
      <c r="C2" s="308" t="s">
        <v>118</v>
      </c>
      <c r="D2" s="309"/>
      <c r="E2" s="309"/>
      <c r="F2" s="309"/>
      <c r="G2" s="299" t="str">
        <f>Proyecto!K2</f>
        <v>Código: GC-F-015</v>
      </c>
      <c r="H2" s="300"/>
      <c r="I2" s="300"/>
      <c r="J2" s="300"/>
      <c r="K2" s="300"/>
      <c r="L2" s="301"/>
      <c r="U2" s="13"/>
    </row>
    <row r="3" spans="1:21" s="3" customFormat="1" ht="23.25" customHeight="1" thickBot="1" x14ac:dyDescent="0.25">
      <c r="B3" s="56"/>
      <c r="C3" s="308" t="s">
        <v>138</v>
      </c>
      <c r="D3" s="309"/>
      <c r="E3" s="309"/>
      <c r="F3" s="309"/>
      <c r="G3" s="302" t="str">
        <f>Proyecto!K3</f>
        <v>Fecha: 17 de septiembre de 2014</v>
      </c>
      <c r="H3" s="303"/>
      <c r="I3" s="303"/>
      <c r="J3" s="303"/>
      <c r="K3" s="303"/>
      <c r="L3" s="304"/>
      <c r="U3" s="13"/>
    </row>
    <row r="4" spans="1:21" s="3" customFormat="1" ht="24" customHeight="1" thickBot="1" x14ac:dyDescent="0.25">
      <c r="B4" s="56"/>
      <c r="C4" s="308" t="s">
        <v>139</v>
      </c>
      <c r="D4" s="309"/>
      <c r="E4" s="309"/>
      <c r="F4" s="309"/>
      <c r="G4" s="305" t="str">
        <f>Proyecto!K4</f>
        <v>Versión 001</v>
      </c>
      <c r="H4" s="306"/>
      <c r="I4" s="306"/>
      <c r="J4" s="306"/>
      <c r="K4" s="306"/>
      <c r="L4" s="307"/>
      <c r="U4" s="13"/>
    </row>
    <row r="5" spans="1:21" s="3" customFormat="1" ht="22.5" customHeight="1" thickBot="1" x14ac:dyDescent="0.25">
      <c r="B5" s="58"/>
      <c r="C5" s="308" t="s">
        <v>119</v>
      </c>
      <c r="D5" s="309"/>
      <c r="E5" s="309"/>
      <c r="F5" s="309"/>
      <c r="G5" s="302" t="s">
        <v>120</v>
      </c>
      <c r="H5" s="303"/>
      <c r="I5" s="303"/>
      <c r="J5" s="303"/>
      <c r="K5" s="303"/>
      <c r="L5" s="304"/>
      <c r="U5" s="13"/>
    </row>
    <row r="6" spans="1:21" ht="5.25" customHeight="1" x14ac:dyDescent="0.2">
      <c r="A6" s="7" t="str">
        <f>Proyecto!$E$7</f>
        <v xml:space="preserve">Implementación del Programa de Gestión del Cambio, Gestión del Conocimiento e Innovación
</v>
      </c>
      <c r="B6" s="5"/>
      <c r="C6" s="5"/>
      <c r="D6" s="5"/>
      <c r="E6" s="5"/>
      <c r="F6" s="5"/>
    </row>
    <row r="7" spans="1:21" ht="29.25" customHeight="1" x14ac:dyDescent="0.2">
      <c r="B7" s="24" t="s">
        <v>0</v>
      </c>
      <c r="C7" s="274" t="str">
        <f>Proyecto!$E$7</f>
        <v xml:space="preserve">Implementación del Programa de Gestión del Cambio, Gestión del Conocimiento e Innovación
</v>
      </c>
      <c r="D7" s="274"/>
      <c r="E7" s="274"/>
      <c r="F7" s="274"/>
      <c r="U7" s="1"/>
    </row>
    <row r="8" spans="1:21" x14ac:dyDescent="0.2">
      <c r="B8" s="3"/>
    </row>
    <row r="10" spans="1:21" ht="18" customHeight="1" x14ac:dyDescent="0.2">
      <c r="B10" s="24" t="s">
        <v>83</v>
      </c>
      <c r="C10" s="80" t="s">
        <v>151</v>
      </c>
    </row>
    <row r="11" spans="1:21" ht="6" customHeight="1" x14ac:dyDescent="0.2">
      <c r="C11" s="81"/>
    </row>
    <row r="12" spans="1:21" ht="18" customHeight="1" x14ac:dyDescent="0.2">
      <c r="B12" s="24" t="s">
        <v>45</v>
      </c>
      <c r="C12" s="80"/>
    </row>
    <row r="13" spans="1:21" ht="6" customHeight="1" x14ac:dyDescent="0.2">
      <c r="C13" s="81"/>
    </row>
    <row r="14" spans="1:21" ht="18" customHeight="1" x14ac:dyDescent="0.2">
      <c r="B14" s="24" t="s">
        <v>46</v>
      </c>
      <c r="C14" s="80"/>
    </row>
    <row r="15" spans="1:21" ht="6" customHeight="1" x14ac:dyDescent="0.2">
      <c r="C15" s="81"/>
    </row>
    <row r="16" spans="1:21" ht="18" customHeight="1" x14ac:dyDescent="0.2">
      <c r="B16" s="24" t="s">
        <v>42</v>
      </c>
      <c r="C16" s="82"/>
    </row>
    <row r="17" spans="2:4" ht="6" customHeight="1" x14ac:dyDescent="0.2">
      <c r="C17" s="81"/>
    </row>
    <row r="18" spans="2:4" ht="18" customHeight="1" x14ac:dyDescent="0.2">
      <c r="B18" s="24" t="s">
        <v>43</v>
      </c>
      <c r="C18" s="82"/>
    </row>
    <row r="19" spans="2:4" ht="6" customHeight="1" x14ac:dyDescent="0.2">
      <c r="C19" s="73"/>
    </row>
    <row r="20" spans="2:4" ht="18" customHeight="1" x14ac:dyDescent="0.2">
      <c r="B20" s="24" t="s">
        <v>44</v>
      </c>
      <c r="C20" s="74"/>
    </row>
    <row r="25" spans="2:4" ht="24" hidden="1" x14ac:dyDescent="0.2">
      <c r="C25" s="75">
        <v>22660000</v>
      </c>
      <c r="D25" s="76" t="s">
        <v>132</v>
      </c>
    </row>
    <row r="26" spans="2:4" hidden="1" x14ac:dyDescent="0.2">
      <c r="C26" s="75"/>
      <c r="D26" s="76" t="s">
        <v>133</v>
      </c>
    </row>
    <row r="27" spans="2:4" hidden="1" x14ac:dyDescent="0.2">
      <c r="C27" s="77">
        <v>50000000</v>
      </c>
      <c r="D27" s="76" t="s">
        <v>134</v>
      </c>
    </row>
    <row r="28" spans="2:4" ht="24" hidden="1" x14ac:dyDescent="0.2">
      <c r="C28" s="77">
        <v>3000000</v>
      </c>
      <c r="D28" s="76" t="s">
        <v>135</v>
      </c>
    </row>
    <row r="29" spans="2:4" hidden="1" x14ac:dyDescent="0.2">
      <c r="D29" s="76"/>
    </row>
    <row r="30" spans="2:4" hidden="1" x14ac:dyDescent="0.2">
      <c r="C30" s="75">
        <f>SUM(C25:C29)</f>
        <v>75660000</v>
      </c>
    </row>
    <row r="31" spans="2:4" hidden="1" x14ac:dyDescent="0.2"/>
    <row r="32" spans="2:4" hidden="1" x14ac:dyDescent="0.2"/>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E8:K65493 D8:D24 D30:D65493">
      <formula1>1</formula1>
      <formula2>5</formula2>
    </dataValidation>
  </dataValidations>
  <pageMargins left="0.39370078740157483" right="0.39370078740157483" top="0.74803149606299213" bottom="0.74803149606299213" header="0.31496062992125984" footer="0.31496062992125984"/>
  <pageSetup scale="94"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6"/>
  <sheetViews>
    <sheetView showGridLines="0" topLeftCell="A10" zoomScale="90" zoomScaleNormal="90" workbookViewId="0">
      <selection activeCell="K31" sqref="K31"/>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319"/>
      <c r="C2" s="320"/>
      <c r="D2" s="310" t="s">
        <v>118</v>
      </c>
      <c r="E2" s="311"/>
      <c r="F2" s="311"/>
      <c r="G2" s="312"/>
      <c r="H2" s="55" t="str">
        <f>Proyecto!K2</f>
        <v>Código: GC-F-015</v>
      </c>
      <c r="P2" s="13"/>
    </row>
    <row r="3" spans="2:16" s="3" customFormat="1" ht="23.25" customHeight="1" thickBot="1" x14ac:dyDescent="0.25">
      <c r="B3" s="321"/>
      <c r="C3" s="322"/>
      <c r="D3" s="313" t="s">
        <v>138</v>
      </c>
      <c r="E3" s="314"/>
      <c r="F3" s="314"/>
      <c r="G3" s="315"/>
      <c r="H3" s="59" t="str">
        <f>Proyecto!K3</f>
        <v>Fecha: 17 de septiembre de 2014</v>
      </c>
      <c r="P3" s="13"/>
    </row>
    <row r="4" spans="2:16" s="3" customFormat="1" ht="24" customHeight="1" thickBot="1" x14ac:dyDescent="0.25">
      <c r="B4" s="321"/>
      <c r="C4" s="322"/>
      <c r="D4" s="316" t="s">
        <v>139</v>
      </c>
      <c r="E4" s="317"/>
      <c r="F4" s="317"/>
      <c r="G4" s="318"/>
      <c r="H4" s="57" t="str">
        <f>Proyecto!K4</f>
        <v>Versión 001</v>
      </c>
      <c r="P4" s="13"/>
    </row>
    <row r="5" spans="2:16" s="3" customFormat="1" ht="22.5" customHeight="1" thickBot="1" x14ac:dyDescent="0.25">
      <c r="B5" s="323"/>
      <c r="C5" s="324"/>
      <c r="D5" s="313" t="s">
        <v>119</v>
      </c>
      <c r="E5" s="314"/>
      <c r="F5" s="314"/>
      <c r="G5" s="315"/>
      <c r="H5" s="59" t="s">
        <v>120</v>
      </c>
      <c r="P5" s="13"/>
    </row>
    <row r="6" spans="2:16" ht="5.25" customHeight="1" x14ac:dyDescent="0.2">
      <c r="B6" s="5"/>
      <c r="C6" s="5"/>
      <c r="D6" s="5"/>
      <c r="E6" s="5"/>
      <c r="F6" s="5"/>
      <c r="G6" s="5"/>
      <c r="H6" s="5"/>
    </row>
    <row r="7" spans="2:16" ht="29.25" customHeight="1" x14ac:dyDescent="0.2">
      <c r="B7" s="232" t="s">
        <v>0</v>
      </c>
      <c r="C7" s="232"/>
      <c r="D7" s="274" t="str">
        <f>Proyecto!$E$7</f>
        <v xml:space="preserve">Implementación del Programa de Gestión del Cambio, Gestión del Conocimiento e Innovación
</v>
      </c>
      <c r="E7" s="274"/>
      <c r="F7" s="274"/>
      <c r="G7" s="274"/>
      <c r="H7" s="274"/>
      <c r="P7" s="1"/>
    </row>
    <row r="8" spans="2:16" customFormat="1" ht="19.5" customHeight="1" x14ac:dyDescent="0.2"/>
    <row r="9" spans="2:16" ht="30" customHeight="1" x14ac:dyDescent="0.2">
      <c r="B9" s="326" t="s">
        <v>35</v>
      </c>
      <c r="C9" s="327"/>
      <c r="D9" s="327"/>
      <c r="E9" s="327"/>
      <c r="F9" s="327"/>
      <c r="G9" s="327"/>
      <c r="H9" s="327"/>
    </row>
    <row r="10" spans="2:16" ht="9.75" customHeight="1" x14ac:dyDescent="0.2">
      <c r="B10" s="322"/>
      <c r="C10" s="322"/>
      <c r="D10" s="322"/>
      <c r="E10" s="322"/>
      <c r="F10" s="322"/>
      <c r="G10" s="322"/>
      <c r="H10" s="322"/>
      <c r="P10" s="1"/>
    </row>
    <row r="11" spans="2:16" ht="25.5" customHeight="1" x14ac:dyDescent="0.2">
      <c r="B11" s="286" t="s">
        <v>6</v>
      </c>
      <c r="C11" s="286"/>
      <c r="D11" s="22" t="s">
        <v>7</v>
      </c>
      <c r="E11" s="23" t="s">
        <v>66</v>
      </c>
      <c r="F11" s="22" t="s">
        <v>11</v>
      </c>
      <c r="G11" s="22" t="s">
        <v>92</v>
      </c>
      <c r="H11" s="22" t="s">
        <v>8</v>
      </c>
      <c r="P11" s="1"/>
    </row>
    <row r="12" spans="2:16" ht="43.5" customHeight="1" x14ac:dyDescent="0.2">
      <c r="B12" s="325" t="s">
        <v>278</v>
      </c>
      <c r="C12" s="325"/>
      <c r="D12" s="84" t="s">
        <v>292</v>
      </c>
      <c r="E12" s="103" t="s">
        <v>167</v>
      </c>
      <c r="F12" s="89"/>
      <c r="G12" s="84" t="s">
        <v>90</v>
      </c>
      <c r="H12" s="84" t="s">
        <v>63</v>
      </c>
      <c r="P12" s="1"/>
    </row>
    <row r="13" spans="2:16" ht="43.5" customHeight="1" x14ac:dyDescent="0.2">
      <c r="B13" s="325" t="s">
        <v>279</v>
      </c>
      <c r="C13" s="325"/>
      <c r="D13" s="84" t="s">
        <v>291</v>
      </c>
      <c r="E13" s="103" t="s">
        <v>168</v>
      </c>
      <c r="F13" s="89"/>
      <c r="G13" s="84" t="s">
        <v>90</v>
      </c>
      <c r="H13" s="84" t="s">
        <v>63</v>
      </c>
      <c r="P13" s="1"/>
    </row>
    <row r="14" spans="2:16" ht="58.5" customHeight="1" x14ac:dyDescent="0.2">
      <c r="B14" s="328" t="s">
        <v>273</v>
      </c>
      <c r="C14" s="329"/>
      <c r="D14" s="84" t="s">
        <v>195</v>
      </c>
      <c r="E14" s="103" t="s">
        <v>169</v>
      </c>
      <c r="F14" s="89" t="s">
        <v>274</v>
      </c>
      <c r="G14" s="84" t="s">
        <v>90</v>
      </c>
      <c r="H14" s="84" t="s">
        <v>63</v>
      </c>
      <c r="P14" s="1"/>
    </row>
    <row r="15" spans="2:16" ht="43.5" customHeight="1" x14ac:dyDescent="0.2">
      <c r="B15" s="325" t="s">
        <v>193</v>
      </c>
      <c r="C15" s="325"/>
      <c r="D15" s="88" t="s">
        <v>144</v>
      </c>
      <c r="E15" s="103" t="s">
        <v>170</v>
      </c>
      <c r="F15" s="83" t="s">
        <v>194</v>
      </c>
      <c r="G15" s="84" t="s">
        <v>90</v>
      </c>
      <c r="H15" s="84" t="s">
        <v>63</v>
      </c>
      <c r="O15" s="2"/>
      <c r="P15" s="1"/>
    </row>
    <row r="16" spans="2:16" ht="33" customHeight="1" x14ac:dyDescent="0.2">
      <c r="B16" s="325" t="s">
        <v>293</v>
      </c>
      <c r="C16" s="325"/>
      <c r="D16" s="84" t="s">
        <v>143</v>
      </c>
      <c r="E16" s="103" t="s">
        <v>170</v>
      </c>
      <c r="F16" s="89" t="s">
        <v>224</v>
      </c>
      <c r="G16" s="84" t="s">
        <v>90</v>
      </c>
      <c r="H16" s="84" t="s">
        <v>63</v>
      </c>
      <c r="P16" s="1"/>
    </row>
    <row r="17" spans="2:16" ht="34.5" customHeight="1" x14ac:dyDescent="0.2">
      <c r="B17" s="325" t="s">
        <v>230</v>
      </c>
      <c r="C17" s="325"/>
      <c r="D17" s="84" t="s">
        <v>251</v>
      </c>
      <c r="E17" s="103" t="s">
        <v>170</v>
      </c>
      <c r="F17" s="89" t="s">
        <v>256</v>
      </c>
      <c r="G17" s="84" t="s">
        <v>90</v>
      </c>
      <c r="H17" s="84" t="s">
        <v>63</v>
      </c>
      <c r="O17" s="2"/>
      <c r="P17" s="1"/>
    </row>
    <row r="18" spans="2:16" s="141" customFormat="1" ht="34.5" customHeight="1" x14ac:dyDescent="0.2">
      <c r="B18" s="330" t="s">
        <v>282</v>
      </c>
      <c r="C18" s="331"/>
      <c r="D18" s="84"/>
      <c r="E18" s="103"/>
      <c r="F18" s="89"/>
      <c r="G18" s="84" t="s">
        <v>90</v>
      </c>
      <c r="H18" s="84" t="s">
        <v>63</v>
      </c>
      <c r="O18" s="2"/>
    </row>
    <row r="19" spans="2:16" s="141" customFormat="1" ht="34.5" customHeight="1" x14ac:dyDescent="0.2">
      <c r="B19" s="330" t="s">
        <v>284</v>
      </c>
      <c r="C19" s="331"/>
      <c r="D19" s="84"/>
      <c r="E19" s="103"/>
      <c r="F19" s="89"/>
      <c r="G19" s="84" t="s">
        <v>90</v>
      </c>
      <c r="H19" s="84" t="s">
        <v>63</v>
      </c>
      <c r="O19" s="2"/>
    </row>
    <row r="20" spans="2:16" ht="37.5" customHeight="1" x14ac:dyDescent="0.2">
      <c r="B20" s="325" t="s">
        <v>285</v>
      </c>
      <c r="C20" s="325"/>
      <c r="D20" s="84"/>
      <c r="E20" s="103" t="s">
        <v>253</v>
      </c>
      <c r="F20" s="89"/>
      <c r="G20" s="84" t="s">
        <v>90</v>
      </c>
      <c r="H20" s="84" t="s">
        <v>63</v>
      </c>
    </row>
    <row r="21" spans="2:16" ht="24" customHeight="1" x14ac:dyDescent="0.2">
      <c r="B21" s="325" t="s">
        <v>250</v>
      </c>
      <c r="C21" s="325"/>
      <c r="D21" s="84" t="s">
        <v>254</v>
      </c>
      <c r="E21" s="103" t="s">
        <v>252</v>
      </c>
      <c r="F21" s="89" t="s">
        <v>255</v>
      </c>
      <c r="G21" s="84" t="s">
        <v>90</v>
      </c>
      <c r="H21" s="84" t="s">
        <v>63</v>
      </c>
    </row>
    <row r="26" spans="2:16" x14ac:dyDescent="0.2">
      <c r="H26" s="136"/>
    </row>
  </sheetData>
  <mergeCells count="20">
    <mergeCell ref="B20:C20"/>
    <mergeCell ref="B21:C21"/>
    <mergeCell ref="B11:C11"/>
    <mergeCell ref="B7:C7"/>
    <mergeCell ref="D7:H7"/>
    <mergeCell ref="B10:H10"/>
    <mergeCell ref="B12:C12"/>
    <mergeCell ref="B9:H9"/>
    <mergeCell ref="B13:C13"/>
    <mergeCell ref="B17:C17"/>
    <mergeCell ref="B14:C14"/>
    <mergeCell ref="B16:C16"/>
    <mergeCell ref="B15:C15"/>
    <mergeCell ref="B18:C18"/>
    <mergeCell ref="B19:C19"/>
    <mergeCell ref="D2:G2"/>
    <mergeCell ref="D3:G3"/>
    <mergeCell ref="D4:G4"/>
    <mergeCell ref="D5:G5"/>
    <mergeCell ref="B2:C5"/>
  </mergeCells>
  <conditionalFormatting sqref="D11 D13:D14">
    <cfRule type="cellIs" dxfId="18" priority="25" stopIfTrue="1" operator="equal">
      <formula>"Alto"</formula>
    </cfRule>
    <cfRule type="cellIs" dxfId="17" priority="26" stopIfTrue="1" operator="equal">
      <formula>"Medio"</formula>
    </cfRule>
    <cfRule type="cellIs" dxfId="16" priority="27" stopIfTrue="1" operator="equal">
      <formula>"Bajo"</formula>
    </cfRule>
  </conditionalFormatting>
  <conditionalFormatting sqref="D12">
    <cfRule type="cellIs" dxfId="15" priority="13" stopIfTrue="1" operator="equal">
      <formula>"Alto"</formula>
    </cfRule>
    <cfRule type="cellIs" dxfId="14" priority="14" stopIfTrue="1" operator="equal">
      <formula>"Medio"</formula>
    </cfRule>
    <cfRule type="cellIs" dxfId="13" priority="15" stopIfTrue="1" operator="equal">
      <formula>"Bajo"</formula>
    </cfRule>
  </conditionalFormatting>
  <conditionalFormatting sqref="D15">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D16">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I20:N65497 F22:H65497">
      <formula1>1</formula1>
      <formula2>5</formula2>
    </dataValidation>
  </dataValidations>
  <hyperlinks>
    <hyperlink ref="F16" r:id="rId1"/>
    <hyperlink ref="F21" r:id="rId2"/>
    <hyperlink ref="F17" r:id="rId3"/>
  </hyperlinks>
  <pageMargins left="0.39370078740157483" right="0.39370078740157483" top="0.74803149606299213" bottom="0.74803149606299213" header="0.31496062992125984" footer="0.31496062992125984"/>
  <pageSetup scale="75" fitToHeight="0" orientation="landscape" r:id="rId4"/>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6" zoomScale="90" zoomScaleNormal="90" workbookViewId="0">
      <selection activeCell="D41" sqref="D41"/>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2.5703125"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54"/>
      <c r="C2" s="308" t="s">
        <v>118</v>
      </c>
      <c r="D2" s="309"/>
      <c r="E2" s="309"/>
      <c r="F2" s="309"/>
      <c r="G2" s="61" t="str">
        <f>Proyecto!K2</f>
        <v>Código: GC-F-015</v>
      </c>
      <c r="H2" s="60"/>
      <c r="P2" s="13"/>
    </row>
    <row r="3" spans="2:16" s="3" customFormat="1" ht="23.25" customHeight="1" thickBot="1" x14ac:dyDescent="0.25">
      <c r="B3" s="56"/>
      <c r="C3" s="308" t="s">
        <v>138</v>
      </c>
      <c r="D3" s="309"/>
      <c r="E3" s="309"/>
      <c r="F3" s="309"/>
      <c r="G3" s="59" t="str">
        <f>Proyecto!K3</f>
        <v>Fecha: 17 de septiembre de 2014</v>
      </c>
      <c r="H3" s="60"/>
      <c r="P3" s="13"/>
    </row>
    <row r="4" spans="2:16" s="3" customFormat="1" ht="24" customHeight="1" thickBot="1" x14ac:dyDescent="0.25">
      <c r="B4" s="56"/>
      <c r="C4" s="308" t="s">
        <v>139</v>
      </c>
      <c r="D4" s="309"/>
      <c r="E4" s="309"/>
      <c r="F4" s="309"/>
      <c r="G4" s="59" t="str">
        <f>Proyecto!K4</f>
        <v>Versión 001</v>
      </c>
      <c r="H4" s="60"/>
      <c r="P4" s="13"/>
    </row>
    <row r="5" spans="2:16" s="3" customFormat="1" ht="22.5" customHeight="1" thickBot="1" x14ac:dyDescent="0.25">
      <c r="B5" s="58"/>
      <c r="C5" s="308" t="s">
        <v>119</v>
      </c>
      <c r="D5" s="309"/>
      <c r="E5" s="309"/>
      <c r="F5" s="309"/>
      <c r="G5" s="62" t="s">
        <v>120</v>
      </c>
      <c r="H5" s="60"/>
      <c r="P5" s="13"/>
    </row>
    <row r="6" spans="2:16" ht="5.25" customHeight="1" x14ac:dyDescent="0.2">
      <c r="B6" s="5"/>
      <c r="C6" s="5"/>
      <c r="D6" s="5"/>
      <c r="E6" s="5"/>
      <c r="F6" s="5"/>
    </row>
    <row r="7" spans="2:16" ht="29.25" customHeight="1" x14ac:dyDescent="0.2">
      <c r="B7" s="24" t="s">
        <v>0</v>
      </c>
      <c r="C7" s="335" t="str">
        <f>Proyecto!$E$7</f>
        <v xml:space="preserve">Implementación del Programa de Gestión del Cambio, Gestión del Conocimiento e Innovación
</v>
      </c>
      <c r="D7" s="335"/>
      <c r="E7" s="335"/>
      <c r="F7" s="335"/>
      <c r="G7" s="19"/>
      <c r="P7" s="1"/>
    </row>
    <row r="8" spans="2:16" ht="6.75" customHeight="1" x14ac:dyDescent="0.2">
      <c r="B8" s="8"/>
      <c r="C8" s="9"/>
      <c r="D8" s="9"/>
      <c r="E8" s="9"/>
      <c r="F8" s="9"/>
      <c r="P8" s="1"/>
    </row>
    <row r="9" spans="2:16" x14ac:dyDescent="0.2">
      <c r="B9" s="242"/>
      <c r="C9" s="242"/>
    </row>
    <row r="10" spans="2:16" s="91" customFormat="1" ht="20.25" customHeight="1" x14ac:dyDescent="0.2">
      <c r="B10" s="332" t="s">
        <v>16</v>
      </c>
      <c r="C10" s="333"/>
      <c r="D10" s="333"/>
      <c r="E10" s="333"/>
      <c r="F10" s="333"/>
      <c r="G10" s="334"/>
      <c r="P10" s="79"/>
    </row>
    <row r="11" spans="2:16" s="138" customFormat="1" ht="15" customHeight="1" x14ac:dyDescent="0.2">
      <c r="B11" s="138">
        <v>3</v>
      </c>
      <c r="C11" s="138">
        <v>4</v>
      </c>
      <c r="D11" s="138">
        <v>2</v>
      </c>
      <c r="E11" s="138">
        <v>5</v>
      </c>
      <c r="F11" s="138">
        <v>1</v>
      </c>
    </row>
    <row r="12" spans="2:16" s="106" customFormat="1" ht="24.75" customHeight="1" x14ac:dyDescent="0.2">
      <c r="B12" s="104" t="s">
        <v>84</v>
      </c>
      <c r="C12" s="105" t="s">
        <v>17</v>
      </c>
      <c r="D12" s="105" t="s">
        <v>18</v>
      </c>
      <c r="E12" s="105" t="s">
        <v>19</v>
      </c>
      <c r="F12" s="105" t="s">
        <v>20</v>
      </c>
      <c r="G12" s="105" t="s">
        <v>242</v>
      </c>
      <c r="P12" s="17"/>
    </row>
    <row r="13" spans="2:16" s="91" customFormat="1" ht="45" customHeight="1" x14ac:dyDescent="0.2">
      <c r="B13" s="131" t="s">
        <v>241</v>
      </c>
      <c r="C13" s="134" t="s">
        <v>240</v>
      </c>
      <c r="D13" s="134" t="s">
        <v>237</v>
      </c>
      <c r="E13" s="134" t="s">
        <v>116</v>
      </c>
      <c r="F13" s="134" t="s">
        <v>58</v>
      </c>
      <c r="G13" s="134" t="s">
        <v>243</v>
      </c>
      <c r="P13" s="79"/>
    </row>
    <row r="14" spans="2:16" s="91" customFormat="1" ht="57.75" customHeight="1" x14ac:dyDescent="0.2">
      <c r="B14" s="134" t="s">
        <v>244</v>
      </c>
      <c r="C14" s="134" t="s">
        <v>240</v>
      </c>
      <c r="D14" s="134" t="s">
        <v>238</v>
      </c>
      <c r="E14" s="134" t="s">
        <v>116</v>
      </c>
      <c r="F14" s="134" t="s">
        <v>241</v>
      </c>
      <c r="G14" s="134" t="s">
        <v>243</v>
      </c>
      <c r="P14" s="79"/>
    </row>
    <row r="15" spans="2:16" ht="105.75" customHeight="1" x14ac:dyDescent="0.2">
      <c r="B15" s="134" t="s">
        <v>246</v>
      </c>
      <c r="C15" s="134" t="s">
        <v>240</v>
      </c>
      <c r="D15" s="134" t="s">
        <v>239</v>
      </c>
      <c r="E15" s="134" t="s">
        <v>116</v>
      </c>
      <c r="F15" s="134" t="s">
        <v>245</v>
      </c>
      <c r="G15" s="134" t="s">
        <v>247</v>
      </c>
    </row>
    <row r="17" spans="3:3" ht="12.75" x14ac:dyDescent="0.2">
      <c r="C17" s="17"/>
    </row>
    <row r="18" spans="3:3" ht="12.75" x14ac:dyDescent="0.2">
      <c r="C18" s="17"/>
    </row>
    <row r="19" spans="3:3" ht="12.75" x14ac:dyDescent="0.2">
      <c r="C19" s="20"/>
    </row>
    <row r="20" spans="3:3" ht="12.75" x14ac:dyDescent="0.2">
      <c r="C20" s="20"/>
    </row>
    <row r="21" spans="3:3" ht="12.75" x14ac:dyDescent="0.2">
      <c r="C21" s="20"/>
    </row>
    <row r="22" spans="3:3" ht="12.75" x14ac:dyDescent="0.2">
      <c r="C22" s="20"/>
    </row>
    <row r="23" spans="3:3" ht="12.75" x14ac:dyDescent="0.2">
      <c r="C23" s="2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6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4" zoomScale="90" zoomScaleNormal="90" workbookViewId="0">
      <selection activeCell="I33" sqref="I33"/>
    </sheetView>
  </sheetViews>
  <sheetFormatPr baseColWidth="10" defaultColWidth="11.42578125" defaultRowHeight="12" x14ac:dyDescent="0.2"/>
  <cols>
    <col min="1" max="1" width="2.42578125" style="1" customWidth="1"/>
    <col min="2" max="2" width="30.7109375" style="1" customWidth="1"/>
    <col min="3" max="3" width="26.42578125" style="1" customWidth="1"/>
    <col min="4" max="4" width="15" style="1" customWidth="1"/>
    <col min="5" max="5" width="29.42578125" style="1" customWidth="1"/>
    <col min="6" max="6" width="32.7109375" style="1" customWidth="1"/>
    <col min="7" max="7" width="33" style="1" bestFit="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54"/>
      <c r="C2" s="308" t="s">
        <v>118</v>
      </c>
      <c r="D2" s="309"/>
      <c r="E2" s="309"/>
      <c r="F2" s="309"/>
      <c r="G2" s="299" t="str">
        <f>Proyecto!K2</f>
        <v>Código: GC-F-015</v>
      </c>
      <c r="H2" s="301"/>
      <c r="J2" s="11"/>
      <c r="K2" s="11"/>
      <c r="L2" s="11"/>
      <c r="M2" s="12"/>
      <c r="W2" s="13"/>
    </row>
    <row r="3" spans="2:23" s="3" customFormat="1" ht="23.25" customHeight="1" thickBot="1" x14ac:dyDescent="0.25">
      <c r="B3" s="56"/>
      <c r="C3" s="308" t="s">
        <v>138</v>
      </c>
      <c r="D3" s="309"/>
      <c r="E3" s="309"/>
      <c r="F3" s="309"/>
      <c r="G3" s="302" t="str">
        <f>Proyecto!K3</f>
        <v>Fecha: 17 de septiembre de 2014</v>
      </c>
      <c r="H3" s="304"/>
      <c r="J3" s="11"/>
      <c r="K3" s="11"/>
      <c r="L3" s="11"/>
      <c r="M3" s="12"/>
      <c r="W3" s="13"/>
    </row>
    <row r="4" spans="2:23" s="3" customFormat="1" ht="24" customHeight="1" thickBot="1" x14ac:dyDescent="0.25">
      <c r="B4" s="56"/>
      <c r="C4" s="308" t="s">
        <v>139</v>
      </c>
      <c r="D4" s="309"/>
      <c r="E4" s="309"/>
      <c r="F4" s="309"/>
      <c r="G4" s="305" t="str">
        <f>Proyecto!K4</f>
        <v>Versión 001</v>
      </c>
      <c r="H4" s="307"/>
      <c r="J4" s="11"/>
      <c r="M4" s="12"/>
      <c r="W4" s="13"/>
    </row>
    <row r="5" spans="2:23" s="3" customFormat="1" ht="22.5" customHeight="1" thickBot="1" x14ac:dyDescent="0.25">
      <c r="B5" s="58"/>
      <c r="C5" s="308" t="s">
        <v>119</v>
      </c>
      <c r="D5" s="309"/>
      <c r="E5" s="309"/>
      <c r="F5" s="309"/>
      <c r="G5" s="302" t="s">
        <v>120</v>
      </c>
      <c r="H5" s="304"/>
      <c r="J5" s="11"/>
      <c r="M5" s="11"/>
      <c r="W5" s="13"/>
    </row>
    <row r="6" spans="2:23" ht="5.25" customHeight="1" x14ac:dyDescent="0.2">
      <c r="B6" s="5"/>
      <c r="C6" s="5"/>
      <c r="D6" s="5"/>
      <c r="E6" s="5"/>
      <c r="F6" s="5"/>
      <c r="G6" s="5"/>
      <c r="H6" s="5"/>
    </row>
    <row r="7" spans="2:23" ht="29.25" customHeight="1" x14ac:dyDescent="0.2">
      <c r="B7" s="26" t="s">
        <v>0</v>
      </c>
      <c r="C7" s="274" t="str">
        <f>Proyecto!$E$7</f>
        <v xml:space="preserve">Implementación del Programa de Gestión del Cambio, Gestión del Conocimiento e Innovación
</v>
      </c>
      <c r="D7" s="274"/>
      <c r="E7" s="274"/>
      <c r="F7" s="274"/>
      <c r="G7" s="274"/>
      <c r="H7" s="274"/>
      <c r="W7" s="1"/>
    </row>
    <row r="9" spans="2:23" ht="15" customHeight="1" x14ac:dyDescent="0.2">
      <c r="B9" s="288" t="s">
        <v>9</v>
      </c>
      <c r="C9" s="288"/>
      <c r="D9" s="288"/>
      <c r="E9" s="288"/>
      <c r="F9" s="288"/>
      <c r="G9" s="288"/>
      <c r="H9" s="288"/>
    </row>
    <row r="10" spans="2:23" customFormat="1" ht="15" customHeight="1" x14ac:dyDescent="0.2"/>
    <row r="11" spans="2:23" ht="33.75" customHeight="1" x14ac:dyDescent="0.2">
      <c r="B11" s="286" t="s">
        <v>85</v>
      </c>
      <c r="C11" s="286"/>
      <c r="D11" s="22" t="s">
        <v>26</v>
      </c>
      <c r="E11" s="22" t="s">
        <v>10</v>
      </c>
      <c r="F11" s="27" t="s">
        <v>12</v>
      </c>
      <c r="G11" s="22" t="s">
        <v>13</v>
      </c>
      <c r="H11" s="22" t="s">
        <v>117</v>
      </c>
    </row>
    <row r="12" spans="2:23" ht="93.75" customHeight="1" x14ac:dyDescent="0.2">
      <c r="B12" s="259" t="s">
        <v>333</v>
      </c>
      <c r="C12" s="259"/>
      <c r="D12" s="92"/>
      <c r="E12" s="92" t="s">
        <v>248</v>
      </c>
      <c r="F12" s="90"/>
      <c r="G12" s="93"/>
      <c r="H12" s="92" t="s">
        <v>275</v>
      </c>
    </row>
  </sheetData>
  <mergeCells count="12">
    <mergeCell ref="B12:C12"/>
    <mergeCell ref="B9:H9"/>
    <mergeCell ref="B11:C11"/>
    <mergeCell ref="C7:H7"/>
    <mergeCell ref="C5:F5"/>
    <mergeCell ref="G5:H5"/>
    <mergeCell ref="C2:F2"/>
    <mergeCell ref="G2:H2"/>
    <mergeCell ref="C3:F3"/>
    <mergeCell ref="G3:H3"/>
    <mergeCell ref="C4:F4"/>
    <mergeCell ref="G4:H4"/>
  </mergeCells>
  <conditionalFormatting sqref="E12">
    <cfRule type="cellIs" dxfId="6" priority="7" stopIfTrue="1" operator="equal">
      <formula>"Alto"</formula>
    </cfRule>
    <cfRule type="cellIs" dxfId="5" priority="8" stopIfTrue="1" operator="equal">
      <formula>"Medio"</formula>
    </cfRule>
    <cfRule type="cellIs" dxfId="4"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7CF38-7D99-41CB-9510-0773EC1102AB}">
  <ds:schemaRefs>
    <ds:schemaRef ds:uri="office.server.policy"/>
  </ds:schemaRefs>
</ds:datastoreItem>
</file>

<file path=customXml/itemProps2.xml><?xml version="1.0" encoding="utf-8"?>
<ds:datastoreItem xmlns:ds="http://schemas.openxmlformats.org/officeDocument/2006/customXml" ds:itemID="{2D382E71-BF0A-4253-A110-8C5C1BC135CF}">
  <ds:schemaRefs>
    <ds:schemaRef ds:uri="http://schemas.microsoft.com/office/2006/metadata/customXsn"/>
  </ds:schemaRefs>
</ds:datastoreItem>
</file>

<file path=customXml/itemProps3.xml><?xml version="1.0" encoding="utf-8"?>
<ds:datastoreItem xmlns:ds="http://schemas.openxmlformats.org/officeDocument/2006/customXml" ds:itemID="{438204F9-0285-4777-B26B-D631E33CB193}">
  <ds:schemaRefs>
    <ds:schemaRef ds:uri="http://schemas.microsoft.com/office/2006/documentManagement/types"/>
    <ds:schemaRef ds:uri="http://schemas.microsoft.com/office/2006/metadata/properties"/>
    <ds:schemaRef ds:uri="http://purl.org/dc/elements/1.1/"/>
    <ds:schemaRef ds:uri="http://schemas.microsoft.com/sharepoint/v3"/>
    <ds:schemaRef ds:uri="http://schemas.microsoft.com/sharepoint/v4"/>
    <ds:schemaRef ds:uri="ff8e3638-9d45-4162-afb4-6d390653d547"/>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CF503401-01C1-4763-8F14-D78F1C872732}">
  <ds:schemaRefs>
    <ds:schemaRef ds:uri="http://schemas.microsoft.com/sharepoint/v3/contenttype/forms"/>
  </ds:schemaRefs>
</ds:datastoreItem>
</file>

<file path=customXml/itemProps5.xml><?xml version="1.0" encoding="utf-8"?>
<ds:datastoreItem xmlns:ds="http://schemas.openxmlformats.org/officeDocument/2006/customXml" ds:itemID="{DFE1602F-854A-4F4D-97D4-85D85FC6A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11</vt:i4>
      </vt:variant>
    </vt:vector>
  </HeadingPairs>
  <TitlesOfParts>
    <vt:vector size="26"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Original</vt:lpstr>
      <vt:lpstr>Hoja1</vt:lpstr>
      <vt:lpstr>EDT</vt:lpstr>
      <vt:lpstr>Riesgos-Cronograma</vt:lpstr>
      <vt:lpstr>No tocar</vt:lpstr>
      <vt:lpstr>Alcance!Área_de_impresión</vt:lpstr>
      <vt:lpstr>'EDT- Original'!Área_de_impresión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Superintendencia de Sociedades</dc:creator>
  <cp:keywords>SGSI</cp:keywords>
  <cp:lastModifiedBy>Nini Johanna Rodríguez Álvarez</cp:lastModifiedBy>
  <cp:lastPrinted>2014-09-04T14:54:30Z</cp:lastPrinted>
  <dcterms:created xsi:type="dcterms:W3CDTF">2009-01-14T13:57:13Z</dcterms:created>
  <dcterms:modified xsi:type="dcterms:W3CDTF">2022-08-04T19:34:40Z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20220804143438950</vt:lpwstr>
  </property>
</Properties>
</file>