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https://acueducto-my.sharepoint.com/personal/mgutierrezv_acueducto_com_co1/Documents/2026/Personal 2025-2026/Año 2026/SGI/Gestión del Talento Humano/Solicitud 033/"/>
    </mc:Choice>
  </mc:AlternateContent>
  <xr:revisionPtr revIDLastSave="17" documentId="8_{05B17D99-BF79-492C-AE1C-9794F7A43D23}" xr6:coauthVersionLast="47" xr6:coauthVersionMax="47" xr10:uidLastSave="{78AA93FC-E489-46EF-A81B-2D164FC1E954}"/>
  <bookViews>
    <workbookView xWindow="28680" yWindow="-120" windowWidth="29040" windowHeight="15720" xr2:uid="{00000000-000D-0000-FFFF-FFFF00000000}"/>
  </bookViews>
  <sheets>
    <sheet name="GTH-FM-097" sheetId="15" r:id="rId1"/>
    <sheet name="Ponderación resultados" sheetId="14" state="hidden" r:id="rId2"/>
    <sheet name="Datos" sheetId="12" state="hidden" r:id="rId3"/>
    <sheet name="Control de Cambios" sheetId="13" r:id="rId4"/>
    <sheet name="COMPETENCIAS" sheetId="7" state="hidden"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2" i="14" l="1"/>
  <c r="G32" i="14"/>
  <c r="F32" i="14"/>
  <c r="I5" i="14"/>
  <c r="I4" i="14"/>
  <c r="H4" i="14"/>
  <c r="C12" i="14"/>
  <c r="C40" i="14" s="1"/>
  <c r="C33" i="14"/>
  <c r="C34" i="14"/>
  <c r="C35" i="14"/>
  <c r="C36" i="14"/>
  <c r="C37" i="14"/>
  <c r="C38" i="14"/>
  <c r="C39" i="14"/>
  <c r="C32" i="14"/>
  <c r="E5" i="14"/>
  <c r="F5" i="14" s="1"/>
  <c r="G33" i="14" s="1"/>
  <c r="E6" i="14"/>
  <c r="F6" i="14" s="1"/>
  <c r="E7" i="14"/>
  <c r="F7" i="14" s="1"/>
  <c r="G35" i="14" s="1"/>
  <c r="E8" i="14"/>
  <c r="F8" i="14" s="1"/>
  <c r="G36" i="14" s="1"/>
  <c r="E9" i="14"/>
  <c r="F9" i="14" s="1"/>
  <c r="G37" i="14" s="1"/>
  <c r="E10" i="14"/>
  <c r="F10" i="14" s="1"/>
  <c r="G38" i="14" s="1"/>
  <c r="E11" i="14"/>
  <c r="G11" i="14" s="1"/>
  <c r="H39" i="14" s="1"/>
  <c r="E12" i="14"/>
  <c r="F12" i="14" s="1"/>
  <c r="D40" i="14" s="1"/>
  <c r="E4" i="14"/>
  <c r="G4" i="14" s="1"/>
  <c r="H32" i="14" s="1"/>
  <c r="N7" i="15"/>
  <c r="N6" i="15"/>
  <c r="B7" i="15"/>
  <c r="I7" i="15"/>
  <c r="I6" i="15"/>
  <c r="D36" i="14" l="1"/>
  <c r="D38" i="14"/>
  <c r="D37" i="14"/>
  <c r="D35" i="14"/>
  <c r="D34" i="14"/>
  <c r="D33" i="14"/>
  <c r="F11" i="14"/>
  <c r="G39" i="14" s="1"/>
  <c r="I39" i="14" s="1"/>
  <c r="J39" i="14" s="1"/>
  <c r="E32" i="14"/>
  <c r="E39" i="14"/>
  <c r="G7" i="14"/>
  <c r="H7" i="14" s="1"/>
  <c r="G10" i="14"/>
  <c r="G9" i="14"/>
  <c r="H9" i="14" s="1"/>
  <c r="G8" i="14"/>
  <c r="G34" i="14"/>
  <c r="G6" i="14"/>
  <c r="F4" i="14"/>
  <c r="G12" i="14"/>
  <c r="G40" i="14"/>
  <c r="G5" i="14"/>
  <c r="E33" i="14" s="1"/>
  <c r="F33" i="14" s="1"/>
  <c r="V3" i="12"/>
  <c r="V4" i="12"/>
  <c r="V5" i="12"/>
  <c r="V6" i="12"/>
  <c r="V7" i="12"/>
  <c r="V8" i="12"/>
  <c r="V9" i="12"/>
  <c r="V10" i="12"/>
  <c r="V11" i="12"/>
  <c r="V12" i="12"/>
  <c r="V13" i="12"/>
  <c r="V14" i="12"/>
  <c r="V15" i="12"/>
  <c r="V16" i="12"/>
  <c r="V17" i="12"/>
  <c r="V18" i="12"/>
  <c r="V19" i="12"/>
  <c r="V20" i="12"/>
  <c r="V21" i="12"/>
  <c r="V22" i="12"/>
  <c r="V23" i="12"/>
  <c r="V24" i="12"/>
  <c r="V25" i="12"/>
  <c r="V26" i="12"/>
  <c r="V27" i="12"/>
  <c r="V28" i="12"/>
  <c r="V29" i="12"/>
  <c r="V30" i="12"/>
  <c r="V31" i="12"/>
  <c r="V32" i="12"/>
  <c r="V33" i="12"/>
  <c r="V34" i="12"/>
  <c r="V35" i="12"/>
  <c r="V36" i="12"/>
  <c r="V37" i="12"/>
  <c r="V38" i="12"/>
  <c r="V39" i="12"/>
  <c r="V40" i="12"/>
  <c r="V41" i="12"/>
  <c r="V42" i="12"/>
  <c r="V43" i="12"/>
  <c r="V44" i="12"/>
  <c r="V45" i="12"/>
  <c r="V46" i="12"/>
  <c r="V47" i="12"/>
  <c r="V48" i="12"/>
  <c r="V49" i="12"/>
  <c r="V50" i="12"/>
  <c r="V51" i="12"/>
  <c r="V52" i="12"/>
  <c r="V53" i="12"/>
  <c r="V54" i="12"/>
  <c r="V55" i="12"/>
  <c r="V56" i="12"/>
  <c r="V57" i="12"/>
  <c r="V58" i="12"/>
  <c r="V59" i="12"/>
  <c r="V60" i="12"/>
  <c r="V61" i="12"/>
  <c r="V62" i="12"/>
  <c r="V63" i="12"/>
  <c r="V64" i="12"/>
  <c r="V65" i="12"/>
  <c r="V66" i="12"/>
  <c r="V67" i="12"/>
  <c r="V68" i="12"/>
  <c r="V69" i="12"/>
  <c r="V70" i="12"/>
  <c r="V71" i="12"/>
  <c r="V72" i="12"/>
  <c r="V73" i="12"/>
  <c r="V74" i="12"/>
  <c r="V75" i="12"/>
  <c r="V76" i="12"/>
  <c r="V77" i="12"/>
  <c r="V78" i="12"/>
  <c r="V79" i="12"/>
  <c r="V80" i="12"/>
  <c r="V81" i="12"/>
  <c r="V82" i="12"/>
  <c r="V83" i="12"/>
  <c r="V84" i="12"/>
  <c r="V85" i="12"/>
  <c r="V86" i="12"/>
  <c r="V87" i="12"/>
  <c r="V88" i="12"/>
  <c r="V89" i="12"/>
  <c r="V90" i="12"/>
  <c r="V91" i="12"/>
  <c r="V92" i="12"/>
  <c r="V93" i="12"/>
  <c r="V94" i="12"/>
  <c r="V95" i="12"/>
  <c r="V96" i="12"/>
  <c r="V97" i="12"/>
  <c r="V98" i="12"/>
  <c r="V99" i="12"/>
  <c r="V100" i="12"/>
  <c r="V101" i="12"/>
  <c r="V102" i="12"/>
  <c r="V103" i="12"/>
  <c r="V104" i="12"/>
  <c r="V105" i="12"/>
  <c r="V106" i="12"/>
  <c r="V107" i="12"/>
  <c r="V108" i="12"/>
  <c r="V109" i="12"/>
  <c r="V110" i="12"/>
  <c r="V111" i="12"/>
  <c r="V112" i="12"/>
  <c r="V113" i="12"/>
  <c r="V114" i="12"/>
  <c r="V115" i="12"/>
  <c r="V116" i="12"/>
  <c r="V117" i="12"/>
  <c r="V118" i="12"/>
  <c r="V119" i="12"/>
  <c r="V120" i="12"/>
  <c r="V121" i="12"/>
  <c r="V122" i="12"/>
  <c r="V123" i="12"/>
  <c r="V124" i="12"/>
  <c r="V125" i="12"/>
  <c r="V126" i="12"/>
  <c r="V127" i="12"/>
  <c r="V128" i="12"/>
  <c r="V129" i="12"/>
  <c r="V130" i="12"/>
  <c r="V131" i="12"/>
  <c r="V132" i="12"/>
  <c r="V133" i="12"/>
  <c r="V134" i="12"/>
  <c r="V135" i="12"/>
  <c r="V136" i="12"/>
  <c r="V137" i="12"/>
  <c r="V138" i="12"/>
  <c r="V139" i="12"/>
  <c r="V140" i="12"/>
  <c r="V141" i="12"/>
  <c r="V142" i="12"/>
  <c r="V143" i="12"/>
  <c r="V144" i="12"/>
  <c r="V145" i="12"/>
  <c r="V146" i="12"/>
  <c r="V147" i="12"/>
  <c r="V148" i="12"/>
  <c r="V149" i="12"/>
  <c r="V150" i="12"/>
  <c r="V151" i="12"/>
  <c r="V152" i="12"/>
  <c r="V153" i="12"/>
  <c r="V154" i="12"/>
  <c r="V155" i="12"/>
  <c r="V156" i="12"/>
  <c r="V157" i="12"/>
  <c r="V158" i="12"/>
  <c r="V159" i="12"/>
  <c r="V160" i="12"/>
  <c r="V161" i="12"/>
  <c r="V162" i="12"/>
  <c r="V163" i="12"/>
  <c r="V164" i="12"/>
  <c r="V165" i="12"/>
  <c r="V166" i="12"/>
  <c r="V167" i="12"/>
  <c r="V168" i="12"/>
  <c r="V169" i="12"/>
  <c r="V170" i="12"/>
  <c r="V171" i="12"/>
  <c r="V172" i="12"/>
  <c r="V173" i="12"/>
  <c r="V174" i="12"/>
  <c r="V175" i="12"/>
  <c r="V176" i="12"/>
  <c r="V177" i="12"/>
  <c r="V178" i="12"/>
  <c r="V179" i="12"/>
  <c r="V180" i="12"/>
  <c r="V181" i="12"/>
  <c r="V182" i="12"/>
  <c r="V183" i="12"/>
  <c r="V184" i="12"/>
  <c r="V185" i="12"/>
  <c r="V186" i="12"/>
  <c r="V187" i="12"/>
  <c r="V188" i="12"/>
  <c r="V189" i="12"/>
  <c r="V190" i="12"/>
  <c r="V191" i="12"/>
  <c r="V192" i="12"/>
  <c r="V193" i="12"/>
  <c r="V194" i="12"/>
  <c r="V195" i="12"/>
  <c r="V196" i="12"/>
  <c r="V197" i="12"/>
  <c r="V198" i="12"/>
  <c r="V199" i="12"/>
  <c r="V200" i="12"/>
  <c r="V201" i="12"/>
  <c r="V202" i="12"/>
  <c r="V203" i="12"/>
  <c r="V204" i="12"/>
  <c r="V205" i="12"/>
  <c r="V206" i="12"/>
  <c r="V207" i="12"/>
  <c r="V208" i="12"/>
  <c r="V209" i="12"/>
  <c r="V210" i="12"/>
  <c r="V211" i="12"/>
  <c r="V212" i="12"/>
  <c r="V213" i="12"/>
  <c r="V214" i="12"/>
  <c r="V215" i="12"/>
  <c r="V216" i="12"/>
  <c r="V217" i="12"/>
  <c r="V218" i="12"/>
  <c r="V219" i="12"/>
  <c r="V220" i="12"/>
  <c r="V221" i="12"/>
  <c r="V222" i="12"/>
  <c r="V223" i="12"/>
  <c r="V224" i="12"/>
  <c r="V225" i="12"/>
  <c r="V226" i="12"/>
  <c r="V227" i="12"/>
  <c r="V228" i="12"/>
  <c r="V229" i="12"/>
  <c r="V230" i="12"/>
  <c r="V231" i="12"/>
  <c r="V232" i="12"/>
  <c r="V233" i="12"/>
  <c r="V234" i="12"/>
  <c r="V235" i="12"/>
  <c r="V236" i="12"/>
  <c r="V237" i="12"/>
  <c r="V238" i="12"/>
  <c r="V239" i="12"/>
  <c r="V240" i="12"/>
  <c r="V241" i="12"/>
  <c r="V242" i="12"/>
  <c r="V243" i="12"/>
  <c r="V244" i="12"/>
  <c r="V245" i="12"/>
  <c r="V246" i="12"/>
  <c r="V247" i="12"/>
  <c r="V248" i="12"/>
  <c r="V249" i="12"/>
  <c r="V250" i="12"/>
  <c r="V251" i="12"/>
  <c r="V252" i="12"/>
  <c r="V253" i="12"/>
  <c r="V254" i="12"/>
  <c r="V255" i="12"/>
  <c r="V256" i="12"/>
  <c r="V257" i="12"/>
  <c r="V258" i="12"/>
  <c r="V259" i="12"/>
  <c r="V260" i="12"/>
  <c r="V261" i="12"/>
  <c r="V262" i="12"/>
  <c r="V263" i="12"/>
  <c r="V264" i="12"/>
  <c r="V265" i="12"/>
  <c r="V266" i="12"/>
  <c r="V267" i="12"/>
  <c r="V268" i="12"/>
  <c r="V269" i="12"/>
  <c r="V270" i="12"/>
  <c r="V271" i="12"/>
  <c r="V272" i="12"/>
  <c r="V273" i="12"/>
  <c r="V274" i="12"/>
  <c r="V275" i="12"/>
  <c r="V276" i="12"/>
  <c r="V277" i="12"/>
  <c r="V278" i="12"/>
  <c r="V279" i="12"/>
  <c r="V280" i="12"/>
  <c r="V281" i="12"/>
  <c r="V282" i="12"/>
  <c r="V283" i="12"/>
  <c r="V284" i="12"/>
  <c r="V285" i="12"/>
  <c r="V286" i="12"/>
  <c r="V287" i="12"/>
  <c r="V288" i="12"/>
  <c r="V289" i="12"/>
  <c r="V290" i="12"/>
  <c r="V291" i="12"/>
  <c r="V292" i="12"/>
  <c r="V293" i="12"/>
  <c r="V294" i="12"/>
  <c r="V295" i="12"/>
  <c r="V296" i="12"/>
  <c r="V297" i="12"/>
  <c r="V298" i="12"/>
  <c r="V299" i="12"/>
  <c r="V300" i="12"/>
  <c r="V301" i="12"/>
  <c r="V302" i="12"/>
  <c r="V303" i="12"/>
  <c r="V304" i="12"/>
  <c r="V305" i="12"/>
  <c r="V306" i="12"/>
  <c r="V307" i="12"/>
  <c r="V308" i="12"/>
  <c r="V309" i="12"/>
  <c r="V310" i="12"/>
  <c r="V311" i="12"/>
  <c r="V312" i="12"/>
  <c r="V313" i="12"/>
  <c r="V314" i="12"/>
  <c r="V315" i="12"/>
  <c r="V316" i="12"/>
  <c r="V317" i="12"/>
  <c r="V318" i="12"/>
  <c r="V319" i="12"/>
  <c r="V320" i="12"/>
  <c r="V321" i="12"/>
  <c r="V322" i="12"/>
  <c r="V323" i="12"/>
  <c r="V324" i="12"/>
  <c r="V325" i="12"/>
  <c r="V326" i="12"/>
  <c r="V327" i="12"/>
  <c r="V328" i="12"/>
  <c r="V329" i="12"/>
  <c r="V330" i="12"/>
  <c r="V331" i="12"/>
  <c r="V332" i="12"/>
  <c r="V333" i="12"/>
  <c r="V334" i="12"/>
  <c r="V335" i="12"/>
  <c r="V336" i="12"/>
  <c r="V337" i="12"/>
  <c r="V338" i="12"/>
  <c r="V339" i="12"/>
  <c r="V340" i="12"/>
  <c r="V341" i="12"/>
  <c r="V342" i="12"/>
  <c r="V343" i="12"/>
  <c r="V344" i="12"/>
  <c r="V345" i="12"/>
  <c r="V346" i="12"/>
  <c r="V347" i="12"/>
  <c r="V348" i="12"/>
  <c r="V349" i="12"/>
  <c r="V350" i="12"/>
  <c r="V351" i="12"/>
  <c r="V352" i="12"/>
  <c r="V353" i="12"/>
  <c r="V354" i="12"/>
  <c r="V355" i="12"/>
  <c r="V356" i="12"/>
  <c r="V357" i="12"/>
  <c r="V358" i="12"/>
  <c r="V359" i="12"/>
  <c r="V360" i="12"/>
  <c r="V361" i="12"/>
  <c r="V362" i="12"/>
  <c r="V363" i="12"/>
  <c r="V364" i="12"/>
  <c r="V365" i="12"/>
  <c r="V366" i="12"/>
  <c r="V367" i="12"/>
  <c r="V368" i="12"/>
  <c r="V369" i="12"/>
  <c r="V370" i="12"/>
  <c r="V371" i="12"/>
  <c r="V372" i="12"/>
  <c r="V373" i="12"/>
  <c r="V374" i="12"/>
  <c r="V375" i="12"/>
  <c r="V376" i="12"/>
  <c r="V377" i="12"/>
  <c r="V378" i="12"/>
  <c r="V379" i="12"/>
  <c r="V380" i="12"/>
  <c r="V381" i="12"/>
  <c r="V382" i="12"/>
  <c r="V383" i="12"/>
  <c r="V384" i="12"/>
  <c r="V385" i="12"/>
  <c r="V386" i="12"/>
  <c r="V387" i="12"/>
  <c r="V388" i="12"/>
  <c r="V389" i="12"/>
  <c r="V390" i="12"/>
  <c r="V391" i="12"/>
  <c r="V392" i="12"/>
  <c r="V393" i="12"/>
  <c r="V394" i="12"/>
  <c r="V395" i="12"/>
  <c r="V396" i="12"/>
  <c r="V397" i="12"/>
  <c r="V398" i="12"/>
  <c r="V399" i="12"/>
  <c r="V400" i="12"/>
  <c r="V401" i="12"/>
  <c r="V402" i="12"/>
  <c r="V403" i="12"/>
  <c r="V404" i="12"/>
  <c r="V405" i="12"/>
  <c r="V406" i="12"/>
  <c r="V407" i="12"/>
  <c r="V408" i="12"/>
  <c r="V409" i="12"/>
  <c r="V410" i="12"/>
  <c r="V411" i="12"/>
  <c r="V412" i="12"/>
  <c r="V413" i="12"/>
  <c r="V414" i="12"/>
  <c r="V415" i="12"/>
  <c r="V416" i="12"/>
  <c r="V417" i="12"/>
  <c r="V418" i="12"/>
  <c r="V419" i="12"/>
  <c r="V420" i="12"/>
  <c r="V421" i="12"/>
  <c r="V422" i="12"/>
  <c r="V423" i="12"/>
  <c r="V424" i="12"/>
  <c r="V425" i="12"/>
  <c r="V426" i="12"/>
  <c r="V427" i="12"/>
  <c r="V428" i="12"/>
  <c r="V429" i="12"/>
  <c r="V430" i="12"/>
  <c r="V431" i="12"/>
  <c r="V432" i="12"/>
  <c r="V433" i="12"/>
  <c r="V434" i="12"/>
  <c r="V435" i="12"/>
  <c r="V436" i="12"/>
  <c r="V437" i="12"/>
  <c r="V438" i="12"/>
  <c r="V439" i="12"/>
  <c r="V440" i="12"/>
  <c r="V441" i="12"/>
  <c r="V442" i="12"/>
  <c r="V443" i="12"/>
  <c r="V444" i="12"/>
  <c r="V445" i="12"/>
  <c r="V446" i="12"/>
  <c r="V447" i="12"/>
  <c r="V448" i="12"/>
  <c r="V449" i="12"/>
  <c r="V450" i="12"/>
  <c r="V451" i="12"/>
  <c r="V452" i="12"/>
  <c r="V453" i="12"/>
  <c r="V454" i="12"/>
  <c r="V455" i="12"/>
  <c r="V456" i="12"/>
  <c r="V457" i="12"/>
  <c r="V458" i="12"/>
  <c r="V459" i="12"/>
  <c r="V460" i="12"/>
  <c r="V461" i="12"/>
  <c r="V462" i="12"/>
  <c r="V463" i="12"/>
  <c r="V464" i="12"/>
  <c r="V465" i="12"/>
  <c r="V466" i="12"/>
  <c r="V467" i="12"/>
  <c r="V468" i="12"/>
  <c r="V469" i="12"/>
  <c r="V470" i="12"/>
  <c r="V471" i="12"/>
  <c r="V472" i="12"/>
  <c r="V473" i="12"/>
  <c r="V474" i="12"/>
  <c r="V475" i="12"/>
  <c r="V476" i="12"/>
  <c r="V477" i="12"/>
  <c r="V478" i="12"/>
  <c r="V479" i="12"/>
  <c r="V480" i="12"/>
  <c r="V481" i="12"/>
  <c r="V482" i="12"/>
  <c r="V483" i="12"/>
  <c r="V484" i="12"/>
  <c r="V485" i="12"/>
  <c r="V486" i="12"/>
  <c r="V487" i="12"/>
  <c r="V488" i="12"/>
  <c r="V489" i="12"/>
  <c r="V490" i="12"/>
  <c r="V491" i="12"/>
  <c r="V492" i="12"/>
  <c r="V493" i="12"/>
  <c r="V494" i="12"/>
  <c r="V495" i="12"/>
  <c r="V496" i="12"/>
  <c r="V497" i="12"/>
  <c r="V498" i="12"/>
  <c r="V499" i="12"/>
  <c r="V500" i="12"/>
  <c r="V501" i="12"/>
  <c r="V502" i="12"/>
  <c r="V503" i="12"/>
  <c r="V504" i="12"/>
  <c r="V505" i="12"/>
  <c r="V506" i="12"/>
  <c r="V507" i="12"/>
  <c r="V508" i="12"/>
  <c r="V509" i="12"/>
  <c r="V510" i="12"/>
  <c r="V511" i="12"/>
  <c r="V512" i="12"/>
  <c r="V513" i="12"/>
  <c r="V514" i="12"/>
  <c r="V515" i="12"/>
  <c r="V516" i="12"/>
  <c r="V517" i="12"/>
  <c r="V518" i="12"/>
  <c r="V519" i="12"/>
  <c r="V520" i="12"/>
  <c r="V521" i="12"/>
  <c r="V522" i="12"/>
  <c r="V523" i="12"/>
  <c r="V524" i="12"/>
  <c r="V525" i="12"/>
  <c r="V526" i="12"/>
  <c r="V527" i="12"/>
  <c r="V528" i="12"/>
  <c r="V529" i="12"/>
  <c r="V530" i="12"/>
  <c r="V531" i="12"/>
  <c r="V532" i="12"/>
  <c r="V533" i="12"/>
  <c r="V534" i="12"/>
  <c r="V535" i="12"/>
  <c r="V536" i="12"/>
  <c r="V537" i="12"/>
  <c r="V538" i="12"/>
  <c r="V539" i="12"/>
  <c r="V540" i="12"/>
  <c r="V541" i="12"/>
  <c r="V542" i="12"/>
  <c r="V543" i="12"/>
  <c r="V544" i="12"/>
  <c r="V545" i="12"/>
  <c r="V546" i="12"/>
  <c r="V547" i="12"/>
  <c r="V548" i="12"/>
  <c r="V549" i="12"/>
  <c r="V550" i="12"/>
  <c r="V551" i="12"/>
  <c r="V552" i="12"/>
  <c r="V553" i="12"/>
  <c r="V554" i="12"/>
  <c r="V555" i="12"/>
  <c r="V556" i="12"/>
  <c r="V557" i="12"/>
  <c r="V558" i="12"/>
  <c r="V559" i="12"/>
  <c r="V560" i="12"/>
  <c r="V561" i="12"/>
  <c r="V562" i="12"/>
  <c r="V563" i="12"/>
  <c r="V564" i="12"/>
  <c r="V565" i="12"/>
  <c r="V566" i="12"/>
  <c r="V567" i="12"/>
  <c r="V568" i="12"/>
  <c r="V569" i="12"/>
  <c r="V570" i="12"/>
  <c r="V571" i="12"/>
  <c r="V572" i="12"/>
  <c r="V573" i="12"/>
  <c r="V574" i="12"/>
  <c r="V575" i="12"/>
  <c r="V576" i="12"/>
  <c r="V577" i="12"/>
  <c r="V578" i="12"/>
  <c r="V579" i="12"/>
  <c r="V580" i="12"/>
  <c r="V581" i="12"/>
  <c r="V582" i="12"/>
  <c r="V583" i="12"/>
  <c r="V584" i="12"/>
  <c r="V585" i="12"/>
  <c r="V586" i="12"/>
  <c r="V587" i="12"/>
  <c r="V588" i="12"/>
  <c r="V589" i="12"/>
  <c r="V590" i="12"/>
  <c r="V591" i="12"/>
  <c r="V592" i="12"/>
  <c r="V593" i="12"/>
  <c r="V594" i="12"/>
  <c r="V595" i="12"/>
  <c r="V596" i="12"/>
  <c r="V597" i="12"/>
  <c r="V598" i="12"/>
  <c r="V599" i="12"/>
  <c r="V600" i="12"/>
  <c r="V601" i="12"/>
  <c r="V602" i="12"/>
  <c r="V603" i="12"/>
  <c r="V604" i="12"/>
  <c r="V605" i="12"/>
  <c r="V606" i="12"/>
  <c r="V607" i="12"/>
  <c r="V608" i="12"/>
  <c r="V609" i="12"/>
  <c r="V610" i="12"/>
  <c r="V611" i="12"/>
  <c r="V612" i="12"/>
  <c r="V613" i="12"/>
  <c r="V614" i="12"/>
  <c r="V615" i="12"/>
  <c r="V616" i="12"/>
  <c r="V617" i="12"/>
  <c r="V618" i="12"/>
  <c r="V619" i="12"/>
  <c r="V620" i="12"/>
  <c r="V621" i="12"/>
  <c r="V622" i="12"/>
  <c r="V623" i="12"/>
  <c r="V624" i="12"/>
  <c r="V625" i="12"/>
  <c r="V626" i="12"/>
  <c r="V627" i="12"/>
  <c r="V628" i="12"/>
  <c r="V629" i="12"/>
  <c r="V630" i="12"/>
  <c r="V631" i="12"/>
  <c r="V632" i="12"/>
  <c r="V633" i="12"/>
  <c r="V634" i="12"/>
  <c r="V635" i="12"/>
  <c r="V636" i="12"/>
  <c r="V637" i="12"/>
  <c r="V638" i="12"/>
  <c r="V639" i="12"/>
  <c r="V640" i="12"/>
  <c r="V641" i="12"/>
  <c r="V642" i="12"/>
  <c r="V643" i="12"/>
  <c r="V644" i="12"/>
  <c r="V645" i="12"/>
  <c r="V646" i="12"/>
  <c r="V647" i="12"/>
  <c r="V648" i="12"/>
  <c r="V649" i="12"/>
  <c r="V650" i="12"/>
  <c r="V651" i="12"/>
  <c r="V652" i="12"/>
  <c r="V653" i="12"/>
  <c r="V654" i="12"/>
  <c r="V655" i="12"/>
  <c r="V656" i="12"/>
  <c r="V657" i="12"/>
  <c r="V658" i="12"/>
  <c r="V659" i="12"/>
  <c r="V660" i="12"/>
  <c r="V661" i="12"/>
  <c r="V662" i="12"/>
  <c r="V663" i="12"/>
  <c r="V664" i="12"/>
  <c r="V665" i="12"/>
  <c r="V666" i="12"/>
  <c r="V667" i="12"/>
  <c r="V668" i="12"/>
  <c r="V669" i="12"/>
  <c r="V670" i="12"/>
  <c r="V671" i="12"/>
  <c r="V672" i="12"/>
  <c r="V673" i="12"/>
  <c r="V674" i="12"/>
  <c r="V675" i="12"/>
  <c r="V676" i="12"/>
  <c r="V677" i="12"/>
  <c r="V678" i="12"/>
  <c r="V679" i="12"/>
  <c r="V680" i="12"/>
  <c r="V681" i="12"/>
  <c r="V682" i="12"/>
  <c r="V683" i="12"/>
  <c r="V684" i="12"/>
  <c r="V685" i="12"/>
  <c r="V686" i="12"/>
  <c r="V687" i="12"/>
  <c r="V688" i="12"/>
  <c r="V689" i="12"/>
  <c r="V690" i="12"/>
  <c r="V691" i="12"/>
  <c r="V692" i="12"/>
  <c r="V693" i="12"/>
  <c r="V694" i="12"/>
  <c r="V695" i="12"/>
  <c r="V696" i="12"/>
  <c r="V697" i="12"/>
  <c r="V2" i="12"/>
  <c r="Q3" i="12"/>
  <c r="Q4" i="12"/>
  <c r="Q5" i="12"/>
  <c r="Q6" i="12"/>
  <c r="Q7" i="12"/>
  <c r="Q8" i="12"/>
  <c r="Q9" i="12"/>
  <c r="Q10" i="12"/>
  <c r="Q11" i="12"/>
  <c r="Q12" i="12"/>
  <c r="Q13" i="12"/>
  <c r="Q14" i="12"/>
  <c r="Q15" i="12"/>
  <c r="Q16" i="12"/>
  <c r="Q17" i="12"/>
  <c r="Q18" i="12"/>
  <c r="Q19" i="12"/>
  <c r="Q20" i="12"/>
  <c r="Q21" i="12"/>
  <c r="Q22" i="12"/>
  <c r="Q23" i="12"/>
  <c r="Q24" i="12"/>
  <c r="Q25" i="12"/>
  <c r="Q26" i="12"/>
  <c r="Q27" i="12"/>
  <c r="Q28" i="12"/>
  <c r="Q29" i="12"/>
  <c r="Q30" i="12"/>
  <c r="Q31" i="12"/>
  <c r="Q32" i="12"/>
  <c r="Q33" i="12"/>
  <c r="Q34" i="12"/>
  <c r="Q35" i="12"/>
  <c r="Q36" i="12"/>
  <c r="Q37" i="12"/>
  <c r="Q38" i="12"/>
  <c r="Q39" i="12"/>
  <c r="Q40" i="12"/>
  <c r="Q41" i="12"/>
  <c r="Q42" i="12"/>
  <c r="Q43" i="12"/>
  <c r="Q44" i="12"/>
  <c r="Q45" i="12"/>
  <c r="Q46" i="12"/>
  <c r="Q47" i="12"/>
  <c r="Q48" i="12"/>
  <c r="Q49" i="12"/>
  <c r="Q50" i="12"/>
  <c r="Q51" i="12"/>
  <c r="Q52" i="12"/>
  <c r="Q53" i="12"/>
  <c r="Q54" i="12"/>
  <c r="Q55" i="12"/>
  <c r="Q56" i="12"/>
  <c r="Q57" i="12"/>
  <c r="Q58" i="12"/>
  <c r="Q59" i="12"/>
  <c r="Q60" i="12"/>
  <c r="Q61" i="12"/>
  <c r="Q62" i="12"/>
  <c r="Q63" i="12"/>
  <c r="Q64" i="12"/>
  <c r="Q65" i="12"/>
  <c r="Q66" i="12"/>
  <c r="Q67" i="12"/>
  <c r="Q68" i="12"/>
  <c r="Q69" i="12"/>
  <c r="Q70" i="12"/>
  <c r="Q71" i="12"/>
  <c r="Q72" i="12"/>
  <c r="Q73" i="12"/>
  <c r="Q74" i="12"/>
  <c r="Q75" i="12"/>
  <c r="Q76" i="12"/>
  <c r="Q77" i="12"/>
  <c r="Q78" i="12"/>
  <c r="Q79" i="12"/>
  <c r="Q80" i="12"/>
  <c r="Q81" i="12"/>
  <c r="Q82" i="12"/>
  <c r="Q83" i="12"/>
  <c r="Q84" i="12"/>
  <c r="Q85" i="12"/>
  <c r="Q86" i="12"/>
  <c r="Q87" i="12"/>
  <c r="Q88" i="12"/>
  <c r="Q89" i="12"/>
  <c r="Q90" i="12"/>
  <c r="Q91" i="12"/>
  <c r="Q92" i="12"/>
  <c r="Q93" i="12"/>
  <c r="Q94" i="12"/>
  <c r="Q95" i="12"/>
  <c r="Q96" i="12"/>
  <c r="Q97" i="12"/>
  <c r="Q98" i="12"/>
  <c r="Q99" i="12"/>
  <c r="Q100" i="12"/>
  <c r="Q101" i="12"/>
  <c r="Q102" i="12"/>
  <c r="Q103" i="12"/>
  <c r="Q104" i="12"/>
  <c r="Q105" i="12"/>
  <c r="Q106" i="12"/>
  <c r="Q107" i="12"/>
  <c r="Q108" i="12"/>
  <c r="Q109" i="12"/>
  <c r="Q110" i="12"/>
  <c r="Q111" i="12"/>
  <c r="Q112" i="12"/>
  <c r="Q113" i="12"/>
  <c r="Q114" i="12"/>
  <c r="Q115" i="12"/>
  <c r="Q116" i="12"/>
  <c r="Q117" i="12"/>
  <c r="Q118" i="12"/>
  <c r="Q119" i="12"/>
  <c r="Q120" i="12"/>
  <c r="Q121" i="12"/>
  <c r="Q122" i="12"/>
  <c r="Q123" i="12"/>
  <c r="Q124" i="12"/>
  <c r="Q125" i="12"/>
  <c r="Q126" i="12"/>
  <c r="Q127" i="12"/>
  <c r="Q128" i="12"/>
  <c r="Q129" i="12"/>
  <c r="Q130" i="12"/>
  <c r="Q131" i="12"/>
  <c r="Q132" i="12"/>
  <c r="Q133" i="12"/>
  <c r="Q134" i="12"/>
  <c r="Q135" i="12"/>
  <c r="Q136" i="12"/>
  <c r="Q137" i="12"/>
  <c r="Q138" i="12"/>
  <c r="Q139" i="12"/>
  <c r="Q140" i="12"/>
  <c r="Q141" i="12"/>
  <c r="Q142" i="12"/>
  <c r="Q143" i="12"/>
  <c r="Q144" i="12"/>
  <c r="Q145" i="12"/>
  <c r="Q146" i="12"/>
  <c r="Q147" i="12"/>
  <c r="Q148" i="12"/>
  <c r="Q149" i="12"/>
  <c r="Q150" i="12"/>
  <c r="Q151" i="12"/>
  <c r="Q152" i="12"/>
  <c r="Q153" i="12"/>
  <c r="Q154" i="12"/>
  <c r="Q155" i="12"/>
  <c r="Q156" i="12"/>
  <c r="Q157" i="12"/>
  <c r="Q158" i="12"/>
  <c r="Q159" i="12"/>
  <c r="Q160" i="12"/>
  <c r="Q161" i="12"/>
  <c r="Q162" i="12"/>
  <c r="Q163" i="12"/>
  <c r="Q164" i="12"/>
  <c r="Q165" i="12"/>
  <c r="Q166" i="12"/>
  <c r="Q167" i="12"/>
  <c r="Q168" i="12"/>
  <c r="Q169" i="12"/>
  <c r="Q170" i="12"/>
  <c r="Q171" i="12"/>
  <c r="Q172" i="12"/>
  <c r="Q173" i="12"/>
  <c r="Q174" i="12"/>
  <c r="Q175" i="12"/>
  <c r="Q176" i="12"/>
  <c r="Q177" i="12"/>
  <c r="Q178" i="12"/>
  <c r="Q179" i="12"/>
  <c r="Q180" i="12"/>
  <c r="Q181" i="12"/>
  <c r="Q182" i="12"/>
  <c r="Q183" i="12"/>
  <c r="Q184" i="12"/>
  <c r="Q185" i="12"/>
  <c r="Q186" i="12"/>
  <c r="Q187" i="12"/>
  <c r="Q188" i="12"/>
  <c r="Q189" i="12"/>
  <c r="Q190" i="12"/>
  <c r="Q191" i="12"/>
  <c r="Q192" i="12"/>
  <c r="Q193" i="12"/>
  <c r="Q194" i="12"/>
  <c r="Q195" i="12"/>
  <c r="Q196" i="12"/>
  <c r="Q197" i="12"/>
  <c r="Q198" i="12"/>
  <c r="Q199" i="12"/>
  <c r="Q200" i="12"/>
  <c r="Q201" i="12"/>
  <c r="Q202" i="12"/>
  <c r="Q203" i="12"/>
  <c r="Q204" i="12"/>
  <c r="Q205" i="12"/>
  <c r="Q206" i="12"/>
  <c r="Q207" i="12"/>
  <c r="Q208" i="12"/>
  <c r="Q209" i="12"/>
  <c r="Q210" i="12"/>
  <c r="Q211" i="12"/>
  <c r="Q212" i="12"/>
  <c r="Q213" i="12"/>
  <c r="Q214" i="12"/>
  <c r="Q215" i="12"/>
  <c r="Q216" i="12"/>
  <c r="Q217" i="12"/>
  <c r="Q218" i="12"/>
  <c r="Q219" i="12"/>
  <c r="Q220" i="12"/>
  <c r="Q221" i="12"/>
  <c r="Q222" i="12"/>
  <c r="Q223" i="12"/>
  <c r="Q224" i="12"/>
  <c r="Q225" i="12"/>
  <c r="Q226" i="12"/>
  <c r="Q227" i="12"/>
  <c r="Q228" i="12"/>
  <c r="Q229" i="12"/>
  <c r="Q230" i="12"/>
  <c r="Q231" i="12"/>
  <c r="Q232" i="12"/>
  <c r="Q233" i="12"/>
  <c r="Q234" i="12"/>
  <c r="Q235" i="12"/>
  <c r="Q236" i="12"/>
  <c r="Q237" i="12"/>
  <c r="Q238" i="12"/>
  <c r="Q239" i="12"/>
  <c r="Q240" i="12"/>
  <c r="Q241" i="12"/>
  <c r="Q242" i="12"/>
  <c r="Q243" i="12"/>
  <c r="Q244" i="12"/>
  <c r="Q245" i="12"/>
  <c r="Q246" i="12"/>
  <c r="Q247" i="12"/>
  <c r="Q248" i="12"/>
  <c r="Q249" i="12"/>
  <c r="Q250" i="12"/>
  <c r="Q251" i="12"/>
  <c r="Q252" i="12"/>
  <c r="Q253" i="12"/>
  <c r="Q254" i="12"/>
  <c r="Q255" i="12"/>
  <c r="Q256" i="12"/>
  <c r="Q257" i="12"/>
  <c r="Q258" i="12"/>
  <c r="Q259" i="12"/>
  <c r="Q260" i="12"/>
  <c r="Q261" i="12"/>
  <c r="Q262" i="12"/>
  <c r="Q263" i="12"/>
  <c r="Q264" i="12"/>
  <c r="Q265" i="12"/>
  <c r="Q266" i="12"/>
  <c r="Q267" i="12"/>
  <c r="Q268" i="12"/>
  <c r="Q269" i="12"/>
  <c r="Q270" i="12"/>
  <c r="Q271" i="12"/>
  <c r="Q272" i="12"/>
  <c r="Q273" i="12"/>
  <c r="Q274" i="12"/>
  <c r="Q275" i="12"/>
  <c r="Q276" i="12"/>
  <c r="Q277" i="12"/>
  <c r="Q278" i="12"/>
  <c r="Q279" i="12"/>
  <c r="Q280" i="12"/>
  <c r="Q281" i="12"/>
  <c r="Q282" i="12"/>
  <c r="Q283" i="12"/>
  <c r="Q284" i="12"/>
  <c r="Q285" i="12"/>
  <c r="Q286" i="12"/>
  <c r="Q287" i="12"/>
  <c r="Q288" i="12"/>
  <c r="Q289" i="12"/>
  <c r="Q290" i="12"/>
  <c r="Q291" i="12"/>
  <c r="Q292" i="12"/>
  <c r="Q293" i="12"/>
  <c r="Q294" i="12"/>
  <c r="Q295" i="12"/>
  <c r="Q296" i="12"/>
  <c r="Q297" i="12"/>
  <c r="Q298" i="12"/>
  <c r="Q299" i="12"/>
  <c r="Q300" i="12"/>
  <c r="Q301" i="12"/>
  <c r="Q302" i="12"/>
  <c r="Q303" i="12"/>
  <c r="Q304" i="12"/>
  <c r="Q305" i="12"/>
  <c r="Q306" i="12"/>
  <c r="Q307" i="12"/>
  <c r="Q308" i="12"/>
  <c r="Q309" i="12"/>
  <c r="Q310" i="12"/>
  <c r="Q311" i="12"/>
  <c r="Q312" i="12"/>
  <c r="Q313" i="12"/>
  <c r="Q314" i="12"/>
  <c r="Q315" i="12"/>
  <c r="Q316" i="12"/>
  <c r="Q317" i="12"/>
  <c r="Q318" i="12"/>
  <c r="Q319" i="12"/>
  <c r="Q320" i="12"/>
  <c r="Q321" i="12"/>
  <c r="Q322" i="12"/>
  <c r="Q323" i="12"/>
  <c r="Q324" i="12"/>
  <c r="Q325" i="12"/>
  <c r="Q326" i="12"/>
  <c r="Q327" i="12"/>
  <c r="Q328" i="12"/>
  <c r="Q329" i="12"/>
  <c r="Q330" i="12"/>
  <c r="Q331" i="12"/>
  <c r="Q332" i="12"/>
  <c r="Q333" i="12"/>
  <c r="Q334" i="12"/>
  <c r="Q335" i="12"/>
  <c r="Q336" i="12"/>
  <c r="Q337" i="12"/>
  <c r="Q338" i="12"/>
  <c r="Q339" i="12"/>
  <c r="Q340" i="12"/>
  <c r="Q341" i="12"/>
  <c r="Q342" i="12"/>
  <c r="Q343" i="12"/>
  <c r="Q344" i="12"/>
  <c r="Q345" i="12"/>
  <c r="Q346" i="12"/>
  <c r="Q347" i="12"/>
  <c r="Q348" i="12"/>
  <c r="Q349" i="12"/>
  <c r="Q350" i="12"/>
  <c r="Q351" i="12"/>
  <c r="Q352" i="12"/>
  <c r="Q353" i="12"/>
  <c r="Q354" i="12"/>
  <c r="Q355" i="12"/>
  <c r="Q356" i="12"/>
  <c r="Q357" i="12"/>
  <c r="Q358" i="12"/>
  <c r="Q359" i="12"/>
  <c r="Q360" i="12"/>
  <c r="Q361" i="12"/>
  <c r="Q362" i="12"/>
  <c r="Q363" i="12"/>
  <c r="Q364" i="12"/>
  <c r="Q365" i="12"/>
  <c r="Q366" i="12"/>
  <c r="Q367" i="12"/>
  <c r="Q368" i="12"/>
  <c r="Q369" i="12"/>
  <c r="Q370" i="12"/>
  <c r="Q371" i="12"/>
  <c r="Q372" i="12"/>
  <c r="Q373" i="12"/>
  <c r="Q374" i="12"/>
  <c r="Q375" i="12"/>
  <c r="Q376" i="12"/>
  <c r="Q377" i="12"/>
  <c r="Q378" i="12"/>
  <c r="Q379" i="12"/>
  <c r="Q380" i="12"/>
  <c r="Q381" i="12"/>
  <c r="Q382" i="12"/>
  <c r="Q383" i="12"/>
  <c r="Q384" i="12"/>
  <c r="Q385" i="12"/>
  <c r="Q386" i="12"/>
  <c r="Q387" i="12"/>
  <c r="Q388" i="12"/>
  <c r="Q389" i="12"/>
  <c r="Q390" i="12"/>
  <c r="Q391" i="12"/>
  <c r="Q392" i="12"/>
  <c r="Q393" i="12"/>
  <c r="Q394" i="12"/>
  <c r="Q395" i="12"/>
  <c r="Q396" i="12"/>
  <c r="Q397" i="12"/>
  <c r="Q398" i="12"/>
  <c r="Q399" i="12"/>
  <c r="Q400" i="12"/>
  <c r="Q401" i="12"/>
  <c r="Q402" i="12"/>
  <c r="Q403" i="12"/>
  <c r="Q404" i="12"/>
  <c r="Q405" i="12"/>
  <c r="Q406" i="12"/>
  <c r="Q407" i="12"/>
  <c r="Q408" i="12"/>
  <c r="Q409" i="12"/>
  <c r="Q410" i="12"/>
  <c r="Q411" i="12"/>
  <c r="Q412" i="12"/>
  <c r="Q413" i="12"/>
  <c r="Q414" i="12"/>
  <c r="Q415" i="12"/>
  <c r="Q416" i="12"/>
  <c r="Q417" i="12"/>
  <c r="Q418" i="12"/>
  <c r="Q419" i="12"/>
  <c r="Q420" i="12"/>
  <c r="Q421" i="12"/>
  <c r="Q422" i="12"/>
  <c r="Q423" i="12"/>
  <c r="Q424" i="12"/>
  <c r="Q425" i="12"/>
  <c r="Q426" i="12"/>
  <c r="Q427" i="12"/>
  <c r="Q428" i="12"/>
  <c r="Q429" i="12"/>
  <c r="Q430" i="12"/>
  <c r="Q431" i="12"/>
  <c r="Q432" i="12"/>
  <c r="Q433" i="12"/>
  <c r="Q434" i="12"/>
  <c r="Q435" i="12"/>
  <c r="Q436" i="12"/>
  <c r="Q437" i="12"/>
  <c r="Q438" i="12"/>
  <c r="Q439" i="12"/>
  <c r="Q440" i="12"/>
  <c r="Q441" i="12"/>
  <c r="Q442" i="12"/>
  <c r="Q443" i="12"/>
  <c r="Q444" i="12"/>
  <c r="Q445" i="12"/>
  <c r="Q446" i="12"/>
  <c r="Q447" i="12"/>
  <c r="Q448" i="12"/>
  <c r="Q449" i="12"/>
  <c r="Q450" i="12"/>
  <c r="Q451" i="12"/>
  <c r="Q452" i="12"/>
  <c r="Q453" i="12"/>
  <c r="Q454" i="12"/>
  <c r="Q455" i="12"/>
  <c r="Q456" i="12"/>
  <c r="Q457" i="12"/>
  <c r="Q458" i="12"/>
  <c r="Q459" i="12"/>
  <c r="Q460" i="12"/>
  <c r="Q461" i="12"/>
  <c r="Q462" i="12"/>
  <c r="Q463" i="12"/>
  <c r="Q464" i="12"/>
  <c r="Q465" i="12"/>
  <c r="Q466" i="12"/>
  <c r="Q467" i="12"/>
  <c r="Q468" i="12"/>
  <c r="Q469" i="12"/>
  <c r="Q470" i="12"/>
  <c r="Q471" i="12"/>
  <c r="Q472" i="12"/>
  <c r="Q473" i="12"/>
  <c r="Q474" i="12"/>
  <c r="Q475" i="12"/>
  <c r="Q476" i="12"/>
  <c r="Q477" i="12"/>
  <c r="Q478" i="12"/>
  <c r="Q479" i="12"/>
  <c r="Q480" i="12"/>
  <c r="Q481" i="12"/>
  <c r="Q482" i="12"/>
  <c r="Q483" i="12"/>
  <c r="Q484" i="12"/>
  <c r="Q485" i="12"/>
  <c r="Q486" i="12"/>
  <c r="Q487" i="12"/>
  <c r="Q488" i="12"/>
  <c r="Q489" i="12"/>
  <c r="Q490" i="12"/>
  <c r="Q491" i="12"/>
  <c r="Q492" i="12"/>
  <c r="Q493" i="12"/>
  <c r="Q494" i="12"/>
  <c r="Q495" i="12"/>
  <c r="Q496" i="12"/>
  <c r="Q497" i="12"/>
  <c r="Q498" i="12"/>
  <c r="Q499" i="12"/>
  <c r="Q500" i="12"/>
  <c r="Q501" i="12"/>
  <c r="Q502" i="12"/>
  <c r="Q503" i="12"/>
  <c r="Q504" i="12"/>
  <c r="Q505" i="12"/>
  <c r="Q506" i="12"/>
  <c r="Q507" i="12"/>
  <c r="Q508" i="12"/>
  <c r="Q509" i="12"/>
  <c r="Q510" i="12"/>
  <c r="Q511" i="12"/>
  <c r="Q512" i="12"/>
  <c r="Q513" i="12"/>
  <c r="Q514" i="12"/>
  <c r="Q515" i="12"/>
  <c r="Q516" i="12"/>
  <c r="Q517" i="12"/>
  <c r="Q518" i="12"/>
  <c r="Q519" i="12"/>
  <c r="Q520" i="12"/>
  <c r="Q521" i="12"/>
  <c r="Q522" i="12"/>
  <c r="Q523" i="12"/>
  <c r="Q524" i="12"/>
  <c r="Q525" i="12"/>
  <c r="Q526" i="12"/>
  <c r="Q527" i="12"/>
  <c r="Q528" i="12"/>
  <c r="Q529" i="12"/>
  <c r="Q530" i="12"/>
  <c r="Q531" i="12"/>
  <c r="Q532" i="12"/>
  <c r="Q533" i="12"/>
  <c r="Q534" i="12"/>
  <c r="Q535" i="12"/>
  <c r="Q536" i="12"/>
  <c r="Q537" i="12"/>
  <c r="Q538" i="12"/>
  <c r="Q539" i="12"/>
  <c r="Q540" i="12"/>
  <c r="Q541" i="12"/>
  <c r="Q542" i="12"/>
  <c r="Q543" i="12"/>
  <c r="Q544" i="12"/>
  <c r="Q545" i="12"/>
  <c r="Q546" i="12"/>
  <c r="Q547" i="12"/>
  <c r="Q548" i="12"/>
  <c r="Q549" i="12"/>
  <c r="Q550" i="12"/>
  <c r="Q551" i="12"/>
  <c r="Q552" i="12"/>
  <c r="Q553" i="12"/>
  <c r="Q554" i="12"/>
  <c r="Q555" i="12"/>
  <c r="Q556" i="12"/>
  <c r="Q557" i="12"/>
  <c r="Q558" i="12"/>
  <c r="Q559" i="12"/>
  <c r="Q560" i="12"/>
  <c r="Q561" i="12"/>
  <c r="Q562" i="12"/>
  <c r="Q563" i="12"/>
  <c r="Q564" i="12"/>
  <c r="Q565" i="12"/>
  <c r="Q566" i="12"/>
  <c r="Q567" i="12"/>
  <c r="Q568" i="12"/>
  <c r="Q569" i="12"/>
  <c r="Q570" i="12"/>
  <c r="Q571" i="12"/>
  <c r="Q572" i="12"/>
  <c r="Q573" i="12"/>
  <c r="Q574" i="12"/>
  <c r="Q575" i="12"/>
  <c r="Q576" i="12"/>
  <c r="Q577" i="12"/>
  <c r="Q578" i="12"/>
  <c r="Q579" i="12"/>
  <c r="Q580" i="12"/>
  <c r="Q581" i="12"/>
  <c r="Q582" i="12"/>
  <c r="Q583" i="12"/>
  <c r="Q584" i="12"/>
  <c r="Q585" i="12"/>
  <c r="Q586" i="12"/>
  <c r="Q587" i="12"/>
  <c r="Q588" i="12"/>
  <c r="Q589" i="12"/>
  <c r="Q590" i="12"/>
  <c r="Q591" i="12"/>
  <c r="Q592" i="12"/>
  <c r="Q593" i="12"/>
  <c r="Q594" i="12"/>
  <c r="Q595" i="12"/>
  <c r="Q596" i="12"/>
  <c r="Q597" i="12"/>
  <c r="Q598" i="12"/>
  <c r="Q599" i="12"/>
  <c r="Q600" i="12"/>
  <c r="Q601" i="12"/>
  <c r="Q602" i="12"/>
  <c r="Q603" i="12"/>
  <c r="Q604" i="12"/>
  <c r="Q605" i="12"/>
  <c r="Q606" i="12"/>
  <c r="Q607" i="12"/>
  <c r="Q608" i="12"/>
  <c r="Q609" i="12"/>
  <c r="Q610" i="12"/>
  <c r="Q611" i="12"/>
  <c r="Q612" i="12"/>
  <c r="Q613" i="12"/>
  <c r="Q614" i="12"/>
  <c r="Q615" i="12"/>
  <c r="Q616" i="12"/>
  <c r="Q617" i="12"/>
  <c r="Q618" i="12"/>
  <c r="Q619" i="12"/>
  <c r="Q620" i="12"/>
  <c r="Q621" i="12"/>
  <c r="Q622" i="12"/>
  <c r="Q623" i="12"/>
  <c r="Q624" i="12"/>
  <c r="Q625" i="12"/>
  <c r="Q626" i="12"/>
  <c r="Q627" i="12"/>
  <c r="Q628" i="12"/>
  <c r="Q629" i="12"/>
  <c r="Q630" i="12"/>
  <c r="Q631" i="12"/>
  <c r="Q632" i="12"/>
  <c r="Q633" i="12"/>
  <c r="Q634" i="12"/>
  <c r="Q635" i="12"/>
  <c r="Q636" i="12"/>
  <c r="Q637" i="12"/>
  <c r="Q638" i="12"/>
  <c r="Q639" i="12"/>
  <c r="Q640" i="12"/>
  <c r="Q641" i="12"/>
  <c r="Q642" i="12"/>
  <c r="Q643" i="12"/>
  <c r="Q644" i="12"/>
  <c r="Q645" i="12"/>
  <c r="Q646" i="12"/>
  <c r="Q647" i="12"/>
  <c r="Q648" i="12"/>
  <c r="Q649" i="12"/>
  <c r="Q650" i="12"/>
  <c r="Q651" i="12"/>
  <c r="Q652" i="12"/>
  <c r="Q653" i="12"/>
  <c r="Q654" i="12"/>
  <c r="Q655" i="12"/>
  <c r="Q656" i="12"/>
  <c r="Q657" i="12"/>
  <c r="Q658" i="12"/>
  <c r="Q659" i="12"/>
  <c r="Q660" i="12"/>
  <c r="Q661" i="12"/>
  <c r="Q662" i="12"/>
  <c r="Q663" i="12"/>
  <c r="Q664" i="12"/>
  <c r="Q665" i="12"/>
  <c r="Q666" i="12"/>
  <c r="Q667" i="12"/>
  <c r="Q668" i="12"/>
  <c r="Q669" i="12"/>
  <c r="Q670" i="12"/>
  <c r="Q671" i="12"/>
  <c r="Q672" i="12"/>
  <c r="Q673" i="12"/>
  <c r="Q674" i="12"/>
  <c r="Q675" i="12"/>
  <c r="Q676" i="12"/>
  <c r="Q677" i="12"/>
  <c r="Q678" i="12"/>
  <c r="Q679" i="12"/>
  <c r="Q680" i="12"/>
  <c r="Q681" i="12"/>
  <c r="Q682" i="12"/>
  <c r="Q683" i="12"/>
  <c r="Q684" i="12"/>
  <c r="Q685" i="12"/>
  <c r="Q686" i="12"/>
  <c r="Q687" i="12"/>
  <c r="Q688" i="12"/>
  <c r="Q689" i="12"/>
  <c r="Q690" i="12"/>
  <c r="Q691" i="12"/>
  <c r="Q692" i="12"/>
  <c r="Q693" i="12"/>
  <c r="Q694" i="12"/>
  <c r="Q695" i="12"/>
  <c r="Q696" i="12"/>
  <c r="Q697" i="12"/>
  <c r="Q2" i="12"/>
  <c r="D3" i="12"/>
  <c r="D4" i="12"/>
  <c r="D5" i="12"/>
  <c r="D6" i="12"/>
  <c r="D7" i="12"/>
  <c r="D8" i="12"/>
  <c r="D9" i="12"/>
  <c r="D10" i="12"/>
  <c r="D11" i="12"/>
  <c r="D12" i="12"/>
  <c r="D13" i="12"/>
  <c r="D14" i="12"/>
  <c r="D15" i="12"/>
  <c r="D16" i="12"/>
  <c r="D17" i="12"/>
  <c r="D18" i="12"/>
  <c r="D19" i="12"/>
  <c r="D20" i="12"/>
  <c r="D21" i="12"/>
  <c r="D22" i="12"/>
  <c r="D23" i="12"/>
  <c r="D24" i="12"/>
  <c r="D25" i="12"/>
  <c r="D26" i="12"/>
  <c r="D27" i="12"/>
  <c r="D28" i="12"/>
  <c r="D29" i="12"/>
  <c r="D30" i="12"/>
  <c r="D31" i="12"/>
  <c r="D32" i="12"/>
  <c r="D33" i="12"/>
  <c r="D34" i="12"/>
  <c r="D35" i="12"/>
  <c r="D36" i="12"/>
  <c r="D37" i="12"/>
  <c r="D38" i="12"/>
  <c r="D39" i="12"/>
  <c r="D40" i="12"/>
  <c r="D41" i="12"/>
  <c r="D42" i="12"/>
  <c r="D43" i="12"/>
  <c r="D44" i="12"/>
  <c r="D45" i="12"/>
  <c r="D46" i="12"/>
  <c r="D47" i="12"/>
  <c r="D48" i="12"/>
  <c r="D49" i="12"/>
  <c r="D50" i="12"/>
  <c r="D51" i="12"/>
  <c r="D52" i="12"/>
  <c r="D53" i="12"/>
  <c r="D54" i="12"/>
  <c r="D55" i="12"/>
  <c r="D56" i="12"/>
  <c r="D57" i="12"/>
  <c r="D58" i="12"/>
  <c r="D59" i="12"/>
  <c r="D60" i="12"/>
  <c r="D61" i="12"/>
  <c r="D62" i="12"/>
  <c r="D63" i="12"/>
  <c r="D64" i="12"/>
  <c r="D65" i="12"/>
  <c r="D66" i="12"/>
  <c r="D67" i="12"/>
  <c r="D68" i="12"/>
  <c r="D69" i="12"/>
  <c r="D70" i="12"/>
  <c r="D71" i="12"/>
  <c r="D72" i="12"/>
  <c r="D73" i="12"/>
  <c r="D74" i="12"/>
  <c r="D75" i="12"/>
  <c r="D76" i="12"/>
  <c r="D77" i="12"/>
  <c r="D78" i="12"/>
  <c r="D79" i="12"/>
  <c r="D80" i="12"/>
  <c r="D81" i="12"/>
  <c r="D82" i="12"/>
  <c r="D83" i="12"/>
  <c r="D84" i="12"/>
  <c r="D85" i="12"/>
  <c r="D86" i="12"/>
  <c r="D87" i="12"/>
  <c r="D88" i="12"/>
  <c r="D89" i="12"/>
  <c r="D90" i="12"/>
  <c r="D91" i="12"/>
  <c r="D92" i="12"/>
  <c r="D93" i="12"/>
  <c r="D94" i="12"/>
  <c r="D95" i="12"/>
  <c r="D96" i="12"/>
  <c r="D97" i="12"/>
  <c r="D98" i="12"/>
  <c r="D99" i="12"/>
  <c r="D100" i="12"/>
  <c r="D101" i="12"/>
  <c r="D102" i="12"/>
  <c r="D103" i="12"/>
  <c r="D104" i="12"/>
  <c r="D105" i="12"/>
  <c r="D106" i="12"/>
  <c r="D107" i="12"/>
  <c r="D108" i="12"/>
  <c r="D109" i="12"/>
  <c r="D110" i="12"/>
  <c r="D111" i="12"/>
  <c r="D112" i="12"/>
  <c r="D113" i="12"/>
  <c r="D114" i="12"/>
  <c r="D115" i="12"/>
  <c r="D116" i="12"/>
  <c r="D117" i="12"/>
  <c r="D118" i="12"/>
  <c r="D119" i="12"/>
  <c r="D120" i="12"/>
  <c r="D121" i="12"/>
  <c r="D122" i="12"/>
  <c r="D123" i="12"/>
  <c r="D124" i="12"/>
  <c r="D125" i="12"/>
  <c r="D126" i="12"/>
  <c r="D127" i="12"/>
  <c r="D128" i="12"/>
  <c r="D129" i="12"/>
  <c r="D130" i="12"/>
  <c r="D131" i="12"/>
  <c r="D132" i="12"/>
  <c r="D133" i="12"/>
  <c r="D134" i="12"/>
  <c r="D135" i="12"/>
  <c r="D136" i="12"/>
  <c r="D137" i="12"/>
  <c r="D138" i="12"/>
  <c r="D139" i="12"/>
  <c r="D140" i="12"/>
  <c r="D141" i="12"/>
  <c r="D142" i="12"/>
  <c r="D143" i="12"/>
  <c r="D144" i="12"/>
  <c r="D145" i="12"/>
  <c r="D146" i="12"/>
  <c r="D147" i="12"/>
  <c r="D148" i="12"/>
  <c r="D149" i="12"/>
  <c r="D150" i="12"/>
  <c r="D151" i="12"/>
  <c r="D152" i="12"/>
  <c r="D153" i="12"/>
  <c r="D154" i="12"/>
  <c r="D155" i="12"/>
  <c r="D156" i="12"/>
  <c r="D157" i="12"/>
  <c r="D158" i="12"/>
  <c r="D159" i="12"/>
  <c r="D160" i="12"/>
  <c r="D161" i="12"/>
  <c r="D162" i="12"/>
  <c r="D163" i="12"/>
  <c r="D164" i="12"/>
  <c r="D165" i="12"/>
  <c r="D166" i="12"/>
  <c r="D167" i="12"/>
  <c r="D168" i="12"/>
  <c r="D169" i="12"/>
  <c r="D170" i="12"/>
  <c r="D171" i="12"/>
  <c r="D172" i="12"/>
  <c r="D173" i="12"/>
  <c r="D174" i="12"/>
  <c r="D175" i="12"/>
  <c r="D176" i="12"/>
  <c r="D177" i="12"/>
  <c r="D178" i="12"/>
  <c r="D179" i="12"/>
  <c r="D180" i="12"/>
  <c r="D181" i="12"/>
  <c r="D182" i="12"/>
  <c r="D183" i="12"/>
  <c r="D184" i="12"/>
  <c r="D185" i="12"/>
  <c r="D186" i="12"/>
  <c r="D187" i="12"/>
  <c r="D188" i="12"/>
  <c r="D189" i="12"/>
  <c r="D190" i="12"/>
  <c r="D191" i="12"/>
  <c r="D192" i="12"/>
  <c r="D193" i="12"/>
  <c r="D194" i="12"/>
  <c r="D195" i="12"/>
  <c r="D196" i="12"/>
  <c r="D197" i="12"/>
  <c r="D198" i="12"/>
  <c r="D199" i="12"/>
  <c r="D200" i="12"/>
  <c r="D201" i="12"/>
  <c r="D202" i="12"/>
  <c r="D203" i="12"/>
  <c r="D204" i="12"/>
  <c r="D205" i="12"/>
  <c r="D206" i="12"/>
  <c r="D207" i="12"/>
  <c r="D208" i="12"/>
  <c r="D209" i="12"/>
  <c r="D210" i="12"/>
  <c r="D211" i="12"/>
  <c r="D212" i="12"/>
  <c r="D213" i="12"/>
  <c r="D214" i="12"/>
  <c r="D215" i="12"/>
  <c r="D216" i="12"/>
  <c r="D217" i="12"/>
  <c r="D218" i="12"/>
  <c r="D219" i="12"/>
  <c r="D220" i="12"/>
  <c r="D221" i="12"/>
  <c r="D222" i="12"/>
  <c r="D223" i="12"/>
  <c r="D224" i="12"/>
  <c r="D225" i="12"/>
  <c r="D226" i="12"/>
  <c r="D227" i="12"/>
  <c r="D228" i="12"/>
  <c r="D229" i="12"/>
  <c r="D230" i="12"/>
  <c r="D231" i="12"/>
  <c r="D232" i="12"/>
  <c r="D233" i="12"/>
  <c r="D234" i="12"/>
  <c r="D235" i="12"/>
  <c r="D236" i="12"/>
  <c r="D237" i="12"/>
  <c r="D238" i="12"/>
  <c r="D239" i="12"/>
  <c r="D240" i="12"/>
  <c r="D241" i="12"/>
  <c r="D242" i="12"/>
  <c r="D243" i="12"/>
  <c r="D244" i="12"/>
  <c r="D245" i="12"/>
  <c r="D246" i="12"/>
  <c r="D247" i="12"/>
  <c r="D248" i="12"/>
  <c r="D249" i="12"/>
  <c r="D250" i="12"/>
  <c r="D251" i="12"/>
  <c r="D252" i="12"/>
  <c r="D253" i="12"/>
  <c r="D254" i="12"/>
  <c r="D255" i="12"/>
  <c r="D256" i="12"/>
  <c r="D257" i="12"/>
  <c r="D258" i="12"/>
  <c r="D259" i="12"/>
  <c r="D260" i="12"/>
  <c r="D261" i="12"/>
  <c r="D262" i="12"/>
  <c r="D263" i="12"/>
  <c r="D264" i="12"/>
  <c r="D265" i="12"/>
  <c r="D266" i="12"/>
  <c r="D267" i="12"/>
  <c r="D268" i="12"/>
  <c r="D269" i="12"/>
  <c r="D270" i="12"/>
  <c r="D271" i="12"/>
  <c r="D272" i="12"/>
  <c r="D273" i="12"/>
  <c r="D274" i="12"/>
  <c r="D275" i="12"/>
  <c r="D276" i="12"/>
  <c r="D277" i="12"/>
  <c r="D278" i="12"/>
  <c r="D279" i="12"/>
  <c r="D280" i="12"/>
  <c r="D281" i="12"/>
  <c r="D282" i="12"/>
  <c r="D283" i="12"/>
  <c r="D284" i="12"/>
  <c r="D285" i="12"/>
  <c r="D286" i="12"/>
  <c r="D287" i="12"/>
  <c r="D288" i="12"/>
  <c r="D289" i="12"/>
  <c r="D290" i="12"/>
  <c r="D291" i="12"/>
  <c r="D292" i="12"/>
  <c r="D293" i="12"/>
  <c r="D294" i="12"/>
  <c r="D295" i="12"/>
  <c r="D296" i="12"/>
  <c r="D297" i="12"/>
  <c r="D298" i="12"/>
  <c r="D299" i="12"/>
  <c r="D300" i="12"/>
  <c r="D301" i="12"/>
  <c r="D302" i="12"/>
  <c r="D303" i="12"/>
  <c r="D304" i="12"/>
  <c r="D305" i="12"/>
  <c r="D306" i="12"/>
  <c r="D307" i="12"/>
  <c r="D308" i="12"/>
  <c r="D309" i="12"/>
  <c r="D310" i="12"/>
  <c r="D311" i="12"/>
  <c r="D312" i="12"/>
  <c r="D313" i="12"/>
  <c r="D314" i="12"/>
  <c r="D315" i="12"/>
  <c r="D316" i="12"/>
  <c r="D317" i="12"/>
  <c r="D318" i="12"/>
  <c r="D319" i="12"/>
  <c r="D320" i="12"/>
  <c r="D321" i="12"/>
  <c r="D322" i="12"/>
  <c r="D323" i="12"/>
  <c r="D324" i="12"/>
  <c r="D325" i="12"/>
  <c r="D326" i="12"/>
  <c r="D327" i="12"/>
  <c r="D328" i="12"/>
  <c r="D329" i="12"/>
  <c r="D330" i="12"/>
  <c r="D331" i="12"/>
  <c r="D332" i="12"/>
  <c r="D333" i="12"/>
  <c r="D334" i="12"/>
  <c r="D335" i="12"/>
  <c r="D336" i="12"/>
  <c r="D337" i="12"/>
  <c r="D338" i="12"/>
  <c r="D339" i="12"/>
  <c r="D340" i="12"/>
  <c r="D341" i="12"/>
  <c r="D342" i="12"/>
  <c r="D343" i="12"/>
  <c r="D344" i="12"/>
  <c r="D345" i="12"/>
  <c r="D346" i="12"/>
  <c r="D347" i="12"/>
  <c r="D348" i="12"/>
  <c r="D349" i="12"/>
  <c r="D350" i="12"/>
  <c r="D351" i="12"/>
  <c r="D352" i="12"/>
  <c r="D353" i="12"/>
  <c r="D354" i="12"/>
  <c r="D355" i="12"/>
  <c r="D356" i="12"/>
  <c r="D357" i="12"/>
  <c r="D358" i="12"/>
  <c r="D359" i="12"/>
  <c r="D360" i="12"/>
  <c r="D361" i="12"/>
  <c r="D362" i="12"/>
  <c r="D363" i="12"/>
  <c r="D364" i="12"/>
  <c r="D365" i="12"/>
  <c r="D366" i="12"/>
  <c r="D367" i="12"/>
  <c r="D368" i="12"/>
  <c r="D369" i="12"/>
  <c r="D370" i="12"/>
  <c r="D371" i="12"/>
  <c r="D372" i="12"/>
  <c r="D373" i="12"/>
  <c r="D374" i="12"/>
  <c r="D375" i="12"/>
  <c r="D376" i="12"/>
  <c r="D377" i="12"/>
  <c r="D378" i="12"/>
  <c r="D379" i="12"/>
  <c r="D380" i="12"/>
  <c r="D381" i="12"/>
  <c r="D382" i="12"/>
  <c r="D383" i="12"/>
  <c r="D384" i="12"/>
  <c r="D385" i="12"/>
  <c r="D386" i="12"/>
  <c r="D387" i="12"/>
  <c r="D388" i="12"/>
  <c r="D389" i="12"/>
  <c r="D390" i="12"/>
  <c r="D391" i="12"/>
  <c r="D392" i="12"/>
  <c r="D393" i="12"/>
  <c r="D394" i="12"/>
  <c r="D395" i="12"/>
  <c r="D396" i="12"/>
  <c r="D397" i="12"/>
  <c r="D398" i="12"/>
  <c r="D399" i="12"/>
  <c r="D400" i="12"/>
  <c r="D401" i="12"/>
  <c r="D402" i="12"/>
  <c r="D403" i="12"/>
  <c r="D404" i="12"/>
  <c r="D405" i="12"/>
  <c r="D406" i="12"/>
  <c r="D407" i="12"/>
  <c r="D408" i="12"/>
  <c r="D409" i="12"/>
  <c r="D410" i="12"/>
  <c r="D411" i="12"/>
  <c r="D412" i="12"/>
  <c r="D413" i="12"/>
  <c r="D414" i="12"/>
  <c r="D415" i="12"/>
  <c r="D416" i="12"/>
  <c r="D417" i="12"/>
  <c r="D418" i="12"/>
  <c r="D419" i="12"/>
  <c r="D420" i="12"/>
  <c r="D421" i="12"/>
  <c r="D422" i="12"/>
  <c r="D423" i="12"/>
  <c r="D424" i="12"/>
  <c r="D425" i="12"/>
  <c r="D426" i="12"/>
  <c r="D427" i="12"/>
  <c r="D428" i="12"/>
  <c r="D429" i="12"/>
  <c r="D430" i="12"/>
  <c r="D431" i="12"/>
  <c r="D432" i="12"/>
  <c r="D433" i="12"/>
  <c r="D434" i="12"/>
  <c r="D435" i="12"/>
  <c r="D436" i="12"/>
  <c r="D437" i="12"/>
  <c r="D438" i="12"/>
  <c r="D439" i="12"/>
  <c r="D440" i="12"/>
  <c r="D441" i="12"/>
  <c r="D442" i="12"/>
  <c r="D443" i="12"/>
  <c r="D444" i="12"/>
  <c r="D445" i="12"/>
  <c r="D446" i="12"/>
  <c r="D447" i="12"/>
  <c r="D448" i="12"/>
  <c r="D449" i="12"/>
  <c r="D450" i="12"/>
  <c r="D451" i="12"/>
  <c r="D452" i="12"/>
  <c r="D453" i="12"/>
  <c r="D454" i="12"/>
  <c r="D455" i="12"/>
  <c r="D456" i="12"/>
  <c r="D457" i="12"/>
  <c r="D458" i="12"/>
  <c r="D459" i="12"/>
  <c r="D460" i="12"/>
  <c r="D461" i="12"/>
  <c r="D462" i="12"/>
  <c r="D463" i="12"/>
  <c r="D464" i="12"/>
  <c r="D465" i="12"/>
  <c r="D466" i="12"/>
  <c r="D467" i="12"/>
  <c r="D468" i="12"/>
  <c r="D469" i="12"/>
  <c r="D470" i="12"/>
  <c r="D471" i="12"/>
  <c r="D472" i="12"/>
  <c r="D473" i="12"/>
  <c r="D474" i="12"/>
  <c r="D475" i="12"/>
  <c r="D476" i="12"/>
  <c r="D477" i="12"/>
  <c r="D478" i="12"/>
  <c r="D479" i="12"/>
  <c r="D480" i="12"/>
  <c r="D481" i="12"/>
  <c r="D482" i="12"/>
  <c r="D483" i="12"/>
  <c r="D484" i="12"/>
  <c r="D485" i="12"/>
  <c r="D486" i="12"/>
  <c r="D487" i="12"/>
  <c r="D488" i="12"/>
  <c r="D489" i="12"/>
  <c r="D490" i="12"/>
  <c r="D491" i="12"/>
  <c r="D492" i="12"/>
  <c r="D493" i="12"/>
  <c r="D494" i="12"/>
  <c r="D495" i="12"/>
  <c r="D496" i="12"/>
  <c r="D497" i="12"/>
  <c r="D498" i="12"/>
  <c r="D499" i="12"/>
  <c r="D500" i="12"/>
  <c r="D501" i="12"/>
  <c r="D502" i="12"/>
  <c r="D503" i="12"/>
  <c r="D504" i="12"/>
  <c r="D505" i="12"/>
  <c r="D506" i="12"/>
  <c r="D507" i="12"/>
  <c r="D508" i="12"/>
  <c r="D509" i="12"/>
  <c r="D510" i="12"/>
  <c r="D511" i="12"/>
  <c r="D512" i="12"/>
  <c r="D513" i="12"/>
  <c r="D514" i="12"/>
  <c r="D515" i="12"/>
  <c r="D516" i="12"/>
  <c r="D517" i="12"/>
  <c r="D518" i="12"/>
  <c r="D519" i="12"/>
  <c r="D520" i="12"/>
  <c r="D521" i="12"/>
  <c r="D522" i="12"/>
  <c r="D523" i="12"/>
  <c r="D524" i="12"/>
  <c r="D525" i="12"/>
  <c r="D526" i="12"/>
  <c r="D527" i="12"/>
  <c r="D528" i="12"/>
  <c r="D529" i="12"/>
  <c r="D530" i="12"/>
  <c r="D531" i="12"/>
  <c r="D532" i="12"/>
  <c r="D533" i="12"/>
  <c r="D534" i="12"/>
  <c r="D535" i="12"/>
  <c r="D536" i="12"/>
  <c r="D537" i="12"/>
  <c r="D538" i="12"/>
  <c r="D539" i="12"/>
  <c r="D540" i="12"/>
  <c r="D541" i="12"/>
  <c r="D542" i="12"/>
  <c r="D543" i="12"/>
  <c r="D544" i="12"/>
  <c r="D545" i="12"/>
  <c r="D546" i="12"/>
  <c r="D547" i="12"/>
  <c r="D548" i="12"/>
  <c r="D549" i="12"/>
  <c r="D550" i="12"/>
  <c r="D551" i="12"/>
  <c r="D552" i="12"/>
  <c r="D553" i="12"/>
  <c r="D554" i="12"/>
  <c r="D555" i="12"/>
  <c r="D556" i="12"/>
  <c r="D557" i="12"/>
  <c r="D558" i="12"/>
  <c r="D559" i="12"/>
  <c r="D560" i="12"/>
  <c r="D561" i="12"/>
  <c r="D562" i="12"/>
  <c r="D563" i="12"/>
  <c r="D564" i="12"/>
  <c r="D565" i="12"/>
  <c r="D566" i="12"/>
  <c r="D567" i="12"/>
  <c r="D568" i="12"/>
  <c r="D569" i="12"/>
  <c r="D570" i="12"/>
  <c r="D571" i="12"/>
  <c r="D572" i="12"/>
  <c r="D573" i="12"/>
  <c r="D574" i="12"/>
  <c r="D575" i="12"/>
  <c r="D576" i="12"/>
  <c r="D577" i="12"/>
  <c r="D578" i="12"/>
  <c r="D579" i="12"/>
  <c r="D580" i="12"/>
  <c r="D581" i="12"/>
  <c r="D582" i="12"/>
  <c r="D583" i="12"/>
  <c r="D584" i="12"/>
  <c r="D585" i="12"/>
  <c r="D586" i="12"/>
  <c r="D587" i="12"/>
  <c r="D588" i="12"/>
  <c r="D589" i="12"/>
  <c r="D590" i="12"/>
  <c r="D591" i="12"/>
  <c r="D592" i="12"/>
  <c r="D593" i="12"/>
  <c r="D594" i="12"/>
  <c r="D595" i="12"/>
  <c r="D596" i="12"/>
  <c r="D597" i="12"/>
  <c r="D598" i="12"/>
  <c r="D599" i="12"/>
  <c r="D600" i="12"/>
  <c r="D601" i="12"/>
  <c r="D602" i="12"/>
  <c r="D603" i="12"/>
  <c r="D604" i="12"/>
  <c r="D605" i="12"/>
  <c r="D606" i="12"/>
  <c r="D607" i="12"/>
  <c r="D608" i="12"/>
  <c r="D609" i="12"/>
  <c r="D610" i="12"/>
  <c r="D611" i="12"/>
  <c r="D612" i="12"/>
  <c r="D613" i="12"/>
  <c r="D614" i="12"/>
  <c r="D615" i="12"/>
  <c r="D616" i="12"/>
  <c r="D617" i="12"/>
  <c r="D618" i="12"/>
  <c r="D619" i="12"/>
  <c r="D620" i="12"/>
  <c r="D621" i="12"/>
  <c r="D622" i="12"/>
  <c r="D623" i="12"/>
  <c r="D624" i="12"/>
  <c r="D625" i="12"/>
  <c r="D626" i="12"/>
  <c r="D627" i="12"/>
  <c r="D628" i="12"/>
  <c r="D629" i="12"/>
  <c r="D630" i="12"/>
  <c r="D631" i="12"/>
  <c r="D632" i="12"/>
  <c r="D633" i="12"/>
  <c r="D634" i="12"/>
  <c r="D635" i="12"/>
  <c r="D636" i="12"/>
  <c r="D637" i="12"/>
  <c r="D638" i="12"/>
  <c r="D639" i="12"/>
  <c r="D640" i="12"/>
  <c r="D641" i="12"/>
  <c r="D642" i="12"/>
  <c r="D643" i="12"/>
  <c r="D644" i="12"/>
  <c r="D645" i="12"/>
  <c r="D646" i="12"/>
  <c r="D647" i="12"/>
  <c r="D648" i="12"/>
  <c r="D649" i="12"/>
  <c r="D650" i="12"/>
  <c r="D651" i="12"/>
  <c r="D652" i="12"/>
  <c r="D653" i="12"/>
  <c r="D654" i="12"/>
  <c r="D655" i="12"/>
  <c r="D656" i="12"/>
  <c r="D657" i="12"/>
  <c r="D658" i="12"/>
  <c r="D659" i="12"/>
  <c r="D660" i="12"/>
  <c r="D661" i="12"/>
  <c r="D662" i="12"/>
  <c r="D663" i="12"/>
  <c r="D664" i="12"/>
  <c r="D665" i="12"/>
  <c r="D666" i="12"/>
  <c r="D667" i="12"/>
  <c r="D668" i="12"/>
  <c r="D669" i="12"/>
  <c r="D670" i="12"/>
  <c r="D671" i="12"/>
  <c r="D672" i="12"/>
  <c r="D673" i="12"/>
  <c r="D674" i="12"/>
  <c r="D675" i="12"/>
  <c r="D676" i="12"/>
  <c r="D677" i="12"/>
  <c r="D678" i="12"/>
  <c r="D679" i="12"/>
  <c r="D680" i="12"/>
  <c r="D681" i="12"/>
  <c r="D682" i="12"/>
  <c r="D683" i="12"/>
  <c r="D684" i="12"/>
  <c r="D685" i="12"/>
  <c r="D686" i="12"/>
  <c r="D687" i="12"/>
  <c r="D688" i="12"/>
  <c r="D689" i="12"/>
  <c r="D690" i="12"/>
  <c r="D691" i="12"/>
  <c r="D692" i="12"/>
  <c r="D693" i="12"/>
  <c r="D694" i="12"/>
  <c r="D695" i="12"/>
  <c r="D696" i="12"/>
  <c r="D697" i="12"/>
  <c r="D2" i="12"/>
  <c r="H38" i="14" l="1"/>
  <c r="I38" i="14" s="1"/>
  <c r="J38" i="14" s="1"/>
  <c r="E38" i="14"/>
  <c r="F38" i="14" s="1"/>
  <c r="H35" i="14"/>
  <c r="I35" i="14" s="1"/>
  <c r="J35" i="14" s="1"/>
  <c r="E35" i="14"/>
  <c r="F35" i="14" s="1"/>
  <c r="H36" i="14"/>
  <c r="I36" i="14" s="1"/>
  <c r="J36" i="14" s="1"/>
  <c r="E36" i="14"/>
  <c r="F36" i="14" s="1"/>
  <c r="H8" i="14"/>
  <c r="H40" i="14"/>
  <c r="I40" i="14" s="1"/>
  <c r="J40" i="14" s="1"/>
  <c r="E40" i="14"/>
  <c r="F40" i="14" s="1"/>
  <c r="D32" i="14"/>
  <c r="H5" i="14"/>
  <c r="H10" i="14"/>
  <c r="H37" i="14"/>
  <c r="I37" i="14" s="1"/>
  <c r="J37" i="14" s="1"/>
  <c r="E37" i="14"/>
  <c r="F37" i="14" s="1"/>
  <c r="D39" i="14"/>
  <c r="F39" i="14" s="1"/>
  <c r="H11" i="14"/>
  <c r="H12" i="14"/>
  <c r="H34" i="14"/>
  <c r="I34" i="14" s="1"/>
  <c r="J34" i="14" s="1"/>
  <c r="E34" i="14"/>
  <c r="F34" i="14" s="1"/>
  <c r="H6" i="14"/>
  <c r="I32" i="14"/>
  <c r="H33" i="14"/>
  <c r="I33" i="14" s="1"/>
  <c r="J33"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tc={083846DE-3E2F-42CF-A696-9A2D9D62795F}</author>
    <author>tc={4344DB4B-BE93-44B0-92B1-76ED87ECBA60}</author>
  </authors>
  <commentList>
    <comment ref="D3" authorId="0" shapeId="0" xr:uid="{083846DE-3E2F-42CF-A696-9A2D9D62795F}">
      <text>
        <t>[Comentario encadenado]
Su versión de Excel le permite leer este comentario encadenado; sin embargo, las ediciones que se apliquen se quitarán si el archivo se abre en una versión más reciente de Excel. Más información: https://go.microsoft.com/fwlink/?linkid=870924
Comentario:
    Ponderación en el diagnostico de métodos de aprendizaje del PIC del año 2024</t>
      </text>
    </comment>
    <comment ref="E15" authorId="1" shapeId="0" xr:uid="{4344DB4B-BE93-44B0-92B1-76ED87ECBA6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Ponderación basada en el diagnostico de métodos de aprendizaje realizado en el año 2024  a la SuperSociedades y con el apoyo de  la teoría del micro aprendizaje y teoria de carga cognitiva
</t>
      </text>
    </comment>
  </commentList>
</comments>
</file>

<file path=xl/sharedStrings.xml><?xml version="1.0" encoding="utf-8"?>
<sst xmlns="http://schemas.openxmlformats.org/spreadsheetml/2006/main" count="7202" uniqueCount="1628">
  <si>
    <t>NOMBRE COMPLETO</t>
  </si>
  <si>
    <t>DEPENDENCIA</t>
  </si>
  <si>
    <t>FECHA</t>
  </si>
  <si>
    <t>F</t>
  </si>
  <si>
    <t>CÉDULA DE CIUDADANIA</t>
  </si>
  <si>
    <t>TECNICO OPERATIVO</t>
  </si>
  <si>
    <t>PROFESIONAL UNIVERSITARIO</t>
  </si>
  <si>
    <t>AUXILIAR DE SERVICIOS GENERALES</t>
  </si>
  <si>
    <t>AUXILIAR ADMINISTRATIVO</t>
  </si>
  <si>
    <t>PROFESIONAL ESPECIALIZADO</t>
  </si>
  <si>
    <t>INTENDENTE</t>
  </si>
  <si>
    <t>SECRETARIO EJECUTIVO</t>
  </si>
  <si>
    <t>JEFE OFICINA</t>
  </si>
  <si>
    <t>ASESOR</t>
  </si>
  <si>
    <t>SECRETARIO GENERAL</t>
  </si>
  <si>
    <t>DIRECTOR ADMINISTRATIVO</t>
  </si>
  <si>
    <t>SECRETARIO</t>
  </si>
  <si>
    <t xml:space="preserve">Compentencias </t>
  </si>
  <si>
    <t xml:space="preserve">Comunes a todos los servidores públicos </t>
  </si>
  <si>
    <t>Aprendizaje continuo</t>
  </si>
  <si>
    <t xml:space="preserve">Orientación a resultados </t>
  </si>
  <si>
    <t>Orientación al usuario y al ciudadano</t>
  </si>
  <si>
    <t>Compromiso con la organización</t>
  </si>
  <si>
    <t xml:space="preserve">Trabajo en equipo </t>
  </si>
  <si>
    <t xml:space="preserve">Adaptación al cambio </t>
  </si>
  <si>
    <t xml:space="preserve">Nivel Directivo </t>
  </si>
  <si>
    <t xml:space="preserve">Visión estratégica </t>
  </si>
  <si>
    <t xml:space="preserve">Liderazgo efectivo </t>
  </si>
  <si>
    <t xml:space="preserve">Planeación </t>
  </si>
  <si>
    <t>Toma de decisiones</t>
  </si>
  <si>
    <t xml:space="preserve">Gestión del desarrollo de las personas </t>
  </si>
  <si>
    <t xml:space="preserve">Pensamiento sistémico </t>
  </si>
  <si>
    <t xml:space="preserve">Resolución de conflictos </t>
  </si>
  <si>
    <t>Nivel Asesor</t>
  </si>
  <si>
    <t xml:space="preserve">Confiabilidad técnica </t>
  </si>
  <si>
    <t xml:space="preserve">Creatividad e innovación </t>
  </si>
  <si>
    <t>Iniciativa</t>
  </si>
  <si>
    <t xml:space="preserve">Construcción de relaciones </t>
  </si>
  <si>
    <t xml:space="preserve">Conocimiento del entorno </t>
  </si>
  <si>
    <t xml:space="preserve">Nivel Profesional </t>
  </si>
  <si>
    <t xml:space="preserve">Aporte técnico-prpofesional </t>
  </si>
  <si>
    <t xml:space="preserve">Comunicación efectiva </t>
  </si>
  <si>
    <t xml:space="preserve">Gestión de procedimientos </t>
  </si>
  <si>
    <t>Instrumentación de decisiones</t>
  </si>
  <si>
    <t>Nivel Profesional con Personal a Cargo</t>
  </si>
  <si>
    <t xml:space="preserve">Dirección y desarrollo de personal </t>
  </si>
  <si>
    <t xml:space="preserve">Toma de decisiones </t>
  </si>
  <si>
    <t xml:space="preserve">Nivel Técnico </t>
  </si>
  <si>
    <t xml:space="preserve">Disciplina </t>
  </si>
  <si>
    <t>Responsabilidad</t>
  </si>
  <si>
    <t xml:space="preserve">Nivel Asistencial </t>
  </si>
  <si>
    <t xml:space="preserve">Manejo de la información </t>
  </si>
  <si>
    <t xml:space="preserve">Relaciones interpersonales </t>
  </si>
  <si>
    <t>Colaboración</t>
  </si>
  <si>
    <t>CONDUCTOR MECANICO</t>
  </si>
  <si>
    <t>TECNICO ADMINISTRATIVO</t>
  </si>
  <si>
    <t>DIRECTOR FINANCIERO</t>
  </si>
  <si>
    <t>SUPERINTENDENTE</t>
  </si>
  <si>
    <t>DIRECTOR DE SUPER INTENDENCIA</t>
  </si>
  <si>
    <t>JEFE OFICINA ASESORA</t>
  </si>
  <si>
    <t>SUPERINTENDENTE DELEGADO</t>
  </si>
  <si>
    <t xml:space="preserve">CAPACITACIONES </t>
  </si>
  <si>
    <t xml:space="preserve">DELEGATURA DE INTERVENCION Y ASUNTOS FINANCIEROS ESPECIALES                               </t>
  </si>
  <si>
    <t xml:space="preserve">GRUPO DE APOYO JUDICIAL                                                                   </t>
  </si>
  <si>
    <t xml:space="preserve">GRUPO ADMINISTRATIVO                                                                      </t>
  </si>
  <si>
    <t xml:space="preserve">GRUPO DE GESTION DOCUMENTAL                                                               </t>
  </si>
  <si>
    <t xml:space="preserve">GRUPO DE CONGLOMERADOS                                                                    </t>
  </si>
  <si>
    <t xml:space="preserve">DELEGATURA PARA PROCEDIMIENTOS MERCANTILES                                                </t>
  </si>
  <si>
    <t xml:space="preserve">OFICINA DE CONTROL INTERNO                                                                </t>
  </si>
  <si>
    <t xml:space="preserve">GRUPO DE  REQUERIMIENTOS EMPRESARIALES                                                    </t>
  </si>
  <si>
    <t xml:space="preserve">GRUPO DE SISTEMAS Y ARQUITECTURA DE TECNOLOGÍA                                            </t>
  </si>
  <si>
    <t xml:space="preserve">GRUPO DE SUPERVISIÓN DE PROGRAMAS Y RIESGOS ESPECIALES                                    </t>
  </si>
  <si>
    <t xml:space="preserve">GRUPO DE  COBRO  COACTIVO Y JUDICIAL                                                      </t>
  </si>
  <si>
    <t xml:space="preserve">GRUPO DE SUPERVISION ESPECIAL                                                             </t>
  </si>
  <si>
    <t xml:space="preserve">GRUPO ADMINISTRACION DEL TALENTO HUMANO                                                   </t>
  </si>
  <si>
    <t xml:space="preserve">GRUPO DE INNOV, DESARROLLO Y ARQ. DE APLICACIONES                                         </t>
  </si>
  <si>
    <t xml:space="preserve">DIRECCION DE TALENTO HUMANO                                                               </t>
  </si>
  <si>
    <t xml:space="preserve">GRUPO DE ASESORIA Y DOCTRINA SOCIETARIA                                                   </t>
  </si>
  <si>
    <t xml:space="preserve">DELEGATURA DE SUPERVISION SOCIETARIA                                                      </t>
  </si>
  <si>
    <t xml:space="preserve">OFICINA ASESORA DE PLANEACION                                                             </t>
  </si>
  <si>
    <t xml:space="preserve">GRUPO DE PRESUPUESTO                                                                      </t>
  </si>
  <si>
    <t xml:space="preserve">DIRECCION DE PROCESOS DE LIQUIDACION II                                                   </t>
  </si>
  <si>
    <t xml:space="preserve">GRUPO DE SUPERVISION DE ASUNTOS FINANCIEROS ESPECIALES                                    </t>
  </si>
  <si>
    <t xml:space="preserve">SECRETARIA GENERAL                                                                        </t>
  </si>
  <si>
    <t xml:space="preserve">GRUPO DE REGISTRO DE ESPECIALISTAS                                                        </t>
  </si>
  <si>
    <t xml:space="preserve">DIRECCIÓN DE SUPERVISIÓN DE CÁMARAS DE COMERCIO Y SUS REGISTRO PÚBLICOS                   </t>
  </si>
  <si>
    <t xml:space="preserve">GRUPO DE ACUERDOS DE INSOLVENCIA EN EJECUCION C                                           </t>
  </si>
  <si>
    <t xml:space="preserve">DIRECCION DE PROCESOS DE REORGANIZACION II                                                </t>
  </si>
  <si>
    <t xml:space="preserve">GRUPO DE REGIMEN CAMBIARIO                                                                </t>
  </si>
  <si>
    <t xml:space="preserve">DIRECCION DE INFORMACION EMPRESARIAL Y ESTUDIOS ECONOMICOS Y CONTABLES                    </t>
  </si>
  <si>
    <t xml:space="preserve">OFICINA  ASESORA JURIDICA                                                                 </t>
  </si>
  <si>
    <t xml:space="preserve">DIRECCION DE PROCESOS ESPECIALES                                                          </t>
  </si>
  <si>
    <t xml:space="preserve">DIRECCION FINANCIERA                                                                      </t>
  </si>
  <si>
    <t xml:space="preserve">DIRECCION DE PROCESOS DE LIQUIDACION I                                                    </t>
  </si>
  <si>
    <t xml:space="preserve">GRUPO DE TESORERIA                                                                        </t>
  </si>
  <si>
    <t xml:space="preserve">GRUPO DE ADMISIONES                                                                       </t>
  </si>
  <si>
    <t xml:space="preserve">GRUPO DE ARQUITECTURA DE DATOS                                                            </t>
  </si>
  <si>
    <t xml:space="preserve">GRUPO DE DEFENSA JUDICIAL                                                                 </t>
  </si>
  <si>
    <t xml:space="preserve">DESPACHO DEL SUPERINTENDENTE                                                              </t>
  </si>
  <si>
    <t xml:space="preserve">GRUPO DE NOTIFICACIONES ADMINISTRATIVAS                                                   </t>
  </si>
  <si>
    <t xml:space="preserve">GRUPO DE INFORMES EMPRESARIALES                                                           </t>
  </si>
  <si>
    <t xml:space="preserve">GRUPO DE INFRAESTRUCTURA                                                                  </t>
  </si>
  <si>
    <t xml:space="preserve">GRUPO DE ANALISIS Y REGULACION CONTABLE                                                   </t>
  </si>
  <si>
    <t xml:space="preserve">GRUPO DE CARTERA                                                                          </t>
  </si>
  <si>
    <t xml:space="preserve">GRUPO DE RELACION ESTADO - CIUDADANO                                                      </t>
  </si>
  <si>
    <t xml:space="preserve">GRUPO DE CONTABILIDAD                                                                     </t>
  </si>
  <si>
    <t xml:space="preserve">GRUPO DE COMUNICACIONES                                                                   </t>
  </si>
  <si>
    <t xml:space="preserve">GRUPO DE CÁMARAS DE COMERCIO                                                              </t>
  </si>
  <si>
    <t xml:space="preserve">GRUPO DE INSTRUCCION DISCIPLINARIA                                                        </t>
  </si>
  <si>
    <t xml:space="preserve">DIRECCION ADMINISTRATIVA                                                                  </t>
  </si>
  <si>
    <t xml:space="preserve">DIRECCION DE ACUERDOS DE INSOLVENCIA EN EJECUCION                                         </t>
  </si>
  <si>
    <t xml:space="preserve">GRUPO DE  CONTRATOS                                                                       </t>
  </si>
  <si>
    <t xml:space="preserve">DELEGATURA DE ASUNTOS ECONOMICOS Y SOCIETARIOS                                            </t>
  </si>
  <si>
    <t xml:space="preserve">DIRECCION DE TECNOLOGIA DE LA INFORMACION Y LAS COMUNICACIONES                            </t>
  </si>
  <si>
    <t xml:space="preserve">DIRECCION DE PROCESOS DE REORGANIZACION I                                                 </t>
  </si>
  <si>
    <t xml:space="preserve">GRUPO DE DESARROLLO DEL TALENTO HUMANO                                                    </t>
  </si>
  <si>
    <t xml:space="preserve">GRUPO DE SEGURIDAD E INFORMÁTICA FORENSE                                                  </t>
  </si>
  <si>
    <t xml:space="preserve">GRUPO DE INVESTIGACIONES ADMINISTRATIVAS POR CAPTACION                                    </t>
  </si>
  <si>
    <t xml:space="preserve">GRUPO DE SEGURIDAD Y SALUD EN EL TRABAJO                                                  </t>
  </si>
  <si>
    <t xml:space="preserve">GRUPO DE INVESTIGACIONES DE SOBORNO TRANSNACIONAL Y OTROS DELITOS                         </t>
  </si>
  <si>
    <t xml:space="preserve">GRUPO DE REGISTROS PÚBLICOS                                                               </t>
  </si>
  <si>
    <t xml:space="preserve">GRUPO DE PROCESOS DE REORGANIZACIÓN II                                                    </t>
  </si>
  <si>
    <t xml:space="preserve">GRUPO DE CONCILIACION Y ARBITRAJE SOCIETARIO                                              </t>
  </si>
  <si>
    <t xml:space="preserve">GRUPO DE ESTUDIOS EMPRESARIALES                                                           </t>
  </si>
  <si>
    <t xml:space="preserve">DIRECCION  DE JURISDICCION SOCIETARIA III                                                 </t>
  </si>
  <si>
    <t xml:space="preserve">DIRECCION DE INTERVENCION JUDICIAL                                                        </t>
  </si>
  <si>
    <t xml:space="preserve">GRUPO DE PROYECTOS DE TECNOLOGIA                                                          </t>
  </si>
  <si>
    <t xml:space="preserve">DIRECCIÓN DE SUPERVISIÓN DE ASUNTOS ESPECIALES                                            </t>
  </si>
  <si>
    <t xml:space="preserve">INTENDENCIA REGIONAL DE CUCUTA                                                            </t>
  </si>
  <si>
    <t xml:space="preserve">DIRECCION DE CUMPLIMIENTO                                                                 </t>
  </si>
  <si>
    <t xml:space="preserve">OFICINA DE CONTROL DISCIPLINARIO INTERNO                                                  </t>
  </si>
  <si>
    <t xml:space="preserve">DIRECCION DE  JURISDICCION SOCIETARIA II                                                  </t>
  </si>
  <si>
    <t xml:space="preserve">GRUPO DE PEQUEÑAS INTERVENCIONES JUDICIALES                                               </t>
  </si>
  <si>
    <t xml:space="preserve">DIRECCION DE SUPERVISION DE PROCEDIMIENTOS ESPECIALES                                     </t>
  </si>
  <si>
    <t xml:space="preserve">DIRECCION DE JURISDICCION SOCIETARIA I                                                    </t>
  </si>
  <si>
    <t xml:space="preserve">Seminario o Curso en actualizacion tributaria </t>
  </si>
  <si>
    <t>Curso formacion de auditores en sistemas de gestion integrados HSEQ NTC ISO 9001:2015; ISO 14001:2015; ISO 45001:2018</t>
  </si>
  <si>
    <t>Diplomado en Garantias Mobiliarias</t>
  </si>
  <si>
    <t xml:space="preserve">Diplomado en Normas internacionales de informacion financiera (NIIF)  </t>
  </si>
  <si>
    <t>Diplomado en actualizacion en derecho societario</t>
  </si>
  <si>
    <t xml:space="preserve">Curso en actualizacion en Codigo General del Proceso </t>
  </si>
  <si>
    <t>Curso Manager EFR</t>
  </si>
  <si>
    <t xml:space="preserve">Curso formacion, seguridad y servicio en el trasporte de personas </t>
  </si>
  <si>
    <t xml:space="preserve">Curso de trabajo en alturas </t>
  </si>
  <si>
    <t xml:space="preserve">Conferencia vehiculos seguros-sistemas de seguridad </t>
  </si>
  <si>
    <t>Curso de habilidades interpretativas para concurso CNSC</t>
  </si>
  <si>
    <t>Conferencia Inovacion 360: Liderazgo y Creatividad  e IA</t>
  </si>
  <si>
    <t>Curso Certificacion de auditor en ISO 27001: 2022</t>
  </si>
  <si>
    <t xml:space="preserve">Curso en Excel </t>
  </si>
  <si>
    <t xml:space="preserve">Curso en Power Bi </t>
  </si>
  <si>
    <t xml:space="preserve">Diplomado en payton </t>
  </si>
  <si>
    <t>Diplomado transformacion digital en los procesos legales</t>
  </si>
  <si>
    <t xml:space="preserve">Capacitacion en gestion documental (Tramites, series y subseries) </t>
  </si>
  <si>
    <t xml:space="preserve">Huella de Carbono </t>
  </si>
  <si>
    <t xml:space="preserve">Curso Reportes internacionales de sostenibilidad GRI y NIIF S1 Y S2 </t>
  </si>
  <si>
    <t xml:space="preserve">Curso Atencion al cuidadano </t>
  </si>
  <si>
    <t>Taller Trabajo colaborativo</t>
  </si>
  <si>
    <t>Taller Comunicacion (Efectiva, asertiva)</t>
  </si>
  <si>
    <t>Conferencia PQRSD</t>
  </si>
  <si>
    <t xml:space="preserve">Conferencia en autonomia y libertad sindical </t>
  </si>
  <si>
    <t xml:space="preserve">Taller Manejo del tiempo y organización del trabajo </t>
  </si>
  <si>
    <t>Curso Lengua de señas y braille</t>
  </si>
  <si>
    <t xml:space="preserve">Conferencias Prevención temprana y superación de la estigmatización de las personas en proceso de reincorporación y reintegración (Comision de la verdad, sanciones restaurativas jurisdiccion EP). </t>
  </si>
  <si>
    <t xml:space="preserve">Charla sobre derechos humanos </t>
  </si>
  <si>
    <t>Conferencia Evaluación del servicio y medición de la experiencia ciudadana</t>
  </si>
  <si>
    <t>Capacitacion Administración, diseño y gestión a Controles de Riesgos  de Gestión y Riesgos de Corrupción</t>
  </si>
  <si>
    <t>Capacitacion Construcción, formulación, análisis y gestión de indicadores</t>
  </si>
  <si>
    <t>Capacitacion Estructuración de Planes de Mejoramiento</t>
  </si>
  <si>
    <t>Capacitacion Prevención del lavado de activos y financiación del terrorismo.</t>
  </si>
  <si>
    <t xml:space="preserve">Charlas Cultura organizacional basada en valores éticos y transparencia (Codigo de Integridad) </t>
  </si>
  <si>
    <t>Capacitacion Sistema de Gestión Integrado  (Procesos y Procedimientos)</t>
  </si>
  <si>
    <t xml:space="preserve">Curso Introduccion a IA y Promt Inginieer </t>
  </si>
  <si>
    <t>B) Transferencia de conocimientos</t>
  </si>
  <si>
    <r>
      <t xml:space="preserve">Después de realizada la capacitación: </t>
    </r>
    <r>
      <rPr>
        <b/>
        <sz val="9"/>
        <rFont val="Verdana"/>
        <family val="2"/>
      </rPr>
      <t>¿Usted HA UTILIZADO los conocimientos y/o habilidades desarrolladas en sus labores diarias? (Si/No)</t>
    </r>
  </si>
  <si>
    <r>
      <t xml:space="preserve">Si la capacitación contribuyó al fortalecimiento de su formación profesional: </t>
    </r>
    <r>
      <rPr>
        <b/>
        <sz val="9"/>
        <rFont val="Verdana"/>
        <family val="2"/>
      </rPr>
      <t>Califique el nivel de contribución</t>
    </r>
  </si>
  <si>
    <r>
      <t xml:space="preserve">Si usted HA UTILIZADO los conocimientos y/o habilidades desarrolladas en el desempeño laboral: </t>
    </r>
    <r>
      <rPr>
        <b/>
        <sz val="9"/>
        <rFont val="Verdana"/>
        <family val="2"/>
      </rPr>
      <t xml:space="preserve">Califique el impacto que ha tenido en el mejoramiento de su desempeño </t>
    </r>
  </si>
  <si>
    <t>IDENTIFICACION</t>
  </si>
  <si>
    <t>NOMBRES</t>
  </si>
  <si>
    <t>APELLIDOS</t>
  </si>
  <si>
    <t>CARGO</t>
  </si>
  <si>
    <t>NOM_CARGO</t>
  </si>
  <si>
    <t>DEPEND_ACT</t>
  </si>
  <si>
    <t>NOMBRE_DEPENDE</t>
  </si>
  <si>
    <t>NIVEL1</t>
  </si>
  <si>
    <t>DESPACHO</t>
  </si>
  <si>
    <t>NIVEL2</t>
  </si>
  <si>
    <t>DELEG_OFIC_SECRET</t>
  </si>
  <si>
    <t>NIVEL3</t>
  </si>
  <si>
    <t>DELEG_OFIC_DIRE</t>
  </si>
  <si>
    <t>NIVEL4</t>
  </si>
  <si>
    <t>GRUPO_DIRECCION</t>
  </si>
  <si>
    <t>NIVEL5</t>
  </si>
  <si>
    <t>GRUPO</t>
  </si>
  <si>
    <t xml:space="preserve">YHON FAIVER              </t>
  </si>
  <si>
    <t xml:space="preserve">CARDONA CICERI                          </t>
  </si>
  <si>
    <t xml:space="preserve">DELEGATURAS                                                                               </t>
  </si>
  <si>
    <t xml:space="preserve">NIVEL                                                                                     </t>
  </si>
  <si>
    <t>CARLOS ANDRES</t>
  </si>
  <si>
    <t>GALLON VELEZ</t>
  </si>
  <si>
    <t>ASTRID LORENA</t>
  </si>
  <si>
    <t>AMAYA CASTRO</t>
  </si>
  <si>
    <t>XIMENA ANDREA</t>
  </si>
  <si>
    <t>PAVA CASTRO</t>
  </si>
  <si>
    <t xml:space="preserve">ORLANDO JOSUE            </t>
  </si>
  <si>
    <t xml:space="preserve">BUITRAGO RUBIANO                        </t>
  </si>
  <si>
    <t xml:space="preserve">ANGELA PATRICIA          </t>
  </si>
  <si>
    <t xml:space="preserve">PEÑARETE ORTIZ                          </t>
  </si>
  <si>
    <t>JOHANA</t>
  </si>
  <si>
    <t>MARIN CARDONA</t>
  </si>
  <si>
    <t xml:space="preserve">BERNARDO                 </t>
  </si>
  <si>
    <t xml:space="preserve">GOMEZ CARDENAS                          </t>
  </si>
  <si>
    <t xml:space="preserve">INTENDENCIA REGIONAL  DE LA ZONA EJE CAFETERO                                             </t>
  </si>
  <si>
    <t xml:space="preserve">INTENDENCIAS REGIONALES                                                                   </t>
  </si>
  <si>
    <t xml:space="preserve">INTENDENCIA REGIONAL  DE LA ZONA EJE CAFETERO                                             </t>
  </si>
  <si>
    <t>YORLLY ALANNY</t>
  </si>
  <si>
    <t>ALZATE OSORIO</t>
  </si>
  <si>
    <t xml:space="preserve">GLORIA PATRICIA          </t>
  </si>
  <si>
    <t xml:space="preserve">GIRALDO ARCILA                          </t>
  </si>
  <si>
    <t xml:space="preserve">ACENETH                  </t>
  </si>
  <si>
    <t xml:space="preserve">JIMENEZ MOGOLLON                        </t>
  </si>
  <si>
    <t>EDILBERTO RUFINO</t>
  </si>
  <si>
    <t>NAVARRO RODRIGUEZ</t>
  </si>
  <si>
    <t xml:space="preserve">JUAN EDUARDO             </t>
  </si>
  <si>
    <t xml:space="preserve">LOPEZ GOMEZ                             </t>
  </si>
  <si>
    <t>LUISA FERNANDA</t>
  </si>
  <si>
    <t>CARDONA PEREZ</t>
  </si>
  <si>
    <t>RAMIREZ OROZCO</t>
  </si>
  <si>
    <t xml:space="preserve">ALFREDO JOSE             </t>
  </si>
  <si>
    <t xml:space="preserve">BLANCO ESPINOSA                         </t>
  </si>
  <si>
    <t xml:space="preserve">GRUPO DE SOSTENIBILIDAD EMPRESARIAL Y SUPERVISION DE SOCIEDADES BIC                       </t>
  </si>
  <si>
    <t xml:space="preserve">DIRECCION DE CUMPLIMIENTO Y BUENAS PRACTICAS EMPRESARIALES                                </t>
  </si>
  <si>
    <t>SINDY LORENA</t>
  </si>
  <si>
    <t>GONZALEZ ESPITIA</t>
  </si>
  <si>
    <t xml:space="preserve">MARIA DEL PILAR          </t>
  </si>
  <si>
    <t xml:space="preserve">GARCIA OTALVARO                         </t>
  </si>
  <si>
    <t>OLGA LUCIA</t>
  </si>
  <si>
    <t>CASTILLO CUBILLOS</t>
  </si>
  <si>
    <t xml:space="preserve">GRUPO DE ADMINISTRACION DE TALENTO HUMANO                                                 </t>
  </si>
  <si>
    <t xml:space="preserve">SHIRLEY                  </t>
  </si>
  <si>
    <t xml:space="preserve">GORDILLO CASTIBLANCO                    </t>
  </si>
  <si>
    <t>GINA ROCIO</t>
  </si>
  <si>
    <t>ROJAS CASTRO</t>
  </si>
  <si>
    <t>EDWIN ANDRES</t>
  </si>
  <si>
    <t>CASAS VELA</t>
  </si>
  <si>
    <t>ANDREA PAOLA</t>
  </si>
  <si>
    <t>MARIN AGUIRRE</t>
  </si>
  <si>
    <t>MARCELA</t>
  </si>
  <si>
    <t>MARTINEZ LOPEZ</t>
  </si>
  <si>
    <t>BLANCA YANNETH</t>
  </si>
  <si>
    <t>PALOMO MARTINEZ</t>
  </si>
  <si>
    <t>ANGELA MARIA</t>
  </si>
  <si>
    <t>GONZALEZ ALBARRACIN</t>
  </si>
  <si>
    <t>MARY NELLY</t>
  </si>
  <si>
    <t>SALINAS GARNICA</t>
  </si>
  <si>
    <t xml:space="preserve">CLAUDIA PATRICIA         </t>
  </si>
  <si>
    <t xml:space="preserve">GONZALEZ DIAZ                           </t>
  </si>
  <si>
    <t>ERIKA PATRICIA</t>
  </si>
  <si>
    <t>ATENCIA RUIZ</t>
  </si>
  <si>
    <t>CLAUDIA SORANI</t>
  </si>
  <si>
    <t>RESTREPO QUINTERO</t>
  </si>
  <si>
    <t>JOHAN CAMILO</t>
  </si>
  <si>
    <t>OCHOA ANGEL</t>
  </si>
  <si>
    <t>PABLO HERNAN</t>
  </si>
  <si>
    <t>GOMEZ PIÑEROS</t>
  </si>
  <si>
    <t>DEIBER ALIRIO</t>
  </si>
  <si>
    <t>RAMIREZ GALLEGO</t>
  </si>
  <si>
    <t xml:space="preserve">DIRECCION DE TECNOLOGIA DE LA INFORMACION Y LAS TELECOMUNICACIONES                        </t>
  </si>
  <si>
    <t xml:space="preserve">GRUPO DE SISTEMAS Y ARQUITECTURA DE TECNOLOGIA                                            </t>
  </si>
  <si>
    <t xml:space="preserve">MARISOL                  </t>
  </si>
  <si>
    <t xml:space="preserve">CASTIBLANCO CALIXTO                     </t>
  </si>
  <si>
    <t xml:space="preserve">GRUPO DE INNOVACION, DESARROLLO Y ARQUITECTURA DE APLICACIONES                            </t>
  </si>
  <si>
    <t>DIEGO ALEJANDRO</t>
  </si>
  <si>
    <t>FRANCO GARCIA</t>
  </si>
  <si>
    <t>GISSELA KATERINE</t>
  </si>
  <si>
    <t>CALLEJAS RODRIGUEZ</t>
  </si>
  <si>
    <t xml:space="preserve">WILMA ROCIO              </t>
  </si>
  <si>
    <t xml:space="preserve">PEDROZO ULLOA                           </t>
  </si>
  <si>
    <t xml:space="preserve">CAMILO EDUARDO           </t>
  </si>
  <si>
    <t xml:space="preserve">LEON CHAVES                             </t>
  </si>
  <si>
    <t>JOHN ALEXANDER</t>
  </si>
  <si>
    <t>ALBA GONZALEZ</t>
  </si>
  <si>
    <t>FREDY</t>
  </si>
  <si>
    <t>CALDERON CALDERON</t>
  </si>
  <si>
    <t>DIDIER</t>
  </si>
  <si>
    <t>GAVIRIA MONTEALEGRE</t>
  </si>
  <si>
    <t>ELIANA</t>
  </si>
  <si>
    <t>BERNAL RIVEROS</t>
  </si>
  <si>
    <t xml:space="preserve">DIRECCION EMPRESARIAL Y ESTUDIOS ECONOMICOS Y CONTABLES                                   </t>
  </si>
  <si>
    <t>BEATRIZ CAROLINA</t>
  </si>
  <si>
    <t>RAMIREZ GOMEZ</t>
  </si>
  <si>
    <t xml:space="preserve">MARIA TERESA             </t>
  </si>
  <si>
    <t xml:space="preserve">CAMACHO RIOS                            </t>
  </si>
  <si>
    <t>CLAUDIA MARITZA</t>
  </si>
  <si>
    <t>OROZCO PRIETO</t>
  </si>
  <si>
    <t xml:space="preserve">ANGELA MARIA             </t>
  </si>
  <si>
    <t xml:space="preserve">AHUMADA GONZALEZ                        </t>
  </si>
  <si>
    <t xml:space="preserve">MAURICIO                 </t>
  </si>
  <si>
    <t xml:space="preserve">ESPAÑOL LEON                            </t>
  </si>
  <si>
    <t>DOUGLAS ANDRES</t>
  </si>
  <si>
    <t>BALLESTEROS PELUFFO</t>
  </si>
  <si>
    <t>LUIS CARLOS</t>
  </si>
  <si>
    <t>ORTIZ BARRIGA</t>
  </si>
  <si>
    <t xml:space="preserve">GRUPO DE REQUERIMIENTOS EMPRESARIALES                                                     </t>
  </si>
  <si>
    <t xml:space="preserve">FREDY LEONARDO           </t>
  </si>
  <si>
    <t xml:space="preserve">CARDENAS CASTELLANOS                    </t>
  </si>
  <si>
    <t>MILTON JAVIER</t>
  </si>
  <si>
    <t>GUTIERREZ GONZALEZ</t>
  </si>
  <si>
    <t>SANDRA PATRICIA</t>
  </si>
  <si>
    <t>VALLEJO ARAUJO</t>
  </si>
  <si>
    <t>ANDREA</t>
  </si>
  <si>
    <t>VASQUEZ RINCON</t>
  </si>
  <si>
    <t>PATRICIA</t>
  </si>
  <si>
    <t>ZARAZA IBARRA</t>
  </si>
  <si>
    <t>EDWIN JOSE</t>
  </si>
  <si>
    <t>GOMEZ MORENO</t>
  </si>
  <si>
    <t>DIANA CRISTINA</t>
  </si>
  <si>
    <t>SANCHEZ GUALTEROS</t>
  </si>
  <si>
    <t>PACIFICO ERNESTO</t>
  </si>
  <si>
    <t>BARRERA NUBAN</t>
  </si>
  <si>
    <t>WILLIAN EDUARDO</t>
  </si>
  <si>
    <t>LOZANO ESCOBAR</t>
  </si>
  <si>
    <t xml:space="preserve">SANDRA MILENA            </t>
  </si>
  <si>
    <t xml:space="preserve">CUERVO TOBAR                            </t>
  </si>
  <si>
    <t>EDICSSON</t>
  </si>
  <si>
    <t>DE ARMAS AMARIS</t>
  </si>
  <si>
    <t>FABIANO</t>
  </si>
  <si>
    <t>ORTIZ PIZZA</t>
  </si>
  <si>
    <t xml:space="preserve">DIRECCION DE INVESTIGACIONES ADMINISTRATIVAS POR CAPTACION                                </t>
  </si>
  <si>
    <t xml:space="preserve">JHOVANNY                 </t>
  </si>
  <si>
    <t xml:space="preserve">OCAMPO SALAZAR                          </t>
  </si>
  <si>
    <t>MONICA MARIA</t>
  </si>
  <si>
    <t>PEREA MOSQUERA</t>
  </si>
  <si>
    <t>JACQUELINE DEL SOCORRO</t>
  </si>
  <si>
    <t>MURILLO SANCHEZ</t>
  </si>
  <si>
    <t xml:space="preserve">OFICINAS ASESORAS                                                                         </t>
  </si>
  <si>
    <t>RODRIGO LUPERCIO</t>
  </si>
  <si>
    <t>RIAÑO PINEDA</t>
  </si>
  <si>
    <t xml:space="preserve">ELSA MARIA               </t>
  </si>
  <si>
    <t xml:space="preserve">LOPEZ ROCA                              </t>
  </si>
  <si>
    <t>LUCY MARGARITA</t>
  </si>
  <si>
    <t>OSORIO MASTRODOMENICO</t>
  </si>
  <si>
    <t>ANDRES MAURICIO</t>
  </si>
  <si>
    <t>CERVANTES DIAZ</t>
  </si>
  <si>
    <t xml:space="preserve">OFICINA ASESORA  JURIDICA                                                                 </t>
  </si>
  <si>
    <t xml:space="preserve">SANTIAGO                 </t>
  </si>
  <si>
    <t xml:space="preserve">LONDOÑO CORREA                          </t>
  </si>
  <si>
    <t xml:space="preserve">DELEGATURA DE PROCEDIMIENTOS DE INSOLVENCIA                                               </t>
  </si>
  <si>
    <t xml:space="preserve">DELEGATURA PARA PROCEDIMIENTOS DE INSOLVENCIA                                             </t>
  </si>
  <si>
    <t xml:space="preserve">LEIDY VIVIANA            </t>
  </si>
  <si>
    <t xml:space="preserve">RODRIGUEZ SEPULVEDA                     </t>
  </si>
  <si>
    <t>VIVIAN CONSTANZA</t>
  </si>
  <si>
    <t>OVALLE LEGUIZAMON</t>
  </si>
  <si>
    <t xml:space="preserve">JULIANA                  </t>
  </si>
  <si>
    <t xml:space="preserve">OCHOA GONZALEZ                          </t>
  </si>
  <si>
    <t xml:space="preserve">INTENDENCIA REGIONAL DE LA ZONA OCCIDENTAL Y COSTA PACIFICA                               </t>
  </si>
  <si>
    <t>MAYRA ALEJANDRA</t>
  </si>
  <si>
    <t>JIMENEZ VEGA</t>
  </si>
  <si>
    <t>ESTEFANY PAOLA</t>
  </si>
  <si>
    <t>MARTINEZ ROMERO</t>
  </si>
  <si>
    <t>VICTOR RAUL</t>
  </si>
  <si>
    <t>HUGUET OLARTE</t>
  </si>
  <si>
    <t>MANUEL ANTONIO</t>
  </si>
  <si>
    <t>TRIVIÑO FIQUITIVA</t>
  </si>
  <si>
    <t>CARLOS NEIL</t>
  </si>
  <si>
    <t>GARZON VARGAS</t>
  </si>
  <si>
    <t>ANDREA JINNETH</t>
  </si>
  <si>
    <t>JULIO PALACIOS</t>
  </si>
  <si>
    <t xml:space="preserve">MILENA PATRICIA          </t>
  </si>
  <si>
    <t xml:space="preserve">RODADO ACOSTA                           </t>
  </si>
  <si>
    <t xml:space="preserve">INTENDENCIA REGIONAL DE LA ZONA NORTE                                                     </t>
  </si>
  <si>
    <t>FABIO GERARDO</t>
  </si>
  <si>
    <t>MARTINEZ RUIZ</t>
  </si>
  <si>
    <t xml:space="preserve">INTENDENCIA REGIONAL DE LA ZONA DE LOS SANTANDERES Y ARAUCA                               </t>
  </si>
  <si>
    <t xml:space="preserve">HORACIO ENRIQUE          </t>
  </si>
  <si>
    <t xml:space="preserve">DEL CASTILLO DE BRIGARD                 </t>
  </si>
  <si>
    <t xml:space="preserve">INT REG ZONA CARIBE DEL ARCHIPIELAGO SAN ANDRES, PROVIDENCIA  Y SANTA CATALINA            </t>
  </si>
  <si>
    <t xml:space="preserve">INT REG ZONA CARIBE DEL ARCHIPIÉLAGO SAN ANDRÉS, PROVIDENCIA  Y SANTA CATALINA            </t>
  </si>
  <si>
    <t>RICARDO FERNELIX</t>
  </si>
  <si>
    <t>RIOS ROSALES</t>
  </si>
  <si>
    <t xml:space="preserve">CARLOS URIEL             </t>
  </si>
  <si>
    <t xml:space="preserve">SANCHEZ                                 </t>
  </si>
  <si>
    <t>BILLY RAUL ANTONIO</t>
  </si>
  <si>
    <t>ESCOBAR PEREZ</t>
  </si>
  <si>
    <t>JORGE EDUARDO</t>
  </si>
  <si>
    <t>CABRERA JARAMILLO</t>
  </si>
  <si>
    <t>LUIS FERNANDO</t>
  </si>
  <si>
    <t>RIVERA SUAREZ</t>
  </si>
  <si>
    <t>NINI JOHANNA</t>
  </si>
  <si>
    <t>CASTAÑEDA QUINTERO</t>
  </si>
  <si>
    <t>CLAUDIA EUGENIA</t>
  </si>
  <si>
    <t>SANCHEZ VERGEL</t>
  </si>
  <si>
    <t>JESUS MANUEL</t>
  </si>
  <si>
    <t>LOPEZ CELEDON</t>
  </si>
  <si>
    <t>JANETH MIREYA</t>
  </si>
  <si>
    <t>CRUZ GUTIERREZ</t>
  </si>
  <si>
    <t xml:space="preserve">INTENDENCIA REGIONAL DE LA ZONA SUR                                                       </t>
  </si>
  <si>
    <t>SILVIA YELITZA</t>
  </si>
  <si>
    <t>ROLON MENDOZA</t>
  </si>
  <si>
    <t>LAURA CAMILA</t>
  </si>
  <si>
    <t>MATAMOROS RIVERA</t>
  </si>
  <si>
    <t>ANDREA ESTEFANIA</t>
  </si>
  <si>
    <t>PARDO LOZANO</t>
  </si>
  <si>
    <t>JANZABETH</t>
  </si>
  <si>
    <t>POLANCO PRIETO</t>
  </si>
  <si>
    <t xml:space="preserve">SANDRA LILIANA           </t>
  </si>
  <si>
    <t xml:space="preserve">GARZON RAMIREZ                          </t>
  </si>
  <si>
    <t>MARISELA EUGENIA</t>
  </si>
  <si>
    <t>MARTINEZ RAMIREZ</t>
  </si>
  <si>
    <t xml:space="preserve">MYRIAM DEL CARMEN        </t>
  </si>
  <si>
    <t xml:space="preserve">BERDUGO SALAZAR                         </t>
  </si>
  <si>
    <t>FRANCY BIBIANA</t>
  </si>
  <si>
    <t>COY PAEZ</t>
  </si>
  <si>
    <t xml:space="preserve">NINI JOHANNA             </t>
  </si>
  <si>
    <t xml:space="preserve">RODRIGUEZ ALVAREZ                       </t>
  </si>
  <si>
    <t xml:space="preserve">GINA ESPERANZA           </t>
  </si>
  <si>
    <t xml:space="preserve">RINCON MORA                             </t>
  </si>
  <si>
    <t xml:space="preserve">LEONCIO ANTONIO          </t>
  </si>
  <si>
    <t xml:space="preserve">FERRER CABRALES                         </t>
  </si>
  <si>
    <t xml:space="preserve">RUBEN DARIO              </t>
  </si>
  <si>
    <t xml:space="preserve">MORENO POSADA                           </t>
  </si>
  <si>
    <t xml:space="preserve">ALEXANDER                </t>
  </si>
  <si>
    <t xml:space="preserve">VERGEL NAVARRO                          </t>
  </si>
  <si>
    <t>BABATIVA QUESADA</t>
  </si>
  <si>
    <t>JUAN MANUEL</t>
  </si>
  <si>
    <t>MAYA BRAVO</t>
  </si>
  <si>
    <t>MARIA MERCEDES</t>
  </si>
  <si>
    <t>VARGAS FORERO</t>
  </si>
  <si>
    <t xml:space="preserve">ALBA LUCIA               </t>
  </si>
  <si>
    <t xml:space="preserve">PUENTES CARREÑO                         </t>
  </si>
  <si>
    <t>WENDIS</t>
  </si>
  <si>
    <t>ACUÑA DE LA OSSA</t>
  </si>
  <si>
    <t>MERY HELLEN</t>
  </si>
  <si>
    <t>RUANO CHAVES</t>
  </si>
  <si>
    <t>PAULA ANDREA</t>
  </si>
  <si>
    <t>ARROYAVE GARCIA</t>
  </si>
  <si>
    <t>ALBERTO</t>
  </si>
  <si>
    <t>ROMERO GOMEZ</t>
  </si>
  <si>
    <t>JENNY CATALINA</t>
  </si>
  <si>
    <t>RINCON CASTRO</t>
  </si>
  <si>
    <t xml:space="preserve">LEIDY JINETH             </t>
  </si>
  <si>
    <t xml:space="preserve">GARZON ALBARRACIN                       </t>
  </si>
  <si>
    <t>JENNY ANDREA</t>
  </si>
  <si>
    <t>TORRES BERNAL</t>
  </si>
  <si>
    <t xml:space="preserve">CHAVEZ GUAQUETA                         </t>
  </si>
  <si>
    <t>JUAN SEBASTIAN</t>
  </si>
  <si>
    <t>SANDOVAL CAÑON</t>
  </si>
  <si>
    <t xml:space="preserve">GRUPO DE RÉGIMEN CAMBIARIO                                                                </t>
  </si>
  <si>
    <t xml:space="preserve">MARTHA PATRICIA          </t>
  </si>
  <si>
    <t xml:space="preserve">GUIJO RODRIGUEZ                         </t>
  </si>
  <si>
    <t xml:space="preserve">SAEL                     </t>
  </si>
  <si>
    <t xml:space="preserve">CABRERA NUNGO                           </t>
  </si>
  <si>
    <t xml:space="preserve">DIRECCION DE SUPERVISION DE SOCIEDADES                                                    </t>
  </si>
  <si>
    <t>JUAN CAMILO</t>
  </si>
  <si>
    <t>MANRIQUE GONZALEZ</t>
  </si>
  <si>
    <t>SHANEL CIRE</t>
  </si>
  <si>
    <t>SANDS GONZALEZ</t>
  </si>
  <si>
    <t>ANDRES YAMID</t>
  </si>
  <si>
    <t>TABIO MAHATES</t>
  </si>
  <si>
    <t xml:space="preserve">JORGE ANCIZAR            </t>
  </si>
  <si>
    <t xml:space="preserve">LOZADA CEDEÑO                           </t>
  </si>
  <si>
    <t>DANIEL ENRIQUE</t>
  </si>
  <si>
    <t>REY MORA</t>
  </si>
  <si>
    <t>CLAUDIA GABRIELA</t>
  </si>
  <si>
    <t>ROMERO LLANO</t>
  </si>
  <si>
    <t xml:space="preserve">LUIS ALFREDO             </t>
  </si>
  <si>
    <t xml:space="preserve">GUTIERREZ MAYORGA                       </t>
  </si>
  <si>
    <t>CAROLINA ESTHER</t>
  </si>
  <si>
    <t>PEÑA MUGNO</t>
  </si>
  <si>
    <t>JOHANNA CECILIA</t>
  </si>
  <si>
    <t>VEGA RONDON</t>
  </si>
  <si>
    <t>RUTH AMPARO</t>
  </si>
  <si>
    <t>GONZALEZ MULETT</t>
  </si>
  <si>
    <t xml:space="preserve">JULIO ARMANDO            </t>
  </si>
  <si>
    <t xml:space="preserve">GONZALEZ PALACIOS                       </t>
  </si>
  <si>
    <t>JUAN DIEGO</t>
  </si>
  <si>
    <t>RODRIGUEZ MOYANO</t>
  </si>
  <si>
    <t>RUTH NELLY</t>
  </si>
  <si>
    <t>MARTINEZ CLAVIJO</t>
  </si>
  <si>
    <t>DAVID ENRIQUE</t>
  </si>
  <si>
    <t>BONELL GOMEZ</t>
  </si>
  <si>
    <t>LINA MARIA</t>
  </si>
  <si>
    <t>OLAYA ROLDAN</t>
  </si>
  <si>
    <t>LUIS JAVIER</t>
  </si>
  <si>
    <t>ACOSTA CASTELLANOS</t>
  </si>
  <si>
    <t>ESTEFANIA</t>
  </si>
  <si>
    <t>VELASQUEZ VELEZ</t>
  </si>
  <si>
    <t>LAURA MANUELA</t>
  </si>
  <si>
    <t>HERNANDEZ OBREGON</t>
  </si>
  <si>
    <t>DIANA PAOLA</t>
  </si>
  <si>
    <t>MORENO BECERRA</t>
  </si>
  <si>
    <t>CASTRO DAZA</t>
  </si>
  <si>
    <t xml:space="preserve">JOSE ALFREDO             </t>
  </si>
  <si>
    <t xml:space="preserve">JIMENEZ ARRIETA                         </t>
  </si>
  <si>
    <t xml:space="preserve">MARGARITA ROSA           </t>
  </si>
  <si>
    <t xml:space="preserve">VIZCAINO VERGARA                        </t>
  </si>
  <si>
    <t>CARLOS ERNESTO</t>
  </si>
  <si>
    <t>ACEVEDO PEREZ</t>
  </si>
  <si>
    <t>ADRIANA MARIA</t>
  </si>
  <si>
    <t>ROJAS QUIROGA</t>
  </si>
  <si>
    <t>PAOLA ANDREA</t>
  </si>
  <si>
    <t>QUINTANA IZQUIERDO</t>
  </si>
  <si>
    <t>KEVIN</t>
  </si>
  <si>
    <t>LOAIZA GALEANO</t>
  </si>
  <si>
    <t xml:space="preserve">OSCAR NICOLAS            </t>
  </si>
  <si>
    <t xml:space="preserve">HERNANDEZ CRUZ                          </t>
  </si>
  <si>
    <t>RODRIGO ANDRES</t>
  </si>
  <si>
    <t>MEDINA VILLANUEVA</t>
  </si>
  <si>
    <t xml:space="preserve">ALFONSO FRANCISCO        </t>
  </si>
  <si>
    <t xml:space="preserve">CEPEDA AMARIS                           </t>
  </si>
  <si>
    <t>ALDEMAR</t>
  </si>
  <si>
    <t>MENDOZA CUBILLOS</t>
  </si>
  <si>
    <t>JULIA MARCELA</t>
  </si>
  <si>
    <t>MORENO TORRES</t>
  </si>
  <si>
    <t>ANGYE XIOMARA</t>
  </si>
  <si>
    <t>CALDERON VELASQUEZ</t>
  </si>
  <si>
    <t xml:space="preserve">GRUPO DE CONCILIACION Y ARBITRAMENTO SOCIETARIO                                           </t>
  </si>
  <si>
    <t xml:space="preserve">MARTHA JANETH            </t>
  </si>
  <si>
    <t xml:space="preserve">BERNAL LEIVA                            </t>
  </si>
  <si>
    <t xml:space="preserve">FRANCISCO                </t>
  </si>
  <si>
    <t xml:space="preserve">VEGA ALZATE                             </t>
  </si>
  <si>
    <t xml:space="preserve">CARLOS ARTURO            </t>
  </si>
  <si>
    <t xml:space="preserve">GARZON MOJICA                           </t>
  </si>
  <si>
    <t>MADY YASMIN</t>
  </si>
  <si>
    <t>DIAZ BAHAMON</t>
  </si>
  <si>
    <t xml:space="preserve">ROSA ELVIRA              </t>
  </si>
  <si>
    <t xml:space="preserve">FERNANDEZ DAZA                          </t>
  </si>
  <si>
    <t>HILDA YOLANDA</t>
  </si>
  <si>
    <t>ROJAS TRUJILLO</t>
  </si>
  <si>
    <t>HENRY FERNANDO</t>
  </si>
  <si>
    <t>LEWIS JIMENEZ</t>
  </si>
  <si>
    <t xml:space="preserve">NESTOR FERNANDO          </t>
  </si>
  <si>
    <t xml:space="preserve">LEYVA HUERTAS                           </t>
  </si>
  <si>
    <t xml:space="preserve">CESAR AUGUSTO            </t>
  </si>
  <si>
    <t xml:space="preserve">GOMEZ HERNANDEZ                         </t>
  </si>
  <si>
    <t>JOSE LUIS</t>
  </si>
  <si>
    <t>LEON RODRIGUEZ</t>
  </si>
  <si>
    <t>JORGE JULIAN</t>
  </si>
  <si>
    <t>FORERO LOPEZ</t>
  </si>
  <si>
    <t>EÑER JESUS</t>
  </si>
  <si>
    <t>MONROY ABRIL</t>
  </si>
  <si>
    <t>DERGUIS</t>
  </si>
  <si>
    <t>GIL ALARCON</t>
  </si>
  <si>
    <t xml:space="preserve">RAFAEL                   </t>
  </si>
  <si>
    <t xml:space="preserve">VANEGAS BERNAL                          </t>
  </si>
  <si>
    <t xml:space="preserve">VICTOR ALFONSO           </t>
  </si>
  <si>
    <t xml:space="preserve">ESTUPIÑAN PERDOMO                       </t>
  </si>
  <si>
    <t xml:space="preserve"> GRUPO DE ASESORIA Y DOCTRINA SOCIETARIA                                                  </t>
  </si>
  <si>
    <t>CLAUDIA CONSUELO</t>
  </si>
  <si>
    <t>PEDRAZA CORDOBA</t>
  </si>
  <si>
    <t>FELIPE ANDRES</t>
  </si>
  <si>
    <t>HERNANDEZ IBAÑEZ</t>
  </si>
  <si>
    <t>DUVAN SANTIAGO</t>
  </si>
  <si>
    <t>MENJURA MORA</t>
  </si>
  <si>
    <t xml:space="preserve">GERMAN                   </t>
  </si>
  <si>
    <t xml:space="preserve">SANTAMARIA NAVARRO                      </t>
  </si>
  <si>
    <t>TATIANA</t>
  </si>
  <si>
    <t>RODRIGUEZ BLANCO</t>
  </si>
  <si>
    <t xml:space="preserve">SULINDA                  </t>
  </si>
  <si>
    <t xml:space="preserve">CANCELADO BENITEZ                       </t>
  </si>
  <si>
    <t>MARIA ANGELICA</t>
  </si>
  <si>
    <t>ARTUNDUAGA BUITRAGO</t>
  </si>
  <si>
    <t>JOSE IGNACIO</t>
  </si>
  <si>
    <t>SAAVEDRA MATEUS</t>
  </si>
  <si>
    <t>ANGIE PAOLA</t>
  </si>
  <si>
    <t>HERRERA CANDRO</t>
  </si>
  <si>
    <t xml:space="preserve">MERCY HASBLEYDY          </t>
  </si>
  <si>
    <t xml:space="preserve">SARMIENTO PEÑALOZA                      </t>
  </si>
  <si>
    <t>DIANA CAMILA</t>
  </si>
  <si>
    <t>LOPEZ RODRIGUEZ</t>
  </si>
  <si>
    <t>DANIEL FERNANDO</t>
  </si>
  <si>
    <t>CUENCA MENDEZ</t>
  </si>
  <si>
    <t>DANIELA</t>
  </si>
  <si>
    <t>BERMUDEZ RODRIGUEZ</t>
  </si>
  <si>
    <t>CLAUDIA ESPERANZA</t>
  </si>
  <si>
    <t>AVILA CASTIBLANCO</t>
  </si>
  <si>
    <t>CILIA ISABEL</t>
  </si>
  <si>
    <t>HERRERA LADINO</t>
  </si>
  <si>
    <t>HIDALGO SALAS</t>
  </si>
  <si>
    <t xml:space="preserve">GRUPO ANALISIS Y SEGUIMIENTO FINANCIERO                                                   </t>
  </si>
  <si>
    <t xml:space="preserve"> GRUPO DE ANALISIS Y SEGUIMIENTO FINANCIERO                                               </t>
  </si>
  <si>
    <t>MONICA ALEJANDRA</t>
  </si>
  <si>
    <t>TRIANA AVILA</t>
  </si>
  <si>
    <t>NELSON ALIRIO</t>
  </si>
  <si>
    <t>BOHORQUEZ FORERO</t>
  </si>
  <si>
    <t xml:space="preserve">JAIME ALBERTO            </t>
  </si>
  <si>
    <t xml:space="preserve">GOMEZ ARIAS                             </t>
  </si>
  <si>
    <t>ANI KATHERINE</t>
  </si>
  <si>
    <t>ALDANA BRICEÑO</t>
  </si>
  <si>
    <t xml:space="preserve">AMANDA ROCIO             </t>
  </si>
  <si>
    <t xml:space="preserve">FERNANDEZ RICO                          </t>
  </si>
  <si>
    <t>GLORIA ESPERANZA</t>
  </si>
  <si>
    <t>CHAVARRO SUAREZ</t>
  </si>
  <si>
    <t xml:space="preserve">FLOR MARIA               </t>
  </si>
  <si>
    <t xml:space="preserve">FINO GAMBA                              </t>
  </si>
  <si>
    <t xml:space="preserve">FAJARDO HURTADO                         </t>
  </si>
  <si>
    <t xml:space="preserve">STELLA ISABEL            </t>
  </si>
  <si>
    <t xml:space="preserve">RODRIGUEZ CORTES                        </t>
  </si>
  <si>
    <t>CLAUDIA ROCIO</t>
  </si>
  <si>
    <t>HERNANDEZ LOZANO</t>
  </si>
  <si>
    <t xml:space="preserve">DIRECCION DE JURISDICCION SOCIETARIA III                                                  </t>
  </si>
  <si>
    <t>SANDRA JIMENA</t>
  </si>
  <si>
    <t>FIERRO GALINDO</t>
  </si>
  <si>
    <t>NICOLAS SEBASTIAN</t>
  </si>
  <si>
    <t>MARTINEZ GONZALEZ</t>
  </si>
  <si>
    <t xml:space="preserve">JULIO CESAR              </t>
  </si>
  <si>
    <t xml:space="preserve">TANGARIFE GIRALDO                       </t>
  </si>
  <si>
    <t>NATALY</t>
  </si>
  <si>
    <t>TOVAR GIL</t>
  </si>
  <si>
    <t>LILIAN CATERINE</t>
  </si>
  <si>
    <t>SANCHEZ PACHON</t>
  </si>
  <si>
    <t>MARTHA LILIANA</t>
  </si>
  <si>
    <t>GOMEZ RINCON</t>
  </si>
  <si>
    <t>RICHARD FERNANDO</t>
  </si>
  <si>
    <t>COVALEDA TRIANA</t>
  </si>
  <si>
    <t>NATALIA ANDREA</t>
  </si>
  <si>
    <t>MELENDEZ GUAYDIA</t>
  </si>
  <si>
    <t xml:space="preserve">JULIO ROBERTO            </t>
  </si>
  <si>
    <t xml:space="preserve">BLANCO QUINTERO                         </t>
  </si>
  <si>
    <t>JAIME</t>
  </si>
  <si>
    <t>BETANCOURT DIAZ</t>
  </si>
  <si>
    <t xml:space="preserve">TELMA ROSA               </t>
  </si>
  <si>
    <t xml:space="preserve">CARDENAS GUEVARA                        </t>
  </si>
  <si>
    <t>MARIA PIEDAD</t>
  </si>
  <si>
    <t>MEJIA NAVIA</t>
  </si>
  <si>
    <t>LEIDY XIMENA</t>
  </si>
  <si>
    <t>RUBIO TORRES</t>
  </si>
  <si>
    <t xml:space="preserve">MARIA LUCENY             </t>
  </si>
  <si>
    <t xml:space="preserve">QUINTERO GIRALDO                        </t>
  </si>
  <si>
    <t xml:space="preserve">NOHORA HERLINDA          </t>
  </si>
  <si>
    <t xml:space="preserve">TOVAR ALVAREZ                           </t>
  </si>
  <si>
    <t>MONICA YASMIN</t>
  </si>
  <si>
    <t>NEIRA SALGADO</t>
  </si>
  <si>
    <t>LAURA VANESSA</t>
  </si>
  <si>
    <t>ROMERO TORO</t>
  </si>
  <si>
    <t>MARTHA ALEXANDRA</t>
  </si>
  <si>
    <t>ROMERO CUESTA</t>
  </si>
  <si>
    <t>HELLEN</t>
  </si>
  <si>
    <t>BRAVO ROMERO</t>
  </si>
  <si>
    <t>BLANCA NYDIA</t>
  </si>
  <si>
    <t>LEON OSORIO</t>
  </si>
  <si>
    <t xml:space="preserve">MARTHA                   </t>
  </si>
  <si>
    <t xml:space="preserve">FRANCO MORALES                          </t>
  </si>
  <si>
    <t>LUZ DARY</t>
  </si>
  <si>
    <t>ZARATE TORRES</t>
  </si>
  <si>
    <t>LIZETH CAROLINA</t>
  </si>
  <si>
    <t>RIAÑO MORENO</t>
  </si>
  <si>
    <t>FERNANDO JOSE</t>
  </si>
  <si>
    <t>CASTAÑEDA MORENO</t>
  </si>
  <si>
    <t>ANDREA NATALY</t>
  </si>
  <si>
    <t>MARTINEZ AVILA</t>
  </si>
  <si>
    <t>DIEGO FELIPE</t>
  </si>
  <si>
    <t>FAJARDO ROMERO</t>
  </si>
  <si>
    <t>HENRY</t>
  </si>
  <si>
    <t>GIRALDO FUQUENE</t>
  </si>
  <si>
    <t xml:space="preserve">NELSON ALBERTO           </t>
  </si>
  <si>
    <t xml:space="preserve">QUINTERO BARBOSA                        </t>
  </si>
  <si>
    <t xml:space="preserve">LAURA HALIMA             </t>
  </si>
  <si>
    <t xml:space="preserve">LIEVANO JIMENEZ                         </t>
  </si>
  <si>
    <t>PAOLA MARCELA</t>
  </si>
  <si>
    <t>CAÑON PRIETO</t>
  </si>
  <si>
    <t>ELSA MAYERLI</t>
  </si>
  <si>
    <t>QUITIAN MATEUS</t>
  </si>
  <si>
    <t>CAROLINA</t>
  </si>
  <si>
    <t>MACIAS GOMEZ</t>
  </si>
  <si>
    <t>MARIA ALEJANDRA</t>
  </si>
  <si>
    <t>CAICEDO HURTADO</t>
  </si>
  <si>
    <t>IVONNE MARITZA</t>
  </si>
  <si>
    <t xml:space="preserve">HERMILSON                </t>
  </si>
  <si>
    <t xml:space="preserve">SANCHEZ HERNANDEZ                       </t>
  </si>
  <si>
    <t xml:space="preserve">CARLOS ALBERTO           </t>
  </si>
  <si>
    <t xml:space="preserve">CUESTA PALACIOS                         </t>
  </si>
  <si>
    <t>MARTHA CECILIA</t>
  </si>
  <si>
    <t>BOTERO LOZANO</t>
  </si>
  <si>
    <t xml:space="preserve">CARMEN YANIN             </t>
  </si>
  <si>
    <t xml:space="preserve">CADAVID                                 </t>
  </si>
  <si>
    <t xml:space="preserve">SANDRA SOLEDAD           </t>
  </si>
  <si>
    <t xml:space="preserve">RICO FLOREZ                             </t>
  </si>
  <si>
    <t>DIANA CATALINA</t>
  </si>
  <si>
    <t>AVILA ESTRELLA</t>
  </si>
  <si>
    <t>LILIANA</t>
  </si>
  <si>
    <t>PUERTO GIL</t>
  </si>
  <si>
    <t xml:space="preserve">LUIS FERNANDO            </t>
  </si>
  <si>
    <t xml:space="preserve">CUERO TORRES                            </t>
  </si>
  <si>
    <t>GARY SKARLOFF</t>
  </si>
  <si>
    <t>SALAZAR CUERVO</t>
  </si>
  <si>
    <t>WILSON</t>
  </si>
  <si>
    <t xml:space="preserve">PAOLA ANDREA             </t>
  </si>
  <si>
    <t xml:space="preserve">ARTEAGA ESCOBAR                         </t>
  </si>
  <si>
    <t>YENNIFER ANDREA</t>
  </si>
  <si>
    <t>ARANZAZU RICAURTE</t>
  </si>
  <si>
    <t>VELEZ TORO</t>
  </si>
  <si>
    <t>ANA MARIA</t>
  </si>
  <si>
    <t>DELGADO PEREZ</t>
  </si>
  <si>
    <t xml:space="preserve">MARIA MERCEDES           </t>
  </si>
  <si>
    <t xml:space="preserve">OLIVA BUITRAGO                          </t>
  </si>
  <si>
    <t xml:space="preserve">CLAUDIA ANDREA           </t>
  </si>
  <si>
    <t xml:space="preserve">PINZON LOPEZ                            </t>
  </si>
  <si>
    <t>MARIA ANDREA</t>
  </si>
  <si>
    <t>SANTACRUZ OTERO</t>
  </si>
  <si>
    <t>SANCHEZ RODRIGUEZ</t>
  </si>
  <si>
    <t>JESSICA MARIA</t>
  </si>
  <si>
    <t>MARIN VALENCIA</t>
  </si>
  <si>
    <t>YONE ALEXANDER</t>
  </si>
  <si>
    <t>CRISTIAN CAMILO</t>
  </si>
  <si>
    <t>SOLARTE ALVEAR</t>
  </si>
  <si>
    <t>DIANA MARCELA</t>
  </si>
  <si>
    <t>SILVA GARCIA</t>
  </si>
  <si>
    <t>SANTIAGO</t>
  </si>
  <si>
    <t>PEREZ VASQUEZ</t>
  </si>
  <si>
    <t xml:space="preserve">GRUPO DE PROCESOS DE LIQUIDACION JUDICIAL 1                                               </t>
  </si>
  <si>
    <t>MARIA FERNANDA</t>
  </si>
  <si>
    <t>CEDIEL MENDEZ</t>
  </si>
  <si>
    <t>ANDRES FELIPE</t>
  </si>
  <si>
    <t>TORRES MESA</t>
  </si>
  <si>
    <t xml:space="preserve">JUAN CARLOS              </t>
  </si>
  <si>
    <t xml:space="preserve">HERRERA MORENO                          </t>
  </si>
  <si>
    <t xml:space="preserve">YEIMI ADRIANA            </t>
  </si>
  <si>
    <t xml:space="preserve">BARACALDO NEMEGUEN                      </t>
  </si>
  <si>
    <t>OSCAR ALFREDO</t>
  </si>
  <si>
    <t>GOMEZ MENDOZA</t>
  </si>
  <si>
    <t>MERCHAN LOPEZ</t>
  </si>
  <si>
    <t>LINA MARGARITA</t>
  </si>
  <si>
    <t>MARTINEZ CABARCAS</t>
  </si>
  <si>
    <t>LUIS EFRAIN</t>
  </si>
  <si>
    <t>GAYON LIZARAZO</t>
  </si>
  <si>
    <t>ALVARO ALEXANDER</t>
  </si>
  <si>
    <t>YEPES MEDINA</t>
  </si>
  <si>
    <t xml:space="preserve">GRUPO DE PROCESOS DE LIQUIDACION  A                                                       </t>
  </si>
  <si>
    <t xml:space="preserve">GRUPO DE PROCESOS DE LIQUIDACION A                                                        </t>
  </si>
  <si>
    <t>VARELA HERRERA</t>
  </si>
  <si>
    <t>NATALIA</t>
  </si>
  <si>
    <t>TOVAR PATARROYO</t>
  </si>
  <si>
    <t>MARIÑO PINTO</t>
  </si>
  <si>
    <t xml:space="preserve">GRUPO DE PROCESOS DE  REORGANIZACION  A                                                   </t>
  </si>
  <si>
    <t xml:space="preserve">GRUPO DE PROCESOS DE REORGANIZACION A                                                     </t>
  </si>
  <si>
    <t xml:space="preserve">HERNANDO ARTURO          </t>
  </si>
  <si>
    <t xml:space="preserve">LUQUE MURILLO                           </t>
  </si>
  <si>
    <t>NATALIA MILENA</t>
  </si>
  <si>
    <t>CASTAÑEDA LINDADO</t>
  </si>
  <si>
    <t>CAMPO RODRIGUEZ</t>
  </si>
  <si>
    <t>YULIETH PAOLA</t>
  </si>
  <si>
    <t>AVILA SUAREZ</t>
  </si>
  <si>
    <t xml:space="preserve">GRUPO DE PROCESOS DE LIQUIDACION JUDICIAL 2                                               </t>
  </si>
  <si>
    <t>CARLOS ALFREDO</t>
  </si>
  <si>
    <t>BOGOTA RIVEROS</t>
  </si>
  <si>
    <t xml:space="preserve">CASTELLAR ANGULO                        </t>
  </si>
  <si>
    <t xml:space="preserve">DELEON LUGO                             </t>
  </si>
  <si>
    <t>MARRUGO GOMEZ</t>
  </si>
  <si>
    <t xml:space="preserve">RAMONA                   </t>
  </si>
  <si>
    <t xml:space="preserve">PARRA CASTRO                            </t>
  </si>
  <si>
    <t xml:space="preserve">ANGIE MELANIE            </t>
  </si>
  <si>
    <t xml:space="preserve">HAWKINS RODRIGUEZ                       </t>
  </si>
  <si>
    <t xml:space="preserve">CRUZ                     </t>
  </si>
  <si>
    <t xml:space="preserve">GOMEZ CORDOBA                           </t>
  </si>
  <si>
    <t>MUÑOZ DEVOZ</t>
  </si>
  <si>
    <t xml:space="preserve">OLIVIA DEL CARMEN        </t>
  </si>
  <si>
    <t xml:space="preserve">ARROYO MENDOZA                          </t>
  </si>
  <si>
    <t xml:space="preserve">JANIO ANTONIO            </t>
  </si>
  <si>
    <t xml:space="preserve">MADERA VARGAS                           </t>
  </si>
  <si>
    <t>NARVAEZ RIVAS</t>
  </si>
  <si>
    <t xml:space="preserve">JOAQUIN                  </t>
  </si>
  <si>
    <t xml:space="preserve">RODRIGUEZ GOMEZ                         </t>
  </si>
  <si>
    <t xml:space="preserve">DAVID ELIAS              </t>
  </si>
  <si>
    <t xml:space="preserve">ELJACH DAGUER                           </t>
  </si>
  <si>
    <t xml:space="preserve">NELSON DE JESUS          </t>
  </si>
  <si>
    <t xml:space="preserve">PAYARES AVILES                          </t>
  </si>
  <si>
    <t>CLAUDIA CECILIA</t>
  </si>
  <si>
    <t>SANCHEZ FLOREZ</t>
  </si>
  <si>
    <t>VICTOR ALFONSO</t>
  </si>
  <si>
    <t>ROMERO BALLESTEROS</t>
  </si>
  <si>
    <t>MIGUEL DARIO</t>
  </si>
  <si>
    <t>QUINTANA SANCHEZ</t>
  </si>
  <si>
    <t>AGUASACO MUNEVAR</t>
  </si>
  <si>
    <t>YEIMI PAOLA</t>
  </si>
  <si>
    <t>GOMEZ TORRES</t>
  </si>
  <si>
    <t xml:space="preserve">FABIO MAURICIO           </t>
  </si>
  <si>
    <t xml:space="preserve">FLOREZ RAMIREZ                          </t>
  </si>
  <si>
    <t xml:space="preserve">CESAR JULIO              </t>
  </si>
  <si>
    <t xml:space="preserve">GALLO MARQUEZ                           </t>
  </si>
  <si>
    <t>MARTHA MILENA</t>
  </si>
  <si>
    <t>TORRES GARZON</t>
  </si>
  <si>
    <t>ANGELA</t>
  </si>
  <si>
    <t>JIMENEZ FORERO</t>
  </si>
  <si>
    <t>HANS</t>
  </si>
  <si>
    <t>SARMIENTO LIZARAZO</t>
  </si>
  <si>
    <t>ALEXANDER</t>
  </si>
  <si>
    <t>SANABRIA CASTRO</t>
  </si>
  <si>
    <t>JONATHAN ALEXANDER</t>
  </si>
  <si>
    <t>PARRA CHAVES</t>
  </si>
  <si>
    <t xml:space="preserve">FRANKLY MANUEL           </t>
  </si>
  <si>
    <t xml:space="preserve">RODRIGUEZ RAMIREZ                       </t>
  </si>
  <si>
    <t xml:space="preserve">JAVIER ANTONIO           </t>
  </si>
  <si>
    <t xml:space="preserve">VERA CRUZ                               </t>
  </si>
  <si>
    <t xml:space="preserve">DORIS YANETH             </t>
  </si>
  <si>
    <t xml:space="preserve">TORRES GARZON                           </t>
  </si>
  <si>
    <t xml:space="preserve">GRUPO DE  REGULACION E INVESTIGACION CONTABLE                                             </t>
  </si>
  <si>
    <t>SEBASTIAN</t>
  </si>
  <si>
    <t>BERNAL GARAVITO</t>
  </si>
  <si>
    <t>ROMERO GIL</t>
  </si>
  <si>
    <t xml:space="preserve">DIRECCION DE JURISDICCION SOCIETARIA II                                                   </t>
  </si>
  <si>
    <t>JACOBO DUEÑAS</t>
  </si>
  <si>
    <t xml:space="preserve">CRISTIAN                 </t>
  </si>
  <si>
    <t xml:space="preserve">CASTRO RAMIREZ                          </t>
  </si>
  <si>
    <t>CLAUDIA LORELA</t>
  </si>
  <si>
    <t>DIAZ SPERANZA</t>
  </si>
  <si>
    <t>JAVIER ENRIQUE</t>
  </si>
  <si>
    <t>FONTALVO GUTIERREZ</t>
  </si>
  <si>
    <t>ANGELA PATRICIA</t>
  </si>
  <si>
    <t>MORTIGO MURCIA</t>
  </si>
  <si>
    <t xml:space="preserve">RONAL                    </t>
  </si>
  <si>
    <t xml:space="preserve">SALAMANCA VARGAS                        </t>
  </si>
  <si>
    <t xml:space="preserve">VICTOR IVAN              </t>
  </si>
  <si>
    <t xml:space="preserve">RAMOS RAMOS                             </t>
  </si>
  <si>
    <t xml:space="preserve">MARIA CONSUELO           </t>
  </si>
  <si>
    <t xml:space="preserve">ALARCON PARDO                           </t>
  </si>
  <si>
    <t>ELENA ANDREA</t>
  </si>
  <si>
    <t>SIERRA CUERVO</t>
  </si>
  <si>
    <t>LAURA</t>
  </si>
  <si>
    <t>CUBIDES GUTIERREZ</t>
  </si>
  <si>
    <t>MAURICIO DAVID</t>
  </si>
  <si>
    <t>ORJUELA ARENAS</t>
  </si>
  <si>
    <t>FERRER CHAPMAN</t>
  </si>
  <si>
    <t>JOSE FRANCISCO</t>
  </si>
  <si>
    <t>SANCHEZ PAZ</t>
  </si>
  <si>
    <t>JORGE ANDRES</t>
  </si>
  <si>
    <t>RAMON SARMIENTO</t>
  </si>
  <si>
    <t>SERGIO ANDRES</t>
  </si>
  <si>
    <t>MORENO SANCHEZ</t>
  </si>
  <si>
    <t>KARLA VANESA</t>
  </si>
  <si>
    <t>LOPEZ</t>
  </si>
  <si>
    <t xml:space="preserve">FREDY YESID              </t>
  </si>
  <si>
    <t xml:space="preserve">DIAZ PALACIOS                           </t>
  </si>
  <si>
    <t xml:space="preserve">JUAN CAMILO              </t>
  </si>
  <si>
    <t xml:space="preserve">TRUJILLO MANRIQUE                       </t>
  </si>
  <si>
    <t>NINI SAYURY</t>
  </si>
  <si>
    <t>CRUZ TOLOZA</t>
  </si>
  <si>
    <t xml:space="preserve">MARTHA LUCIA             </t>
  </si>
  <si>
    <t xml:space="preserve">TRIANA FERIA                            </t>
  </si>
  <si>
    <t xml:space="preserve">MARTHA HELENA            </t>
  </si>
  <si>
    <t xml:space="preserve">MENDOZA VILLAMIZAR                      </t>
  </si>
  <si>
    <t xml:space="preserve">NORMA CONSTANZA          </t>
  </si>
  <si>
    <t xml:space="preserve">CARDENAS RODRIGUEZ                      </t>
  </si>
  <si>
    <t xml:space="preserve">MARIA IBETH              </t>
  </si>
  <si>
    <t xml:space="preserve">MUÑOZ BERNAL                            </t>
  </si>
  <si>
    <t>JANNETH ANDREA</t>
  </si>
  <si>
    <t>FLOREZ CARO</t>
  </si>
  <si>
    <t>DEISY ALEXANDRA</t>
  </si>
  <si>
    <t>ESTRADA GARCIA</t>
  </si>
  <si>
    <t xml:space="preserve">MARIA DE JESUS           </t>
  </si>
  <si>
    <t xml:space="preserve">ARIZALA SEGURA                          </t>
  </si>
  <si>
    <t xml:space="preserve">GRUPO TRAMITES SOCIETARIOS                                                                </t>
  </si>
  <si>
    <t xml:space="preserve">DIRECCION DE SUPERVISION EMPRESARIAL                                                      </t>
  </si>
  <si>
    <t xml:space="preserve">FREDDY HERNANDO          </t>
  </si>
  <si>
    <t xml:space="preserve">CORTES ROJAS                            </t>
  </si>
  <si>
    <t xml:space="preserve">JAIME ANTONIO            </t>
  </si>
  <si>
    <t xml:space="preserve">VALENCIA RUMIE                          </t>
  </si>
  <si>
    <t>GLORIA STELLA</t>
  </si>
  <si>
    <t>OSPITIA ANACONA</t>
  </si>
  <si>
    <t xml:space="preserve">NATACHA                  </t>
  </si>
  <si>
    <t xml:space="preserve">USCATEGUI TORRES                        </t>
  </si>
  <si>
    <t>DIANA PATRICIA</t>
  </si>
  <si>
    <t>PATIÑO MORALES</t>
  </si>
  <si>
    <t xml:space="preserve">GLORIA STELLA            </t>
  </si>
  <si>
    <t xml:space="preserve">OCHOA PEREZ                             </t>
  </si>
  <si>
    <t>SANDRA MAYERLI</t>
  </si>
  <si>
    <t>RUIZ MORENO</t>
  </si>
  <si>
    <t xml:space="preserve">JUDITH                   </t>
  </si>
  <si>
    <t xml:space="preserve">HERNANDEZ MARTINEZ                      </t>
  </si>
  <si>
    <t>GLORIA JOHANNA</t>
  </si>
  <si>
    <t>YAÑEZ TORRES</t>
  </si>
  <si>
    <t>EDWIM DAMIAN</t>
  </si>
  <si>
    <t>TORRES ROBAYO</t>
  </si>
  <si>
    <t>NUBIA XIOMARA</t>
  </si>
  <si>
    <t>SEPULVEDA MENDOZA</t>
  </si>
  <si>
    <t>JESUS DAVID</t>
  </si>
  <si>
    <t>CASTILLO TORRES</t>
  </si>
  <si>
    <t>MARIA JOSE</t>
  </si>
  <si>
    <t>ROSALES LOPEZ</t>
  </si>
  <si>
    <t>GUTIERREZ TOVAR</t>
  </si>
  <si>
    <t>JENNIFER PAOLA</t>
  </si>
  <si>
    <t>TORRES MOLINA</t>
  </si>
  <si>
    <t>SARA CRISTINA</t>
  </si>
  <si>
    <t>NIÑO SANCHEZ</t>
  </si>
  <si>
    <t>KAROL FERNANDA</t>
  </si>
  <si>
    <t>CABRERA VARGAS</t>
  </si>
  <si>
    <t>VANESSA ISABEL</t>
  </si>
  <si>
    <t>SIERRA VARELA</t>
  </si>
  <si>
    <t xml:space="preserve">CARLOS MANUEL            </t>
  </si>
  <si>
    <t xml:space="preserve">PINEDA RODRIGUEZ                        </t>
  </si>
  <si>
    <t>ANA MILENA</t>
  </si>
  <si>
    <t>BARRERA RAMIREZ</t>
  </si>
  <si>
    <t>LINA LORENA</t>
  </si>
  <si>
    <t>CARDENAS BEJARANO</t>
  </si>
  <si>
    <t xml:space="preserve">DISLEY DULFARY           </t>
  </si>
  <si>
    <t xml:space="preserve">PANQUEVA GOMEZ                          </t>
  </si>
  <si>
    <t>VALERY</t>
  </si>
  <si>
    <t>CALDERON FARFAN</t>
  </si>
  <si>
    <t xml:space="preserve">LUZ MARINA               </t>
  </si>
  <si>
    <t xml:space="preserve">ZERDA LOPEZ                             </t>
  </si>
  <si>
    <t>DIANA CAROLINA</t>
  </si>
  <si>
    <t>BECERRA BONZA</t>
  </si>
  <si>
    <t>ANDERSON DUVAN</t>
  </si>
  <si>
    <t>FAJARDO CAMPO</t>
  </si>
  <si>
    <t>MONICA ZARATH</t>
  </si>
  <si>
    <t>RODRIGUEZ ALVAREZ</t>
  </si>
  <si>
    <t>CLAUDIA ANGELICA</t>
  </si>
  <si>
    <t>NIÑO LOPEZ</t>
  </si>
  <si>
    <t>OSORIO BAENA</t>
  </si>
  <si>
    <t>DANIEL HERNANDO</t>
  </si>
  <si>
    <t>BARRAGAN CASTRO</t>
  </si>
  <si>
    <t>PULIDO ROZO</t>
  </si>
  <si>
    <t>LIDA JAZMIN</t>
  </si>
  <si>
    <t>CARDENAS GARZON</t>
  </si>
  <si>
    <t>LIZETH ALICIA</t>
  </si>
  <si>
    <t>MELO LUGO</t>
  </si>
  <si>
    <t>JOSE LEONARDO</t>
  </si>
  <si>
    <t>MUJICA QUINTERO</t>
  </si>
  <si>
    <t>DEISY MILENA</t>
  </si>
  <si>
    <t>OLARTE CALA</t>
  </si>
  <si>
    <t xml:space="preserve">ELIAS FERNANDO           </t>
  </si>
  <si>
    <t xml:space="preserve">KECAN MAYORGA                           </t>
  </si>
  <si>
    <t>IVAN RICARDO</t>
  </si>
  <si>
    <t>SUAREZ SANCHEZ</t>
  </si>
  <si>
    <t xml:space="preserve">EVER                     </t>
  </si>
  <si>
    <t xml:space="preserve">CASTRO ROA                              </t>
  </si>
  <si>
    <t>VALENTINA</t>
  </si>
  <si>
    <t>BOHORQUEZ LINARES</t>
  </si>
  <si>
    <t>ANA MARIA PATRICIA</t>
  </si>
  <si>
    <t>MARMOLEJO ANGEL</t>
  </si>
  <si>
    <t>CALDERON HERNANDEZ</t>
  </si>
  <si>
    <t xml:space="preserve">ORIETA                   </t>
  </si>
  <si>
    <t xml:space="preserve">NIGRINIS LOPEZ                          </t>
  </si>
  <si>
    <t xml:space="preserve">CONSUELO                 </t>
  </si>
  <si>
    <t xml:space="preserve">VEGA MERCHAN                            </t>
  </si>
  <si>
    <t xml:space="preserve">DIANA MARCELA            </t>
  </si>
  <si>
    <t xml:space="preserve">MANTILLA CUPABAN                        </t>
  </si>
  <si>
    <t xml:space="preserve">GRUPO DE INSPECCION VIGILANCIA Y CONTROL                                                  </t>
  </si>
  <si>
    <t>CUERVO GASCA</t>
  </si>
  <si>
    <t>ANDREA JULIANA</t>
  </si>
  <si>
    <t>MENDEZ MONSALVE</t>
  </si>
  <si>
    <t>CASTELLANOS CASTAÑEDA</t>
  </si>
  <si>
    <t>MARTHA BIBIANA</t>
  </si>
  <si>
    <t>CASAS HIPOLITO</t>
  </si>
  <si>
    <t>SANTIAGO ARTURO</t>
  </si>
  <si>
    <t>VANEGAS SANTOS</t>
  </si>
  <si>
    <t>ANGELA LILIANA</t>
  </si>
  <si>
    <t>HERNANDEZ LOPEZ</t>
  </si>
  <si>
    <t>SAUL</t>
  </si>
  <si>
    <t>RODRIGUEZ MARTINEZ</t>
  </si>
  <si>
    <t xml:space="preserve">CLARA ESPERANZA          </t>
  </si>
  <si>
    <t xml:space="preserve">CARREÑO AVELLANEDA                      </t>
  </si>
  <si>
    <t>LUZ MARINA</t>
  </si>
  <si>
    <t>PINEDA CAMACHO</t>
  </si>
  <si>
    <t xml:space="preserve">DEYANIRA DEL PILAR       </t>
  </si>
  <si>
    <t xml:space="preserve">OSPINA ARIZA                            </t>
  </si>
  <si>
    <t>JORGE LUIS</t>
  </si>
  <si>
    <t>FORERO BUITRAGO</t>
  </si>
  <si>
    <t>MANUEL JOSE</t>
  </si>
  <si>
    <t>GIRALDO LONDOÑO</t>
  </si>
  <si>
    <t xml:space="preserve">CARLOS MARIO             </t>
  </si>
  <si>
    <t xml:space="preserve">PASTRANA OLACIREGUI                     </t>
  </si>
  <si>
    <t>ARBELAEZ RESTREPO</t>
  </si>
  <si>
    <t>JULIAN ALFONSO</t>
  </si>
  <si>
    <t>NIÑO BARON</t>
  </si>
  <si>
    <t xml:space="preserve">MARIA FERNANDA           </t>
  </si>
  <si>
    <t xml:space="preserve">PORRAS CORTES                           </t>
  </si>
  <si>
    <t>JOSE CAMILO</t>
  </si>
  <si>
    <t>RUBIANO PARRA</t>
  </si>
  <si>
    <t>JOSE ALEJANDRO</t>
  </si>
  <si>
    <t>GAMBA TORRES</t>
  </si>
  <si>
    <t>PILAR DEL SOCORRO</t>
  </si>
  <si>
    <t>URBINA VILLALOBOS</t>
  </si>
  <si>
    <t xml:space="preserve">JORGE ENRIQUE            </t>
  </si>
  <si>
    <t xml:space="preserve">SANCHEZ RAMIREZ                         </t>
  </si>
  <si>
    <t>EDWIN GEOVANNI</t>
  </si>
  <si>
    <t>BUITRAGO ASTROS</t>
  </si>
  <si>
    <t xml:space="preserve">ENRIQUE JOSE MARIA       </t>
  </si>
  <si>
    <t xml:space="preserve">DELGADO PINILLOS                        </t>
  </si>
  <si>
    <t>MARGARITA MARIA</t>
  </si>
  <si>
    <t>ROZO MORALES</t>
  </si>
  <si>
    <t>DIANA KATHERINE</t>
  </si>
  <si>
    <t>AGUILERA ACOSTA</t>
  </si>
  <si>
    <t>STEFANIA</t>
  </si>
  <si>
    <t>SIERRA PINTO</t>
  </si>
  <si>
    <t>ADRIAN ENRIQUE</t>
  </si>
  <si>
    <t>CRISTANCHO TAMAYO</t>
  </si>
  <si>
    <t>JUAN PABLO</t>
  </si>
  <si>
    <t>SAMUDIO MEJIA</t>
  </si>
  <si>
    <t>JONATHAN</t>
  </si>
  <si>
    <t>ALVARADO NIÑO</t>
  </si>
  <si>
    <t>GUTIERREZ LAVERDE</t>
  </si>
  <si>
    <t>FRANCISCO</t>
  </si>
  <si>
    <t>FAJARDO ADAMES</t>
  </si>
  <si>
    <t>JUANA VALENTINA</t>
  </si>
  <si>
    <t>CONTRERAS RUBIO</t>
  </si>
  <si>
    <t>CELIA</t>
  </si>
  <si>
    <t>LOPEZ ANGEL</t>
  </si>
  <si>
    <t xml:space="preserve">GRUPO DE PROCESOS DE REORGANIZACION II                                                    </t>
  </si>
  <si>
    <t>CARDENAS HERREÑO</t>
  </si>
  <si>
    <t xml:space="preserve">LUIS ANGEL               </t>
  </si>
  <si>
    <t xml:space="preserve">PEREZ COSSIO                            </t>
  </si>
  <si>
    <t>LOLA FABIANA</t>
  </si>
  <si>
    <t>REYES FLOREZ</t>
  </si>
  <si>
    <t xml:space="preserve">CESAR HERNAN             </t>
  </si>
  <si>
    <t xml:space="preserve">PARDO GAONA                             </t>
  </si>
  <si>
    <t>MARIA CAMILA</t>
  </si>
  <si>
    <t>SANTAMARIA ORTIZ</t>
  </si>
  <si>
    <t>EDWAR</t>
  </si>
  <si>
    <t>MORALES MEDINA</t>
  </si>
  <si>
    <t xml:space="preserve">MARCELA                  </t>
  </si>
  <si>
    <t xml:space="preserve">CAMPOS CASTIBLANCO                      </t>
  </si>
  <si>
    <t xml:space="preserve">ANGELICA MARIA           </t>
  </si>
  <si>
    <t xml:space="preserve">FERRER DE LA HOZ                        </t>
  </si>
  <si>
    <t>NELLY TATIANA</t>
  </si>
  <si>
    <t>PERDOMO ZAMBRANO</t>
  </si>
  <si>
    <t xml:space="preserve">NIÑO GALLO                              </t>
  </si>
  <si>
    <t>MARIA VALENTINA</t>
  </si>
  <si>
    <t>RODRIGUEZ SUAREZ</t>
  </si>
  <si>
    <t>MYRIAM CAROLA DE LA CRUZ</t>
  </si>
  <si>
    <t>TORRADO ORDOÑEZ</t>
  </si>
  <si>
    <t xml:space="preserve">MARIA CLAUDIA            </t>
  </si>
  <si>
    <t xml:space="preserve">CORDOBA SALAZAR                         </t>
  </si>
  <si>
    <t xml:space="preserve">ALBA MARINA              </t>
  </si>
  <si>
    <t>NAYIBE</t>
  </si>
  <si>
    <t>SANTOS RIBERO</t>
  </si>
  <si>
    <t>MANUEL FERNANDO</t>
  </si>
  <si>
    <t>SANCHEZ DIAZ</t>
  </si>
  <si>
    <t>VELANDIA MENESES</t>
  </si>
  <si>
    <t>HAROLD</t>
  </si>
  <si>
    <t>GARCIA BUITRAGO</t>
  </si>
  <si>
    <t>BLANCA LILIANA</t>
  </si>
  <si>
    <t>CONTRERAS TAFUR</t>
  </si>
  <si>
    <t>FABIOLA</t>
  </si>
  <si>
    <t>CARO BERMUDEZ</t>
  </si>
  <si>
    <t>DANNA GERALDINE</t>
  </si>
  <si>
    <t>LINARES MARTINEZ</t>
  </si>
  <si>
    <t>ALBA XIMENA</t>
  </si>
  <si>
    <t>CARREÑO SARMIENTO</t>
  </si>
  <si>
    <t>MONTERO RUIZ</t>
  </si>
  <si>
    <t>LAURA MARIA</t>
  </si>
  <si>
    <t>VERGARA AGUILERA</t>
  </si>
  <si>
    <t>KAREN ANDREA</t>
  </si>
  <si>
    <t>MARTINEZ SANTOS</t>
  </si>
  <si>
    <t>GINA CONSTANZA</t>
  </si>
  <si>
    <t>SANCHEZ CORTES</t>
  </si>
  <si>
    <t xml:space="preserve">FABIO                    </t>
  </si>
  <si>
    <t xml:space="preserve">TOLOSA DIAZ                             </t>
  </si>
  <si>
    <t>ANDRES JOSE</t>
  </si>
  <si>
    <t>MUÑOZ CADAVID</t>
  </si>
  <si>
    <t xml:space="preserve">DIRECCION DE SUPERVISION DE ASUNTOS ESPECIALES                                            </t>
  </si>
  <si>
    <t>CATALINA</t>
  </si>
  <si>
    <t>DUARTE SANCHEZ</t>
  </si>
  <si>
    <t>NICKOLAS LEGUIZ</t>
  </si>
  <si>
    <t>HERNANDEZ BRICEÑO</t>
  </si>
  <si>
    <t>ERIKSON HERNAN</t>
  </si>
  <si>
    <t>VALERO GARZON</t>
  </si>
  <si>
    <t>PACHON SUAREZ</t>
  </si>
  <si>
    <t xml:space="preserve">JULIO ANDRES             </t>
  </si>
  <si>
    <t xml:space="preserve">MANTILLA AVILA                          </t>
  </si>
  <si>
    <t>NIKOL VANESA</t>
  </si>
  <si>
    <t>RONCEROS RESTREPO</t>
  </si>
  <si>
    <t xml:space="preserve">JOHN GABRIEL             </t>
  </si>
  <si>
    <t xml:space="preserve">ESPINOSA GOMEZ                          </t>
  </si>
  <si>
    <t xml:space="preserve">GONZALEZ MEDINA                         </t>
  </si>
  <si>
    <t xml:space="preserve">MATIZ TRIANA                            </t>
  </si>
  <si>
    <t>HADIT</t>
  </si>
  <si>
    <t>CAMELO CHACON</t>
  </si>
  <si>
    <t xml:space="preserve">JOSE LUIS                </t>
  </si>
  <si>
    <t xml:space="preserve">ARROYO DIAZ                             </t>
  </si>
  <si>
    <t xml:space="preserve">GERMAN LUIS              </t>
  </si>
  <si>
    <t xml:space="preserve">DECHAMPS GUZMAN                         </t>
  </si>
  <si>
    <t>JASBLEIDY ASTRID</t>
  </si>
  <si>
    <t>FONSECA GARZON</t>
  </si>
  <si>
    <t xml:space="preserve">HUGO HERNANDO            </t>
  </si>
  <si>
    <t xml:space="preserve">ALONSO SANCHEZ                          </t>
  </si>
  <si>
    <t xml:space="preserve">CLAUDIA YANETH           </t>
  </si>
  <si>
    <t xml:space="preserve">PARDO CORNELIO                          </t>
  </si>
  <si>
    <t>LISBETH HELIANA</t>
  </si>
  <si>
    <t>HERNANDEZ GARCIA</t>
  </si>
  <si>
    <t>BERMUDEZ ROJAS</t>
  </si>
  <si>
    <t>KEVIN RONALDO</t>
  </si>
  <si>
    <t>VIDAL YANTEN</t>
  </si>
  <si>
    <t>LINDA STEFANNY</t>
  </si>
  <si>
    <t>VALENZUELA QUINTERO</t>
  </si>
  <si>
    <t>SUSANA</t>
  </si>
  <si>
    <t>SOLANO MORALES</t>
  </si>
  <si>
    <t xml:space="preserve">NATHALY                  </t>
  </si>
  <si>
    <t xml:space="preserve">RINCON MANTILLA                         </t>
  </si>
  <si>
    <t>MARIA ELENA</t>
  </si>
  <si>
    <t>CALLE ARROYO</t>
  </si>
  <si>
    <t>PAYOME MORALES</t>
  </si>
  <si>
    <t xml:space="preserve">MARIBEL                  </t>
  </si>
  <si>
    <t xml:space="preserve">ROMERO FAJARDO                          </t>
  </si>
  <si>
    <t xml:space="preserve">LUIS EDUARDO             </t>
  </si>
  <si>
    <t xml:space="preserve">FORERO VARGAS                           </t>
  </si>
  <si>
    <t xml:space="preserve">JUANA ELENA              </t>
  </si>
  <si>
    <t xml:space="preserve">QUINTANA RIOS                           </t>
  </si>
  <si>
    <t>LAURA SOFIA</t>
  </si>
  <si>
    <t>VERGARA LOZANO</t>
  </si>
  <si>
    <t>FABIO ANDRES</t>
  </si>
  <si>
    <t>SILVA MORALES</t>
  </si>
  <si>
    <t>ACOSTA VEGA</t>
  </si>
  <si>
    <t>GISELLE JULIETTE</t>
  </si>
  <si>
    <t>ALVAREZ POLANCO</t>
  </si>
  <si>
    <t>ESMERALDA CECILIA</t>
  </si>
  <si>
    <t>ESQUIVEL RICO</t>
  </si>
  <si>
    <t>SULLY VANESSA</t>
  </si>
  <si>
    <t>BARRETO BENITEZ</t>
  </si>
  <si>
    <t>DIANA KATERINE</t>
  </si>
  <si>
    <t>JIMENEZ MENDOZA</t>
  </si>
  <si>
    <t>PEDRAZA BELLO</t>
  </si>
  <si>
    <t>JHUAN JASBLEIDI</t>
  </si>
  <si>
    <t>QUIJANO MOLINA</t>
  </si>
  <si>
    <t xml:space="preserve">PEDRO ANTONIO            </t>
  </si>
  <si>
    <t xml:space="preserve">MOLANO MORA                             </t>
  </si>
  <si>
    <t>RICARDO</t>
  </si>
  <si>
    <t>SOTELO</t>
  </si>
  <si>
    <t>SURLEY PATRICIA</t>
  </si>
  <si>
    <t>MARQUEZ SERNA</t>
  </si>
  <si>
    <t>ROSA ELVIRA</t>
  </si>
  <si>
    <t>CORREA PEREZ</t>
  </si>
  <si>
    <t xml:space="preserve">BIBIANA MARIA            </t>
  </si>
  <si>
    <t xml:space="preserve">PEÑA MOLINA                             </t>
  </si>
  <si>
    <t xml:space="preserve">AMID DEL CARMEN          </t>
  </si>
  <si>
    <t xml:space="preserve">DIAZ PLAZA                              </t>
  </si>
  <si>
    <t xml:space="preserve">GLORIA LUCIA             </t>
  </si>
  <si>
    <t xml:space="preserve">VELEZ ARANGO                            </t>
  </si>
  <si>
    <t xml:space="preserve">LOPERA VELEZ                            </t>
  </si>
  <si>
    <t>MARTHA MARCELA</t>
  </si>
  <si>
    <t>VARGAS VELEZ</t>
  </si>
  <si>
    <t xml:space="preserve">ALEJANDRA DEL PILAR      </t>
  </si>
  <si>
    <t xml:space="preserve">GIRALDO BAEZ                            </t>
  </si>
  <si>
    <t>CAROLINA MARIA</t>
  </si>
  <si>
    <t>MEJIA OSORNO</t>
  </si>
  <si>
    <t>CARLOS ARTURO</t>
  </si>
  <si>
    <t>VELASQUEZ GIRALDO</t>
  </si>
  <si>
    <t xml:space="preserve">MISAEL ALBERTO           </t>
  </si>
  <si>
    <t xml:space="preserve">DE LA HOZ FONTALVO                      </t>
  </si>
  <si>
    <t xml:space="preserve">WILLIAM                  </t>
  </si>
  <si>
    <t xml:space="preserve">GARCIA MOJICA                           </t>
  </si>
  <si>
    <t xml:space="preserve">CUADRADO PAREJA                         </t>
  </si>
  <si>
    <t>JAQUELINE ISABEL</t>
  </si>
  <si>
    <t>PACHECO SILVA</t>
  </si>
  <si>
    <t>CRISTHIAN DAVID</t>
  </si>
  <si>
    <t>GARCIA CAMPO</t>
  </si>
  <si>
    <t>ANDREA CAROLINA</t>
  </si>
  <si>
    <t>OSORIO VALDES</t>
  </si>
  <si>
    <t>ELLA CECILIA</t>
  </si>
  <si>
    <t>NUÑEZ DUARTE</t>
  </si>
  <si>
    <t xml:space="preserve">ANA LORENA               </t>
  </si>
  <si>
    <t xml:space="preserve">CAMPO TORREGROZA                        </t>
  </si>
  <si>
    <t>GUTIERREZ MARMOL</t>
  </si>
  <si>
    <t>PAMELA PAOLA</t>
  </si>
  <si>
    <t>CABALLERO</t>
  </si>
  <si>
    <t>LUZ AMPARO</t>
  </si>
  <si>
    <t>JULIO PALENCIA</t>
  </si>
  <si>
    <t>RODRIGUEZ NARANJO</t>
  </si>
  <si>
    <t>SANDRA MILENA</t>
  </si>
  <si>
    <t>BLANDON CASTRO</t>
  </si>
  <si>
    <t>MARIA JOHANNA</t>
  </si>
  <si>
    <t>BERNAL ROLON</t>
  </si>
  <si>
    <t xml:space="preserve">CABALLERO RINCON                        </t>
  </si>
  <si>
    <t>CASTILLO NARANJO</t>
  </si>
  <si>
    <t xml:space="preserve">MARLENY                  </t>
  </si>
  <si>
    <t xml:space="preserve">SANCHEZ RODRIGUEZ                       </t>
  </si>
  <si>
    <t>CLAUDIA</t>
  </si>
  <si>
    <t>JARAMILLO VASQUEZ</t>
  </si>
  <si>
    <t>LUISA PAOLA</t>
  </si>
  <si>
    <t>GUTIERREZ RODRIGUEZ</t>
  </si>
  <si>
    <t>YULY KATHERIN</t>
  </si>
  <si>
    <t>PATIÑO ZAMBRANO</t>
  </si>
  <si>
    <t>LEYDI</t>
  </si>
  <si>
    <t>PRIETO AYALA</t>
  </si>
  <si>
    <t xml:space="preserve">OSORIO QUINTERO                         </t>
  </si>
  <si>
    <t>NEILA PATRICIA</t>
  </si>
  <si>
    <t>CACERES VARGAS</t>
  </si>
  <si>
    <t>LUZ HELENA</t>
  </si>
  <si>
    <t>RUEDA TOLOZA</t>
  </si>
  <si>
    <t>WILLIAN FERNANDO</t>
  </si>
  <si>
    <t>GARZON RUIZ</t>
  </si>
  <si>
    <t xml:space="preserve">JUAN DAVID               </t>
  </si>
  <si>
    <t xml:space="preserve">ROA LANDAZABAL                          </t>
  </si>
  <si>
    <t>CESAR</t>
  </si>
  <si>
    <t>RIVERA QUINTERO</t>
  </si>
  <si>
    <t xml:space="preserve">LUIS OLIVERIO            </t>
  </si>
  <si>
    <t xml:space="preserve">ESPINOSA RUIZ                           </t>
  </si>
  <si>
    <t>RUBEN ESTEBAN</t>
  </si>
  <si>
    <t>LUGO MACANA</t>
  </si>
  <si>
    <t>CARDENAS ACHURI</t>
  </si>
  <si>
    <t>CORONADO OTALORA</t>
  </si>
  <si>
    <t>ERIKA YULIETH</t>
  </si>
  <si>
    <t>DIAZ INFANTE</t>
  </si>
  <si>
    <t>NATALIA FRANCISCA</t>
  </si>
  <si>
    <t>ARANGUREN ACEVEDO</t>
  </si>
  <si>
    <t>TANIA MARCELA</t>
  </si>
  <si>
    <t>GUERRERO GARCIA</t>
  </si>
  <si>
    <t>GINA MILDRED</t>
  </si>
  <si>
    <t>CARDENAS IPUZ</t>
  </si>
  <si>
    <t>ALEJANDRA</t>
  </si>
  <si>
    <t>TOBON DIAZ</t>
  </si>
  <si>
    <t>DIRECTOR TECNICO</t>
  </si>
  <si>
    <t>ELIANA PATRICIA</t>
  </si>
  <si>
    <t>ARDILA SANCHEZ</t>
  </si>
  <si>
    <t xml:space="preserve">CELSO CAMILO             </t>
  </si>
  <si>
    <t xml:space="preserve">CORRALES VASQUEZ                        </t>
  </si>
  <si>
    <t xml:space="preserve">DIRECCION DE SUPERVISION DE CAMARAS DE COMERCIO Y SUS REGISTRO PUBLICOS                   </t>
  </si>
  <si>
    <t xml:space="preserve">FRANCISCO JAVIER         </t>
  </si>
  <si>
    <t xml:space="preserve">LARA DAVID                              </t>
  </si>
  <si>
    <t>LUIS GUILLERMO</t>
  </si>
  <si>
    <t>CASTELLANOS CAMARGO</t>
  </si>
  <si>
    <t>JOHAN STEVEN</t>
  </si>
  <si>
    <t>HORTUA AREVALO</t>
  </si>
  <si>
    <t xml:space="preserve">STEFHANIA                </t>
  </si>
  <si>
    <t xml:space="preserve">SANCHEZ ZAMBRANO                        </t>
  </si>
  <si>
    <t>ASTUDILLO HERNANDEZ</t>
  </si>
  <si>
    <t>MENDOZA MARTINEZ</t>
  </si>
  <si>
    <t>SALGADO MORALES</t>
  </si>
  <si>
    <t>IVONNE</t>
  </si>
  <si>
    <t>COMBARIZA ORTIZ</t>
  </si>
  <si>
    <t>JUAN JOSE</t>
  </si>
  <si>
    <t>ARRIETA CASTILLA</t>
  </si>
  <si>
    <t xml:space="preserve">CESAR                    </t>
  </si>
  <si>
    <t xml:space="preserve">FUENTES MURILLO                         </t>
  </si>
  <si>
    <t>MARCELA EUGENIA</t>
  </si>
  <si>
    <t>DORIA GOMEZ</t>
  </si>
  <si>
    <t>JULIO ENRIQUE</t>
  </si>
  <si>
    <t>FLOREZ ECHENIQUE</t>
  </si>
  <si>
    <t>ELIANA MARCELA</t>
  </si>
  <si>
    <t>ROCHA RAMIREZ</t>
  </si>
  <si>
    <t xml:space="preserve">GRUPO DE FORMALIZACION A COMERCIANTES                                                     </t>
  </si>
  <si>
    <t>CASTIBLANCO ANGULO</t>
  </si>
  <si>
    <t xml:space="preserve">ARLEY                    </t>
  </si>
  <si>
    <t xml:space="preserve">GONZALEZ PELAEZ                         </t>
  </si>
  <si>
    <t>RAMIREZ GUTIERREZ</t>
  </si>
  <si>
    <t>GINA PAOLA</t>
  </si>
  <si>
    <t>MARTINEZ GOMEZ</t>
  </si>
  <si>
    <t>ANDRES ALFONSO</t>
  </si>
  <si>
    <t>GALOFRE CAMPO</t>
  </si>
  <si>
    <t xml:space="preserve">GINA PAOLA               </t>
  </si>
  <si>
    <t xml:space="preserve">GOMEZ PEREZ                             </t>
  </si>
  <si>
    <t>REMOLINA MURILLO</t>
  </si>
  <si>
    <t xml:space="preserve">LUIS MIGUEL              </t>
  </si>
  <si>
    <t xml:space="preserve">MARTINEZ RODRIGUEZ                      </t>
  </si>
  <si>
    <t xml:space="preserve">CARMEN AUXILIADORA       </t>
  </si>
  <si>
    <t xml:space="preserve">SERGIO                   </t>
  </si>
  <si>
    <t xml:space="preserve">FLOREZ RONCANCIO                        </t>
  </si>
  <si>
    <t xml:space="preserve">IVONNE ROCIO             </t>
  </si>
  <si>
    <t xml:space="preserve">OLIVA RODRIGUEZ                         </t>
  </si>
  <si>
    <t xml:space="preserve">ANA BETTY                </t>
  </si>
  <si>
    <t xml:space="preserve">LOPEZ GUTIERREZ                         </t>
  </si>
  <si>
    <t>INGRID JOHANA</t>
  </si>
  <si>
    <t>DIAZ CALDERON</t>
  </si>
  <si>
    <t>LIZETH VANESSA</t>
  </si>
  <si>
    <t>CELIS LIMA</t>
  </si>
  <si>
    <t>OSTOS SAAVEDRA</t>
  </si>
  <si>
    <t xml:space="preserve">ANDRES MARTIN            </t>
  </si>
  <si>
    <t xml:space="preserve">GAITAN ROZO                             </t>
  </si>
  <si>
    <t>JUAN CARLOS</t>
  </si>
  <si>
    <t>PEÑA MENDOZA</t>
  </si>
  <si>
    <t xml:space="preserve">MIGUEL ARTURO            </t>
  </si>
  <si>
    <t xml:space="preserve">CERVANTES MARTINEZ                      </t>
  </si>
  <si>
    <t xml:space="preserve">JORGE ELIECER            </t>
  </si>
  <si>
    <t xml:space="preserve">HERNANDEZ GONZALEZ                      </t>
  </si>
  <si>
    <t>JOHAN SEBASTIAN</t>
  </si>
  <si>
    <t>BONILLA GONZALEZ</t>
  </si>
  <si>
    <t>ROMERO LOPERA</t>
  </si>
  <si>
    <t>GALVIS ULLOA</t>
  </si>
  <si>
    <t>MIGUEL ALFREDO</t>
  </si>
  <si>
    <t>HERRERA MOLANO</t>
  </si>
  <si>
    <t>CLAUDIA PATRICIA</t>
  </si>
  <si>
    <t>GARCIA ROCHA</t>
  </si>
  <si>
    <t>WILLIAM</t>
  </si>
  <si>
    <t>ARBOLEDA QUINAYAS</t>
  </si>
  <si>
    <t>ANGIE NATALIA</t>
  </si>
  <si>
    <t>LEON GUTIERREZ</t>
  </si>
  <si>
    <t>MIGUEL ALFONSO</t>
  </si>
  <si>
    <t>GRANADOS BORRERO</t>
  </si>
  <si>
    <t>CRISTIAN MARCEL</t>
  </si>
  <si>
    <t>GARCIA MEJIA</t>
  </si>
  <si>
    <t xml:space="preserve">ANDRES FERNANDO          </t>
  </si>
  <si>
    <t xml:space="preserve">GOYES BUCHELI                           </t>
  </si>
  <si>
    <t>YAMIL DE JESUS</t>
  </si>
  <si>
    <t>BROCHADO PERTUZ</t>
  </si>
  <si>
    <t>JOSE FELIX</t>
  </si>
  <si>
    <t>MUÑOZ ERASO</t>
  </si>
  <si>
    <t xml:space="preserve">HENRY EDGAR              </t>
  </si>
  <si>
    <t xml:space="preserve">PERALTA BELTRAN                         </t>
  </si>
  <si>
    <t xml:space="preserve">AHUMADA ALEJO                           </t>
  </si>
  <si>
    <t>GUSTAVO ANDRES</t>
  </si>
  <si>
    <t>HERNANDEZ GNECCO</t>
  </si>
  <si>
    <t xml:space="preserve">HERNAN                   </t>
  </si>
  <si>
    <t xml:space="preserve">MENDEZ SANCHEZ                          </t>
  </si>
  <si>
    <t xml:space="preserve">KELLY JOHANNA            </t>
  </si>
  <si>
    <t xml:space="preserve">SANTA BUITRAGO                          </t>
  </si>
  <si>
    <t xml:space="preserve">MARIA CAROLINA           </t>
  </si>
  <si>
    <t xml:space="preserve">CORTAZAR YUBRAN                         </t>
  </si>
  <si>
    <t>DEYNI CAROLINA</t>
  </si>
  <si>
    <t>MARTINEZ GARZON</t>
  </si>
  <si>
    <t>NICOLAS EDUARDO</t>
  </si>
  <si>
    <t>CRISTIAN FERNANDO</t>
  </si>
  <si>
    <t>GUTIERREZ HERNANDEZ</t>
  </si>
  <si>
    <t>RIAÑO CARO</t>
  </si>
  <si>
    <t>CAMPOS NIÑO</t>
  </si>
  <si>
    <t>CARLOS ALBERTO</t>
  </si>
  <si>
    <t>POVEDA HERNANDEZ</t>
  </si>
  <si>
    <t xml:space="preserve">SILVIA MARIA             </t>
  </si>
  <si>
    <t xml:space="preserve">BARANDICA ARRIETA                       </t>
  </si>
  <si>
    <t>MAURICIO ENRIQUE</t>
  </si>
  <si>
    <t>LATORRE ALBA</t>
  </si>
  <si>
    <t>STEPHANIA</t>
  </si>
  <si>
    <t>MONTES PEÑARANDA</t>
  </si>
  <si>
    <t>SERNA GUTIERREZ</t>
  </si>
  <si>
    <t>DIANA MAYERLI</t>
  </si>
  <si>
    <t>RAMIREZ VELASQUEZ</t>
  </si>
  <si>
    <t>ORTEGA ERAZO</t>
  </si>
  <si>
    <t>LADY CAROLINA</t>
  </si>
  <si>
    <t>BERMUDEZ HERRERA</t>
  </si>
  <si>
    <t>SINDY JOHANA</t>
  </si>
  <si>
    <t>ALVARADO VERGEL</t>
  </si>
  <si>
    <t xml:space="preserve">DIANA ROCIO              </t>
  </si>
  <si>
    <t xml:space="preserve">SANTOS VASQUEZ                          </t>
  </si>
  <si>
    <t>VERONICA</t>
  </si>
  <si>
    <t>ORTEGA ALVAREZ</t>
  </si>
  <si>
    <t>CARLOS ALFONSO</t>
  </si>
  <si>
    <t>SEGURA</t>
  </si>
  <si>
    <t>JORGE ENRIQUE</t>
  </si>
  <si>
    <t>CANO RINCON</t>
  </si>
  <si>
    <t>MARIA PAULA</t>
  </si>
  <si>
    <t>OROZCO ALDANA</t>
  </si>
  <si>
    <t xml:space="preserve">ANGEL ALONSO             </t>
  </si>
  <si>
    <t xml:space="preserve">SARAY RICO                              </t>
  </si>
  <si>
    <t>GONZALEZ ROSERO</t>
  </si>
  <si>
    <t>RICARDO JAVIER</t>
  </si>
  <si>
    <t>MORALES VEGA</t>
  </si>
  <si>
    <t>LINA TATIANA</t>
  </si>
  <si>
    <t>BARBOSA BORRAS</t>
  </si>
  <si>
    <t>COY RUBIANO</t>
  </si>
  <si>
    <t>JOHN FREDDY</t>
  </si>
  <si>
    <t>CANTOR JIMENEZ</t>
  </si>
  <si>
    <t>BEATRIZ</t>
  </si>
  <si>
    <t>ARIAS RODRIGUEZ</t>
  </si>
  <si>
    <t>JOSE DE JESUS</t>
  </si>
  <si>
    <t>PARRA OSMA</t>
  </si>
  <si>
    <t xml:space="preserve">MAGDA CAROLINA           </t>
  </si>
  <si>
    <t xml:space="preserve">BONIL OLIVERA                           </t>
  </si>
  <si>
    <t>ZULMA NATALIA</t>
  </si>
  <si>
    <t>ADRIANA ESPERANZA</t>
  </si>
  <si>
    <t>GARZON GARZON</t>
  </si>
  <si>
    <t xml:space="preserve">DIANA YOLANDA            </t>
  </si>
  <si>
    <t xml:space="preserve">BARBOSA CASTRO                          </t>
  </si>
  <si>
    <t>JUDITH CONSUELO</t>
  </si>
  <si>
    <t>ZARATE MENDEZ</t>
  </si>
  <si>
    <t>PEDRAZA CALDERON</t>
  </si>
  <si>
    <t>JAZMIN ANDREA</t>
  </si>
  <si>
    <t>NOVOA BARRERA</t>
  </si>
  <si>
    <t xml:space="preserve">GERARDO ALBERTO          </t>
  </si>
  <si>
    <t xml:space="preserve">PEÑALOZA TAUTIVA                        </t>
  </si>
  <si>
    <t>MAYERLING</t>
  </si>
  <si>
    <t>CASTAÑEDA CADENA</t>
  </si>
  <si>
    <t>MARIA DEL CARMEN</t>
  </si>
  <si>
    <t>DIAZ HERNANDEZ</t>
  </si>
  <si>
    <t>GLORIA ISABEL</t>
  </si>
  <si>
    <t>RODRIGUEZ CASTAÑEDA</t>
  </si>
  <si>
    <t>MARLENY NATALIA</t>
  </si>
  <si>
    <t>MALAVER ROJAS</t>
  </si>
  <si>
    <t xml:space="preserve">ANA JOSEFINA             </t>
  </si>
  <si>
    <t xml:space="preserve">LOZANO AVILA                            </t>
  </si>
  <si>
    <t xml:space="preserve">CARMEN TULIA             </t>
  </si>
  <si>
    <t xml:space="preserve">MORENO FIGUEROA                         </t>
  </si>
  <si>
    <t>MATIZ LOPEZ</t>
  </si>
  <si>
    <t>EDWIN ALEXANDER</t>
  </si>
  <si>
    <t>MARTINEZ VALERO</t>
  </si>
  <si>
    <t>CARLOS MARIO</t>
  </si>
  <si>
    <t>CALDERON HORTUA</t>
  </si>
  <si>
    <t>HENRY YAIR</t>
  </si>
  <si>
    <t>AURAAD RODRIGUEZ</t>
  </si>
  <si>
    <t xml:space="preserve">JORGE FERNANDO           </t>
  </si>
  <si>
    <t xml:space="preserve">LATORRE PUENTE                          </t>
  </si>
  <si>
    <t>YASMIN</t>
  </si>
  <si>
    <t>MORENO</t>
  </si>
  <si>
    <t xml:space="preserve">SOLANO DUMAR                            </t>
  </si>
  <si>
    <t>TATIANA CECILIA</t>
  </si>
  <si>
    <t>MESA SALAMANCA</t>
  </si>
  <si>
    <t>HECTOR JULIO</t>
  </si>
  <si>
    <t>CASALLAS MORA</t>
  </si>
  <si>
    <t>NEIRA LOPEZ</t>
  </si>
  <si>
    <t>GIOVANNY</t>
  </si>
  <si>
    <t>MURILLO MOSQUERA</t>
  </si>
  <si>
    <t>YONNY</t>
  </si>
  <si>
    <t>CUELLAR CABRERA</t>
  </si>
  <si>
    <t>EDUARDO AUGUSTO</t>
  </si>
  <si>
    <t>SUAREZ GORDILLO</t>
  </si>
  <si>
    <t>CAMILO ARMANDO</t>
  </si>
  <si>
    <t>FRANCO LEGUIZAMO</t>
  </si>
  <si>
    <t xml:space="preserve">DIRECCION DE SUPERVISION  EMPRESARIAL                                                     </t>
  </si>
  <si>
    <t xml:space="preserve">ROMAN MARCELO            </t>
  </si>
  <si>
    <t xml:space="preserve">REY TRUJILLO                            </t>
  </si>
  <si>
    <t xml:space="preserve">VICTOR ORLANDO           </t>
  </si>
  <si>
    <t xml:space="preserve">MORENO MENDEZ                           </t>
  </si>
  <si>
    <t>MAGDA LILIANA</t>
  </si>
  <si>
    <t>MARIN ROMERO</t>
  </si>
  <si>
    <t xml:space="preserve">ENA LUCIA                </t>
  </si>
  <si>
    <t xml:space="preserve">SANZ MUÑOZ                              </t>
  </si>
  <si>
    <t>JAIME APARICIO</t>
  </si>
  <si>
    <t>GALAVIS RAMIREZ</t>
  </si>
  <si>
    <t xml:space="preserve">JAVIER ADOLFO            </t>
  </si>
  <si>
    <t xml:space="preserve">CAMPOS CHINCHILLA                       </t>
  </si>
  <si>
    <t xml:space="preserve">MARIA DEL TRANSITO       </t>
  </si>
  <si>
    <t xml:space="preserve">FORERO TORRES                           </t>
  </si>
  <si>
    <t>OLARTE AVILA</t>
  </si>
  <si>
    <t xml:space="preserve">CASTILLO SILVA                          </t>
  </si>
  <si>
    <t xml:space="preserve">SANDRA                   </t>
  </si>
  <si>
    <t xml:space="preserve">BAUTISTA GUEVARA                        </t>
  </si>
  <si>
    <t xml:space="preserve">NURI ESNEIDER            </t>
  </si>
  <si>
    <t xml:space="preserve">GUTIERREZ CABIATIVA                     </t>
  </si>
  <si>
    <t>AREVALO HERRERA</t>
  </si>
  <si>
    <t>ARNELLO</t>
  </si>
  <si>
    <t>BETANCOURTH PEÑA</t>
  </si>
  <si>
    <t>CINDY LORENA</t>
  </si>
  <si>
    <t>CAICEDO VALLEJO</t>
  </si>
  <si>
    <t>BENAVIDES GRAJALES</t>
  </si>
  <si>
    <t>JUAN FELIPE</t>
  </si>
  <si>
    <t>RAMIREZ TOVAR</t>
  </si>
  <si>
    <t xml:space="preserve">LUZ ANGELA               </t>
  </si>
  <si>
    <t xml:space="preserve">CORDOBA CORDOBA                         </t>
  </si>
  <si>
    <t xml:space="preserve">MARIA ESTHER             </t>
  </si>
  <si>
    <t xml:space="preserve">NEMEGUEN GALINDO                        </t>
  </si>
  <si>
    <t xml:space="preserve">GRUPO DE CAMARAS DE COMERCIO                                                              </t>
  </si>
  <si>
    <t>MARINA</t>
  </si>
  <si>
    <t>MARTINEZ QUINTERO</t>
  </si>
  <si>
    <t>LUIS ALBERTO</t>
  </si>
  <si>
    <t>GOMEZ SAAD</t>
  </si>
  <si>
    <t>SANDRA CATALINA</t>
  </si>
  <si>
    <t>SANDOVAL DUARTE</t>
  </si>
  <si>
    <t>HAROL STIVEN</t>
  </si>
  <si>
    <t>GARZON FORERO</t>
  </si>
  <si>
    <t>CINDY VANESSA</t>
  </si>
  <si>
    <t>VILLAMIL ROJAS</t>
  </si>
  <si>
    <t>MARTIN</t>
  </si>
  <si>
    <t>BETANCOURT GARCIA</t>
  </si>
  <si>
    <t>EVA CAROLINA</t>
  </si>
  <si>
    <t>RAMIREZ ARTUNDUAGA</t>
  </si>
  <si>
    <t>MAYORGA CALDERON</t>
  </si>
  <si>
    <t xml:space="preserve">GRUPO DE REGISTROS PUBLICOS                                                               </t>
  </si>
  <si>
    <t>LILIANA PATRICIA</t>
  </si>
  <si>
    <t>DURAN JANET</t>
  </si>
  <si>
    <t>GUTIERREZ TORRES</t>
  </si>
  <si>
    <t>FOSCA FERNANDEZ</t>
  </si>
  <si>
    <t>COTE OROZCO</t>
  </si>
  <si>
    <t>JUAN GUSTAVO</t>
  </si>
  <si>
    <t>ALARCON GRANADOS</t>
  </si>
  <si>
    <t>RUBI YURLEY</t>
  </si>
  <si>
    <t>GONZALEZ QUINTANA</t>
  </si>
  <si>
    <t>STEFFI</t>
  </si>
  <si>
    <t>RODRIGUEZ PAEZ</t>
  </si>
  <si>
    <t>MARCO ANTONIO</t>
  </si>
  <si>
    <t>TELLEZ HENAO</t>
  </si>
  <si>
    <t>ELIZABETH</t>
  </si>
  <si>
    <t>NIÑO ARISTIZABAL</t>
  </si>
  <si>
    <t>AIDA JOHANNA</t>
  </si>
  <si>
    <t>ALDANA SAENZ</t>
  </si>
  <si>
    <t xml:space="preserve">HECTOR MANUEL            </t>
  </si>
  <si>
    <t xml:space="preserve">JATIVA GARCIA                           </t>
  </si>
  <si>
    <t>MARIA EUGENIA</t>
  </si>
  <si>
    <t>SALINAS GARCIA</t>
  </si>
  <si>
    <t xml:space="preserve">JOAQUIN FERNANDO         </t>
  </si>
  <si>
    <t xml:space="preserve">RUIZ GONZALEZ                           </t>
  </si>
  <si>
    <t>DANIEL ANDRES</t>
  </si>
  <si>
    <t>MAYORGA PARRAGA</t>
  </si>
  <si>
    <t xml:space="preserve">GRUPO DE SEGURIDAD E INFORMATICA FORENSE                                                  </t>
  </si>
  <si>
    <t>ANDRES HERNANDO</t>
  </si>
  <si>
    <t>ORTIZ TIBAQUIRA</t>
  </si>
  <si>
    <t>JENY SHIRLEY</t>
  </si>
  <si>
    <t>DIAZ GONZALEZ</t>
  </si>
  <si>
    <t>PABLO ANCISAR</t>
  </si>
  <si>
    <t>PERILLA CAMELO</t>
  </si>
  <si>
    <t>RAMIREZ GRISALES</t>
  </si>
  <si>
    <t>SONIA ADRIANA</t>
  </si>
  <si>
    <t>CORAL FLOREZ</t>
  </si>
  <si>
    <t xml:space="preserve">PURIFICACION             </t>
  </si>
  <si>
    <t xml:space="preserve">FLOREZ CORDERO                          </t>
  </si>
  <si>
    <t xml:space="preserve">BENITEZ MARTINEZ                        </t>
  </si>
  <si>
    <t>JHON EDINSON</t>
  </si>
  <si>
    <t>ROMAN ANDUQUIA</t>
  </si>
  <si>
    <t>SINDY VANESSA</t>
  </si>
  <si>
    <t>OSPINA SANCHEZ</t>
  </si>
  <si>
    <t>OSCAR FELIPE</t>
  </si>
  <si>
    <t>LOZADA HERNANDEZ</t>
  </si>
  <si>
    <t>JERALDINNE KORITHZA</t>
  </si>
  <si>
    <t>ROMERO RODRIGUEZ</t>
  </si>
  <si>
    <t>EDGAR FREDY</t>
  </si>
  <si>
    <t>ROA</t>
  </si>
  <si>
    <t>LIGIA</t>
  </si>
  <si>
    <t>PEÑA CASTRO</t>
  </si>
  <si>
    <t xml:space="preserve">YAQUELINE                </t>
  </si>
  <si>
    <t xml:space="preserve">ARIZA AGUDELO                           </t>
  </si>
  <si>
    <t>MERCHAN PATARROYO</t>
  </si>
  <si>
    <t>AMAYA NARANJO</t>
  </si>
  <si>
    <t>EVELYN ESTEFANIA</t>
  </si>
  <si>
    <t>ESCOBAR LOPEZ</t>
  </si>
  <si>
    <t xml:space="preserve">LEIDY ROCIO              </t>
  </si>
  <si>
    <t xml:space="preserve">LOZANO MONROY                           </t>
  </si>
  <si>
    <t>MIGUEL ANGEL</t>
  </si>
  <si>
    <t>RODRIGUEZ VILLARREAL</t>
  </si>
  <si>
    <t>HOYOS HOYOS</t>
  </si>
  <si>
    <t>MONTOYA GOMEZ</t>
  </si>
  <si>
    <t xml:space="preserve">NORA PIEDAD              </t>
  </si>
  <si>
    <t xml:space="preserve">MONROY MAYOR                            </t>
  </si>
  <si>
    <t>ARROYAVE RAMIREZ</t>
  </si>
  <si>
    <t>CRISTABEL</t>
  </si>
  <si>
    <t>MARIN URREGO</t>
  </si>
  <si>
    <t>LUZ KARY</t>
  </si>
  <si>
    <t>PARDO PEREZ</t>
  </si>
  <si>
    <t>YEFREYN STIVEN</t>
  </si>
  <si>
    <t>GOMEZ CAMPUZANO</t>
  </si>
  <si>
    <t>JENNY</t>
  </si>
  <si>
    <t>MONTOYA DIAZ</t>
  </si>
  <si>
    <t>CARLOS FERNANDO</t>
  </si>
  <si>
    <t>LOPEZ ARANGO</t>
  </si>
  <si>
    <t>RESTREPO CORREA</t>
  </si>
  <si>
    <t>ERICA MARIA</t>
  </si>
  <si>
    <t>GARCIA MONTOYA</t>
  </si>
  <si>
    <t xml:space="preserve">ESPERANZA                </t>
  </si>
  <si>
    <t xml:space="preserve">CABRA POLANIA                           </t>
  </si>
  <si>
    <t>JIMMY ALEXIS</t>
  </si>
  <si>
    <t>GARCIA TAMAYO</t>
  </si>
  <si>
    <t xml:space="preserve">LUIS CARLOS              </t>
  </si>
  <si>
    <t xml:space="preserve">HENAO MORALES                           </t>
  </si>
  <si>
    <t xml:space="preserve">ELKIN DARIO              </t>
  </si>
  <si>
    <t xml:space="preserve">CARDONA TAMAYO                          </t>
  </si>
  <si>
    <t>OSCAR RENE</t>
  </si>
  <si>
    <t>VALENCIA CARDONA</t>
  </si>
  <si>
    <t xml:space="preserve">TRINIDAD GUADALUPE       </t>
  </si>
  <si>
    <t xml:space="preserve">ARANGO FRANCO                           </t>
  </si>
  <si>
    <t>VELASQUEZ MOLINA</t>
  </si>
  <si>
    <t>LEIDY</t>
  </si>
  <si>
    <t>HOYOS SALCEDO</t>
  </si>
  <si>
    <t>DEPENDENCIA REAL</t>
  </si>
  <si>
    <t>GÉNERO</t>
  </si>
  <si>
    <t xml:space="preserve">INTENDENCIA REGIONAL DE LA ZONA EJE CAFETERO                                             </t>
  </si>
  <si>
    <t>EDAD</t>
  </si>
  <si>
    <t>SEXO</t>
  </si>
  <si>
    <t>M</t>
  </si>
  <si>
    <t>Código: GTH-FM-097</t>
  </si>
  <si>
    <t>Pública</t>
  </si>
  <si>
    <t>¿Tiene relación directa con la formación?</t>
  </si>
  <si>
    <t>Indique el conocimiento y/o habilidad transferida</t>
  </si>
  <si>
    <t>¿Cuánto tiempo invirtió en la trasferencia?</t>
  </si>
  <si>
    <t>¿Cuántas veces realizó transferencia?</t>
  </si>
  <si>
    <t>¿Quién o quiénes recibieron la transferencia?</t>
  </si>
  <si>
    <t>PROCESO: GESTIÓN DEL TALENTO HUMANO</t>
  </si>
  <si>
    <t>CONTROL DE CAMBIOS</t>
  </si>
  <si>
    <t>Versión</t>
  </si>
  <si>
    <t>Fecha</t>
  </si>
  <si>
    <t xml:space="preserve">Descripción del Cambio </t>
  </si>
  <si>
    <t>001</t>
  </si>
  <si>
    <t>Creación formato.</t>
  </si>
  <si>
    <t>002</t>
  </si>
  <si>
    <t>Se ajusta el documento conforme a los nuevos lineamientos definidos para la documentación de los documentos del Sistema de Gestión Integrado. Asimismo, se modifica el nombre del documento, pasando de “Seguimiento Transferencia de Conocimientos al Puesto de Trabajo” a “Transferencia del Aprendizaje”.</t>
  </si>
  <si>
    <t>SELECCIONE</t>
  </si>
  <si>
    <t>1.</t>
  </si>
  <si>
    <t>2.</t>
  </si>
  <si>
    <t>3.</t>
  </si>
  <si>
    <t>A) Aplicación de conocimiento en el puesto de trabajo</t>
  </si>
  <si>
    <t>Además del conocimiento aplicado, ¿has compartido o transferido de manera formal y/o informal lo aprendido con otros compañeros o equipos?</t>
  </si>
  <si>
    <t>Reunión uno a uno</t>
  </si>
  <si>
    <t>Reunión con varios asistentes</t>
  </si>
  <si>
    <t>Conversación en el puesto de trabajo</t>
  </si>
  <si>
    <t>Vídeo</t>
  </si>
  <si>
    <t>Socialización con presentación</t>
  </si>
  <si>
    <t>Otra. ¿Cuál?</t>
  </si>
  <si>
    <t>INDIQUE EL NOMBRE DE LA PERSONA Y/O PERSONAS</t>
  </si>
  <si>
    <t>Método</t>
  </si>
  <si>
    <t>¿Se usó?</t>
  </si>
  <si>
    <t>¿Cuánto tiempo promedio invirtió por trasferencia?</t>
  </si>
  <si>
    <t>Capacidad del método para efectividad de la transferencia del conocimiento</t>
  </si>
  <si>
    <t>c) Método de Transferencia de conocimiento 
¿Cuál fue el método de trasferencia utilizado? Por favor conteste para cada caso:</t>
  </si>
  <si>
    <t>Si</t>
  </si>
  <si>
    <t>De los temas vistos en la capacitación, menciona tres conocimientos o habilidades que mas has utilizado</t>
  </si>
  <si>
    <t>FECHA DE FINALIZACION DE LA CAPACITACIÓN</t>
  </si>
  <si>
    <t xml:space="preserve">NOMBRE DE LA CAPACITACIÓN RECIBIDA </t>
  </si>
  <si>
    <t>EXPLIQUE AQUÍ SU RESPUESTA</t>
  </si>
  <si>
    <t>EXPLIQUE  AQUÍ SU RESPUESTA</t>
  </si>
  <si>
    <t>INDIQUE AQUÍ CUÁL</t>
  </si>
  <si>
    <t>SI LA RESPUESTA ES SI, CONTINÚE CON LAS SIGUIENTES PREGUNTAS</t>
  </si>
  <si>
    <t>COLOQUE AQUÍ EL PRIMER CONOCIMIENTO Y/O HABILIDAD</t>
  </si>
  <si>
    <r>
      <t xml:space="preserve">Estima de forma cuantificable esa mejoría. 
</t>
    </r>
    <r>
      <rPr>
        <sz val="8"/>
        <rFont val="Verdana"/>
        <family val="2"/>
      </rPr>
      <t>Por ejemplo: el tiempo que estás ahorrando gracias a este nuevo conocimiento (puede ser al día, mes, por actividad, entre otras)</t>
    </r>
  </si>
  <si>
    <r>
      <t xml:space="preserve">Pensando en una tarea o un proceso específico donde aplicaste lo aprendido, ¿Se tuvo alguna mejoría? 
</t>
    </r>
    <r>
      <rPr>
        <sz val="8"/>
        <rFont val="Verdana"/>
        <family val="2"/>
      </rPr>
      <t xml:space="preserve">Por ejemplo: hubo reducción en el tiempo para el desarrollo de la actividad, se generaron menos errores, se tuvo una mejor comunicación, etc. </t>
    </r>
  </si>
  <si>
    <t>COLOQUE AQUÍ EL SEGUNDO CONOCIMIENTO Y/O HABILIDAD</t>
  </si>
  <si>
    <t>COLOQUE AQUÍ EL TERCER CONOCIMIENTO Y/O HABILIDAD</t>
  </si>
  <si>
    <t>COLOQUE SU CÉDULA</t>
  </si>
  <si>
    <t xml:space="preserve">SELECCIONE </t>
  </si>
  <si>
    <t>COLOQUE LA FECHA EN FORMATO (DD/MM/AA)</t>
  </si>
  <si>
    <t>INQUE CUÁNTOS ERRORES DEJÓ DE TENER Y SU FRECUENCIA Y/O CUÁNTO TIEMPO SE AHORRÓ EN LA ACTIVIDAD Y SU FRECUENCIA</t>
  </si>
  <si>
    <t>Más de 10 veces</t>
  </si>
  <si>
    <t xml:space="preserve">Porcentaje de equivalencia </t>
  </si>
  <si>
    <t>15 minutos</t>
  </si>
  <si>
    <t>30 minutos</t>
  </si>
  <si>
    <t>60 minutos</t>
  </si>
  <si>
    <t>75 minutos</t>
  </si>
  <si>
    <t>90 minutos</t>
  </si>
  <si>
    <t>120 minutos</t>
  </si>
  <si>
    <t>Más de 120 minutos</t>
  </si>
  <si>
    <t>No</t>
  </si>
  <si>
    <t xml:space="preserve">Audio </t>
  </si>
  <si>
    <t xml:space="preserve">Talleres Practicos </t>
  </si>
  <si>
    <t>Capacitación formal</t>
  </si>
  <si>
    <t xml:space="preserve">Taller practico </t>
  </si>
  <si>
    <t xml:space="preserve">Reunion uno a uno </t>
  </si>
  <si>
    <t>45 minutos</t>
  </si>
  <si>
    <t>10 minutos</t>
  </si>
  <si>
    <t>5 minutos</t>
  </si>
  <si>
    <t>Menos de 5 minutos</t>
  </si>
  <si>
    <t xml:space="preserve"> veces reales acertivas</t>
  </si>
  <si>
    <t>Resultado del tiempo de transferencia de conocimiento real (min)</t>
  </si>
  <si>
    <t>RESULTADO FINAL (min)</t>
  </si>
  <si>
    <t>Tiempo invertido</t>
  </si>
  <si>
    <t>Veces realizadas</t>
  </si>
  <si>
    <t>tiempo acertivo por transferencia</t>
  </si>
  <si>
    <t>Tiempo por transferencia</t>
  </si>
  <si>
    <t>Tiempo de transferencia</t>
  </si>
  <si>
    <t>Tiempo acertivo de transferencia</t>
  </si>
  <si>
    <t>Resumen por método</t>
  </si>
  <si>
    <t>FORMATO: SEGUIMIENTO TRANSFERENCIA DEL APRENDIZAJE</t>
  </si>
  <si>
    <t>Versión: 003</t>
  </si>
  <si>
    <t>Fecha: 09/06/2026</t>
  </si>
  <si>
    <t>003</t>
  </si>
  <si>
    <t>Se ajusta el documento conforme a los nuevos lineamientos definidos para la documentación de los documentos del Sistema de Gestión Integrado. Asimismo, se modifica el nombre del documento, pasando de “Seguimiento Transferencia de Conocimientos al Puesto de Trabajo” a “Seguimiento Transferencia del Aprendizaje”.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</si>
</sst>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9"/>
      <name val="Verdana"/>
      <family val="2"/>
    </font>
    <font>
      <b/>
      <sz val="9"/>
      <name val="Verdana"/>
      <family val="2"/>
    </font>
    <font>
      <b/>
      <sz val="10"/>
      <color theme="1"/>
      <name val="Verdana"/>
      <family val="2"/>
    </font>
    <font>
      <sz val="10"/>
      <name val="Verdana"/>
      <family val="2"/>
    </font>
    <font>
      <b/>
      <sz val="10"/>
      <color rgb="FFFFFFFF"/>
      <name val="Verdana"/>
      <family val="2"/>
    </font>
    <font>
      <sz val="10"/>
      <color theme="1"/>
      <name val="Verdana"/>
      <family val="2"/>
    </font>
    <font>
      <i/>
      <sz val="9"/>
      <name val="Verdana"/>
      <family val="2"/>
    </font>
    <font>
      <sz val="8"/>
      <name val="Verdana"/>
      <family val="2"/>
    </font>
    <font>
      <b/>
      <i/>
      <sz val="9"/>
      <color theme="0"/>
      <name val="Verdana"/>
      <family val="2"/>
    </font>
    <font>
      <b/>
      <sz val="8"/>
      <name val="Verdana"/>
      <family val="2"/>
    </font>
    <font>
      <b/>
      <i/>
      <sz val="9"/>
      <name val="Verdana"/>
      <family val="2"/>
    </font>
    <font>
      <sz val="8"/>
      <name val="Arial"/>
      <family val="2"/>
    </font>
    <font>
      <sz val="10"/>
      <name val="Arial"/>
    </font>
    <font>
      <sz val="9"/>
      <color theme="1"/>
      <name val="Verdana"/>
      <family val="2"/>
    </font>
  </fonts>
  <fills count="16">
    <fill>
      <patternFill patternType="none"/>
    </fill>
    <fill>
      <patternFill patternType="gray125"/>
    </fill>
    <fill>
      <patternFill patternType="solid">
        <fgColor rgb="FFFFFF00"/>
        <bgColor indexed="64"/>
      </patternFill>
    </fill>
    <fill>
      <patternFill patternType="solid">
        <fgColor rgb="FF96284B"/>
        <bgColor rgb="FF96284B"/>
      </patternFill>
    </fill>
    <fill>
      <patternFill patternType="solid">
        <fgColor theme="6" tint="0.79998168889431442"/>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0" tint="-0.34998626667073579"/>
        <bgColor indexed="64"/>
      </patternFill>
    </fill>
  </fills>
  <borders count="42">
    <border>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4">
    <xf numFmtId="0" fontId="0" fillId="0" borderId="0"/>
    <xf numFmtId="0" fontId="6" fillId="0" borderId="0"/>
    <xf numFmtId="0" fontId="2" fillId="0" borderId="0"/>
    <xf numFmtId="9" fontId="21" fillId="0" borderId="0" applyFont="0" applyFill="0" applyBorder="0" applyAlignment="0" applyProtection="0"/>
  </cellStyleXfs>
  <cellXfs count="136">
    <xf numFmtId="0" fontId="0" fillId="0" borderId="0" xfId="0"/>
    <xf numFmtId="0" fontId="7" fillId="0" borderId="0" xfId="0" applyFont="1"/>
    <xf numFmtId="0" fontId="8" fillId="0" borderId="0" xfId="0" applyFont="1"/>
    <xf numFmtId="0" fontId="6" fillId="0" borderId="0" xfId="1"/>
    <xf numFmtId="0" fontId="5" fillId="0" borderId="0" xfId="1" applyFont="1"/>
    <xf numFmtId="0" fontId="4" fillId="0" borderId="0" xfId="1" applyFont="1"/>
    <xf numFmtId="0" fontId="3" fillId="0" borderId="0" xfId="1" applyFont="1"/>
    <xf numFmtId="0" fontId="9" fillId="0" borderId="0" xfId="0" applyFont="1" applyAlignment="1">
      <alignment vertical="center"/>
    </xf>
    <xf numFmtId="0" fontId="7" fillId="2" borderId="0" xfId="0" applyFont="1" applyFill="1"/>
    <xf numFmtId="0" fontId="0" fillId="2" borderId="0" xfId="0" applyFill="1"/>
    <xf numFmtId="0" fontId="0" fillId="0" borderId="0" xfId="0" quotePrefix="1"/>
    <xf numFmtId="0" fontId="7" fillId="2" borderId="0" xfId="0" quotePrefix="1" applyFont="1" applyFill="1"/>
    <xf numFmtId="0" fontId="2" fillId="0" borderId="0" xfId="2"/>
    <xf numFmtId="0" fontId="12" fillId="0" borderId="0" xfId="2" applyFont="1"/>
    <xf numFmtId="0" fontId="13" fillId="3" borderId="2" xfId="2" applyFont="1" applyFill="1" applyBorder="1" applyAlignment="1">
      <alignment horizontal="center" vertical="center" wrapText="1"/>
    </xf>
    <xf numFmtId="49" fontId="12" fillId="0" borderId="21" xfId="2" applyNumberFormat="1" applyFont="1" applyBorder="1" applyAlignment="1">
      <alignment horizontal="center" vertical="center"/>
    </xf>
    <xf numFmtId="14" fontId="14" fillId="0" borderId="2" xfId="2" applyNumberFormat="1" applyFont="1" applyBorder="1" applyAlignment="1">
      <alignment horizontal="center" vertical="center" wrapText="1"/>
    </xf>
    <xf numFmtId="0" fontId="12" fillId="0" borderId="22" xfId="2" applyFont="1" applyBorder="1" applyAlignment="1">
      <alignment horizontal="left" vertical="top" wrapText="1"/>
    </xf>
    <xf numFmtId="0" fontId="14" fillId="0" borderId="2" xfId="2" applyFont="1" applyBorder="1" applyAlignment="1">
      <alignment horizontal="justify" vertical="top" wrapText="1"/>
    </xf>
    <xf numFmtId="0" fontId="9" fillId="0" borderId="2" xfId="0" applyFont="1" applyBorder="1" applyAlignment="1">
      <alignment horizontal="center" vertical="center"/>
    </xf>
    <xf numFmtId="0" fontId="0" fillId="0" borderId="0" xfId="0" applyAlignment="1">
      <alignment horizontal="center"/>
    </xf>
    <xf numFmtId="0" fontId="8" fillId="0" borderId="2" xfId="0" applyFont="1" applyBorder="1" applyAlignment="1">
      <alignment horizontal="center" wrapText="1"/>
    </xf>
    <xf numFmtId="0" fontId="18" fillId="0" borderId="2" xfId="0" applyFont="1" applyBorder="1" applyAlignment="1">
      <alignment horizontal="center" vertical="center" wrapText="1"/>
    </xf>
    <xf numFmtId="0" fontId="0" fillId="0" borderId="2" xfId="0" applyBorder="1" applyAlignment="1">
      <alignment horizontal="center"/>
    </xf>
    <xf numFmtId="0" fontId="8" fillId="0" borderId="2" xfId="0" applyFont="1" applyBorder="1" applyAlignment="1">
      <alignment horizontal="center" vertical="center"/>
    </xf>
    <xf numFmtId="0" fontId="9" fillId="13" borderId="16" xfId="0" applyFont="1" applyFill="1" applyBorder="1" applyAlignment="1">
      <alignment vertical="center"/>
    </xf>
    <xf numFmtId="0" fontId="9" fillId="4" borderId="29" xfId="0" applyFont="1" applyFill="1" applyBorder="1" applyAlignment="1">
      <alignment horizontal="center" vertical="center"/>
    </xf>
    <xf numFmtId="0" fontId="9" fillId="12" borderId="2" xfId="0" applyFont="1" applyFill="1" applyBorder="1" applyAlignment="1">
      <alignment horizontal="center" vertical="center"/>
    </xf>
    <xf numFmtId="14" fontId="9" fillId="10" borderId="22" xfId="0" applyNumberFormat="1" applyFont="1" applyFill="1" applyBorder="1" applyAlignment="1">
      <alignment horizontal="center" vertical="center"/>
    </xf>
    <xf numFmtId="0" fontId="10" fillId="15" borderId="19" xfId="0" applyFont="1" applyFill="1" applyBorder="1" applyAlignment="1">
      <alignment horizontal="center" vertical="center"/>
    </xf>
    <xf numFmtId="0" fontId="10" fillId="15" borderId="2" xfId="0" applyFont="1" applyFill="1" applyBorder="1" applyAlignment="1">
      <alignment horizontal="center" vertical="center"/>
    </xf>
    <xf numFmtId="0" fontId="10" fillId="15" borderId="21" xfId="0" applyFont="1" applyFill="1" applyBorder="1" applyAlignment="1">
      <alignment horizontal="center" vertical="center"/>
    </xf>
    <xf numFmtId="0" fontId="15" fillId="5" borderId="19" xfId="0" applyFont="1" applyFill="1" applyBorder="1" applyAlignment="1">
      <alignment horizontal="center" vertical="center"/>
    </xf>
    <xf numFmtId="0" fontId="15" fillId="5" borderId="2" xfId="0" applyFont="1" applyFill="1" applyBorder="1" applyAlignment="1">
      <alignment horizontal="center" vertical="center"/>
    </xf>
    <xf numFmtId="0" fontId="10" fillId="5" borderId="2" xfId="0" applyFont="1" applyFill="1" applyBorder="1" applyAlignment="1">
      <alignment horizontal="center"/>
    </xf>
    <xf numFmtId="0" fontId="1" fillId="0" borderId="0" xfId="1" applyFont="1"/>
    <xf numFmtId="9" fontId="0" fillId="0" borderId="2" xfId="0" applyNumberFormat="1" applyBorder="1" applyAlignment="1">
      <alignment horizontal="center"/>
    </xf>
    <xf numFmtId="0" fontId="9" fillId="0" borderId="0" xfId="0" applyFont="1" applyAlignment="1">
      <alignment horizontal="center" vertical="center"/>
    </xf>
    <xf numFmtId="0" fontId="16" fillId="0" borderId="0" xfId="0" applyFont="1" applyAlignment="1">
      <alignment horizontal="center" vertical="center"/>
    </xf>
    <xf numFmtId="9" fontId="0" fillId="0" borderId="2" xfId="3" applyFont="1" applyBorder="1" applyAlignment="1">
      <alignment horizontal="center"/>
    </xf>
    <xf numFmtId="2" fontId="0" fillId="0" borderId="2" xfId="3" applyNumberFormat="1" applyFont="1" applyBorder="1" applyAlignment="1">
      <alignment horizontal="center"/>
    </xf>
    <xf numFmtId="0" fontId="8" fillId="0" borderId="2" xfId="0" applyFont="1" applyBorder="1" applyAlignment="1">
      <alignment horizontal="center" vertical="center" wrapText="1"/>
    </xf>
    <xf numFmtId="0" fontId="7" fillId="0" borderId="2" xfId="0" applyFont="1" applyBorder="1" applyAlignment="1">
      <alignment horizontal="center"/>
    </xf>
    <xf numFmtId="0" fontId="0" fillId="0" borderId="2" xfId="0" applyBorder="1" applyAlignment="1">
      <alignment horizontal="center" vertical="center" wrapText="1"/>
    </xf>
    <xf numFmtId="0" fontId="7" fillId="0" borderId="0" xfId="0" applyFont="1" applyAlignment="1">
      <alignment horizontal="center"/>
    </xf>
    <xf numFmtId="9" fontId="0" fillId="0" borderId="0" xfId="3" applyFont="1" applyBorder="1" applyAlignment="1">
      <alignment horizontal="center"/>
    </xf>
    <xf numFmtId="0" fontId="0" fillId="0" borderId="0" xfId="0" applyAlignment="1">
      <alignment horizontal="center" vertical="center" wrapText="1"/>
    </xf>
    <xf numFmtId="2" fontId="0" fillId="5" borderId="2" xfId="0" applyNumberFormat="1" applyFill="1" applyBorder="1" applyAlignment="1">
      <alignment horizontal="center"/>
    </xf>
    <xf numFmtId="10" fontId="0" fillId="5" borderId="2" xfId="3" applyNumberFormat="1" applyFont="1" applyFill="1" applyBorder="1" applyAlignment="1">
      <alignment horizontal="center"/>
    </xf>
    <xf numFmtId="0" fontId="8" fillId="7" borderId="2" xfId="0" applyFont="1" applyFill="1" applyBorder="1" applyAlignment="1">
      <alignment horizontal="center" vertical="center" wrapText="1"/>
    </xf>
    <xf numFmtId="9" fontId="9" fillId="0" borderId="2" xfId="0" applyNumberFormat="1" applyFont="1" applyBorder="1" applyAlignment="1">
      <alignment horizontal="center" vertical="center"/>
    </xf>
    <xf numFmtId="0" fontId="9" fillId="14" borderId="2" xfId="0" applyFont="1" applyFill="1" applyBorder="1" applyAlignment="1">
      <alignment horizontal="center" vertical="center"/>
    </xf>
    <xf numFmtId="0" fontId="9" fillId="14" borderId="17" xfId="0" applyFont="1" applyFill="1" applyBorder="1" applyAlignment="1">
      <alignment horizontal="center" vertical="center"/>
    </xf>
    <xf numFmtId="0" fontId="9" fillId="13" borderId="38" xfId="0" applyFont="1" applyFill="1" applyBorder="1" applyAlignment="1">
      <alignment horizontal="center" vertical="center"/>
    </xf>
    <xf numFmtId="0" fontId="9" fillId="13" borderId="9" xfId="0" applyFont="1" applyFill="1" applyBorder="1" applyAlignment="1">
      <alignment horizontal="center" vertical="center"/>
    </xf>
    <xf numFmtId="0" fontId="9" fillId="13" borderId="5" xfId="0" applyFont="1" applyFill="1" applyBorder="1" applyAlignment="1">
      <alignment horizontal="center" vertical="center"/>
    </xf>
    <xf numFmtId="0" fontId="9" fillId="14" borderId="32" xfId="0" applyFont="1" applyFill="1" applyBorder="1" applyAlignment="1">
      <alignment horizontal="center" vertical="center"/>
    </xf>
    <xf numFmtId="0" fontId="9" fillId="14" borderId="33" xfId="0" applyFont="1" applyFill="1" applyBorder="1" applyAlignment="1">
      <alignment horizontal="center" vertical="center"/>
    </xf>
    <xf numFmtId="0" fontId="9" fillId="14" borderId="34" xfId="0" applyFont="1" applyFill="1" applyBorder="1" applyAlignment="1">
      <alignment horizontal="center" vertical="center"/>
    </xf>
    <xf numFmtId="0" fontId="9" fillId="14" borderId="22" xfId="0" applyFont="1" applyFill="1" applyBorder="1" applyAlignment="1">
      <alignment horizontal="center" vertical="center"/>
    </xf>
    <xf numFmtId="0" fontId="9" fillId="14" borderId="23" xfId="0" applyFont="1" applyFill="1" applyBorder="1" applyAlignment="1">
      <alignment horizontal="center" vertical="center"/>
    </xf>
    <xf numFmtId="0" fontId="10" fillId="0" borderId="28" xfId="0" applyFont="1" applyBorder="1" applyAlignment="1">
      <alignment horizontal="center" vertical="center" wrapText="1"/>
    </xf>
    <xf numFmtId="0" fontId="10" fillId="0" borderId="29" xfId="0" applyFont="1" applyBorder="1" applyAlignment="1">
      <alignment horizontal="center" vertical="center" wrapText="1"/>
    </xf>
    <xf numFmtId="0" fontId="9" fillId="14" borderId="30" xfId="0" applyFont="1" applyFill="1" applyBorder="1" applyAlignment="1">
      <alignment horizontal="center" vertical="center"/>
    </xf>
    <xf numFmtId="0" fontId="9" fillId="14" borderId="31" xfId="0" applyFont="1" applyFill="1" applyBorder="1" applyAlignment="1">
      <alignment horizontal="center" vertical="center"/>
    </xf>
    <xf numFmtId="0" fontId="19"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9" fillId="13" borderId="35" xfId="0" applyFont="1" applyFill="1" applyBorder="1" applyAlignment="1">
      <alignment horizontal="center" vertical="center"/>
    </xf>
    <xf numFmtId="0" fontId="9" fillId="13" borderId="36" xfId="0" applyFont="1" applyFill="1" applyBorder="1" applyAlignment="1">
      <alignment horizontal="center" vertical="center"/>
    </xf>
    <xf numFmtId="0" fontId="9" fillId="13" borderId="37" xfId="0" applyFont="1" applyFill="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10" fillId="0" borderId="25" xfId="0" applyFont="1" applyBorder="1" applyAlignment="1">
      <alignment horizontal="center" vertical="center"/>
    </xf>
    <xf numFmtId="0" fontId="10" fillId="0" borderId="15" xfId="0" applyFont="1" applyBorder="1" applyAlignment="1">
      <alignment horizontal="center" vertical="center"/>
    </xf>
    <xf numFmtId="0" fontId="10" fillId="0" borderId="26" xfId="0" applyFont="1" applyBorder="1" applyAlignment="1">
      <alignment horizontal="center" vertical="center"/>
    </xf>
    <xf numFmtId="0" fontId="10" fillId="0" borderId="24" xfId="0" applyFont="1" applyBorder="1" applyAlignment="1">
      <alignment horizontal="center" vertical="center"/>
    </xf>
    <xf numFmtId="0" fontId="10" fillId="0" borderId="8" xfId="0" applyFont="1" applyBorder="1" applyAlignment="1">
      <alignment horizontal="center" vertical="center" wrapText="1"/>
    </xf>
    <xf numFmtId="0" fontId="10" fillId="8" borderId="13" xfId="0" applyFont="1" applyFill="1" applyBorder="1" applyAlignment="1">
      <alignment horizontal="center" vertical="center"/>
    </xf>
    <xf numFmtId="0" fontId="10" fillId="8" borderId="8" xfId="0" applyFont="1" applyFill="1" applyBorder="1" applyAlignment="1">
      <alignment horizontal="center" vertical="center"/>
    </xf>
    <xf numFmtId="0" fontId="10" fillId="8" borderId="7" xfId="0" applyFont="1" applyFill="1" applyBorder="1" applyAlignment="1">
      <alignment horizontal="center" vertical="center"/>
    </xf>
    <xf numFmtId="0" fontId="10" fillId="0" borderId="6" xfId="0" applyFont="1" applyBorder="1" applyAlignment="1">
      <alignment horizontal="center" vertical="center"/>
    </xf>
    <xf numFmtId="0" fontId="10" fillId="0" borderId="1" xfId="0" applyFont="1" applyBorder="1" applyAlignment="1">
      <alignment horizontal="center" vertical="center"/>
    </xf>
    <xf numFmtId="0" fontId="10" fillId="0" borderId="4" xfId="0" applyFont="1" applyBorder="1" applyAlignment="1">
      <alignment horizontal="center" vertical="center"/>
    </xf>
    <xf numFmtId="0" fontId="9" fillId="10" borderId="2" xfId="0" applyFont="1" applyFill="1" applyBorder="1" applyAlignment="1">
      <alignment horizontal="center" vertical="center"/>
    </xf>
    <xf numFmtId="0" fontId="10" fillId="15" borderId="3" xfId="0" applyFont="1" applyFill="1" applyBorder="1" applyAlignment="1">
      <alignment horizontal="center" vertical="center"/>
    </xf>
    <xf numFmtId="0" fontId="10" fillId="15" borderId="5" xfId="0" applyFont="1" applyFill="1" applyBorder="1" applyAlignment="1">
      <alignment horizontal="center" vertical="center"/>
    </xf>
    <xf numFmtId="0" fontId="9" fillId="10" borderId="3" xfId="0" applyFont="1" applyFill="1" applyBorder="1" applyAlignment="1">
      <alignment horizontal="center" vertical="center"/>
    </xf>
    <xf numFmtId="0" fontId="9" fillId="10" borderId="9" xfId="0" applyFont="1" applyFill="1" applyBorder="1" applyAlignment="1">
      <alignment horizontal="center" vertical="center"/>
    </xf>
    <xf numFmtId="0" fontId="9" fillId="10" borderId="5" xfId="0" applyFont="1" applyFill="1" applyBorder="1" applyAlignment="1">
      <alignment horizontal="center" vertical="center"/>
    </xf>
    <xf numFmtId="0" fontId="10" fillId="15" borderId="16" xfId="0" applyFont="1" applyFill="1" applyBorder="1" applyAlignment="1">
      <alignment horizontal="center" vertical="center" wrapText="1"/>
    </xf>
    <xf numFmtId="0" fontId="10" fillId="15" borderId="17" xfId="0" applyFont="1" applyFill="1" applyBorder="1" applyAlignment="1">
      <alignment horizontal="center" vertical="center" wrapText="1"/>
    </xf>
    <xf numFmtId="0" fontId="15" fillId="0" borderId="17" xfId="0" applyFont="1" applyBorder="1" applyAlignment="1">
      <alignment horizontal="center" vertical="center"/>
    </xf>
    <xf numFmtId="0" fontId="15" fillId="0" borderId="23" xfId="0" applyFont="1" applyBorder="1" applyAlignment="1">
      <alignment horizontal="center" vertical="center"/>
    </xf>
    <xf numFmtId="0" fontId="9" fillId="0" borderId="6" xfId="0" applyFont="1" applyBorder="1" applyAlignment="1">
      <alignment horizontal="center" vertical="center"/>
    </xf>
    <xf numFmtId="0" fontId="10" fillId="15" borderId="18" xfId="0" applyFont="1" applyFill="1" applyBorder="1" applyAlignment="1">
      <alignment horizontal="center" vertical="center"/>
    </xf>
    <xf numFmtId="0" fontId="10" fillId="15" borderId="19" xfId="0" applyFont="1" applyFill="1" applyBorder="1" applyAlignment="1">
      <alignment horizontal="center" vertical="center"/>
    </xf>
    <xf numFmtId="0" fontId="15" fillId="0" borderId="19" xfId="0" applyFont="1" applyBorder="1" applyAlignment="1">
      <alignment horizontal="center" vertical="center"/>
    </xf>
    <xf numFmtId="0" fontId="9" fillId="10" borderId="19" xfId="0" applyFont="1" applyFill="1" applyBorder="1" applyAlignment="1">
      <alignment horizontal="center" vertical="center"/>
    </xf>
    <xf numFmtId="0" fontId="9" fillId="10" borderId="20" xfId="0" applyFont="1" applyFill="1" applyBorder="1" applyAlignment="1">
      <alignment horizontal="center" vertical="center"/>
    </xf>
    <xf numFmtId="0" fontId="9" fillId="11" borderId="21" xfId="0" applyFont="1" applyFill="1" applyBorder="1" applyAlignment="1">
      <alignment horizontal="center" vertical="center"/>
    </xf>
    <xf numFmtId="0" fontId="9" fillId="11" borderId="2" xfId="0" applyFont="1" applyFill="1" applyBorder="1" applyAlignment="1">
      <alignment horizontal="center" vertical="center"/>
    </xf>
    <xf numFmtId="0" fontId="15" fillId="12" borderId="2" xfId="0" applyFont="1" applyFill="1" applyBorder="1" applyAlignment="1">
      <alignment horizontal="center" vertical="center"/>
    </xf>
    <xf numFmtId="0" fontId="15" fillId="12" borderId="22" xfId="0" applyFont="1" applyFill="1" applyBorder="1" applyAlignment="1">
      <alignment horizontal="center" vertical="center"/>
    </xf>
    <xf numFmtId="0" fontId="15" fillId="5" borderId="19" xfId="0" applyFont="1" applyFill="1" applyBorder="1" applyAlignment="1">
      <alignment horizontal="center" vertical="center"/>
    </xf>
    <xf numFmtId="0" fontId="15" fillId="5" borderId="20" xfId="0" applyFont="1" applyFill="1" applyBorder="1" applyAlignment="1">
      <alignment horizontal="center" vertical="center"/>
    </xf>
    <xf numFmtId="0" fontId="9" fillId="7" borderId="21"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15" fillId="5" borderId="2" xfId="0" applyFont="1" applyFill="1" applyBorder="1" applyAlignment="1">
      <alignment horizontal="center" vertical="center"/>
    </xf>
    <xf numFmtId="0" fontId="15" fillId="5" borderId="22" xfId="0" applyFont="1" applyFill="1" applyBorder="1" applyAlignment="1">
      <alignment horizontal="center" vertical="center"/>
    </xf>
    <xf numFmtId="0" fontId="15" fillId="5" borderId="2" xfId="0" applyFont="1" applyFill="1" applyBorder="1" applyAlignment="1">
      <alignment horizontal="center" vertical="center" wrapText="1"/>
    </xf>
    <xf numFmtId="0" fontId="15" fillId="5" borderId="22"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23" xfId="0" applyFont="1" applyFill="1" applyBorder="1" applyAlignment="1">
      <alignment horizontal="center" vertical="center" wrapText="1"/>
    </xf>
    <xf numFmtId="0" fontId="9" fillId="7" borderId="18" xfId="0" applyFont="1" applyFill="1" applyBorder="1" applyAlignment="1">
      <alignment horizontal="center" vertical="center" wrapText="1"/>
    </xf>
    <xf numFmtId="0" fontId="9" fillId="7" borderId="19" xfId="0" applyFont="1" applyFill="1" applyBorder="1" applyAlignment="1">
      <alignment horizontal="center" vertical="center" wrapText="1"/>
    </xf>
    <xf numFmtId="0" fontId="10" fillId="8" borderId="13"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9" fillId="7" borderId="17" xfId="0" applyFont="1" applyFill="1" applyBorder="1" applyAlignment="1">
      <alignment horizontal="center" vertical="center" wrapText="1"/>
    </xf>
    <xf numFmtId="0" fontId="9" fillId="0" borderId="4" xfId="0" applyFont="1" applyBorder="1" applyAlignment="1">
      <alignment horizontal="center" vertical="center"/>
    </xf>
    <xf numFmtId="0" fontId="9" fillId="6" borderId="27" xfId="0" applyFont="1" applyFill="1" applyBorder="1" applyAlignment="1">
      <alignment horizontal="center" vertical="center" wrapText="1"/>
    </xf>
    <xf numFmtId="0" fontId="9" fillId="6" borderId="28" xfId="0" applyFont="1" applyFill="1" applyBorder="1" applyAlignment="1">
      <alignment horizontal="center" vertical="center" wrapText="1"/>
    </xf>
    <xf numFmtId="0" fontId="17" fillId="9" borderId="27" xfId="0" applyFont="1" applyFill="1" applyBorder="1" applyAlignment="1">
      <alignment horizontal="center" vertical="center" wrapText="1"/>
    </xf>
    <xf numFmtId="0" fontId="17" fillId="9" borderId="28" xfId="0" applyFont="1" applyFill="1" applyBorder="1" applyAlignment="1">
      <alignment horizontal="center" vertical="center"/>
    </xf>
    <xf numFmtId="0" fontId="17" fillId="9" borderId="29" xfId="0" applyFont="1" applyFill="1" applyBorder="1" applyAlignment="1">
      <alignment horizontal="center" vertical="center"/>
    </xf>
    <xf numFmtId="0" fontId="9" fillId="11" borderId="18" xfId="0" applyFont="1" applyFill="1" applyBorder="1" applyAlignment="1">
      <alignment horizontal="center" vertical="center"/>
    </xf>
    <xf numFmtId="0" fontId="9" fillId="11" borderId="19" xfId="0" applyFont="1" applyFill="1" applyBorder="1" applyAlignment="1">
      <alignment horizontal="center" vertical="center"/>
    </xf>
    <xf numFmtId="0" fontId="15" fillId="12" borderId="19" xfId="0" applyFont="1" applyFill="1" applyBorder="1" applyAlignment="1">
      <alignment horizontal="center" vertical="center"/>
    </xf>
    <xf numFmtId="0" fontId="15" fillId="12" borderId="20" xfId="0" applyFont="1" applyFill="1" applyBorder="1" applyAlignment="1">
      <alignment horizontal="center" vertical="center"/>
    </xf>
    <xf numFmtId="0" fontId="18" fillId="0" borderId="2" xfId="0" applyFont="1" applyBorder="1" applyAlignment="1">
      <alignment horizontal="center" vertical="center" wrapText="1"/>
    </xf>
    <xf numFmtId="0" fontId="11" fillId="0" borderId="0" xfId="2" applyFont="1" applyAlignment="1">
      <alignment horizontal="left" vertical="center"/>
    </xf>
    <xf numFmtId="0" fontId="22" fillId="0" borderId="14" xfId="0" applyFont="1" applyBorder="1" applyAlignment="1">
      <alignment horizontal="left" vertical="center"/>
    </xf>
    <xf numFmtId="0" fontId="22" fillId="0" borderId="38" xfId="0" applyFont="1" applyBorder="1" applyAlignment="1">
      <alignment horizontal="left" vertical="center"/>
    </xf>
    <xf numFmtId="0" fontId="22" fillId="0" borderId="41" xfId="0" applyFont="1" applyBorder="1" applyAlignment="1">
      <alignment horizontal="left" vertical="center"/>
    </xf>
    <xf numFmtId="0" fontId="22" fillId="0" borderId="39" xfId="0" applyFont="1" applyBorder="1" applyAlignment="1">
      <alignment horizontal="left" vertical="center"/>
    </xf>
    <xf numFmtId="0" fontId="22" fillId="0" borderId="40" xfId="0" applyFont="1" applyBorder="1" applyAlignment="1">
      <alignment horizontal="left" vertical="center"/>
    </xf>
  </cellXfs>
  <cellStyles count="4">
    <cellStyle name="Normal" xfId="0" builtinId="0"/>
    <cellStyle name="Normal 2" xfId="1" xr:uid="{00000000-0005-0000-0000-000001000000}"/>
    <cellStyle name="Normal 5" xfId="2" xr:uid="{A3E84C17-B03A-47B8-A5B4-D99E84DC3F76}"/>
    <cellStyle name="Porcentaje" xfId="3" builtinId="5"/>
  </cellStyles>
  <dxfs count="0"/>
  <tableStyles count="0" defaultTableStyle="TableStyleMedium9" defaultPivotStyle="PivotStyleLight16"/>
  <colors>
    <mruColors>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60324</xdr:colOff>
      <xdr:row>0</xdr:row>
      <xdr:rowOff>55034</xdr:rowOff>
    </xdr:from>
    <xdr:to>
      <xdr:col>0</xdr:col>
      <xdr:colOff>1355723</xdr:colOff>
      <xdr:row>3</xdr:row>
      <xdr:rowOff>202044</xdr:rowOff>
    </xdr:to>
    <xdr:pic>
      <xdr:nvPicPr>
        <xdr:cNvPr id="2" name="Imagen 1">
          <a:extLst>
            <a:ext uri="{FF2B5EF4-FFF2-40B4-BE49-F238E27FC236}">
              <a16:creationId xmlns:a16="http://schemas.microsoft.com/office/drawing/2014/main" id="{EE541E69-4803-447D-BF69-54032052E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60324" y="55034"/>
          <a:ext cx="1295399" cy="972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a Maria Matiz López" id="{40026352-5F49-4823-93B3-F42640865F59}" userId="S::AMatiz@supersociedades.gov.co::65d09ca4-bf59-45a8-b554-d3c1337e41c2"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3" dT="2025-12-01T18:21:58.99" personId="{40026352-5F49-4823-93B3-F42640865F59}" id="{083846DE-3E2F-42CF-A696-9A2D9D62795F}">
    <text>Ponderación en el diagnostico de métodos de aprendizaje del PIC del año 2024</text>
  </threadedComment>
  <threadedComment ref="E15" dT="2025-12-01T18:26:54.42" personId="{40026352-5F49-4823-93B3-F42640865F59}" id="{4344DB4B-BE93-44B0-92B1-76ED87ECBA60}">
    <text xml:space="preserve">Ponderación basada en el diagnostico de métodos de aprendizaje realizado en el año 2024  a la SuperSociedades y con el apoyo de  la teoría del micro aprendizaje y teoria de carga cognitiva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D3159-A8E5-4D5B-85D9-04E1E8C63CB9}">
  <dimension ref="A1:Q42"/>
  <sheetViews>
    <sheetView showGridLines="0" tabSelected="1" topLeftCell="A24" zoomScale="90" zoomScaleNormal="90" workbookViewId="0">
      <selection activeCell="G46" sqref="G46"/>
    </sheetView>
  </sheetViews>
  <sheetFormatPr baseColWidth="10" defaultColWidth="11.453125" defaultRowHeight="11.5" x14ac:dyDescent="0.25"/>
  <cols>
    <col min="1" max="1" width="20.6328125" style="7" customWidth="1"/>
    <col min="2" max="2" width="15.36328125" style="7" customWidth="1"/>
    <col min="3" max="3" width="11.453125" style="7"/>
    <col min="4" max="4" width="11.6328125" style="7" bestFit="1" customWidth="1"/>
    <col min="5" max="5" width="14" style="7" bestFit="1" customWidth="1"/>
    <col min="6" max="6" width="13.08984375" style="7" bestFit="1" customWidth="1"/>
    <col min="7" max="8" width="11.453125" style="7"/>
    <col min="9" max="9" width="11.6328125" style="7" bestFit="1" customWidth="1"/>
    <col min="10" max="10" width="13.6328125" style="7" customWidth="1"/>
    <col min="11" max="11" width="12.90625" style="7" bestFit="1" customWidth="1"/>
    <col min="12" max="12" width="11.453125" style="7"/>
    <col min="13" max="13" width="8.08984375" style="7" bestFit="1" customWidth="1"/>
    <col min="14" max="14" width="13.08984375" style="7" bestFit="1" customWidth="1"/>
    <col min="15" max="15" width="11.6328125" style="7" bestFit="1" customWidth="1"/>
    <col min="16" max="16" width="13.90625" style="7" customWidth="1"/>
    <col min="17" max="17" width="16.453125" style="7" bestFit="1" customWidth="1"/>
    <col min="18" max="16384" width="11.453125" style="7"/>
  </cols>
  <sheetData>
    <row r="1" spans="1:17" ht="21.75" customHeight="1" x14ac:dyDescent="0.25">
      <c r="A1" s="70"/>
      <c r="B1" s="73" t="s">
        <v>1550</v>
      </c>
      <c r="C1" s="74"/>
      <c r="D1" s="74"/>
      <c r="E1" s="74"/>
      <c r="F1" s="74"/>
      <c r="G1" s="74"/>
      <c r="H1" s="74"/>
      <c r="I1" s="74"/>
      <c r="J1" s="74"/>
      <c r="K1" s="74"/>
      <c r="L1" s="74"/>
      <c r="M1" s="74"/>
      <c r="N1" s="74"/>
      <c r="O1" s="74"/>
      <c r="P1" s="131" t="s">
        <v>1543</v>
      </c>
      <c r="Q1" s="131"/>
    </row>
    <row r="2" spans="1:17" ht="21.75" customHeight="1" x14ac:dyDescent="0.25">
      <c r="A2" s="71"/>
      <c r="B2" s="75"/>
      <c r="C2" s="76"/>
      <c r="D2" s="76"/>
      <c r="E2" s="76"/>
      <c r="F2" s="76"/>
      <c r="G2" s="76"/>
      <c r="H2" s="76"/>
      <c r="I2" s="76"/>
      <c r="J2" s="76"/>
      <c r="K2" s="76"/>
      <c r="L2" s="76"/>
      <c r="M2" s="76"/>
      <c r="N2" s="76"/>
      <c r="O2" s="76"/>
      <c r="P2" s="132" t="s">
        <v>1625</v>
      </c>
      <c r="Q2" s="133"/>
    </row>
    <row r="3" spans="1:17" ht="21.75" customHeight="1" x14ac:dyDescent="0.25">
      <c r="A3" s="71"/>
      <c r="B3" s="73" t="s">
        <v>1623</v>
      </c>
      <c r="C3" s="74"/>
      <c r="D3" s="74"/>
      <c r="E3" s="74"/>
      <c r="F3" s="74"/>
      <c r="G3" s="74"/>
      <c r="H3" s="74"/>
      <c r="I3" s="74"/>
      <c r="J3" s="74"/>
      <c r="K3" s="74"/>
      <c r="L3" s="74"/>
      <c r="M3" s="74"/>
      <c r="N3" s="74"/>
      <c r="O3" s="74"/>
      <c r="P3" s="132" t="s">
        <v>1624</v>
      </c>
      <c r="Q3" s="133"/>
    </row>
    <row r="4" spans="1:17" ht="21.75" customHeight="1" thickBot="1" x14ac:dyDescent="0.3">
      <c r="A4" s="72"/>
      <c r="B4" s="82"/>
      <c r="C4" s="83"/>
      <c r="D4" s="83"/>
      <c r="E4" s="83"/>
      <c r="F4" s="83"/>
      <c r="G4" s="83"/>
      <c r="H4" s="83"/>
      <c r="I4" s="83"/>
      <c r="J4" s="83"/>
      <c r="K4" s="83"/>
      <c r="L4" s="83"/>
      <c r="M4" s="83"/>
      <c r="N4" s="83"/>
      <c r="O4" s="83"/>
      <c r="P4" s="134" t="s">
        <v>1544</v>
      </c>
      <c r="Q4" s="135"/>
    </row>
    <row r="5" spans="1:17" ht="13.5" customHeight="1" thickBot="1" x14ac:dyDescent="0.3">
      <c r="A5" s="94"/>
      <c r="B5" s="94"/>
      <c r="C5" s="94"/>
      <c r="D5" s="94"/>
      <c r="E5" s="94"/>
      <c r="F5" s="94"/>
      <c r="G5" s="94"/>
      <c r="H5" s="94"/>
      <c r="I5" s="94"/>
      <c r="J5" s="94"/>
      <c r="K5" s="94"/>
      <c r="L5" s="94"/>
      <c r="M5" s="94"/>
      <c r="N5" s="94"/>
      <c r="O5" s="94"/>
      <c r="P5" s="94"/>
      <c r="Q5" s="94"/>
    </row>
    <row r="6" spans="1:17" ht="28.5" customHeight="1" x14ac:dyDescent="0.25">
      <c r="A6" s="95" t="s">
        <v>4</v>
      </c>
      <c r="B6" s="96"/>
      <c r="C6" s="97" t="s">
        <v>1590</v>
      </c>
      <c r="D6" s="97"/>
      <c r="E6" s="97"/>
      <c r="F6" s="97"/>
      <c r="G6" s="96" t="s">
        <v>0</v>
      </c>
      <c r="H6" s="96"/>
      <c r="I6" s="98" t="str">
        <f>IF(C6="COLOQUE SU CÉDULA","",INDEX(Datos!D:D,MATCH(C6,Datos!A:A,0)))</f>
        <v/>
      </c>
      <c r="J6" s="98"/>
      <c r="K6" s="98"/>
      <c r="L6" s="98"/>
      <c r="M6" s="29" t="s">
        <v>179</v>
      </c>
      <c r="N6" s="98" t="str">
        <f>IF(C6="COLOQUE SU CÉDULA","",INDEX(Datos!V:V,MATCH(C6,Datos!A:A,0)))</f>
        <v/>
      </c>
      <c r="O6" s="98"/>
      <c r="P6" s="98"/>
      <c r="Q6" s="99"/>
    </row>
    <row r="7" spans="1:17" ht="26.25" customHeight="1" x14ac:dyDescent="0.25">
      <c r="A7" s="31" t="s">
        <v>1</v>
      </c>
      <c r="B7" s="84" t="str">
        <f>IF(C6="COLOQUE SU CÉDULA","",INDEX(Datos!F:F,MATCH(C6,Datos!A:A,0)))</f>
        <v/>
      </c>
      <c r="C7" s="84"/>
      <c r="D7" s="84"/>
      <c r="E7" s="84"/>
      <c r="F7" s="84"/>
      <c r="G7" s="85" t="s">
        <v>1538</v>
      </c>
      <c r="H7" s="86"/>
      <c r="I7" s="87" t="str">
        <f>IF(C6="COLOQUE SU CÉDULA","",IF(INDEX(Datos!S:S,MATCH(C6,Datos!A:A,0))="F","FEMENINO","MASCULINO"))</f>
        <v/>
      </c>
      <c r="J7" s="88"/>
      <c r="K7" s="88"/>
      <c r="L7" s="89"/>
      <c r="M7" s="30" t="s">
        <v>1540</v>
      </c>
      <c r="N7" s="87" t="str">
        <f>IF(C6="COLOQUE SU CÉDULA","",INDEX(Datos!R:R,MATCH(C6,Datos!A:A,0)))</f>
        <v/>
      </c>
      <c r="O7" s="89"/>
      <c r="P7" s="30" t="s">
        <v>2</v>
      </c>
      <c r="Q7" s="28">
        <v>45972</v>
      </c>
    </row>
    <row r="8" spans="1:17" ht="26.25" customHeight="1" thickBot="1" x14ac:dyDescent="0.3">
      <c r="A8" s="90" t="s">
        <v>1580</v>
      </c>
      <c r="B8" s="91"/>
      <c r="C8" s="92" t="s">
        <v>1591</v>
      </c>
      <c r="D8" s="92"/>
      <c r="E8" s="92"/>
      <c r="F8" s="92"/>
      <c r="G8" s="92"/>
      <c r="H8" s="92"/>
      <c r="I8" s="91" t="s">
        <v>1579</v>
      </c>
      <c r="J8" s="91"/>
      <c r="K8" s="91"/>
      <c r="L8" s="91"/>
      <c r="M8" s="92" t="s">
        <v>1592</v>
      </c>
      <c r="N8" s="92"/>
      <c r="O8" s="92"/>
      <c r="P8" s="92"/>
      <c r="Q8" s="93"/>
    </row>
    <row r="9" spans="1:17" ht="11.25" customHeight="1" thickBot="1" x14ac:dyDescent="0.3">
      <c r="A9" s="77"/>
      <c r="B9" s="77"/>
      <c r="C9" s="77"/>
      <c r="D9" s="77"/>
      <c r="E9" s="77"/>
      <c r="F9" s="77"/>
      <c r="G9" s="77"/>
      <c r="H9" s="77"/>
      <c r="I9" s="77"/>
      <c r="J9" s="77"/>
      <c r="K9" s="77"/>
      <c r="L9" s="77"/>
      <c r="M9" s="77"/>
      <c r="N9" s="77"/>
      <c r="O9" s="77"/>
      <c r="P9" s="77"/>
      <c r="Q9" s="77"/>
    </row>
    <row r="10" spans="1:17" ht="24" customHeight="1" thickBot="1" x14ac:dyDescent="0.3">
      <c r="A10" s="78" t="s">
        <v>1563</v>
      </c>
      <c r="B10" s="79"/>
      <c r="C10" s="79"/>
      <c r="D10" s="79"/>
      <c r="E10" s="79"/>
      <c r="F10" s="79"/>
      <c r="G10" s="79"/>
      <c r="H10" s="79"/>
      <c r="I10" s="79"/>
      <c r="J10" s="79"/>
      <c r="K10" s="79"/>
      <c r="L10" s="79"/>
      <c r="M10" s="79"/>
      <c r="N10" s="79"/>
      <c r="O10" s="79"/>
      <c r="P10" s="79"/>
      <c r="Q10" s="80"/>
    </row>
    <row r="11" spans="1:17" ht="11.25" customHeight="1" thickBot="1" x14ac:dyDescent="0.3">
      <c r="A11" s="81"/>
      <c r="B11" s="81"/>
      <c r="C11" s="81"/>
      <c r="D11" s="81"/>
      <c r="E11" s="81"/>
      <c r="F11" s="81"/>
      <c r="G11" s="81"/>
      <c r="H11" s="81"/>
      <c r="I11" s="81"/>
      <c r="J11" s="81"/>
      <c r="K11" s="81"/>
      <c r="L11" s="81"/>
      <c r="M11" s="81"/>
      <c r="N11" s="81"/>
      <c r="O11" s="81"/>
      <c r="P11" s="81"/>
      <c r="Q11" s="81"/>
    </row>
    <row r="12" spans="1:17" ht="30" customHeight="1" x14ac:dyDescent="0.25">
      <c r="A12" s="114" t="s">
        <v>174</v>
      </c>
      <c r="B12" s="115"/>
      <c r="C12" s="115"/>
      <c r="D12" s="115"/>
      <c r="E12" s="115"/>
      <c r="F12" s="32" t="s">
        <v>1559</v>
      </c>
      <c r="G12" s="104" t="s">
        <v>1581</v>
      </c>
      <c r="H12" s="104"/>
      <c r="I12" s="104"/>
      <c r="J12" s="104"/>
      <c r="K12" s="104"/>
      <c r="L12" s="104"/>
      <c r="M12" s="104"/>
      <c r="N12" s="104"/>
      <c r="O12" s="104"/>
      <c r="P12" s="104"/>
      <c r="Q12" s="105"/>
    </row>
    <row r="13" spans="1:17" ht="41.25" customHeight="1" x14ac:dyDescent="0.25">
      <c r="A13" s="106" t="s">
        <v>173</v>
      </c>
      <c r="B13" s="107"/>
      <c r="C13" s="107"/>
      <c r="D13" s="107"/>
      <c r="E13" s="107"/>
      <c r="F13" s="33" t="s">
        <v>1559</v>
      </c>
      <c r="G13" s="110" t="s">
        <v>1582</v>
      </c>
      <c r="H13" s="110"/>
      <c r="I13" s="110"/>
      <c r="J13" s="110"/>
      <c r="K13" s="110"/>
      <c r="L13" s="110"/>
      <c r="M13" s="110"/>
      <c r="N13" s="110"/>
      <c r="O13" s="110"/>
      <c r="P13" s="110"/>
      <c r="Q13" s="111"/>
    </row>
    <row r="14" spans="1:17" ht="38.25" customHeight="1" x14ac:dyDescent="0.25">
      <c r="A14" s="106" t="s">
        <v>175</v>
      </c>
      <c r="B14" s="107"/>
      <c r="C14" s="107"/>
      <c r="D14" s="107"/>
      <c r="E14" s="107"/>
      <c r="F14" s="33" t="s">
        <v>1559</v>
      </c>
      <c r="G14" s="110" t="s">
        <v>1582</v>
      </c>
      <c r="H14" s="110"/>
      <c r="I14" s="110"/>
      <c r="J14" s="110"/>
      <c r="K14" s="110"/>
      <c r="L14" s="110"/>
      <c r="M14" s="110"/>
      <c r="N14" s="110"/>
      <c r="O14" s="110"/>
      <c r="P14" s="110"/>
      <c r="Q14" s="111"/>
    </row>
    <row r="15" spans="1:17" ht="15" customHeight="1" x14ac:dyDescent="0.25">
      <c r="A15" s="106" t="s">
        <v>1578</v>
      </c>
      <c r="B15" s="107"/>
      <c r="C15" s="107"/>
      <c r="D15" s="107"/>
      <c r="E15" s="107"/>
      <c r="F15" s="34" t="s">
        <v>1560</v>
      </c>
      <c r="G15" s="108" t="s">
        <v>1585</v>
      </c>
      <c r="H15" s="108"/>
      <c r="I15" s="108"/>
      <c r="J15" s="108"/>
      <c r="K15" s="108"/>
      <c r="L15" s="108"/>
      <c r="M15" s="108"/>
      <c r="N15" s="108"/>
      <c r="O15" s="108"/>
      <c r="P15" s="108"/>
      <c r="Q15" s="109"/>
    </row>
    <row r="16" spans="1:17" ht="15" customHeight="1" x14ac:dyDescent="0.25">
      <c r="A16" s="106"/>
      <c r="B16" s="107"/>
      <c r="C16" s="107"/>
      <c r="D16" s="107"/>
      <c r="E16" s="107"/>
      <c r="F16" s="34" t="s">
        <v>1561</v>
      </c>
      <c r="G16" s="108" t="s">
        <v>1588</v>
      </c>
      <c r="H16" s="108"/>
      <c r="I16" s="108"/>
      <c r="J16" s="108"/>
      <c r="K16" s="108"/>
      <c r="L16" s="108"/>
      <c r="M16" s="108"/>
      <c r="N16" s="108"/>
      <c r="O16" s="108"/>
      <c r="P16" s="108"/>
      <c r="Q16" s="109"/>
    </row>
    <row r="17" spans="1:17" ht="15" customHeight="1" x14ac:dyDescent="0.25">
      <c r="A17" s="106"/>
      <c r="B17" s="107"/>
      <c r="C17" s="107"/>
      <c r="D17" s="107"/>
      <c r="E17" s="107"/>
      <c r="F17" s="34" t="s">
        <v>1562</v>
      </c>
      <c r="G17" s="108" t="s">
        <v>1589</v>
      </c>
      <c r="H17" s="108"/>
      <c r="I17" s="108"/>
      <c r="J17" s="108"/>
      <c r="K17" s="108"/>
      <c r="L17" s="108"/>
      <c r="M17" s="108"/>
      <c r="N17" s="108"/>
      <c r="O17" s="108"/>
      <c r="P17" s="108"/>
      <c r="Q17" s="109"/>
    </row>
    <row r="18" spans="1:17" ht="48.75" customHeight="1" x14ac:dyDescent="0.25">
      <c r="A18" s="106" t="s">
        <v>1587</v>
      </c>
      <c r="B18" s="107"/>
      <c r="C18" s="107"/>
      <c r="D18" s="107"/>
      <c r="E18" s="107"/>
      <c r="F18" s="33" t="s">
        <v>1559</v>
      </c>
      <c r="G18" s="110" t="s">
        <v>1581</v>
      </c>
      <c r="H18" s="110"/>
      <c r="I18" s="110"/>
      <c r="J18" s="110"/>
      <c r="K18" s="110"/>
      <c r="L18" s="110"/>
      <c r="M18" s="110"/>
      <c r="N18" s="110"/>
      <c r="O18" s="110"/>
      <c r="P18" s="110"/>
      <c r="Q18" s="111"/>
    </row>
    <row r="19" spans="1:17" ht="41.25" customHeight="1" thickBot="1" x14ac:dyDescent="0.3">
      <c r="A19" s="117" t="s">
        <v>1586</v>
      </c>
      <c r="B19" s="118"/>
      <c r="C19" s="118"/>
      <c r="D19" s="118"/>
      <c r="E19" s="118"/>
      <c r="F19" s="112" t="s">
        <v>1593</v>
      </c>
      <c r="G19" s="112"/>
      <c r="H19" s="112"/>
      <c r="I19" s="112"/>
      <c r="J19" s="112"/>
      <c r="K19" s="112"/>
      <c r="L19" s="112"/>
      <c r="M19" s="112"/>
      <c r="N19" s="112"/>
      <c r="O19" s="112"/>
      <c r="P19" s="112"/>
      <c r="Q19" s="113"/>
    </row>
    <row r="20" spans="1:17" ht="11.25" customHeight="1" thickBot="1" x14ac:dyDescent="0.3">
      <c r="A20" s="119"/>
      <c r="B20" s="119"/>
      <c r="C20" s="119"/>
      <c r="D20" s="119"/>
      <c r="E20" s="119"/>
      <c r="F20" s="119"/>
      <c r="G20" s="119"/>
      <c r="H20" s="119"/>
      <c r="I20" s="119"/>
      <c r="J20" s="119"/>
      <c r="K20" s="119"/>
      <c r="L20" s="119"/>
      <c r="M20" s="119"/>
      <c r="N20" s="119"/>
      <c r="O20" s="119"/>
      <c r="P20" s="119"/>
      <c r="Q20" s="119"/>
    </row>
    <row r="21" spans="1:17" ht="22.5" customHeight="1" thickBot="1" x14ac:dyDescent="0.3">
      <c r="A21" s="78" t="s">
        <v>172</v>
      </c>
      <c r="B21" s="79"/>
      <c r="C21" s="79"/>
      <c r="D21" s="79"/>
      <c r="E21" s="79"/>
      <c r="F21" s="79"/>
      <c r="G21" s="79"/>
      <c r="H21" s="79"/>
      <c r="I21" s="79"/>
      <c r="J21" s="79"/>
      <c r="K21" s="79"/>
      <c r="L21" s="79"/>
      <c r="M21" s="79"/>
      <c r="N21" s="79"/>
      <c r="O21" s="79"/>
      <c r="P21" s="79"/>
      <c r="Q21" s="80"/>
    </row>
    <row r="22" spans="1:17" ht="11.25" customHeight="1" thickBot="1" x14ac:dyDescent="0.3">
      <c r="A22" s="94"/>
      <c r="B22" s="94"/>
      <c r="C22" s="94"/>
      <c r="D22" s="94"/>
      <c r="E22" s="94"/>
      <c r="F22" s="94"/>
      <c r="G22" s="94"/>
      <c r="H22" s="94"/>
      <c r="I22" s="94"/>
      <c r="J22" s="94"/>
      <c r="K22" s="94"/>
      <c r="L22" s="94"/>
      <c r="M22" s="94"/>
      <c r="N22" s="94"/>
      <c r="O22" s="94"/>
      <c r="P22" s="94"/>
      <c r="Q22" s="94"/>
    </row>
    <row r="23" spans="1:17" ht="28.5" customHeight="1" thickBot="1" x14ac:dyDescent="0.3">
      <c r="A23" s="120" t="s">
        <v>1564</v>
      </c>
      <c r="B23" s="121"/>
      <c r="C23" s="121"/>
      <c r="D23" s="121"/>
      <c r="E23" s="121"/>
      <c r="F23" s="121"/>
      <c r="G23" s="121"/>
      <c r="H23" s="121"/>
      <c r="I23" s="121"/>
      <c r="J23" s="121"/>
      <c r="K23" s="121"/>
      <c r="L23" s="121"/>
      <c r="M23" s="121"/>
      <c r="N23" s="121"/>
      <c r="O23" s="121"/>
      <c r="P23" s="121"/>
      <c r="Q23" s="26" t="s">
        <v>1577</v>
      </c>
    </row>
    <row r="24" spans="1:17" ht="12" customHeight="1" thickBot="1" x14ac:dyDescent="0.3">
      <c r="A24" s="94"/>
      <c r="B24" s="94"/>
      <c r="C24" s="94"/>
      <c r="D24" s="94"/>
      <c r="E24" s="94"/>
      <c r="F24" s="94"/>
      <c r="G24" s="94"/>
      <c r="H24" s="94"/>
      <c r="I24" s="94"/>
      <c r="J24" s="94"/>
      <c r="K24" s="94"/>
      <c r="L24" s="94"/>
      <c r="M24" s="94"/>
      <c r="N24" s="94"/>
      <c r="O24" s="94"/>
      <c r="P24" s="94"/>
      <c r="Q24" s="94"/>
    </row>
    <row r="25" spans="1:17" ht="35.25" customHeight="1" thickBot="1" x14ac:dyDescent="0.3">
      <c r="A25" s="122" t="s">
        <v>1584</v>
      </c>
      <c r="B25" s="123"/>
      <c r="C25" s="123"/>
      <c r="D25" s="123"/>
      <c r="E25" s="123"/>
      <c r="F25" s="123"/>
      <c r="G25" s="123"/>
      <c r="H25" s="123"/>
      <c r="I25" s="123"/>
      <c r="J25" s="123"/>
      <c r="K25" s="123"/>
      <c r="L25" s="123"/>
      <c r="M25" s="123"/>
      <c r="N25" s="123"/>
      <c r="O25" s="123"/>
      <c r="P25" s="123"/>
      <c r="Q25" s="124"/>
    </row>
    <row r="26" spans="1:17" ht="12" customHeight="1" thickBot="1" x14ac:dyDescent="0.3">
      <c r="A26" s="94"/>
      <c r="B26" s="94"/>
      <c r="C26" s="94"/>
      <c r="D26" s="94"/>
      <c r="E26" s="94"/>
      <c r="F26" s="94"/>
      <c r="G26" s="94"/>
      <c r="H26" s="94"/>
      <c r="I26" s="94"/>
      <c r="J26" s="94"/>
      <c r="K26" s="94"/>
      <c r="L26" s="94"/>
      <c r="M26" s="94"/>
      <c r="N26" s="94"/>
      <c r="O26" s="94"/>
      <c r="P26" s="94"/>
      <c r="Q26" s="94"/>
    </row>
    <row r="27" spans="1:17" ht="21" customHeight="1" x14ac:dyDescent="0.25">
      <c r="A27" s="125" t="s">
        <v>1546</v>
      </c>
      <c r="B27" s="126"/>
      <c r="C27" s="126"/>
      <c r="D27" s="126"/>
      <c r="E27" s="126"/>
      <c r="F27" s="127" t="s">
        <v>1581</v>
      </c>
      <c r="G27" s="127"/>
      <c r="H27" s="127"/>
      <c r="I27" s="127"/>
      <c r="J27" s="127"/>
      <c r="K27" s="127"/>
      <c r="L27" s="127"/>
      <c r="M27" s="127"/>
      <c r="N27" s="127"/>
      <c r="O27" s="127"/>
      <c r="P27" s="127"/>
      <c r="Q27" s="128"/>
    </row>
    <row r="28" spans="1:17" ht="21" customHeight="1" x14ac:dyDescent="0.25">
      <c r="A28" s="100" t="s">
        <v>1545</v>
      </c>
      <c r="B28" s="101"/>
      <c r="C28" s="101"/>
      <c r="D28" s="101"/>
      <c r="E28" s="101"/>
      <c r="F28" s="27" t="s">
        <v>1559</v>
      </c>
      <c r="G28" s="102" t="s">
        <v>1581</v>
      </c>
      <c r="H28" s="102"/>
      <c r="I28" s="102"/>
      <c r="J28" s="102"/>
      <c r="K28" s="102"/>
      <c r="L28" s="102"/>
      <c r="M28" s="102"/>
      <c r="N28" s="102"/>
      <c r="O28" s="102"/>
      <c r="P28" s="102"/>
      <c r="Q28" s="103"/>
    </row>
    <row r="29" spans="1:17" ht="21" customHeight="1" thickBot="1" x14ac:dyDescent="0.3">
      <c r="A29" s="100" t="s">
        <v>1549</v>
      </c>
      <c r="B29" s="101"/>
      <c r="C29" s="101"/>
      <c r="D29" s="101"/>
      <c r="E29" s="101"/>
      <c r="F29" s="102" t="s">
        <v>1571</v>
      </c>
      <c r="G29" s="102"/>
      <c r="H29" s="102"/>
      <c r="I29" s="102"/>
      <c r="J29" s="102"/>
      <c r="K29" s="102"/>
      <c r="L29" s="102"/>
      <c r="M29" s="102"/>
      <c r="N29" s="102"/>
      <c r="O29" s="102"/>
      <c r="P29" s="102"/>
      <c r="Q29" s="103"/>
    </row>
    <row r="30" spans="1:17" ht="12" customHeight="1" thickBot="1" x14ac:dyDescent="0.3">
      <c r="A30" s="94"/>
      <c r="B30" s="94"/>
      <c r="C30" s="94"/>
      <c r="D30" s="94"/>
      <c r="E30" s="94"/>
      <c r="F30" s="94"/>
      <c r="G30" s="94"/>
      <c r="H30" s="94"/>
      <c r="I30" s="94"/>
      <c r="J30" s="94"/>
      <c r="K30" s="94"/>
      <c r="L30" s="94"/>
      <c r="M30" s="94"/>
      <c r="N30" s="94"/>
      <c r="O30" s="94"/>
      <c r="P30" s="94"/>
      <c r="Q30" s="94"/>
    </row>
    <row r="31" spans="1:17" ht="28.5" customHeight="1" thickBot="1" x14ac:dyDescent="0.3">
      <c r="A31" s="116" t="s">
        <v>1576</v>
      </c>
      <c r="B31" s="79"/>
      <c r="C31" s="79"/>
      <c r="D31" s="79"/>
      <c r="E31" s="79"/>
      <c r="F31" s="79"/>
      <c r="G31" s="79"/>
      <c r="H31" s="79"/>
      <c r="I31" s="79"/>
      <c r="J31" s="79"/>
      <c r="K31" s="79"/>
      <c r="L31" s="79"/>
      <c r="M31" s="79"/>
      <c r="N31" s="79"/>
      <c r="O31" s="79"/>
      <c r="P31" s="79"/>
      <c r="Q31" s="80"/>
    </row>
    <row r="32" spans="1:17" ht="12" customHeight="1" thickBot="1" x14ac:dyDescent="0.3">
      <c r="A32" s="94"/>
      <c r="B32" s="94"/>
      <c r="C32" s="94"/>
      <c r="D32" s="94"/>
      <c r="E32" s="94"/>
      <c r="F32" s="94"/>
      <c r="G32" s="94"/>
      <c r="H32" s="94"/>
      <c r="I32" s="94"/>
      <c r="J32" s="94"/>
      <c r="K32" s="94"/>
      <c r="L32" s="94"/>
      <c r="M32" s="94"/>
      <c r="N32" s="94"/>
      <c r="O32" s="94"/>
      <c r="P32" s="94"/>
      <c r="Q32" s="94"/>
    </row>
    <row r="33" spans="1:17" ht="20.25" customHeight="1" thickBot="1" x14ac:dyDescent="0.3">
      <c r="A33" s="65" t="s">
        <v>1572</v>
      </c>
      <c r="B33" s="66"/>
      <c r="C33" s="66"/>
      <c r="D33" s="66"/>
      <c r="E33" s="66"/>
      <c r="F33" s="66"/>
      <c r="G33" s="61" t="s">
        <v>1573</v>
      </c>
      <c r="H33" s="61"/>
      <c r="I33" s="61"/>
      <c r="J33" s="61" t="s">
        <v>1548</v>
      </c>
      <c r="K33" s="61"/>
      <c r="L33" s="61"/>
      <c r="M33" s="61"/>
      <c r="N33" s="61" t="s">
        <v>1574</v>
      </c>
      <c r="O33" s="61"/>
      <c r="P33" s="61"/>
      <c r="Q33" s="62"/>
    </row>
    <row r="34" spans="1:17" ht="16.5" customHeight="1" x14ac:dyDescent="0.25">
      <c r="A34" s="67" t="s">
        <v>1604</v>
      </c>
      <c r="B34" s="68"/>
      <c r="C34" s="68"/>
      <c r="D34" s="68"/>
      <c r="E34" s="68"/>
      <c r="F34" s="69"/>
      <c r="G34" s="63" t="s">
        <v>1577</v>
      </c>
      <c r="H34" s="63"/>
      <c r="I34" s="63"/>
      <c r="J34" s="63">
        <v>3</v>
      </c>
      <c r="K34" s="63"/>
      <c r="L34" s="63"/>
      <c r="M34" s="63"/>
      <c r="N34" s="63" t="s">
        <v>1596</v>
      </c>
      <c r="O34" s="63"/>
      <c r="P34" s="63"/>
      <c r="Q34" s="64"/>
    </row>
    <row r="35" spans="1:17" ht="16.5" customHeight="1" x14ac:dyDescent="0.25">
      <c r="A35" s="53" t="s">
        <v>1565</v>
      </c>
      <c r="B35" s="54"/>
      <c r="C35" s="54"/>
      <c r="D35" s="54"/>
      <c r="E35" s="54"/>
      <c r="F35" s="55"/>
      <c r="G35" s="51" t="s">
        <v>1559</v>
      </c>
      <c r="H35" s="51"/>
      <c r="I35" s="51"/>
      <c r="J35" s="51" t="s">
        <v>1559</v>
      </c>
      <c r="K35" s="51"/>
      <c r="L35" s="51"/>
      <c r="M35" s="51"/>
      <c r="N35" s="51" t="s">
        <v>1559</v>
      </c>
      <c r="O35" s="51"/>
      <c r="P35" s="51"/>
      <c r="Q35" s="59"/>
    </row>
    <row r="36" spans="1:17" ht="16.5" customHeight="1" x14ac:dyDescent="0.25">
      <c r="A36" s="53" t="s">
        <v>1566</v>
      </c>
      <c r="B36" s="54"/>
      <c r="C36" s="54"/>
      <c r="D36" s="54"/>
      <c r="E36" s="54"/>
      <c r="F36" s="55"/>
      <c r="G36" s="51" t="s">
        <v>1577</v>
      </c>
      <c r="H36" s="51"/>
      <c r="I36" s="51"/>
      <c r="J36" s="51">
        <v>5</v>
      </c>
      <c r="K36" s="51"/>
      <c r="L36" s="51"/>
      <c r="M36" s="51"/>
      <c r="N36" s="51" t="s">
        <v>1601</v>
      </c>
      <c r="O36" s="51"/>
      <c r="P36" s="51"/>
      <c r="Q36" s="59"/>
    </row>
    <row r="37" spans="1:17" ht="16.5" customHeight="1" x14ac:dyDescent="0.25">
      <c r="A37" s="53" t="s">
        <v>1567</v>
      </c>
      <c r="B37" s="54"/>
      <c r="C37" s="54"/>
      <c r="D37" s="54"/>
      <c r="E37" s="54"/>
      <c r="F37" s="55"/>
      <c r="G37" s="51" t="s">
        <v>1559</v>
      </c>
      <c r="H37" s="51"/>
      <c r="I37" s="51"/>
      <c r="J37" s="51" t="s">
        <v>1559</v>
      </c>
      <c r="K37" s="51"/>
      <c r="L37" s="51"/>
      <c r="M37" s="51"/>
      <c r="N37" s="51" t="s">
        <v>1559</v>
      </c>
      <c r="O37" s="51"/>
      <c r="P37" s="51"/>
      <c r="Q37" s="59"/>
    </row>
    <row r="38" spans="1:17" ht="16.5" customHeight="1" x14ac:dyDescent="0.25">
      <c r="A38" s="53" t="s">
        <v>1568</v>
      </c>
      <c r="B38" s="54"/>
      <c r="C38" s="54"/>
      <c r="D38" s="54"/>
      <c r="E38" s="54"/>
      <c r="F38" s="55"/>
      <c r="G38" s="51" t="s">
        <v>1559</v>
      </c>
      <c r="H38" s="51"/>
      <c r="I38" s="51"/>
      <c r="J38" s="51" t="s">
        <v>1559</v>
      </c>
      <c r="K38" s="51"/>
      <c r="L38" s="51"/>
      <c r="M38" s="51"/>
      <c r="N38" s="51" t="s">
        <v>1559</v>
      </c>
      <c r="O38" s="51"/>
      <c r="P38" s="51"/>
      <c r="Q38" s="59"/>
    </row>
    <row r="39" spans="1:17" ht="16.5" customHeight="1" x14ac:dyDescent="0.25">
      <c r="A39" s="53" t="s">
        <v>1569</v>
      </c>
      <c r="B39" s="54"/>
      <c r="C39" s="54"/>
      <c r="D39" s="54"/>
      <c r="E39" s="54"/>
      <c r="F39" s="55"/>
      <c r="G39" s="51" t="s">
        <v>1577</v>
      </c>
      <c r="H39" s="51"/>
      <c r="I39" s="51"/>
      <c r="J39" s="51">
        <v>2</v>
      </c>
      <c r="K39" s="51"/>
      <c r="L39" s="51"/>
      <c r="M39" s="51"/>
      <c r="N39" s="51" t="s">
        <v>1598</v>
      </c>
      <c r="O39" s="51"/>
      <c r="P39" s="51"/>
      <c r="Q39" s="59"/>
    </row>
    <row r="40" spans="1:17" ht="16.5" customHeight="1" x14ac:dyDescent="0.25">
      <c r="A40" s="53" t="s">
        <v>1605</v>
      </c>
      <c r="B40" s="54"/>
      <c r="C40" s="54"/>
      <c r="D40" s="54"/>
      <c r="E40" s="54"/>
      <c r="F40" s="55"/>
      <c r="G40" s="51" t="s">
        <v>1559</v>
      </c>
      <c r="H40" s="51"/>
      <c r="I40" s="51"/>
      <c r="J40" s="51" t="s">
        <v>1559</v>
      </c>
      <c r="K40" s="51"/>
      <c r="L40" s="51"/>
      <c r="M40" s="51"/>
      <c r="N40" s="51" t="s">
        <v>1559</v>
      </c>
      <c r="O40" s="51"/>
      <c r="P40" s="51"/>
      <c r="Q40" s="59"/>
    </row>
    <row r="41" spans="1:17" ht="16.5" customHeight="1" x14ac:dyDescent="0.25">
      <c r="A41" s="53" t="s">
        <v>1606</v>
      </c>
      <c r="B41" s="54"/>
      <c r="C41" s="54"/>
      <c r="D41" s="54"/>
      <c r="E41" s="54"/>
      <c r="F41" s="55"/>
      <c r="G41" s="51" t="s">
        <v>1577</v>
      </c>
      <c r="H41" s="51"/>
      <c r="I41" s="51"/>
      <c r="J41" s="51">
        <v>3</v>
      </c>
      <c r="K41" s="51"/>
      <c r="L41" s="51"/>
      <c r="M41" s="51"/>
      <c r="N41" s="51" t="s">
        <v>1599</v>
      </c>
      <c r="O41" s="51"/>
      <c r="P41" s="51"/>
      <c r="Q41" s="59"/>
    </row>
    <row r="42" spans="1:17" ht="16.5" customHeight="1" thickBot="1" x14ac:dyDescent="0.3">
      <c r="A42" s="25" t="s">
        <v>1570</v>
      </c>
      <c r="B42" s="56" t="s">
        <v>1583</v>
      </c>
      <c r="C42" s="57"/>
      <c r="D42" s="57"/>
      <c r="E42" s="57"/>
      <c r="F42" s="58"/>
      <c r="G42" s="52" t="s">
        <v>1559</v>
      </c>
      <c r="H42" s="52"/>
      <c r="I42" s="52"/>
      <c r="J42" s="52" t="s">
        <v>1559</v>
      </c>
      <c r="K42" s="52"/>
      <c r="L42" s="52"/>
      <c r="M42" s="52"/>
      <c r="N42" s="52" t="s">
        <v>1559</v>
      </c>
      <c r="O42" s="52"/>
      <c r="P42" s="52"/>
      <c r="Q42" s="60"/>
    </row>
  </sheetData>
  <protectedRanges>
    <protectedRange algorithmName="SHA-512" hashValue="MN7H5lMs7/3zSuHxWlgIZv9a7iesgGhzj5ECVkCbobbGguYDcNZhm2ammxXTrfSC+Fiq39UVXvb1p2rvICEDzw==" saltValue="OX8nYIJgUoI0Fdf54fipZA==" spinCount="100000" sqref="B7:F7 P6:Q6 I6:L7 N6:O7" name="Datos traidos de la planta de personal"/>
  </protectedRanges>
  <mergeCells count="94">
    <mergeCell ref="A30:Q30"/>
    <mergeCell ref="A32:Q32"/>
    <mergeCell ref="A31:Q31"/>
    <mergeCell ref="A18:E18"/>
    <mergeCell ref="A19:E19"/>
    <mergeCell ref="A29:E29"/>
    <mergeCell ref="F29:Q29"/>
    <mergeCell ref="A20:Q20"/>
    <mergeCell ref="A21:Q21"/>
    <mergeCell ref="A22:Q22"/>
    <mergeCell ref="A23:P23"/>
    <mergeCell ref="A24:Q24"/>
    <mergeCell ref="A25:Q25"/>
    <mergeCell ref="A26:Q26"/>
    <mergeCell ref="A27:E27"/>
    <mergeCell ref="F27:Q27"/>
    <mergeCell ref="A28:E28"/>
    <mergeCell ref="G28:Q28"/>
    <mergeCell ref="G12:Q12"/>
    <mergeCell ref="A15:E17"/>
    <mergeCell ref="A13:E13"/>
    <mergeCell ref="A14:E14"/>
    <mergeCell ref="G15:Q15"/>
    <mergeCell ref="G16:Q16"/>
    <mergeCell ref="G17:Q17"/>
    <mergeCell ref="G13:Q13"/>
    <mergeCell ref="G14:Q14"/>
    <mergeCell ref="G18:Q18"/>
    <mergeCell ref="F19:Q19"/>
    <mergeCell ref="A12:E12"/>
    <mergeCell ref="I8:L8"/>
    <mergeCell ref="M8:Q8"/>
    <mergeCell ref="A5:Q5"/>
    <mergeCell ref="A6:B6"/>
    <mergeCell ref="C6:F6"/>
    <mergeCell ref="G6:H6"/>
    <mergeCell ref="I6:L6"/>
    <mergeCell ref="N6:Q6"/>
    <mergeCell ref="A1:A4"/>
    <mergeCell ref="B1:O2"/>
    <mergeCell ref="A9:Q9"/>
    <mergeCell ref="A10:Q10"/>
    <mergeCell ref="A11:Q11"/>
    <mergeCell ref="P1:Q1"/>
    <mergeCell ref="P2:Q2"/>
    <mergeCell ref="B3:O4"/>
    <mergeCell ref="P3:Q3"/>
    <mergeCell ref="P4:Q4"/>
    <mergeCell ref="B7:F7"/>
    <mergeCell ref="G7:H7"/>
    <mergeCell ref="I7:L7"/>
    <mergeCell ref="N7:O7"/>
    <mergeCell ref="A8:B8"/>
    <mergeCell ref="C8:H8"/>
    <mergeCell ref="A33:F33"/>
    <mergeCell ref="G33:I33"/>
    <mergeCell ref="G34:I34"/>
    <mergeCell ref="G35:I35"/>
    <mergeCell ref="G36:I36"/>
    <mergeCell ref="A34:F34"/>
    <mergeCell ref="A35:F35"/>
    <mergeCell ref="A36:F36"/>
    <mergeCell ref="J33:M33"/>
    <mergeCell ref="N33:Q33"/>
    <mergeCell ref="N35:Q35"/>
    <mergeCell ref="N36:Q36"/>
    <mergeCell ref="N37:Q37"/>
    <mergeCell ref="N34:Q34"/>
    <mergeCell ref="J34:M34"/>
    <mergeCell ref="J35:M35"/>
    <mergeCell ref="J36:M36"/>
    <mergeCell ref="J37:M37"/>
    <mergeCell ref="J40:M40"/>
    <mergeCell ref="J41:M41"/>
    <mergeCell ref="J42:M42"/>
    <mergeCell ref="N38:Q38"/>
    <mergeCell ref="N39:Q39"/>
    <mergeCell ref="N40:Q40"/>
    <mergeCell ref="N41:Q41"/>
    <mergeCell ref="N42:Q42"/>
    <mergeCell ref="J38:M38"/>
    <mergeCell ref="J39:M39"/>
    <mergeCell ref="G40:I40"/>
    <mergeCell ref="G41:I41"/>
    <mergeCell ref="G42:I42"/>
    <mergeCell ref="A37:F37"/>
    <mergeCell ref="A38:F38"/>
    <mergeCell ref="A40:F40"/>
    <mergeCell ref="A41:F41"/>
    <mergeCell ref="A39:F39"/>
    <mergeCell ref="B42:F42"/>
    <mergeCell ref="G37:I37"/>
    <mergeCell ref="G38:I38"/>
    <mergeCell ref="G39:I39"/>
  </mergeCells>
  <dataValidations count="11">
    <dataValidation type="list" allowBlank="1" showInputMessage="1" showErrorMessage="1" prompt="Seleccione Si o No según corresponda" sqref="G34:G42 F18 F28 Q23 F13" xr:uid="{DA071976-7123-4564-A1AB-CA496A67B4CF}">
      <formula1>"Si,No,SELECCIONE"</formula1>
    </dataValidation>
    <dataValidation type="list" allowBlank="1" showInputMessage="1" showErrorMessage="1" prompt="Seleccione Alto, Medio o Bajo según corresponda" sqref="F12" xr:uid="{085EC8C4-484C-44C7-88C5-2F4F6DA0EFE2}">
      <formula1>"SELECCIONE,ALTO,MEDIO,BAJO"</formula1>
    </dataValidation>
    <dataValidation allowBlank="1" showInputMessage="1" showErrorMessage="1" promptTitle="EXPLICACIÓN" prompt="Explique el por qué" sqref="G12:Q12 G13:G14 A14:E14 G18" xr:uid="{4A7E99EA-0A8D-4A7B-9C2F-881625A40206}"/>
    <dataValidation allowBlank="1" showInputMessage="1" showErrorMessage="1" prompt="Explique su respuesta" sqref="G28:Q28" xr:uid="{749D0D96-1C92-4DFB-9095-C69F2C83DD2B}"/>
    <dataValidation allowBlank="1" showInputMessage="1" showErrorMessage="1" promptTitle="Ejemplos:" prompt="Voz a voz, conversación, banner, capacitación, presentación, email, etc..." sqref="A34:A41" xr:uid="{6044A0AF-0905-4E0E-A43B-DB58F3DB1788}"/>
    <dataValidation allowBlank="1" showInputMessage="1" showErrorMessage="1" prompt="Nombre de la persona o del equipo." sqref="F29:Q29 A34 A33" xr:uid="{2079B22C-4FA0-42D6-986C-00C148C88FC6}"/>
    <dataValidation allowBlank="1" showInputMessage="1" showErrorMessage="1" prompt="Indique el primer conocimiento/habilidad que ha utilizado" sqref="F15:G17" xr:uid="{C9E2CDB5-4D72-4173-A56E-25788097319F}"/>
    <dataValidation type="list" allowBlank="1" showInputMessage="1" showErrorMessage="1" sqref="J34:J42" xr:uid="{0C71B662-4180-43DC-8165-2F9705517701}">
      <formula1>"1,2,3,4,5,6,7,8,9,10,Más de 10 veces,SELECCIONE"</formula1>
    </dataValidation>
    <dataValidation allowBlank="1" showInputMessage="1" showErrorMessage="1" promptTitle="Ejemplo:" prompt="1. Me estoy ahorrando diariamente 15 minutos. _x000a_2. La actividad la realizo cada trimestre y me ahorro 1 hora._x000a_3. Me ayuda con mi gestión en general, me siento más eficiente, puedo estar ahorrando 30 minutos diarios. " sqref="F19" xr:uid="{C135E43B-EF72-499D-A998-12415ED8C3A5}"/>
    <dataValidation type="list" allowBlank="1" showInputMessage="1" showErrorMessage="1" prompt="Seleccione Si o No según corresponda" sqref="F14" xr:uid="{37DD9C06-F6A1-4298-AFE7-B95B9A52106E}">
      <formula1>"Si,No,No aplica,SELECCIONE"</formula1>
    </dataValidation>
    <dataValidation type="list" allowBlank="1" showInputMessage="1" showErrorMessage="1" prompt="Seleccione Si, No o No aplica según corresponda" sqref="F14" xr:uid="{B9542096-3634-45BE-ACB2-16B2A3D9EAAF}">
      <formula1>"SELECCIONE,ALTO,MEDIO,BAJO"</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744CE61-802D-461B-8E1F-A306644E0648}">
          <x14:formula1>
            <xm:f>Datos!$X$2:$X$39</xm:f>
          </x14:formula1>
          <xm:sqref>C8:H8</xm:sqref>
        </x14:dataValidation>
        <x14:dataValidation type="list" allowBlank="1" showInputMessage="1" showErrorMessage="1" xr:uid="{2F692C19-EFD4-487C-8082-B917994F4282}">
          <x14:formula1>
            <xm:f>'Ponderación resultados'!$E$16:$E$28</xm:f>
          </x14:formula1>
          <xm:sqref>N34:Q42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DFC53-86F5-47BA-92D4-B0D747DAAFC7}">
  <dimension ref="B3:M42"/>
  <sheetViews>
    <sheetView showGridLines="0" topLeftCell="C26" workbookViewId="0">
      <selection activeCell="E59" sqref="E59"/>
    </sheetView>
  </sheetViews>
  <sheetFormatPr baseColWidth="10" defaultColWidth="11.453125" defaultRowHeight="12.5" x14ac:dyDescent="0.25"/>
  <cols>
    <col min="1" max="1" width="11.453125" style="20"/>
    <col min="2" max="2" width="12.08984375" style="20" bestFit="1" customWidth="1"/>
    <col min="3" max="3" width="35.54296875" style="20" bestFit="1" customWidth="1"/>
    <col min="4" max="4" width="30.453125" style="20" customWidth="1"/>
    <col min="5" max="5" width="18" style="20" bestFit="1" customWidth="1"/>
    <col min="6" max="6" width="15" style="20" customWidth="1"/>
    <col min="7" max="7" width="19.36328125" style="20" bestFit="1" customWidth="1"/>
    <col min="8" max="8" width="16.08984375" style="20" customWidth="1"/>
    <col min="9" max="9" width="18.453125" style="20" bestFit="1" customWidth="1"/>
    <col min="10" max="10" width="18.6328125" style="20" bestFit="1" customWidth="1"/>
    <col min="11" max="11" width="11.453125" style="20"/>
    <col min="12" max="12" width="13.54296875" style="20" customWidth="1"/>
    <col min="13" max="13" width="13.08984375" style="20" customWidth="1"/>
    <col min="14" max="14" width="14" style="20" customWidth="1"/>
    <col min="15" max="15" width="16.54296875" style="20" customWidth="1"/>
    <col min="16" max="16" width="12.6328125" style="20" customWidth="1"/>
    <col min="17" max="17" width="14.08984375" style="20" customWidth="1"/>
    <col min="18" max="19" width="11.453125" style="20"/>
    <col min="20" max="20" width="13.90625" style="20" customWidth="1"/>
    <col min="21" max="16384" width="11.453125" style="20"/>
  </cols>
  <sheetData>
    <row r="3" spans="2:9" ht="50" x14ac:dyDescent="0.3">
      <c r="C3" s="24" t="s">
        <v>1572</v>
      </c>
      <c r="D3" s="21" t="s">
        <v>1575</v>
      </c>
      <c r="E3" s="22" t="s">
        <v>1573</v>
      </c>
      <c r="F3" s="22" t="s">
        <v>1548</v>
      </c>
      <c r="G3" s="22" t="s">
        <v>1547</v>
      </c>
      <c r="H3" s="22" t="s">
        <v>1614</v>
      </c>
      <c r="I3" s="49" t="s">
        <v>1615</v>
      </c>
    </row>
    <row r="4" spans="2:9" x14ac:dyDescent="0.25">
      <c r="C4" s="23" t="s">
        <v>1604</v>
      </c>
      <c r="D4" s="50">
        <v>0.25</v>
      </c>
      <c r="E4" s="19" t="str">
        <f>'GTH-FM-097'!G34</f>
        <v>Si</v>
      </c>
      <c r="F4" s="19">
        <f>IF(E4="Si",'GTH-FM-097'!J34,"No")</f>
        <v>3</v>
      </c>
      <c r="G4" s="19" t="str">
        <f>IF(E4="Si",'GTH-FM-097'!N34,"No")</f>
        <v>15 minutos</v>
      </c>
      <c r="H4" s="40">
        <f>((INDEX($D$16:$D$28,MATCH(F4,$C$16:$C$28,0))*IF(F4="Más de 10 veces",10,IF(OR(F4="SELECCIONE",F4="No"),0,F4)))*(INDEX($G$16:$G$28,MATCH(G4,$E$16:$E$28,0))*INDEX($F$16:$F$28,MATCH(G4,$E$16:$E$28,0))))*D4</f>
        <v>4.5000000000000009</v>
      </c>
      <c r="I4" s="47">
        <f>SUM(H4:H12)</f>
        <v>44.100000000000009</v>
      </c>
    </row>
    <row r="5" spans="2:9" x14ac:dyDescent="0.25">
      <c r="C5" s="19" t="s">
        <v>1567</v>
      </c>
      <c r="D5" s="50">
        <v>0.35</v>
      </c>
      <c r="E5" s="19" t="str">
        <f>'GTH-FM-097'!G35</f>
        <v>SELECCIONE</v>
      </c>
      <c r="F5" s="19" t="str">
        <f>IF(E5="Si",'GTH-FM-097'!J35,"No")</f>
        <v>No</v>
      </c>
      <c r="G5" s="19" t="str">
        <f>IF(E5="Si",'GTH-FM-097'!N35,"No")</f>
        <v>No</v>
      </c>
      <c r="H5" s="40">
        <f t="shared" ref="H5:H12" si="0">((INDEX($D$16:$D$28,MATCH(F5,$C$16:$C$28,0))*IF(F5="Más de 10 veces",10,IF(OR(F5="SELECCIONE",F5="No"),0,F5)))*(INDEX($G$16:$G$28,MATCH(G5,$E$16:$E$28,0))*INDEX($F$16:$F$28,MATCH(G5,$E$16:$E$28,0))))*D5</f>
        <v>0</v>
      </c>
      <c r="I5" s="48">
        <f>IFERROR(I4/SUM(F32:F40),"")</f>
        <v>4.4545454545454555E-2</v>
      </c>
    </row>
    <row r="6" spans="2:9" x14ac:dyDescent="0.25">
      <c r="C6" s="19" t="s">
        <v>1566</v>
      </c>
      <c r="D6" s="50">
        <v>0.4</v>
      </c>
      <c r="E6" s="19" t="str">
        <f>'GTH-FM-097'!G36</f>
        <v>Si</v>
      </c>
      <c r="F6" s="19">
        <f>IF(E6="Si",'GTH-FM-097'!J36,"No")</f>
        <v>5</v>
      </c>
      <c r="G6" s="19" t="str">
        <f>IF(E6="Si",'GTH-FM-097'!N36,"No")</f>
        <v>120 minutos</v>
      </c>
      <c r="H6" s="40">
        <f t="shared" si="0"/>
        <v>7.2</v>
      </c>
    </row>
    <row r="7" spans="2:9" x14ac:dyDescent="0.25">
      <c r="C7" s="23" t="s">
        <v>1608</v>
      </c>
      <c r="D7" s="50">
        <v>0.5</v>
      </c>
      <c r="E7" s="19" t="str">
        <f>'GTH-FM-097'!G37</f>
        <v>SELECCIONE</v>
      </c>
      <c r="F7" s="19" t="str">
        <f>IF(E7="Si",'GTH-FM-097'!J37,"No")</f>
        <v>No</v>
      </c>
      <c r="G7" s="19" t="str">
        <f>IF(E7="Si",'GTH-FM-097'!N37,"No")</f>
        <v>No</v>
      </c>
      <c r="H7" s="40">
        <f t="shared" si="0"/>
        <v>0</v>
      </c>
    </row>
    <row r="8" spans="2:9" x14ac:dyDescent="0.25">
      <c r="C8" s="19" t="s">
        <v>1568</v>
      </c>
      <c r="D8" s="50">
        <v>0.63</v>
      </c>
      <c r="E8" s="19" t="str">
        <f>'GTH-FM-097'!G38</f>
        <v>SELECCIONE</v>
      </c>
      <c r="F8" s="19" t="str">
        <f>IF(E8="Si",'GTH-FM-097'!J38,"No")</f>
        <v>No</v>
      </c>
      <c r="G8" s="19" t="str">
        <f>IF(E8="Si",'GTH-FM-097'!N38,"No")</f>
        <v>No</v>
      </c>
      <c r="H8" s="40">
        <f t="shared" si="0"/>
        <v>0</v>
      </c>
    </row>
    <row r="9" spans="2:9" x14ac:dyDescent="0.25">
      <c r="C9" s="19" t="s">
        <v>1569</v>
      </c>
      <c r="D9" s="50">
        <v>0.75</v>
      </c>
      <c r="E9" s="19" t="str">
        <f>'GTH-FM-097'!G39</f>
        <v>Si</v>
      </c>
      <c r="F9" s="19">
        <f>IF(E9="Si",'GTH-FM-097'!J39,"No")</f>
        <v>2</v>
      </c>
      <c r="G9" s="19" t="str">
        <f>IF(E9="Si",'GTH-FM-097'!N39,"No")</f>
        <v>60 minutos</v>
      </c>
      <c r="H9" s="40">
        <f t="shared" si="0"/>
        <v>14.400000000000002</v>
      </c>
    </row>
    <row r="10" spans="2:9" x14ac:dyDescent="0.25">
      <c r="C10" s="19" t="s">
        <v>1606</v>
      </c>
      <c r="D10" s="50">
        <v>0.85</v>
      </c>
      <c r="E10" s="19" t="str">
        <f>'GTH-FM-097'!G40</f>
        <v>SELECCIONE</v>
      </c>
      <c r="F10" s="19" t="str">
        <f>IF(E10="Si",'GTH-FM-097'!J40,"No")</f>
        <v>No</v>
      </c>
      <c r="G10" s="19" t="str">
        <f>IF(E10="Si",'GTH-FM-097'!N40,"No")</f>
        <v>No</v>
      </c>
      <c r="H10" s="40">
        <f t="shared" si="0"/>
        <v>0</v>
      </c>
    </row>
    <row r="11" spans="2:9" x14ac:dyDescent="0.25">
      <c r="C11" s="23" t="s">
        <v>1607</v>
      </c>
      <c r="D11" s="50">
        <v>1</v>
      </c>
      <c r="E11" s="19" t="str">
        <f>'GTH-FM-097'!G41</f>
        <v>Si</v>
      </c>
      <c r="F11" s="19">
        <f>IF(E11="Si",'GTH-FM-097'!J41,"No")</f>
        <v>3</v>
      </c>
      <c r="G11" s="19" t="str">
        <f>IF(E11="Si",'GTH-FM-097'!N41,"No")</f>
        <v>75 minutos</v>
      </c>
      <c r="H11" s="40">
        <f t="shared" si="0"/>
        <v>18.000000000000004</v>
      </c>
    </row>
    <row r="12" spans="2:9" x14ac:dyDescent="0.25">
      <c r="B12" s="19" t="s">
        <v>1570</v>
      </c>
      <c r="C12" s="19" t="str">
        <f>IF('GTH-FM-097'!B42="INDIQUE AQUÍ CUÁL","OTRA ",'GTH-FM-097'!B42)</f>
        <v xml:space="preserve">OTRA </v>
      </c>
      <c r="D12" s="19"/>
      <c r="E12" s="19" t="str">
        <f>'GTH-FM-097'!G42</f>
        <v>SELECCIONE</v>
      </c>
      <c r="F12" s="19" t="str">
        <f>IF(E12="Si",'GTH-FM-097'!J42,"No")</f>
        <v>No</v>
      </c>
      <c r="G12" s="19" t="str">
        <f>IF(E12="Si",'GTH-FM-097'!N42,"No")</f>
        <v>No</v>
      </c>
      <c r="H12" s="40">
        <f t="shared" si="0"/>
        <v>0</v>
      </c>
    </row>
    <row r="13" spans="2:9" x14ac:dyDescent="0.25">
      <c r="C13" s="37"/>
      <c r="D13" s="37"/>
      <c r="E13" s="37"/>
      <c r="F13" s="37"/>
      <c r="G13" s="38"/>
    </row>
    <row r="15" spans="2:9" ht="31.5" customHeight="1" x14ac:dyDescent="0.25">
      <c r="C15" s="22" t="s">
        <v>1548</v>
      </c>
      <c r="D15" s="22" t="s">
        <v>1595</v>
      </c>
      <c r="E15" s="129" t="s">
        <v>1547</v>
      </c>
      <c r="F15" s="129"/>
      <c r="G15" s="22" t="s">
        <v>1595</v>
      </c>
    </row>
    <row r="16" spans="2:9" x14ac:dyDescent="0.25">
      <c r="C16" s="23">
        <v>1</v>
      </c>
      <c r="D16" s="39">
        <v>0.1</v>
      </c>
      <c r="E16" s="23" t="s">
        <v>1612</v>
      </c>
      <c r="F16" s="23">
        <v>3</v>
      </c>
      <c r="G16" s="36">
        <v>0.05</v>
      </c>
    </row>
    <row r="17" spans="3:10" x14ac:dyDescent="0.25">
      <c r="C17" s="23">
        <v>2</v>
      </c>
      <c r="D17" s="39">
        <v>0.4</v>
      </c>
      <c r="E17" s="23" t="s">
        <v>1611</v>
      </c>
      <c r="F17" s="23">
        <v>5</v>
      </c>
      <c r="G17" s="36">
        <v>0.7</v>
      </c>
    </row>
    <row r="18" spans="3:10" x14ac:dyDescent="0.25">
      <c r="C18" s="23">
        <v>3</v>
      </c>
      <c r="D18" s="39">
        <v>0.4</v>
      </c>
      <c r="E18" s="23" t="s">
        <v>1610</v>
      </c>
      <c r="F18" s="23">
        <v>10</v>
      </c>
      <c r="G18" s="36">
        <v>0.9</v>
      </c>
    </row>
    <row r="19" spans="3:10" x14ac:dyDescent="0.25">
      <c r="C19" s="23">
        <v>4</v>
      </c>
      <c r="D19" s="39">
        <v>0.6</v>
      </c>
      <c r="E19" s="23" t="s">
        <v>1596</v>
      </c>
      <c r="F19" s="23">
        <v>15</v>
      </c>
      <c r="G19" s="36">
        <v>1</v>
      </c>
    </row>
    <row r="20" spans="3:10" x14ac:dyDescent="0.25">
      <c r="C20" s="23">
        <v>5</v>
      </c>
      <c r="D20" s="39">
        <v>0.6</v>
      </c>
      <c r="E20" s="23" t="s">
        <v>1597</v>
      </c>
      <c r="F20" s="23">
        <v>30</v>
      </c>
      <c r="G20" s="36">
        <v>0.85</v>
      </c>
    </row>
    <row r="21" spans="3:10" x14ac:dyDescent="0.25">
      <c r="C21" s="23">
        <v>6</v>
      </c>
      <c r="D21" s="39">
        <v>0.8</v>
      </c>
      <c r="E21" s="23" t="s">
        <v>1609</v>
      </c>
      <c r="F21" s="23">
        <v>45</v>
      </c>
      <c r="G21" s="36">
        <v>0.6</v>
      </c>
    </row>
    <row r="22" spans="3:10" x14ac:dyDescent="0.25">
      <c r="C22" s="23">
        <v>7</v>
      </c>
      <c r="D22" s="39">
        <v>0.8</v>
      </c>
      <c r="E22" s="23" t="s">
        <v>1598</v>
      </c>
      <c r="F22" s="23">
        <v>60</v>
      </c>
      <c r="G22" s="36">
        <v>0.4</v>
      </c>
    </row>
    <row r="23" spans="3:10" x14ac:dyDescent="0.25">
      <c r="C23" s="23">
        <v>8</v>
      </c>
      <c r="D23" s="39">
        <v>0.8</v>
      </c>
      <c r="E23" s="23" t="s">
        <v>1599</v>
      </c>
      <c r="F23" s="23">
        <v>75</v>
      </c>
      <c r="G23" s="36">
        <v>0.2</v>
      </c>
    </row>
    <row r="24" spans="3:10" x14ac:dyDescent="0.25">
      <c r="C24" s="23">
        <v>9</v>
      </c>
      <c r="D24" s="39">
        <v>0.9</v>
      </c>
      <c r="E24" s="23" t="s">
        <v>1600</v>
      </c>
      <c r="F24" s="23">
        <v>90</v>
      </c>
      <c r="G24" s="36">
        <v>0.1</v>
      </c>
    </row>
    <row r="25" spans="3:10" x14ac:dyDescent="0.25">
      <c r="C25" s="23">
        <v>10</v>
      </c>
      <c r="D25" s="39">
        <v>0.9</v>
      </c>
      <c r="E25" s="23" t="s">
        <v>1601</v>
      </c>
      <c r="F25" s="23">
        <v>120</v>
      </c>
      <c r="G25" s="36">
        <v>0.05</v>
      </c>
    </row>
    <row r="26" spans="3:10" x14ac:dyDescent="0.25">
      <c r="C26" s="23" t="s">
        <v>1594</v>
      </c>
      <c r="D26" s="39">
        <v>1</v>
      </c>
      <c r="E26" s="23" t="s">
        <v>1602</v>
      </c>
      <c r="F26" s="23">
        <v>120</v>
      </c>
      <c r="G26" s="36">
        <v>0.03</v>
      </c>
    </row>
    <row r="27" spans="3:10" x14ac:dyDescent="0.25">
      <c r="C27" s="23" t="s">
        <v>1559</v>
      </c>
      <c r="D27" s="39">
        <v>0</v>
      </c>
      <c r="E27" s="23" t="s">
        <v>1559</v>
      </c>
      <c r="F27" s="23">
        <v>0</v>
      </c>
      <c r="G27" s="23">
        <v>0</v>
      </c>
    </row>
    <row r="28" spans="3:10" x14ac:dyDescent="0.25">
      <c r="C28" s="23" t="s">
        <v>1603</v>
      </c>
      <c r="D28" s="39">
        <v>0</v>
      </c>
      <c r="E28" s="23" t="s">
        <v>1603</v>
      </c>
      <c r="F28" s="23">
        <v>0</v>
      </c>
      <c r="G28" s="23">
        <v>0</v>
      </c>
    </row>
    <row r="31" spans="3:10" ht="26" x14ac:dyDescent="0.25">
      <c r="C31" s="24" t="s">
        <v>1622</v>
      </c>
      <c r="D31" s="41" t="s">
        <v>1617</v>
      </c>
      <c r="E31" s="41" t="s">
        <v>1619</v>
      </c>
      <c r="F31" s="41" t="s">
        <v>1616</v>
      </c>
      <c r="G31" s="41" t="s">
        <v>1613</v>
      </c>
      <c r="H31" s="41" t="s">
        <v>1618</v>
      </c>
      <c r="I31" s="41" t="s">
        <v>1620</v>
      </c>
      <c r="J31" s="41" t="s">
        <v>1621</v>
      </c>
    </row>
    <row r="32" spans="3:10" x14ac:dyDescent="0.25">
      <c r="C32" s="23" t="str">
        <f t="shared" ref="C32:C40" si="1">" "&amp;C4</f>
        <v xml:space="preserve"> Audio </v>
      </c>
      <c r="D32" s="23">
        <f t="shared" ref="D32:D40" si="2">IF(F4="Más de 10 veces",10,IF(OR(F4="SELECCIONE",F4="No"),0,F4))</f>
        <v>3</v>
      </c>
      <c r="E32" s="43">
        <f t="shared" ref="E32:E40" si="3">INDEX($F$16:$F$28,MATCH(G4,$E$16:$E$28,0))</f>
        <v>15</v>
      </c>
      <c r="F32" s="43">
        <f>D32*E32</f>
        <v>45</v>
      </c>
      <c r="G32" s="42">
        <f>((INDEX($D$16:$D$28,MATCH(F4,$C$16:$C$28,0))*IF(F4="Más de 10 veces",10,IF(OR(F4="SELECCIONE",F4="No"),0,F4))))</f>
        <v>1.2000000000000002</v>
      </c>
      <c r="H32" s="23">
        <f t="shared" ref="H32:H40" si="4">(INDEX($G$16:$G$28,MATCH(G4,$E$16:$E$28,0))*INDEX($F$16:$F$28,MATCH(G4,$E$16:$E$28,0)))</f>
        <v>15</v>
      </c>
      <c r="I32" s="23">
        <f t="shared" ref="I32:I40" si="5">H32*G32</f>
        <v>18.000000000000004</v>
      </c>
      <c r="J32" s="23">
        <f>I32*D4</f>
        <v>4.5000000000000009</v>
      </c>
    </row>
    <row r="33" spans="3:13" x14ac:dyDescent="0.25">
      <c r="C33" s="23" t="str">
        <f t="shared" si="1"/>
        <v xml:space="preserve"> Conversación en el puesto de trabajo</v>
      </c>
      <c r="D33" s="23">
        <f t="shared" si="2"/>
        <v>0</v>
      </c>
      <c r="E33" s="43">
        <f t="shared" si="3"/>
        <v>0</v>
      </c>
      <c r="F33" s="43">
        <f t="shared" ref="F33:F40" si="6">D33*E33</f>
        <v>0</v>
      </c>
      <c r="G33" s="42">
        <f t="shared" ref="G33:G40" si="7">((INDEX($D$16:$D$28,MATCH(F5,$C$16:$C$28,0))*IF(F5="Más de 10 veces",10,IF(OR(F5="SELECCIONE",F5="No"),0,F5))))</f>
        <v>0</v>
      </c>
      <c r="H33" s="23">
        <f t="shared" si="4"/>
        <v>0</v>
      </c>
      <c r="I33" s="23">
        <f t="shared" si="5"/>
        <v>0</v>
      </c>
      <c r="J33" s="23">
        <f t="shared" ref="J33:J40" si="8">I33*D5</f>
        <v>0</v>
      </c>
    </row>
    <row r="34" spans="3:13" x14ac:dyDescent="0.25">
      <c r="C34" s="23" t="str">
        <f t="shared" si="1"/>
        <v xml:space="preserve"> Reunión con varios asistentes</v>
      </c>
      <c r="D34" s="23">
        <f t="shared" si="2"/>
        <v>5</v>
      </c>
      <c r="E34" s="43">
        <f t="shared" si="3"/>
        <v>120</v>
      </c>
      <c r="F34" s="43">
        <f t="shared" si="6"/>
        <v>600</v>
      </c>
      <c r="G34" s="42">
        <f t="shared" si="7"/>
        <v>3</v>
      </c>
      <c r="H34" s="23">
        <f t="shared" si="4"/>
        <v>6</v>
      </c>
      <c r="I34" s="23">
        <f t="shared" si="5"/>
        <v>18</v>
      </c>
      <c r="J34" s="23">
        <f t="shared" si="8"/>
        <v>7.2</v>
      </c>
    </row>
    <row r="35" spans="3:13" x14ac:dyDescent="0.25">
      <c r="C35" s="23" t="str">
        <f t="shared" si="1"/>
        <v xml:space="preserve"> Reunion uno a uno </v>
      </c>
      <c r="D35" s="23">
        <f t="shared" si="2"/>
        <v>0</v>
      </c>
      <c r="E35" s="43">
        <f t="shared" si="3"/>
        <v>0</v>
      </c>
      <c r="F35" s="43">
        <f t="shared" si="6"/>
        <v>0</v>
      </c>
      <c r="G35" s="42">
        <f t="shared" si="7"/>
        <v>0</v>
      </c>
      <c r="H35" s="23">
        <f t="shared" si="4"/>
        <v>0</v>
      </c>
      <c r="I35" s="23">
        <f t="shared" si="5"/>
        <v>0</v>
      </c>
      <c r="J35" s="23">
        <f t="shared" si="8"/>
        <v>0</v>
      </c>
    </row>
    <row r="36" spans="3:13" x14ac:dyDescent="0.25">
      <c r="C36" s="23" t="str">
        <f t="shared" si="1"/>
        <v xml:space="preserve"> Vídeo</v>
      </c>
      <c r="D36" s="23">
        <f t="shared" si="2"/>
        <v>0</v>
      </c>
      <c r="E36" s="43">
        <f t="shared" si="3"/>
        <v>0</v>
      </c>
      <c r="F36" s="43">
        <f t="shared" si="6"/>
        <v>0</v>
      </c>
      <c r="G36" s="42">
        <f t="shared" si="7"/>
        <v>0</v>
      </c>
      <c r="H36" s="23">
        <f t="shared" si="4"/>
        <v>0</v>
      </c>
      <c r="I36" s="23">
        <f t="shared" si="5"/>
        <v>0</v>
      </c>
      <c r="J36" s="23">
        <f t="shared" si="8"/>
        <v>0</v>
      </c>
    </row>
    <row r="37" spans="3:13" x14ac:dyDescent="0.25">
      <c r="C37" s="23" t="str">
        <f t="shared" si="1"/>
        <v xml:space="preserve"> Socialización con presentación</v>
      </c>
      <c r="D37" s="23">
        <f t="shared" si="2"/>
        <v>2</v>
      </c>
      <c r="E37" s="43">
        <f t="shared" si="3"/>
        <v>60</v>
      </c>
      <c r="F37" s="43">
        <f t="shared" si="6"/>
        <v>120</v>
      </c>
      <c r="G37" s="42">
        <f t="shared" si="7"/>
        <v>0.8</v>
      </c>
      <c r="H37" s="23">
        <f t="shared" si="4"/>
        <v>24</v>
      </c>
      <c r="I37" s="23">
        <f t="shared" si="5"/>
        <v>19.200000000000003</v>
      </c>
      <c r="J37" s="23">
        <f t="shared" si="8"/>
        <v>14.400000000000002</v>
      </c>
    </row>
    <row r="38" spans="3:13" x14ac:dyDescent="0.25">
      <c r="C38" s="23" t="str">
        <f t="shared" si="1"/>
        <v xml:space="preserve"> Capacitación formal</v>
      </c>
      <c r="D38" s="23">
        <f t="shared" si="2"/>
        <v>0</v>
      </c>
      <c r="E38" s="43">
        <f t="shared" si="3"/>
        <v>0</v>
      </c>
      <c r="F38" s="43">
        <f t="shared" si="6"/>
        <v>0</v>
      </c>
      <c r="G38" s="42">
        <f t="shared" si="7"/>
        <v>0</v>
      </c>
      <c r="H38" s="23">
        <f t="shared" si="4"/>
        <v>0</v>
      </c>
      <c r="I38" s="23">
        <f t="shared" si="5"/>
        <v>0</v>
      </c>
      <c r="J38" s="23">
        <f t="shared" si="8"/>
        <v>0</v>
      </c>
    </row>
    <row r="39" spans="3:13" x14ac:dyDescent="0.25">
      <c r="C39" s="23" t="str">
        <f t="shared" si="1"/>
        <v xml:space="preserve"> Taller practico </v>
      </c>
      <c r="D39" s="23">
        <f t="shared" si="2"/>
        <v>3</v>
      </c>
      <c r="E39" s="43">
        <f t="shared" si="3"/>
        <v>75</v>
      </c>
      <c r="F39" s="43">
        <f t="shared" si="6"/>
        <v>225</v>
      </c>
      <c r="G39" s="42">
        <f t="shared" si="7"/>
        <v>1.2000000000000002</v>
      </c>
      <c r="H39" s="23">
        <f t="shared" si="4"/>
        <v>15</v>
      </c>
      <c r="I39" s="23">
        <f t="shared" si="5"/>
        <v>18.000000000000004</v>
      </c>
      <c r="J39" s="23">
        <f t="shared" si="8"/>
        <v>18.000000000000004</v>
      </c>
    </row>
    <row r="40" spans="3:13" x14ac:dyDescent="0.25">
      <c r="C40" s="23" t="str">
        <f t="shared" si="1"/>
        <v xml:space="preserve"> OTRA </v>
      </c>
      <c r="D40" s="23">
        <f t="shared" si="2"/>
        <v>0</v>
      </c>
      <c r="E40" s="43">
        <f t="shared" si="3"/>
        <v>0</v>
      </c>
      <c r="F40" s="43">
        <f t="shared" si="6"/>
        <v>0</v>
      </c>
      <c r="G40" s="42">
        <f t="shared" si="7"/>
        <v>0</v>
      </c>
      <c r="H40" s="23">
        <f t="shared" si="4"/>
        <v>0</v>
      </c>
      <c r="I40" s="23">
        <f t="shared" si="5"/>
        <v>0</v>
      </c>
      <c r="J40" s="23">
        <f t="shared" si="8"/>
        <v>0</v>
      </c>
    </row>
    <row r="41" spans="3:13" x14ac:dyDescent="0.25">
      <c r="C41" s="44"/>
      <c r="D41" s="45"/>
      <c r="E41" s="44"/>
      <c r="F41" s="44"/>
      <c r="G41" s="44"/>
      <c r="H41" s="44"/>
      <c r="I41" s="44"/>
      <c r="K41" s="44"/>
      <c r="M41" s="46"/>
    </row>
    <row r="42" spans="3:13" x14ac:dyDescent="0.25">
      <c r="C42" s="44"/>
      <c r="D42" s="45"/>
      <c r="E42" s="44"/>
      <c r="F42" s="44"/>
      <c r="G42" s="44"/>
      <c r="H42" s="44"/>
      <c r="I42" s="44"/>
      <c r="K42" s="44"/>
      <c r="M42" s="46"/>
    </row>
  </sheetData>
  <mergeCells count="1">
    <mergeCell ref="E15:F15"/>
  </mergeCells>
  <phoneticPr fontId="20" type="noConversion"/>
  <dataValidations count="2">
    <dataValidation type="list" allowBlank="1" showInputMessage="1" showErrorMessage="1" prompt="Seleccione Si o No según corresponda" sqref="G13" xr:uid="{4D207250-E014-441B-8819-E38E5F256EAE}">
      <formula1>"Si,No,SELECCIONE"</formula1>
    </dataValidation>
    <dataValidation allowBlank="1" showInputMessage="1" showErrorMessage="1" promptTitle="Ejemplos:" prompt="Voz a voz, conversación, banner, capacitación, presentación, email, etc..." sqref="C5:C6 C8:C10 D4:D11" xr:uid="{BCE0FE3D-9509-4D01-AA9F-272922108BD6}"/>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CF71D-1251-4033-92E5-A1BFD356E91F}">
  <dimension ref="A1:X697"/>
  <sheetViews>
    <sheetView topLeftCell="V1" workbookViewId="0">
      <selection activeCell="X3" sqref="X3"/>
    </sheetView>
  </sheetViews>
  <sheetFormatPr baseColWidth="10" defaultRowHeight="12.5" x14ac:dyDescent="0.25"/>
  <cols>
    <col min="17" max="17" width="72" customWidth="1"/>
    <col min="18" max="19" width="6.453125" customWidth="1"/>
    <col min="20" max="20" width="7.08984375" bestFit="1" customWidth="1"/>
    <col min="21" max="21" width="31.90625" bestFit="1" customWidth="1"/>
    <col min="22" max="22" width="31.90625" customWidth="1"/>
  </cols>
  <sheetData>
    <row r="1" spans="1:24" ht="14.5" x14ac:dyDescent="0.35">
      <c r="A1" t="s">
        <v>176</v>
      </c>
      <c r="B1" t="s">
        <v>177</v>
      </c>
      <c r="C1" t="s">
        <v>178</v>
      </c>
      <c r="D1" s="8" t="s">
        <v>0</v>
      </c>
      <c r="E1" t="s">
        <v>181</v>
      </c>
      <c r="F1" s="9" t="s">
        <v>182</v>
      </c>
      <c r="G1" t="s">
        <v>183</v>
      </c>
      <c r="H1" t="s">
        <v>184</v>
      </c>
      <c r="I1" t="s">
        <v>185</v>
      </c>
      <c r="J1" t="s">
        <v>186</v>
      </c>
      <c r="K1" t="s">
        <v>187</v>
      </c>
      <c r="L1" t="s">
        <v>188</v>
      </c>
      <c r="M1" t="s">
        <v>189</v>
      </c>
      <c r="N1" t="s">
        <v>190</v>
      </c>
      <c r="O1" t="s">
        <v>191</v>
      </c>
      <c r="P1" t="s">
        <v>192</v>
      </c>
      <c r="Q1" s="8" t="s">
        <v>1537</v>
      </c>
      <c r="R1" t="s">
        <v>1540</v>
      </c>
      <c r="S1" t="s">
        <v>1541</v>
      </c>
      <c r="T1" s="10" t="s">
        <v>179</v>
      </c>
      <c r="U1" s="10" t="s">
        <v>180</v>
      </c>
      <c r="V1" s="11" t="s">
        <v>179</v>
      </c>
      <c r="X1" s="3" t="s">
        <v>61</v>
      </c>
    </row>
    <row r="2" spans="1:24" ht="14.5" x14ac:dyDescent="0.35">
      <c r="A2">
        <v>12209753</v>
      </c>
      <c r="B2" t="s">
        <v>193</v>
      </c>
      <c r="C2" t="s">
        <v>194</v>
      </c>
      <c r="D2" t="str">
        <f>TRIM(B2)&amp;" "&amp;TRIM(C2)</f>
        <v>YHON FAIVER CARDONA CICERI</v>
      </c>
      <c r="E2">
        <v>201</v>
      </c>
      <c r="F2" t="s">
        <v>100</v>
      </c>
      <c r="G2">
        <v>100</v>
      </c>
      <c r="H2" t="s">
        <v>98</v>
      </c>
      <c r="I2">
        <v>2</v>
      </c>
      <c r="J2" t="s">
        <v>195</v>
      </c>
      <c r="K2">
        <v>200</v>
      </c>
      <c r="L2" t="s">
        <v>112</v>
      </c>
      <c r="M2">
        <v>201</v>
      </c>
      <c r="N2" t="s">
        <v>100</v>
      </c>
      <c r="O2">
        <v>0</v>
      </c>
      <c r="P2" t="s">
        <v>196</v>
      </c>
      <c r="Q2" t="str">
        <f>IF(TRIM(P2)="NIVEL",IF(TRIM(N2)="NIVEL",IF(TRIM(L2)="NIVEL",IF(TRIM(J2)="NIVEL",TRIM(H2),TRIM(J2)),TRIM(L2)),TRIM(N2)),TRIM(P2))</f>
        <v>GRUPO DE INFORMES EMPRESARIALES</v>
      </c>
      <c r="R2">
        <v>45</v>
      </c>
      <c r="S2" t="s">
        <v>1542</v>
      </c>
      <c r="T2" s="10">
        <v>204411</v>
      </c>
      <c r="U2" s="10" t="s">
        <v>6</v>
      </c>
      <c r="V2" s="10" t="str">
        <f>TRIM(U2)&amp;" CÓDIGO "&amp;TRIM(T2)</f>
        <v>PROFESIONAL UNIVERSITARIO CÓDIGO 204411</v>
      </c>
      <c r="X2" s="35" t="s">
        <v>1591</v>
      </c>
    </row>
    <row r="3" spans="1:24" ht="14.5" x14ac:dyDescent="0.35">
      <c r="A3">
        <v>1148445048</v>
      </c>
      <c r="B3" t="s">
        <v>197</v>
      </c>
      <c r="C3" t="s">
        <v>198</v>
      </c>
      <c r="D3" t="str">
        <f t="shared" ref="D3:D66" si="0">TRIM(B3)&amp;" "&amp;TRIM(C3)</f>
        <v>CARLOS ANDRES GALLON VELEZ</v>
      </c>
      <c r="E3">
        <v>201</v>
      </c>
      <c r="F3" t="s">
        <v>100</v>
      </c>
      <c r="G3">
        <v>100</v>
      </c>
      <c r="H3" t="s">
        <v>98</v>
      </c>
      <c r="I3">
        <v>2</v>
      </c>
      <c r="J3" t="s">
        <v>195</v>
      </c>
      <c r="K3">
        <v>200</v>
      </c>
      <c r="L3" t="s">
        <v>112</v>
      </c>
      <c r="M3">
        <v>201</v>
      </c>
      <c r="N3" t="s">
        <v>100</v>
      </c>
      <c r="O3">
        <v>0</v>
      </c>
      <c r="P3" t="s">
        <v>196</v>
      </c>
      <c r="Q3" t="str">
        <f t="shared" ref="Q3:Q66" si="1">IF(TRIM(P3)="NIVEL",IF(TRIM(N3)="NIVEL",IF(TRIM(L3)="NIVEL",IF(TRIM(J3)="NIVEL",TRIM(H3),TRIM(J3)),TRIM(L3)),TRIM(N3)),TRIM(P3))</f>
        <v>GRUPO DE INFORMES EMPRESARIALES</v>
      </c>
      <c r="R3">
        <v>28</v>
      </c>
      <c r="S3" t="s">
        <v>1542</v>
      </c>
      <c r="T3" s="10">
        <v>404414</v>
      </c>
      <c r="U3" s="10" t="s">
        <v>8</v>
      </c>
      <c r="V3" s="10" t="str">
        <f t="shared" ref="V3:V66" si="2">TRIM(U3)&amp;" CÓDIGO "&amp;TRIM(T3)</f>
        <v>AUXILIAR ADMINISTRATIVO CÓDIGO 404414</v>
      </c>
      <c r="X3" s="3" t="s">
        <v>135</v>
      </c>
    </row>
    <row r="4" spans="1:24" ht="14.5" x14ac:dyDescent="0.35">
      <c r="A4">
        <v>1030674429</v>
      </c>
      <c r="B4" t="s">
        <v>199</v>
      </c>
      <c r="C4" t="s">
        <v>200</v>
      </c>
      <c r="D4" t="str">
        <f t="shared" si="0"/>
        <v>ASTRID LORENA AMAYA CASTRO</v>
      </c>
      <c r="E4">
        <v>201</v>
      </c>
      <c r="F4" t="s">
        <v>100</v>
      </c>
      <c r="G4">
        <v>100</v>
      </c>
      <c r="H4" t="s">
        <v>98</v>
      </c>
      <c r="I4">
        <v>2</v>
      </c>
      <c r="J4" t="s">
        <v>195</v>
      </c>
      <c r="K4">
        <v>200</v>
      </c>
      <c r="L4" t="s">
        <v>112</v>
      </c>
      <c r="M4">
        <v>201</v>
      </c>
      <c r="N4" t="s">
        <v>100</v>
      </c>
      <c r="O4">
        <v>0</v>
      </c>
      <c r="P4" t="s">
        <v>196</v>
      </c>
      <c r="Q4" t="str">
        <f t="shared" si="1"/>
        <v>GRUPO DE INFORMES EMPRESARIALES</v>
      </c>
      <c r="R4">
        <v>28</v>
      </c>
      <c r="S4" t="s">
        <v>3</v>
      </c>
      <c r="T4" s="10">
        <v>421015</v>
      </c>
      <c r="U4" s="10" t="s">
        <v>11</v>
      </c>
      <c r="V4" s="10" t="str">
        <f t="shared" si="2"/>
        <v>SECRETARIO EJECUTIVO CÓDIGO 421015</v>
      </c>
      <c r="X4" s="5" t="s">
        <v>136</v>
      </c>
    </row>
    <row r="5" spans="1:24" ht="14.5" x14ac:dyDescent="0.35">
      <c r="A5">
        <v>52250504</v>
      </c>
      <c r="B5" t="s">
        <v>201</v>
      </c>
      <c r="C5" t="s">
        <v>202</v>
      </c>
      <c r="D5" t="str">
        <f t="shared" si="0"/>
        <v>XIMENA ANDREA PAVA CASTRO</v>
      </c>
      <c r="E5">
        <v>201</v>
      </c>
      <c r="F5" t="s">
        <v>100</v>
      </c>
      <c r="G5">
        <v>100</v>
      </c>
      <c r="H5" t="s">
        <v>98</v>
      </c>
      <c r="I5">
        <v>2</v>
      </c>
      <c r="J5" t="s">
        <v>195</v>
      </c>
      <c r="K5">
        <v>200</v>
      </c>
      <c r="L5" t="s">
        <v>112</v>
      </c>
      <c r="M5">
        <v>201</v>
      </c>
      <c r="N5" t="s">
        <v>100</v>
      </c>
      <c r="O5">
        <v>0</v>
      </c>
      <c r="P5" t="s">
        <v>196</v>
      </c>
      <c r="Q5" t="str">
        <f t="shared" si="1"/>
        <v>GRUPO DE INFORMES EMPRESARIALES</v>
      </c>
      <c r="R5">
        <v>52</v>
      </c>
      <c r="S5" t="s">
        <v>3</v>
      </c>
      <c r="T5" s="10">
        <v>204407</v>
      </c>
      <c r="U5" s="10" t="s">
        <v>6</v>
      </c>
      <c r="V5" s="10" t="str">
        <f t="shared" si="2"/>
        <v>PROFESIONAL UNIVERSITARIO CÓDIGO 204407</v>
      </c>
      <c r="X5" s="3" t="s">
        <v>137</v>
      </c>
    </row>
    <row r="6" spans="1:24" ht="14.5" x14ac:dyDescent="0.35">
      <c r="A6">
        <v>19475536</v>
      </c>
      <c r="B6" t="s">
        <v>203</v>
      </c>
      <c r="C6" t="s">
        <v>204</v>
      </c>
      <c r="D6" t="str">
        <f t="shared" si="0"/>
        <v>ORLANDO JOSUE BUITRAGO RUBIANO</v>
      </c>
      <c r="E6">
        <v>201</v>
      </c>
      <c r="F6" t="s">
        <v>100</v>
      </c>
      <c r="G6">
        <v>100</v>
      </c>
      <c r="H6" t="s">
        <v>98</v>
      </c>
      <c r="I6">
        <v>2</v>
      </c>
      <c r="J6" t="s">
        <v>195</v>
      </c>
      <c r="K6">
        <v>200</v>
      </c>
      <c r="L6" t="s">
        <v>112</v>
      </c>
      <c r="M6">
        <v>201</v>
      </c>
      <c r="N6" t="s">
        <v>100</v>
      </c>
      <c r="O6">
        <v>0</v>
      </c>
      <c r="P6" t="s">
        <v>196</v>
      </c>
      <c r="Q6" t="str">
        <f t="shared" si="1"/>
        <v>GRUPO DE INFORMES EMPRESARIALES</v>
      </c>
      <c r="R6">
        <v>63</v>
      </c>
      <c r="S6" t="s">
        <v>1542</v>
      </c>
      <c r="T6" s="10">
        <v>202820</v>
      </c>
      <c r="U6" s="10" t="s">
        <v>9</v>
      </c>
      <c r="V6" s="10" t="str">
        <f t="shared" si="2"/>
        <v>PROFESIONAL ESPECIALIZADO CÓDIGO 202820</v>
      </c>
      <c r="X6" s="5" t="s">
        <v>138</v>
      </c>
    </row>
    <row r="7" spans="1:24" ht="14.5" x14ac:dyDescent="0.35">
      <c r="A7">
        <v>23689301</v>
      </c>
      <c r="B7" t="s">
        <v>205</v>
      </c>
      <c r="C7" t="s">
        <v>206</v>
      </c>
      <c r="D7" t="str">
        <f t="shared" si="0"/>
        <v>ANGELA PATRICIA PEÑARETE ORTIZ</v>
      </c>
      <c r="E7">
        <v>201</v>
      </c>
      <c r="F7" t="s">
        <v>100</v>
      </c>
      <c r="G7">
        <v>100</v>
      </c>
      <c r="H7" t="s">
        <v>98</v>
      </c>
      <c r="I7">
        <v>2</v>
      </c>
      <c r="J7" t="s">
        <v>195</v>
      </c>
      <c r="K7">
        <v>200</v>
      </c>
      <c r="L7" t="s">
        <v>112</v>
      </c>
      <c r="M7">
        <v>201</v>
      </c>
      <c r="N7" t="s">
        <v>100</v>
      </c>
      <c r="O7">
        <v>0</v>
      </c>
      <c r="P7" t="s">
        <v>196</v>
      </c>
      <c r="Q7" t="str">
        <f t="shared" si="1"/>
        <v>GRUPO DE INFORMES EMPRESARIALES</v>
      </c>
      <c r="R7">
        <v>67</v>
      </c>
      <c r="S7" t="s">
        <v>3</v>
      </c>
      <c r="T7" s="10">
        <v>202816</v>
      </c>
      <c r="U7" s="10" t="s">
        <v>9</v>
      </c>
      <c r="V7" s="10" t="str">
        <f t="shared" si="2"/>
        <v>PROFESIONAL ESPECIALIZADO CÓDIGO 202816</v>
      </c>
      <c r="X7" s="4" t="s">
        <v>139</v>
      </c>
    </row>
    <row r="8" spans="1:24" ht="14.5" x14ac:dyDescent="0.35">
      <c r="A8">
        <v>36287722</v>
      </c>
      <c r="B8" t="s">
        <v>207</v>
      </c>
      <c r="C8" t="s">
        <v>208</v>
      </c>
      <c r="D8" t="str">
        <f t="shared" si="0"/>
        <v>JOHANA MARIN CARDONA</v>
      </c>
      <c r="E8">
        <v>201</v>
      </c>
      <c r="F8" t="s">
        <v>100</v>
      </c>
      <c r="G8">
        <v>100</v>
      </c>
      <c r="H8" t="s">
        <v>98</v>
      </c>
      <c r="I8">
        <v>2</v>
      </c>
      <c r="J8" t="s">
        <v>195</v>
      </c>
      <c r="K8">
        <v>200</v>
      </c>
      <c r="L8" t="s">
        <v>112</v>
      </c>
      <c r="M8">
        <v>201</v>
      </c>
      <c r="N8" t="s">
        <v>100</v>
      </c>
      <c r="O8">
        <v>0</v>
      </c>
      <c r="P8" t="s">
        <v>196</v>
      </c>
      <c r="Q8" t="str">
        <f t="shared" si="1"/>
        <v>GRUPO DE INFORMES EMPRESARIALES</v>
      </c>
      <c r="R8">
        <v>47</v>
      </c>
      <c r="S8" t="s">
        <v>3</v>
      </c>
      <c r="T8" s="10">
        <v>20441</v>
      </c>
      <c r="U8" s="10" t="s">
        <v>6</v>
      </c>
      <c r="V8" s="10" t="str">
        <f t="shared" si="2"/>
        <v>PROFESIONAL UNIVERSITARIO CÓDIGO 20441</v>
      </c>
      <c r="X8" s="3" t="s">
        <v>140</v>
      </c>
    </row>
    <row r="9" spans="1:24" ht="14.5" x14ac:dyDescent="0.35">
      <c r="A9">
        <v>15988257</v>
      </c>
      <c r="B9" t="s">
        <v>209</v>
      </c>
      <c r="C9" t="s">
        <v>210</v>
      </c>
      <c r="D9" t="str">
        <f t="shared" si="0"/>
        <v>BERNARDO GOMEZ CARDENAS</v>
      </c>
      <c r="E9">
        <v>670</v>
      </c>
      <c r="F9" s="1" t="s">
        <v>1539</v>
      </c>
      <c r="G9">
        <v>100</v>
      </c>
      <c r="H9" t="s">
        <v>98</v>
      </c>
      <c r="I9">
        <v>3</v>
      </c>
      <c r="J9" t="s">
        <v>212</v>
      </c>
      <c r="K9">
        <v>670</v>
      </c>
      <c r="L9" t="s">
        <v>213</v>
      </c>
      <c r="M9">
        <v>0</v>
      </c>
      <c r="N9" t="s">
        <v>196</v>
      </c>
      <c r="O9">
        <v>0</v>
      </c>
      <c r="P9" t="s">
        <v>196</v>
      </c>
      <c r="Q9" t="str">
        <f t="shared" si="1"/>
        <v>INTENDENCIA REGIONAL DE LA ZONA EJE CAFETERO</v>
      </c>
      <c r="R9">
        <v>55</v>
      </c>
      <c r="S9" t="s">
        <v>1542</v>
      </c>
      <c r="T9" s="10">
        <v>204411</v>
      </c>
      <c r="U9" s="10" t="s">
        <v>6</v>
      </c>
      <c r="V9" s="10" t="str">
        <f t="shared" si="2"/>
        <v>PROFESIONAL UNIVERSITARIO CÓDIGO 204411</v>
      </c>
      <c r="X9" s="5" t="s">
        <v>141</v>
      </c>
    </row>
    <row r="10" spans="1:24" ht="14.5" x14ac:dyDescent="0.35">
      <c r="A10">
        <v>24870452</v>
      </c>
      <c r="B10" t="s">
        <v>214</v>
      </c>
      <c r="C10" t="s">
        <v>215</v>
      </c>
      <c r="D10" t="str">
        <f t="shared" si="0"/>
        <v>YORLLY ALANNY ALZATE OSORIO</v>
      </c>
      <c r="E10">
        <v>670</v>
      </c>
      <c r="F10" t="s">
        <v>211</v>
      </c>
      <c r="G10">
        <v>100</v>
      </c>
      <c r="H10" t="s">
        <v>98</v>
      </c>
      <c r="I10">
        <v>3</v>
      </c>
      <c r="J10" t="s">
        <v>212</v>
      </c>
      <c r="K10">
        <v>670</v>
      </c>
      <c r="L10" t="s">
        <v>213</v>
      </c>
      <c r="M10">
        <v>0</v>
      </c>
      <c r="N10" t="s">
        <v>196</v>
      </c>
      <c r="O10">
        <v>0</v>
      </c>
      <c r="P10" t="s">
        <v>196</v>
      </c>
      <c r="Q10" t="str">
        <f t="shared" si="1"/>
        <v>INTENDENCIA REGIONAL DE LA ZONA EJE CAFETERO</v>
      </c>
      <c r="R10">
        <v>48</v>
      </c>
      <c r="S10" t="s">
        <v>3</v>
      </c>
      <c r="T10" s="10">
        <v>202818</v>
      </c>
      <c r="U10" s="10" t="s">
        <v>9</v>
      </c>
      <c r="V10" s="10" t="str">
        <f t="shared" si="2"/>
        <v>PROFESIONAL ESPECIALIZADO CÓDIGO 202818</v>
      </c>
      <c r="X10" s="3" t="s">
        <v>142</v>
      </c>
    </row>
    <row r="11" spans="1:24" ht="14.5" x14ac:dyDescent="0.35">
      <c r="A11">
        <v>25233840</v>
      </c>
      <c r="B11" t="s">
        <v>216</v>
      </c>
      <c r="C11" t="s">
        <v>217</v>
      </c>
      <c r="D11" t="str">
        <f t="shared" si="0"/>
        <v>GLORIA PATRICIA GIRALDO ARCILA</v>
      </c>
      <c r="E11">
        <v>670</v>
      </c>
      <c r="F11" t="s">
        <v>211</v>
      </c>
      <c r="G11">
        <v>100</v>
      </c>
      <c r="H11" t="s">
        <v>98</v>
      </c>
      <c r="I11">
        <v>3</v>
      </c>
      <c r="J11" t="s">
        <v>212</v>
      </c>
      <c r="K11">
        <v>670</v>
      </c>
      <c r="L11" t="s">
        <v>213</v>
      </c>
      <c r="M11">
        <v>0</v>
      </c>
      <c r="N11" t="s">
        <v>196</v>
      </c>
      <c r="O11">
        <v>0</v>
      </c>
      <c r="P11" t="s">
        <v>196</v>
      </c>
      <c r="Q11" t="str">
        <f t="shared" si="1"/>
        <v>INTENDENCIA REGIONAL DE LA ZONA EJE CAFETERO</v>
      </c>
      <c r="R11">
        <v>54</v>
      </c>
      <c r="S11" t="s">
        <v>3</v>
      </c>
      <c r="T11" s="10">
        <v>421022</v>
      </c>
      <c r="U11" s="10" t="s">
        <v>11</v>
      </c>
      <c r="V11" s="10" t="str">
        <f t="shared" si="2"/>
        <v>SECRETARIO EJECUTIVO CÓDIGO 421022</v>
      </c>
      <c r="X11" s="3" t="s">
        <v>143</v>
      </c>
    </row>
    <row r="12" spans="1:24" ht="14.5" x14ac:dyDescent="0.35">
      <c r="A12">
        <v>30313328</v>
      </c>
      <c r="B12" t="s">
        <v>218</v>
      </c>
      <c r="C12" t="s">
        <v>219</v>
      </c>
      <c r="D12" t="str">
        <f t="shared" si="0"/>
        <v>ACENETH JIMENEZ MOGOLLON</v>
      </c>
      <c r="E12">
        <v>670</v>
      </c>
      <c r="F12" t="s">
        <v>211</v>
      </c>
      <c r="G12">
        <v>100</v>
      </c>
      <c r="H12" t="s">
        <v>98</v>
      </c>
      <c r="I12">
        <v>3</v>
      </c>
      <c r="J12" t="s">
        <v>212</v>
      </c>
      <c r="K12">
        <v>670</v>
      </c>
      <c r="L12" t="s">
        <v>213</v>
      </c>
      <c r="M12">
        <v>0</v>
      </c>
      <c r="N12" t="s">
        <v>196</v>
      </c>
      <c r="O12">
        <v>0</v>
      </c>
      <c r="P12" t="s">
        <v>196</v>
      </c>
      <c r="Q12" t="str">
        <f t="shared" si="1"/>
        <v>INTENDENCIA REGIONAL DE LA ZONA EJE CAFETERO</v>
      </c>
      <c r="R12">
        <v>56</v>
      </c>
      <c r="S12" t="s">
        <v>3</v>
      </c>
      <c r="T12" s="10">
        <v>406408</v>
      </c>
      <c r="U12" s="10" t="s">
        <v>7</v>
      </c>
      <c r="V12" s="10" t="str">
        <f t="shared" si="2"/>
        <v>AUXILIAR DE SERVICIOS GENERALES CÓDIGO 406408</v>
      </c>
      <c r="X12" s="3" t="s">
        <v>144</v>
      </c>
    </row>
    <row r="13" spans="1:24" ht="14.5" x14ac:dyDescent="0.35">
      <c r="A13">
        <v>73231589</v>
      </c>
      <c r="B13" t="s">
        <v>220</v>
      </c>
      <c r="C13" t="s">
        <v>221</v>
      </c>
      <c r="D13" t="str">
        <f t="shared" si="0"/>
        <v>EDILBERTO RUFINO NAVARRO RODRIGUEZ</v>
      </c>
      <c r="E13">
        <v>670</v>
      </c>
      <c r="F13" t="s">
        <v>211</v>
      </c>
      <c r="G13">
        <v>100</v>
      </c>
      <c r="H13" t="s">
        <v>98</v>
      </c>
      <c r="I13">
        <v>3</v>
      </c>
      <c r="J13" t="s">
        <v>212</v>
      </c>
      <c r="K13">
        <v>670</v>
      </c>
      <c r="L13" t="s">
        <v>213</v>
      </c>
      <c r="M13">
        <v>0</v>
      </c>
      <c r="N13" t="s">
        <v>196</v>
      </c>
      <c r="O13">
        <v>0</v>
      </c>
      <c r="P13" t="s">
        <v>196</v>
      </c>
      <c r="Q13" t="str">
        <f t="shared" si="1"/>
        <v>INTENDENCIA REGIONAL DE LA ZONA EJE CAFETERO</v>
      </c>
      <c r="R13">
        <v>42</v>
      </c>
      <c r="S13" t="s">
        <v>1542</v>
      </c>
      <c r="T13" s="10">
        <v>202818</v>
      </c>
      <c r="U13" s="10" t="s">
        <v>9</v>
      </c>
      <c r="V13" s="10" t="str">
        <f t="shared" si="2"/>
        <v>PROFESIONAL ESPECIALIZADO CÓDIGO 202818</v>
      </c>
      <c r="X13" s="5" t="s">
        <v>145</v>
      </c>
    </row>
    <row r="14" spans="1:24" ht="14.5" x14ac:dyDescent="0.35">
      <c r="A14">
        <v>75076630</v>
      </c>
      <c r="B14" t="s">
        <v>222</v>
      </c>
      <c r="C14" t="s">
        <v>223</v>
      </c>
      <c r="D14" t="str">
        <f t="shared" si="0"/>
        <v>JUAN EDUARDO LOPEZ GOMEZ</v>
      </c>
      <c r="E14">
        <v>670</v>
      </c>
      <c r="F14" t="s">
        <v>211</v>
      </c>
      <c r="G14">
        <v>100</v>
      </c>
      <c r="H14" t="s">
        <v>98</v>
      </c>
      <c r="I14">
        <v>3</v>
      </c>
      <c r="J14" t="s">
        <v>212</v>
      </c>
      <c r="K14">
        <v>670</v>
      </c>
      <c r="L14" t="s">
        <v>213</v>
      </c>
      <c r="M14">
        <v>0</v>
      </c>
      <c r="N14" t="s">
        <v>196</v>
      </c>
      <c r="O14">
        <v>0</v>
      </c>
      <c r="P14" t="s">
        <v>196</v>
      </c>
      <c r="Q14" t="str">
        <f t="shared" si="1"/>
        <v>INTENDENCIA REGIONAL DE LA ZONA EJE CAFETERO</v>
      </c>
      <c r="R14">
        <v>50</v>
      </c>
      <c r="S14" t="s">
        <v>1542</v>
      </c>
      <c r="T14" s="10">
        <v>202818</v>
      </c>
      <c r="U14" s="10" t="s">
        <v>9</v>
      </c>
      <c r="V14" s="10" t="str">
        <f t="shared" si="2"/>
        <v>PROFESIONAL ESPECIALIZADO CÓDIGO 202818</v>
      </c>
      <c r="X14" s="6" t="s">
        <v>171</v>
      </c>
    </row>
    <row r="15" spans="1:24" ht="14.5" x14ac:dyDescent="0.35">
      <c r="A15">
        <v>1053766735</v>
      </c>
      <c r="B15" t="s">
        <v>224</v>
      </c>
      <c r="C15" t="s">
        <v>225</v>
      </c>
      <c r="D15" t="str">
        <f t="shared" si="0"/>
        <v>LUISA FERNANDA CARDONA PEREZ</v>
      </c>
      <c r="E15">
        <v>670</v>
      </c>
      <c r="F15" t="s">
        <v>211</v>
      </c>
      <c r="G15">
        <v>100</v>
      </c>
      <c r="H15" t="s">
        <v>98</v>
      </c>
      <c r="I15">
        <v>3</v>
      </c>
      <c r="J15" t="s">
        <v>212</v>
      </c>
      <c r="K15">
        <v>670</v>
      </c>
      <c r="L15" t="s">
        <v>213</v>
      </c>
      <c r="M15">
        <v>0</v>
      </c>
      <c r="N15" t="s">
        <v>196</v>
      </c>
      <c r="O15">
        <v>0</v>
      </c>
      <c r="P15" t="s">
        <v>196</v>
      </c>
      <c r="Q15" t="str">
        <f t="shared" si="1"/>
        <v>INTENDENCIA REGIONAL DE LA ZONA EJE CAFETERO</v>
      </c>
      <c r="R15">
        <v>39</v>
      </c>
      <c r="S15" t="s">
        <v>3</v>
      </c>
      <c r="T15" s="10">
        <v>20441</v>
      </c>
      <c r="U15" s="10" t="s">
        <v>6</v>
      </c>
      <c r="V15" s="10" t="str">
        <f t="shared" si="2"/>
        <v>PROFESIONAL UNIVERSITARIO CÓDIGO 20441</v>
      </c>
      <c r="X15" s="3" t="s">
        <v>146</v>
      </c>
    </row>
    <row r="16" spans="1:24" ht="14.5" x14ac:dyDescent="0.35">
      <c r="A16">
        <v>1053777662</v>
      </c>
      <c r="B16" t="s">
        <v>224</v>
      </c>
      <c r="C16" t="s">
        <v>226</v>
      </c>
      <c r="D16" t="str">
        <f t="shared" si="0"/>
        <v>LUISA FERNANDA RAMIREZ OROZCO</v>
      </c>
      <c r="E16">
        <v>670</v>
      </c>
      <c r="F16" t="s">
        <v>211</v>
      </c>
      <c r="G16">
        <v>100</v>
      </c>
      <c r="H16" t="s">
        <v>98</v>
      </c>
      <c r="I16">
        <v>3</v>
      </c>
      <c r="J16" t="s">
        <v>212</v>
      </c>
      <c r="K16">
        <v>670</v>
      </c>
      <c r="L16" t="s">
        <v>213</v>
      </c>
      <c r="M16">
        <v>0</v>
      </c>
      <c r="N16" t="s">
        <v>196</v>
      </c>
      <c r="O16">
        <v>0</v>
      </c>
      <c r="P16" t="s">
        <v>196</v>
      </c>
      <c r="Q16" t="str">
        <f t="shared" si="1"/>
        <v>INTENDENCIA REGIONAL DE LA ZONA EJE CAFETERO</v>
      </c>
      <c r="R16">
        <v>38</v>
      </c>
      <c r="S16" t="s">
        <v>3</v>
      </c>
      <c r="T16" s="10">
        <v>312416</v>
      </c>
      <c r="U16" s="10" t="s">
        <v>55</v>
      </c>
      <c r="V16" s="10" t="str">
        <f t="shared" si="2"/>
        <v>TECNICO ADMINISTRATIVO CÓDIGO 312416</v>
      </c>
      <c r="X16" s="4" t="s">
        <v>147</v>
      </c>
    </row>
    <row r="17" spans="1:24" ht="14.5" x14ac:dyDescent="0.35">
      <c r="A17">
        <v>9037956</v>
      </c>
      <c r="B17" t="s">
        <v>227</v>
      </c>
      <c r="C17" t="s">
        <v>228</v>
      </c>
      <c r="D17" t="str">
        <f t="shared" si="0"/>
        <v>ALFREDO JOSE BLANCO ESPINOSA</v>
      </c>
      <c r="E17">
        <v>243</v>
      </c>
      <c r="F17" t="s">
        <v>229</v>
      </c>
      <c r="G17">
        <v>100</v>
      </c>
      <c r="H17" t="s">
        <v>98</v>
      </c>
      <c r="I17">
        <v>2</v>
      </c>
      <c r="J17" t="s">
        <v>195</v>
      </c>
      <c r="K17">
        <v>200</v>
      </c>
      <c r="L17" t="s">
        <v>112</v>
      </c>
      <c r="M17">
        <v>240</v>
      </c>
      <c r="N17" t="s">
        <v>230</v>
      </c>
      <c r="O17">
        <v>243</v>
      </c>
      <c r="P17" t="s">
        <v>229</v>
      </c>
      <c r="Q17" t="str">
        <f t="shared" si="1"/>
        <v>GRUPO DE SOSTENIBILIDAD EMPRESARIAL Y SUPERVISION DE SOCIEDADES BIC</v>
      </c>
      <c r="R17">
        <v>66</v>
      </c>
      <c r="S17" t="s">
        <v>1542</v>
      </c>
      <c r="T17" s="10">
        <v>202816</v>
      </c>
      <c r="U17" s="10" t="s">
        <v>9</v>
      </c>
      <c r="V17" s="10" t="str">
        <f t="shared" si="2"/>
        <v>PROFESIONAL ESPECIALIZADO CÓDIGO 202816</v>
      </c>
      <c r="X17" s="3" t="s">
        <v>148</v>
      </c>
    </row>
    <row r="18" spans="1:24" ht="14.5" x14ac:dyDescent="0.35">
      <c r="A18">
        <v>1019114831</v>
      </c>
      <c r="B18" t="s">
        <v>231</v>
      </c>
      <c r="C18" t="s">
        <v>232</v>
      </c>
      <c r="D18" t="str">
        <f t="shared" si="0"/>
        <v>SINDY LORENA GONZALEZ ESPITIA</v>
      </c>
      <c r="E18">
        <v>243</v>
      </c>
      <c r="F18" t="s">
        <v>229</v>
      </c>
      <c r="G18">
        <v>100</v>
      </c>
      <c r="H18" t="s">
        <v>98</v>
      </c>
      <c r="I18">
        <v>2</v>
      </c>
      <c r="J18" t="s">
        <v>195</v>
      </c>
      <c r="K18">
        <v>200</v>
      </c>
      <c r="L18" t="s">
        <v>112</v>
      </c>
      <c r="M18">
        <v>240</v>
      </c>
      <c r="N18" t="s">
        <v>230</v>
      </c>
      <c r="O18">
        <v>243</v>
      </c>
      <c r="P18" t="s">
        <v>229</v>
      </c>
      <c r="Q18" t="str">
        <f t="shared" si="1"/>
        <v>GRUPO DE SOSTENIBILIDAD EMPRESARIAL Y SUPERVISION DE SOCIEDADES BIC</v>
      </c>
      <c r="R18">
        <v>29</v>
      </c>
      <c r="S18" t="s">
        <v>3</v>
      </c>
      <c r="T18" s="10">
        <v>421015</v>
      </c>
      <c r="U18" s="10" t="s">
        <v>11</v>
      </c>
      <c r="V18" s="10" t="str">
        <f t="shared" si="2"/>
        <v>SECRETARIO EJECUTIVO CÓDIGO 421015</v>
      </c>
      <c r="X18" s="3" t="s">
        <v>149</v>
      </c>
    </row>
    <row r="19" spans="1:24" ht="14.5" x14ac:dyDescent="0.35">
      <c r="A19">
        <v>51951747</v>
      </c>
      <c r="B19" t="s">
        <v>233</v>
      </c>
      <c r="C19" t="s">
        <v>234</v>
      </c>
      <c r="D19" t="str">
        <f t="shared" si="0"/>
        <v>MARIA DEL PILAR GARCIA OTALVARO</v>
      </c>
      <c r="E19">
        <v>243</v>
      </c>
      <c r="F19" t="s">
        <v>229</v>
      </c>
      <c r="G19">
        <v>100</v>
      </c>
      <c r="H19" t="s">
        <v>98</v>
      </c>
      <c r="I19">
        <v>2</v>
      </c>
      <c r="J19" t="s">
        <v>195</v>
      </c>
      <c r="K19">
        <v>200</v>
      </c>
      <c r="L19" t="s">
        <v>112</v>
      </c>
      <c r="M19">
        <v>240</v>
      </c>
      <c r="N19" t="s">
        <v>230</v>
      </c>
      <c r="O19">
        <v>243</v>
      </c>
      <c r="P19" t="s">
        <v>229</v>
      </c>
      <c r="Q19" t="str">
        <f t="shared" si="1"/>
        <v>GRUPO DE SOSTENIBILIDAD EMPRESARIAL Y SUPERVISION DE SOCIEDADES BIC</v>
      </c>
      <c r="R19">
        <v>56</v>
      </c>
      <c r="S19" t="s">
        <v>3</v>
      </c>
      <c r="T19" s="10">
        <v>312416</v>
      </c>
      <c r="U19" s="10" t="s">
        <v>55</v>
      </c>
      <c r="V19" s="10" t="str">
        <f t="shared" si="2"/>
        <v>TECNICO ADMINISTRATIVO CÓDIGO 312416</v>
      </c>
      <c r="X19" s="3" t="s">
        <v>150</v>
      </c>
    </row>
    <row r="20" spans="1:24" ht="14.5" x14ac:dyDescent="0.35">
      <c r="A20">
        <v>51969065</v>
      </c>
      <c r="B20" t="s">
        <v>235</v>
      </c>
      <c r="C20" t="s">
        <v>236</v>
      </c>
      <c r="D20" t="str">
        <f t="shared" si="0"/>
        <v>OLGA LUCIA CASTILLO CUBILLOS</v>
      </c>
      <c r="E20">
        <v>510</v>
      </c>
      <c r="F20" t="s">
        <v>74</v>
      </c>
      <c r="G20">
        <v>100</v>
      </c>
      <c r="H20" t="s">
        <v>98</v>
      </c>
      <c r="I20">
        <v>5</v>
      </c>
      <c r="J20" t="s">
        <v>83</v>
      </c>
      <c r="K20">
        <v>505</v>
      </c>
      <c r="L20" t="s">
        <v>76</v>
      </c>
      <c r="M20">
        <v>510</v>
      </c>
      <c r="N20" t="s">
        <v>237</v>
      </c>
      <c r="O20">
        <v>0</v>
      </c>
      <c r="P20" t="s">
        <v>196</v>
      </c>
      <c r="Q20" t="str">
        <f t="shared" si="1"/>
        <v>GRUPO DE ADMINISTRACION DE TALENTO HUMANO</v>
      </c>
      <c r="R20">
        <v>55</v>
      </c>
      <c r="S20" t="s">
        <v>3</v>
      </c>
      <c r="T20" s="10">
        <v>204411</v>
      </c>
      <c r="U20" s="10" t="s">
        <v>6</v>
      </c>
      <c r="V20" s="10" t="str">
        <f t="shared" si="2"/>
        <v>PROFESIONAL UNIVERSITARIO CÓDIGO 204411</v>
      </c>
      <c r="X20" s="3" t="s">
        <v>151</v>
      </c>
    </row>
    <row r="21" spans="1:24" ht="14.5" x14ac:dyDescent="0.35">
      <c r="A21">
        <v>52305739</v>
      </c>
      <c r="B21" t="s">
        <v>238</v>
      </c>
      <c r="C21" t="s">
        <v>239</v>
      </c>
      <c r="D21" t="str">
        <f t="shared" si="0"/>
        <v>SHIRLEY GORDILLO CASTIBLANCO</v>
      </c>
      <c r="E21">
        <v>510</v>
      </c>
      <c r="F21" t="s">
        <v>74</v>
      </c>
      <c r="G21">
        <v>100</v>
      </c>
      <c r="H21" t="s">
        <v>98</v>
      </c>
      <c r="I21">
        <v>5</v>
      </c>
      <c r="J21" t="s">
        <v>83</v>
      </c>
      <c r="K21">
        <v>505</v>
      </c>
      <c r="L21" t="s">
        <v>76</v>
      </c>
      <c r="M21">
        <v>510</v>
      </c>
      <c r="N21" t="s">
        <v>237</v>
      </c>
      <c r="O21">
        <v>0</v>
      </c>
      <c r="P21" t="s">
        <v>196</v>
      </c>
      <c r="Q21" t="str">
        <f t="shared" si="1"/>
        <v>GRUPO DE ADMINISTRACION DE TALENTO HUMANO</v>
      </c>
      <c r="R21">
        <v>47</v>
      </c>
      <c r="S21" t="s">
        <v>3</v>
      </c>
      <c r="T21" s="10">
        <v>313214</v>
      </c>
      <c r="U21" s="10" t="s">
        <v>5</v>
      </c>
      <c r="V21" s="10" t="str">
        <f t="shared" si="2"/>
        <v>TECNICO OPERATIVO CÓDIGO 313214</v>
      </c>
      <c r="X21" s="3" t="s">
        <v>152</v>
      </c>
    </row>
    <row r="22" spans="1:24" ht="14.5" x14ac:dyDescent="0.35">
      <c r="A22">
        <v>1010184946</v>
      </c>
      <c r="B22" t="s">
        <v>240</v>
      </c>
      <c r="C22" t="s">
        <v>241</v>
      </c>
      <c r="D22" t="str">
        <f t="shared" si="0"/>
        <v>GINA ROCIO ROJAS CASTRO</v>
      </c>
      <c r="E22">
        <v>510</v>
      </c>
      <c r="F22" t="s">
        <v>74</v>
      </c>
      <c r="G22">
        <v>100</v>
      </c>
      <c r="H22" t="s">
        <v>98</v>
      </c>
      <c r="I22">
        <v>5</v>
      </c>
      <c r="J22" t="s">
        <v>83</v>
      </c>
      <c r="K22">
        <v>505</v>
      </c>
      <c r="L22" t="s">
        <v>76</v>
      </c>
      <c r="M22">
        <v>510</v>
      </c>
      <c r="N22" t="s">
        <v>237</v>
      </c>
      <c r="O22">
        <v>0</v>
      </c>
      <c r="P22" t="s">
        <v>196</v>
      </c>
      <c r="Q22" t="str">
        <f t="shared" si="1"/>
        <v>GRUPO DE ADMINISTRACION DE TALENTO HUMANO</v>
      </c>
      <c r="R22">
        <v>36</v>
      </c>
      <c r="S22" t="s">
        <v>3</v>
      </c>
      <c r="T22" s="10">
        <v>404414</v>
      </c>
      <c r="U22" s="10" t="s">
        <v>8</v>
      </c>
      <c r="V22" s="10" t="str">
        <f t="shared" si="2"/>
        <v>AUXILIAR ADMINISTRATIVO CÓDIGO 404414</v>
      </c>
      <c r="X22" s="3" t="s">
        <v>153</v>
      </c>
    </row>
    <row r="23" spans="1:24" ht="14.5" x14ac:dyDescent="0.35">
      <c r="A23">
        <v>80086873</v>
      </c>
      <c r="B23" t="s">
        <v>242</v>
      </c>
      <c r="C23" t="s">
        <v>243</v>
      </c>
      <c r="D23" t="str">
        <f t="shared" si="0"/>
        <v>EDWIN ANDRES CASAS VELA</v>
      </c>
      <c r="E23">
        <v>510</v>
      </c>
      <c r="F23" t="s">
        <v>74</v>
      </c>
      <c r="G23">
        <v>100</v>
      </c>
      <c r="H23" t="s">
        <v>98</v>
      </c>
      <c r="I23">
        <v>5</v>
      </c>
      <c r="J23" t="s">
        <v>83</v>
      </c>
      <c r="K23">
        <v>505</v>
      </c>
      <c r="L23" t="s">
        <v>76</v>
      </c>
      <c r="M23">
        <v>510</v>
      </c>
      <c r="N23" t="s">
        <v>237</v>
      </c>
      <c r="O23">
        <v>0</v>
      </c>
      <c r="P23" t="s">
        <v>196</v>
      </c>
      <c r="Q23" t="str">
        <f t="shared" si="1"/>
        <v>GRUPO DE ADMINISTRACION DE TALENTO HUMANO</v>
      </c>
      <c r="R23">
        <v>44</v>
      </c>
      <c r="S23" t="s">
        <v>1542</v>
      </c>
      <c r="T23" s="10">
        <v>312416</v>
      </c>
      <c r="U23" s="10" t="s">
        <v>55</v>
      </c>
      <c r="V23" s="10" t="str">
        <f t="shared" si="2"/>
        <v>TECNICO ADMINISTRATIVO CÓDIGO 312416</v>
      </c>
      <c r="X23" s="5" t="s">
        <v>154</v>
      </c>
    </row>
    <row r="24" spans="1:24" ht="14.5" x14ac:dyDescent="0.35">
      <c r="A24">
        <v>52475111</v>
      </c>
      <c r="B24" t="s">
        <v>244</v>
      </c>
      <c r="C24" t="s">
        <v>245</v>
      </c>
      <c r="D24" t="str">
        <f t="shared" si="0"/>
        <v>ANDREA PAOLA MARIN AGUIRRE</v>
      </c>
      <c r="E24">
        <v>510</v>
      </c>
      <c r="F24" t="s">
        <v>74</v>
      </c>
      <c r="G24">
        <v>100</v>
      </c>
      <c r="H24" t="s">
        <v>98</v>
      </c>
      <c r="I24">
        <v>5</v>
      </c>
      <c r="J24" t="s">
        <v>83</v>
      </c>
      <c r="K24">
        <v>505</v>
      </c>
      <c r="L24" t="s">
        <v>76</v>
      </c>
      <c r="M24">
        <v>510</v>
      </c>
      <c r="N24" t="s">
        <v>237</v>
      </c>
      <c r="O24">
        <v>0</v>
      </c>
      <c r="P24" t="s">
        <v>196</v>
      </c>
      <c r="Q24" t="str">
        <f t="shared" si="1"/>
        <v>GRUPO DE ADMINISTRACION DE TALENTO HUMANO</v>
      </c>
      <c r="R24">
        <v>47</v>
      </c>
      <c r="S24" t="s">
        <v>3</v>
      </c>
      <c r="T24" s="10">
        <v>204407</v>
      </c>
      <c r="U24" s="10" t="s">
        <v>6</v>
      </c>
      <c r="V24" s="10" t="str">
        <f t="shared" si="2"/>
        <v>PROFESIONAL UNIVERSITARIO CÓDIGO 204407</v>
      </c>
      <c r="X24" s="5" t="s">
        <v>155</v>
      </c>
    </row>
    <row r="25" spans="1:24" ht="14.5" x14ac:dyDescent="0.35">
      <c r="A25">
        <v>52476706</v>
      </c>
      <c r="B25" t="s">
        <v>246</v>
      </c>
      <c r="C25" t="s">
        <v>247</v>
      </c>
      <c r="D25" t="str">
        <f t="shared" si="0"/>
        <v>MARCELA MARTINEZ LOPEZ</v>
      </c>
      <c r="E25">
        <v>510</v>
      </c>
      <c r="F25" t="s">
        <v>74</v>
      </c>
      <c r="G25">
        <v>100</v>
      </c>
      <c r="H25" t="s">
        <v>98</v>
      </c>
      <c r="I25">
        <v>5</v>
      </c>
      <c r="J25" t="s">
        <v>83</v>
      </c>
      <c r="K25">
        <v>505</v>
      </c>
      <c r="L25" t="s">
        <v>76</v>
      </c>
      <c r="M25">
        <v>510</v>
      </c>
      <c r="N25" t="s">
        <v>237</v>
      </c>
      <c r="O25">
        <v>0</v>
      </c>
      <c r="P25" t="s">
        <v>196</v>
      </c>
      <c r="Q25" t="str">
        <f t="shared" si="1"/>
        <v>GRUPO DE ADMINISTRACION DE TALENTO HUMANO</v>
      </c>
      <c r="R25">
        <v>47</v>
      </c>
      <c r="S25" t="s">
        <v>3</v>
      </c>
      <c r="T25" s="10">
        <v>20441</v>
      </c>
      <c r="U25" s="10" t="s">
        <v>6</v>
      </c>
      <c r="V25" s="10" t="str">
        <f t="shared" si="2"/>
        <v>PROFESIONAL UNIVERSITARIO CÓDIGO 20441</v>
      </c>
      <c r="X25" s="3" t="s">
        <v>156</v>
      </c>
    </row>
    <row r="26" spans="1:24" ht="14.5" x14ac:dyDescent="0.35">
      <c r="A26">
        <v>52889857</v>
      </c>
      <c r="B26" t="s">
        <v>248</v>
      </c>
      <c r="C26" t="s">
        <v>249</v>
      </c>
      <c r="D26" t="str">
        <f t="shared" si="0"/>
        <v>BLANCA YANNETH PALOMO MARTINEZ</v>
      </c>
      <c r="E26">
        <v>510</v>
      </c>
      <c r="F26" t="s">
        <v>74</v>
      </c>
      <c r="G26">
        <v>100</v>
      </c>
      <c r="H26" t="s">
        <v>98</v>
      </c>
      <c r="I26">
        <v>5</v>
      </c>
      <c r="J26" t="s">
        <v>83</v>
      </c>
      <c r="K26">
        <v>505</v>
      </c>
      <c r="L26" t="s">
        <v>76</v>
      </c>
      <c r="M26">
        <v>510</v>
      </c>
      <c r="N26" t="s">
        <v>237</v>
      </c>
      <c r="O26">
        <v>0</v>
      </c>
      <c r="P26" t="s">
        <v>196</v>
      </c>
      <c r="Q26" t="str">
        <f t="shared" si="1"/>
        <v>GRUPO DE ADMINISTRACION DE TALENTO HUMANO</v>
      </c>
      <c r="R26">
        <v>44</v>
      </c>
      <c r="S26" t="s">
        <v>3</v>
      </c>
      <c r="T26" s="10">
        <v>312416</v>
      </c>
      <c r="U26" s="10" t="s">
        <v>55</v>
      </c>
      <c r="V26" s="10" t="str">
        <f t="shared" si="2"/>
        <v>TECNICO ADMINISTRATIVO CÓDIGO 312416</v>
      </c>
      <c r="X26" s="3" t="s">
        <v>157</v>
      </c>
    </row>
    <row r="27" spans="1:24" ht="14.5" x14ac:dyDescent="0.35">
      <c r="A27">
        <v>51940947</v>
      </c>
      <c r="B27" t="s">
        <v>250</v>
      </c>
      <c r="C27" t="s">
        <v>251</v>
      </c>
      <c r="D27" t="str">
        <f t="shared" si="0"/>
        <v>ANGELA MARIA GONZALEZ ALBARRACIN</v>
      </c>
      <c r="E27">
        <v>510</v>
      </c>
      <c r="F27" t="s">
        <v>74</v>
      </c>
      <c r="G27">
        <v>100</v>
      </c>
      <c r="H27" t="s">
        <v>98</v>
      </c>
      <c r="I27">
        <v>5</v>
      </c>
      <c r="J27" t="s">
        <v>83</v>
      </c>
      <c r="K27">
        <v>505</v>
      </c>
      <c r="L27" t="s">
        <v>76</v>
      </c>
      <c r="M27">
        <v>510</v>
      </c>
      <c r="N27" t="s">
        <v>237</v>
      </c>
      <c r="O27">
        <v>0</v>
      </c>
      <c r="P27" t="s">
        <v>196</v>
      </c>
      <c r="Q27" t="str">
        <f t="shared" si="1"/>
        <v>GRUPO DE ADMINISTRACION DE TALENTO HUMANO</v>
      </c>
      <c r="R27">
        <v>58</v>
      </c>
      <c r="S27" t="s">
        <v>3</v>
      </c>
      <c r="T27" s="10">
        <v>202814</v>
      </c>
      <c r="U27" s="10" t="s">
        <v>9</v>
      </c>
      <c r="V27" s="10" t="str">
        <f t="shared" si="2"/>
        <v>PROFESIONAL ESPECIALIZADO CÓDIGO 202814</v>
      </c>
      <c r="X27" s="3" t="s">
        <v>158</v>
      </c>
    </row>
    <row r="28" spans="1:24" ht="14.5" x14ac:dyDescent="0.35">
      <c r="A28">
        <v>35415256</v>
      </c>
      <c r="B28" t="s">
        <v>252</v>
      </c>
      <c r="C28" t="s">
        <v>253</v>
      </c>
      <c r="D28" t="str">
        <f t="shared" si="0"/>
        <v>MARY NELLY SALINAS GARNICA</v>
      </c>
      <c r="E28">
        <v>510</v>
      </c>
      <c r="F28" t="s">
        <v>74</v>
      </c>
      <c r="G28">
        <v>100</v>
      </c>
      <c r="H28" t="s">
        <v>98</v>
      </c>
      <c r="I28">
        <v>5</v>
      </c>
      <c r="J28" t="s">
        <v>83</v>
      </c>
      <c r="K28">
        <v>505</v>
      </c>
      <c r="L28" t="s">
        <v>76</v>
      </c>
      <c r="M28">
        <v>510</v>
      </c>
      <c r="N28" t="s">
        <v>237</v>
      </c>
      <c r="O28">
        <v>0</v>
      </c>
      <c r="P28" t="s">
        <v>196</v>
      </c>
      <c r="Q28" t="str">
        <f t="shared" si="1"/>
        <v>GRUPO DE ADMINISTRACION DE TALENTO HUMANO</v>
      </c>
      <c r="R28">
        <v>53</v>
      </c>
      <c r="S28" t="s">
        <v>3</v>
      </c>
      <c r="T28" s="10">
        <v>204407</v>
      </c>
      <c r="U28" s="10" t="s">
        <v>6</v>
      </c>
      <c r="V28" s="10" t="str">
        <f t="shared" si="2"/>
        <v>PROFESIONAL UNIVERSITARIO CÓDIGO 204407</v>
      </c>
      <c r="X28" s="3" t="s">
        <v>159</v>
      </c>
    </row>
    <row r="29" spans="1:24" ht="14.5" x14ac:dyDescent="0.35">
      <c r="A29">
        <v>39693223</v>
      </c>
      <c r="B29" t="s">
        <v>254</v>
      </c>
      <c r="C29" t="s">
        <v>255</v>
      </c>
      <c r="D29" t="str">
        <f t="shared" si="0"/>
        <v>CLAUDIA PATRICIA GONZALEZ DIAZ</v>
      </c>
      <c r="E29">
        <v>510</v>
      </c>
      <c r="F29" t="s">
        <v>74</v>
      </c>
      <c r="G29">
        <v>100</v>
      </c>
      <c r="H29" t="s">
        <v>98</v>
      </c>
      <c r="I29">
        <v>5</v>
      </c>
      <c r="J29" t="s">
        <v>83</v>
      </c>
      <c r="K29">
        <v>505</v>
      </c>
      <c r="L29" t="s">
        <v>76</v>
      </c>
      <c r="M29">
        <v>510</v>
      </c>
      <c r="N29" t="s">
        <v>237</v>
      </c>
      <c r="O29">
        <v>0</v>
      </c>
      <c r="P29" t="s">
        <v>196</v>
      </c>
      <c r="Q29" t="str">
        <f t="shared" si="1"/>
        <v>GRUPO DE ADMINISTRACION DE TALENTO HUMANO</v>
      </c>
      <c r="R29">
        <v>59</v>
      </c>
      <c r="S29" t="s">
        <v>3</v>
      </c>
      <c r="T29" s="10">
        <v>313214</v>
      </c>
      <c r="U29" s="10" t="s">
        <v>5</v>
      </c>
      <c r="V29" s="10" t="str">
        <f t="shared" si="2"/>
        <v>TECNICO OPERATIVO CÓDIGO 313214</v>
      </c>
      <c r="X29" s="5" t="s">
        <v>160</v>
      </c>
    </row>
    <row r="30" spans="1:24" ht="14.5" x14ac:dyDescent="0.35">
      <c r="A30">
        <v>45523720</v>
      </c>
      <c r="B30" t="s">
        <v>256</v>
      </c>
      <c r="C30" t="s">
        <v>257</v>
      </c>
      <c r="D30" t="str">
        <f t="shared" si="0"/>
        <v>ERIKA PATRICIA ATENCIA RUIZ</v>
      </c>
      <c r="E30">
        <v>510</v>
      </c>
      <c r="F30" t="s">
        <v>74</v>
      </c>
      <c r="G30">
        <v>100</v>
      </c>
      <c r="H30" t="s">
        <v>98</v>
      </c>
      <c r="I30">
        <v>5</v>
      </c>
      <c r="J30" t="s">
        <v>83</v>
      </c>
      <c r="K30">
        <v>505</v>
      </c>
      <c r="L30" t="s">
        <v>76</v>
      </c>
      <c r="M30">
        <v>510</v>
      </c>
      <c r="N30" t="s">
        <v>237</v>
      </c>
      <c r="O30">
        <v>0</v>
      </c>
      <c r="P30" t="s">
        <v>196</v>
      </c>
      <c r="Q30" t="str">
        <f t="shared" si="1"/>
        <v>GRUPO DE ADMINISTRACION DE TALENTO HUMANO</v>
      </c>
      <c r="R30">
        <v>44</v>
      </c>
      <c r="S30" t="s">
        <v>3</v>
      </c>
      <c r="T30" s="10">
        <v>20441</v>
      </c>
      <c r="U30" s="10" t="s">
        <v>6</v>
      </c>
      <c r="V30" s="10" t="str">
        <f t="shared" si="2"/>
        <v>PROFESIONAL UNIVERSITARIO CÓDIGO 20441</v>
      </c>
      <c r="X30" s="3" t="s">
        <v>161</v>
      </c>
    </row>
    <row r="31" spans="1:24" ht="14.5" x14ac:dyDescent="0.35">
      <c r="A31">
        <v>1024517064</v>
      </c>
      <c r="B31" t="s">
        <v>258</v>
      </c>
      <c r="C31" t="s">
        <v>259</v>
      </c>
      <c r="D31" t="str">
        <f t="shared" si="0"/>
        <v>CLAUDIA SORANI RESTREPO QUINTERO</v>
      </c>
      <c r="E31">
        <v>510</v>
      </c>
      <c r="F31" t="s">
        <v>74</v>
      </c>
      <c r="G31">
        <v>100</v>
      </c>
      <c r="H31" t="s">
        <v>98</v>
      </c>
      <c r="I31">
        <v>5</v>
      </c>
      <c r="J31" t="s">
        <v>83</v>
      </c>
      <c r="K31">
        <v>505</v>
      </c>
      <c r="L31" t="s">
        <v>76</v>
      </c>
      <c r="M31">
        <v>510</v>
      </c>
      <c r="N31" t="s">
        <v>237</v>
      </c>
      <c r="O31">
        <v>0</v>
      </c>
      <c r="P31" t="s">
        <v>196</v>
      </c>
      <c r="Q31" t="str">
        <f t="shared" si="1"/>
        <v>GRUPO DE ADMINISTRACION DE TALENTO HUMANO</v>
      </c>
      <c r="R31">
        <v>34</v>
      </c>
      <c r="S31" t="s">
        <v>3</v>
      </c>
      <c r="T31" s="10">
        <v>406408</v>
      </c>
      <c r="U31" s="10" t="s">
        <v>7</v>
      </c>
      <c r="V31" s="10" t="str">
        <f t="shared" si="2"/>
        <v>AUXILIAR DE SERVICIOS GENERALES CÓDIGO 406408</v>
      </c>
      <c r="X31" s="3" t="s">
        <v>162</v>
      </c>
    </row>
    <row r="32" spans="1:24" ht="14.5" x14ac:dyDescent="0.35">
      <c r="A32">
        <v>1032481250</v>
      </c>
      <c r="B32" t="s">
        <v>260</v>
      </c>
      <c r="C32" t="s">
        <v>261</v>
      </c>
      <c r="D32" t="str">
        <f t="shared" si="0"/>
        <v>JOHAN CAMILO OCHOA ANGEL</v>
      </c>
      <c r="E32">
        <v>510</v>
      </c>
      <c r="F32" t="s">
        <v>74</v>
      </c>
      <c r="G32">
        <v>100</v>
      </c>
      <c r="H32" t="s">
        <v>98</v>
      </c>
      <c r="I32">
        <v>5</v>
      </c>
      <c r="J32" t="s">
        <v>83</v>
      </c>
      <c r="K32">
        <v>505</v>
      </c>
      <c r="L32" t="s">
        <v>76</v>
      </c>
      <c r="M32">
        <v>510</v>
      </c>
      <c r="N32" t="s">
        <v>237</v>
      </c>
      <c r="O32">
        <v>0</v>
      </c>
      <c r="P32" t="s">
        <v>196</v>
      </c>
      <c r="Q32" t="str">
        <f t="shared" si="1"/>
        <v>GRUPO DE ADMINISTRACION DE TALENTO HUMANO</v>
      </c>
      <c r="R32">
        <v>29</v>
      </c>
      <c r="S32" t="s">
        <v>1542</v>
      </c>
      <c r="T32" s="10">
        <v>313214</v>
      </c>
      <c r="U32" s="10" t="s">
        <v>5</v>
      </c>
      <c r="V32" s="10" t="str">
        <f t="shared" si="2"/>
        <v>TECNICO OPERATIVO CÓDIGO 313214</v>
      </c>
      <c r="X32" s="3" t="s">
        <v>163</v>
      </c>
    </row>
    <row r="33" spans="1:24" ht="14.5" x14ac:dyDescent="0.35">
      <c r="A33">
        <v>80827562</v>
      </c>
      <c r="B33" t="s">
        <v>262</v>
      </c>
      <c r="C33" t="s">
        <v>263</v>
      </c>
      <c r="D33" t="str">
        <f t="shared" si="0"/>
        <v>PABLO HERNAN GOMEZ PIÑEROS</v>
      </c>
      <c r="E33">
        <v>510</v>
      </c>
      <c r="F33" t="s">
        <v>74</v>
      </c>
      <c r="G33">
        <v>100</v>
      </c>
      <c r="H33" t="s">
        <v>98</v>
      </c>
      <c r="I33">
        <v>5</v>
      </c>
      <c r="J33" t="s">
        <v>83</v>
      </c>
      <c r="K33">
        <v>505</v>
      </c>
      <c r="L33" t="s">
        <v>76</v>
      </c>
      <c r="M33">
        <v>510</v>
      </c>
      <c r="N33" t="s">
        <v>237</v>
      </c>
      <c r="O33">
        <v>0</v>
      </c>
      <c r="P33" t="s">
        <v>196</v>
      </c>
      <c r="Q33" t="str">
        <f t="shared" si="1"/>
        <v>GRUPO DE ADMINISTRACION DE TALENTO HUMANO</v>
      </c>
      <c r="R33">
        <v>41</v>
      </c>
      <c r="S33" t="s">
        <v>1542</v>
      </c>
      <c r="T33" s="10">
        <v>204411</v>
      </c>
      <c r="U33" s="10" t="s">
        <v>6</v>
      </c>
      <c r="V33" s="10" t="str">
        <f t="shared" si="2"/>
        <v>PROFESIONAL UNIVERSITARIO CÓDIGO 204411</v>
      </c>
      <c r="X33" s="5" t="s">
        <v>164</v>
      </c>
    </row>
    <row r="34" spans="1:24" ht="14.5" x14ac:dyDescent="0.35">
      <c r="A34">
        <v>1058843769</v>
      </c>
      <c r="B34" t="s">
        <v>264</v>
      </c>
      <c r="C34" t="s">
        <v>265</v>
      </c>
      <c r="D34" t="str">
        <f t="shared" si="0"/>
        <v>DEIBER ALIRIO RAMIREZ GALLEGO</v>
      </c>
      <c r="E34">
        <v>160</v>
      </c>
      <c r="F34" t="s">
        <v>70</v>
      </c>
      <c r="G34">
        <v>100</v>
      </c>
      <c r="H34" t="s">
        <v>98</v>
      </c>
      <c r="I34">
        <v>6</v>
      </c>
      <c r="J34" t="s">
        <v>266</v>
      </c>
      <c r="K34">
        <v>160</v>
      </c>
      <c r="L34" t="s">
        <v>267</v>
      </c>
      <c r="M34">
        <v>0</v>
      </c>
      <c r="N34" t="s">
        <v>196</v>
      </c>
      <c r="O34">
        <v>0</v>
      </c>
      <c r="P34" t="s">
        <v>196</v>
      </c>
      <c r="Q34" t="str">
        <f t="shared" si="1"/>
        <v>GRUPO DE SISTEMAS Y ARQUITECTURA DE TECNOLOGIA</v>
      </c>
      <c r="R34">
        <v>36</v>
      </c>
      <c r="S34" t="s">
        <v>1542</v>
      </c>
      <c r="T34" s="10">
        <v>20441</v>
      </c>
      <c r="U34" s="10" t="s">
        <v>6</v>
      </c>
      <c r="V34" s="10" t="str">
        <f t="shared" si="2"/>
        <v>PROFESIONAL UNIVERSITARIO CÓDIGO 20441</v>
      </c>
      <c r="X34" s="3" t="s">
        <v>165</v>
      </c>
    </row>
    <row r="35" spans="1:24" ht="14.5" x14ac:dyDescent="0.35">
      <c r="A35">
        <v>1032375746</v>
      </c>
      <c r="B35" t="s">
        <v>268</v>
      </c>
      <c r="C35" t="s">
        <v>269</v>
      </c>
      <c r="D35" t="str">
        <f t="shared" si="0"/>
        <v>MARISOL CASTIBLANCO CALIXTO</v>
      </c>
      <c r="E35">
        <v>108</v>
      </c>
      <c r="F35" t="s">
        <v>75</v>
      </c>
      <c r="G35">
        <v>100</v>
      </c>
      <c r="H35" t="s">
        <v>98</v>
      </c>
      <c r="I35">
        <v>6</v>
      </c>
      <c r="J35" t="s">
        <v>266</v>
      </c>
      <c r="K35">
        <v>108</v>
      </c>
      <c r="L35" t="s">
        <v>270</v>
      </c>
      <c r="M35">
        <v>0</v>
      </c>
      <c r="N35" t="s">
        <v>196</v>
      </c>
      <c r="O35">
        <v>0</v>
      </c>
      <c r="P35" t="s">
        <v>196</v>
      </c>
      <c r="Q35" t="str">
        <f t="shared" si="1"/>
        <v>GRUPO DE INNOVACION, DESARROLLO Y ARQUITECTURA DE APLICACIONES</v>
      </c>
      <c r="R35">
        <v>39</v>
      </c>
      <c r="S35" t="s">
        <v>3</v>
      </c>
      <c r="T35" s="10">
        <v>202814</v>
      </c>
      <c r="U35" s="10" t="s">
        <v>9</v>
      </c>
      <c r="V35" s="10" t="str">
        <f t="shared" si="2"/>
        <v>PROFESIONAL ESPECIALIZADO CÓDIGO 202814</v>
      </c>
      <c r="X35" s="5" t="s">
        <v>166</v>
      </c>
    </row>
    <row r="36" spans="1:24" ht="14.5" x14ac:dyDescent="0.35">
      <c r="A36">
        <v>80125993</v>
      </c>
      <c r="B36" t="s">
        <v>271</v>
      </c>
      <c r="C36" t="s">
        <v>272</v>
      </c>
      <c r="D36" t="str">
        <f t="shared" si="0"/>
        <v>DIEGO ALEJANDRO FRANCO GARCIA</v>
      </c>
      <c r="E36">
        <v>162</v>
      </c>
      <c r="F36" t="s">
        <v>126</v>
      </c>
      <c r="G36">
        <v>100</v>
      </c>
      <c r="H36" t="s">
        <v>98</v>
      </c>
      <c r="I36">
        <v>6</v>
      </c>
      <c r="J36" t="s">
        <v>266</v>
      </c>
      <c r="K36">
        <v>162</v>
      </c>
      <c r="L36" t="s">
        <v>126</v>
      </c>
      <c r="M36">
        <v>0</v>
      </c>
      <c r="N36" t="s">
        <v>196</v>
      </c>
      <c r="O36">
        <v>0</v>
      </c>
      <c r="P36" t="s">
        <v>196</v>
      </c>
      <c r="Q36" t="str">
        <f t="shared" si="1"/>
        <v>GRUPO DE PROYECTOS DE TECNOLOGIA</v>
      </c>
      <c r="R36">
        <v>43</v>
      </c>
      <c r="S36" t="s">
        <v>1542</v>
      </c>
      <c r="T36" s="10">
        <v>204407</v>
      </c>
      <c r="U36" s="10" t="s">
        <v>6</v>
      </c>
      <c r="V36" s="10" t="str">
        <f t="shared" si="2"/>
        <v>PROFESIONAL UNIVERSITARIO CÓDIGO 204407</v>
      </c>
      <c r="X36" s="5" t="s">
        <v>167</v>
      </c>
    </row>
    <row r="37" spans="1:24" ht="14.5" x14ac:dyDescent="0.35">
      <c r="A37">
        <v>1024483562</v>
      </c>
      <c r="B37" t="s">
        <v>273</v>
      </c>
      <c r="C37" t="s">
        <v>274</v>
      </c>
      <c r="D37" t="str">
        <f t="shared" si="0"/>
        <v>GISSELA KATERINE CALLEJAS RODRIGUEZ</v>
      </c>
      <c r="E37">
        <v>159</v>
      </c>
      <c r="F37" t="s">
        <v>113</v>
      </c>
      <c r="G37">
        <v>100</v>
      </c>
      <c r="H37" t="s">
        <v>98</v>
      </c>
      <c r="I37">
        <v>6</v>
      </c>
      <c r="J37" t="s">
        <v>266</v>
      </c>
      <c r="K37">
        <v>0</v>
      </c>
      <c r="L37" t="s">
        <v>196</v>
      </c>
      <c r="M37">
        <v>0</v>
      </c>
      <c r="N37" t="s">
        <v>196</v>
      </c>
      <c r="O37">
        <v>0</v>
      </c>
      <c r="P37" t="s">
        <v>196</v>
      </c>
      <c r="Q37" t="str">
        <f t="shared" si="1"/>
        <v>DIRECCION DE TECNOLOGIA DE LA INFORMACION Y LAS TELECOMUNICACIONES</v>
      </c>
      <c r="R37">
        <v>37</v>
      </c>
      <c r="S37" t="s">
        <v>3</v>
      </c>
      <c r="T37" s="10">
        <v>421015</v>
      </c>
      <c r="U37" s="10" t="s">
        <v>11</v>
      </c>
      <c r="V37" s="10" t="str">
        <f t="shared" si="2"/>
        <v>SECRETARIO EJECUTIVO CÓDIGO 421015</v>
      </c>
      <c r="X37" s="3" t="s">
        <v>168</v>
      </c>
    </row>
    <row r="38" spans="1:24" ht="14.5" x14ac:dyDescent="0.35">
      <c r="A38">
        <v>51932244</v>
      </c>
      <c r="B38" t="s">
        <v>275</v>
      </c>
      <c r="C38" t="s">
        <v>276</v>
      </c>
      <c r="D38" t="str">
        <f t="shared" si="0"/>
        <v>WILMA ROCIO PEDROZO ULLOA</v>
      </c>
      <c r="E38">
        <v>163</v>
      </c>
      <c r="F38" t="s">
        <v>116</v>
      </c>
      <c r="G38">
        <v>100</v>
      </c>
      <c r="H38" t="s">
        <v>98</v>
      </c>
      <c r="I38">
        <v>6</v>
      </c>
      <c r="J38" t="s">
        <v>266</v>
      </c>
      <c r="K38">
        <v>0</v>
      </c>
      <c r="L38" t="s">
        <v>196</v>
      </c>
      <c r="M38">
        <v>0</v>
      </c>
      <c r="N38" t="s">
        <v>196</v>
      </c>
      <c r="O38">
        <v>0</v>
      </c>
      <c r="P38" t="s">
        <v>196</v>
      </c>
      <c r="Q38" t="str">
        <f t="shared" si="1"/>
        <v>DIRECCION DE TECNOLOGIA DE LA INFORMACION Y LAS TELECOMUNICACIONES</v>
      </c>
      <c r="R38">
        <v>57</v>
      </c>
      <c r="S38" t="s">
        <v>3</v>
      </c>
      <c r="T38" s="10">
        <v>202816</v>
      </c>
      <c r="U38" s="10" t="s">
        <v>9</v>
      </c>
      <c r="V38" s="10" t="str">
        <f t="shared" si="2"/>
        <v>PROFESIONAL ESPECIALIZADO CÓDIGO 202816</v>
      </c>
      <c r="X38" s="3" t="s">
        <v>169</v>
      </c>
    </row>
    <row r="39" spans="1:24" ht="14.5" x14ac:dyDescent="0.35">
      <c r="A39">
        <v>80725397</v>
      </c>
      <c r="B39" t="s">
        <v>277</v>
      </c>
      <c r="C39" t="s">
        <v>278</v>
      </c>
      <c r="D39" t="str">
        <f t="shared" si="0"/>
        <v>CAMILO EDUARDO LEON CHAVES</v>
      </c>
      <c r="E39">
        <v>161</v>
      </c>
      <c r="F39" t="s">
        <v>96</v>
      </c>
      <c r="G39">
        <v>100</v>
      </c>
      <c r="H39" t="s">
        <v>98</v>
      </c>
      <c r="I39">
        <v>6</v>
      </c>
      <c r="J39" t="s">
        <v>266</v>
      </c>
      <c r="K39">
        <v>161</v>
      </c>
      <c r="L39" t="s">
        <v>96</v>
      </c>
      <c r="M39">
        <v>0</v>
      </c>
      <c r="N39" t="s">
        <v>196</v>
      </c>
      <c r="O39">
        <v>0</v>
      </c>
      <c r="P39" t="s">
        <v>196</v>
      </c>
      <c r="Q39" t="str">
        <f t="shared" si="1"/>
        <v>GRUPO DE ARQUITECTURA DE DATOS</v>
      </c>
      <c r="R39">
        <v>43</v>
      </c>
      <c r="S39" t="s">
        <v>1542</v>
      </c>
      <c r="T39" s="10">
        <v>204411</v>
      </c>
      <c r="U39" s="10" t="s">
        <v>6</v>
      </c>
      <c r="V39" s="10" t="str">
        <f t="shared" si="2"/>
        <v>PROFESIONAL UNIVERSITARIO CÓDIGO 204411</v>
      </c>
      <c r="X39" s="3" t="s">
        <v>170</v>
      </c>
    </row>
    <row r="40" spans="1:24" x14ac:dyDescent="0.25">
      <c r="A40">
        <v>7178654</v>
      </c>
      <c r="B40" t="s">
        <v>279</v>
      </c>
      <c r="C40" t="s">
        <v>280</v>
      </c>
      <c r="D40" t="str">
        <f t="shared" si="0"/>
        <v>JOHN ALEXANDER ALBA GONZALEZ</v>
      </c>
      <c r="E40">
        <v>160</v>
      </c>
      <c r="F40" t="s">
        <v>70</v>
      </c>
      <c r="G40">
        <v>100</v>
      </c>
      <c r="H40" t="s">
        <v>98</v>
      </c>
      <c r="I40">
        <v>6</v>
      </c>
      <c r="J40" t="s">
        <v>266</v>
      </c>
      <c r="K40">
        <v>160</v>
      </c>
      <c r="L40" t="s">
        <v>267</v>
      </c>
      <c r="M40">
        <v>0</v>
      </c>
      <c r="N40" t="s">
        <v>196</v>
      </c>
      <c r="O40">
        <v>0</v>
      </c>
      <c r="P40" t="s">
        <v>196</v>
      </c>
      <c r="Q40" t="str">
        <f t="shared" si="1"/>
        <v>GRUPO DE SISTEMAS Y ARQUITECTURA DE TECNOLOGIA</v>
      </c>
      <c r="R40">
        <v>45</v>
      </c>
      <c r="S40" t="s">
        <v>1542</v>
      </c>
      <c r="T40" s="10">
        <v>202816</v>
      </c>
      <c r="U40" s="10" t="s">
        <v>9</v>
      </c>
      <c r="V40" s="10" t="str">
        <f t="shared" si="2"/>
        <v>PROFESIONAL ESPECIALIZADO CÓDIGO 202816</v>
      </c>
    </row>
    <row r="41" spans="1:24" x14ac:dyDescent="0.25">
      <c r="A41">
        <v>12265990</v>
      </c>
      <c r="B41" t="s">
        <v>281</v>
      </c>
      <c r="C41" t="s">
        <v>282</v>
      </c>
      <c r="D41" t="str">
        <f t="shared" si="0"/>
        <v>FREDY CALDERON CALDERON</v>
      </c>
      <c r="E41">
        <v>160</v>
      </c>
      <c r="F41" t="s">
        <v>70</v>
      </c>
      <c r="G41">
        <v>100</v>
      </c>
      <c r="H41" t="s">
        <v>98</v>
      </c>
      <c r="I41">
        <v>6</v>
      </c>
      <c r="J41" t="s">
        <v>266</v>
      </c>
      <c r="K41">
        <v>160</v>
      </c>
      <c r="L41" t="s">
        <v>267</v>
      </c>
      <c r="M41">
        <v>0</v>
      </c>
      <c r="N41" t="s">
        <v>196</v>
      </c>
      <c r="O41">
        <v>0</v>
      </c>
      <c r="P41" t="s">
        <v>196</v>
      </c>
      <c r="Q41" t="str">
        <f t="shared" si="1"/>
        <v>GRUPO DE SISTEMAS Y ARQUITECTURA DE TECNOLOGIA</v>
      </c>
      <c r="R41">
        <v>44</v>
      </c>
      <c r="S41" t="s">
        <v>1542</v>
      </c>
      <c r="T41" s="10">
        <v>313214</v>
      </c>
      <c r="U41" s="10" t="s">
        <v>5</v>
      </c>
      <c r="V41" s="10" t="str">
        <f t="shared" si="2"/>
        <v>TECNICO OPERATIVO CÓDIGO 313214</v>
      </c>
    </row>
    <row r="42" spans="1:24" x14ac:dyDescent="0.25">
      <c r="A42">
        <v>80744724</v>
      </c>
      <c r="B42" t="s">
        <v>283</v>
      </c>
      <c r="C42" t="s">
        <v>284</v>
      </c>
      <c r="D42" t="str">
        <f t="shared" si="0"/>
        <v>DIDIER GAVIRIA MONTEALEGRE</v>
      </c>
      <c r="E42">
        <v>160</v>
      </c>
      <c r="F42" t="s">
        <v>70</v>
      </c>
      <c r="G42">
        <v>100</v>
      </c>
      <c r="H42" t="s">
        <v>98</v>
      </c>
      <c r="I42">
        <v>6</v>
      </c>
      <c r="J42" t="s">
        <v>266</v>
      </c>
      <c r="K42">
        <v>160</v>
      </c>
      <c r="L42" t="s">
        <v>267</v>
      </c>
      <c r="M42">
        <v>0</v>
      </c>
      <c r="N42" t="s">
        <v>196</v>
      </c>
      <c r="O42">
        <v>0</v>
      </c>
      <c r="P42" t="s">
        <v>196</v>
      </c>
      <c r="Q42" t="str">
        <f t="shared" si="1"/>
        <v>GRUPO DE SISTEMAS Y ARQUITECTURA DE TECNOLOGIA</v>
      </c>
      <c r="R42">
        <v>42</v>
      </c>
      <c r="S42" t="s">
        <v>1542</v>
      </c>
      <c r="T42" s="10">
        <v>312416</v>
      </c>
      <c r="U42" s="10" t="s">
        <v>55</v>
      </c>
      <c r="V42" s="10" t="str">
        <f t="shared" si="2"/>
        <v>TECNICO ADMINISTRATIVO CÓDIGO 312416</v>
      </c>
    </row>
    <row r="43" spans="1:24" x14ac:dyDescent="0.25">
      <c r="A43">
        <v>1092339467</v>
      </c>
      <c r="B43" t="s">
        <v>285</v>
      </c>
      <c r="C43" t="s">
        <v>286</v>
      </c>
      <c r="D43" t="str">
        <f t="shared" si="0"/>
        <v>ELIANA BERNAL RIVEROS</v>
      </c>
      <c r="E43">
        <v>210</v>
      </c>
      <c r="F43" t="s">
        <v>89</v>
      </c>
      <c r="G43">
        <v>100</v>
      </c>
      <c r="H43" t="s">
        <v>98</v>
      </c>
      <c r="I43">
        <v>2</v>
      </c>
      <c r="J43" t="s">
        <v>195</v>
      </c>
      <c r="K43">
        <v>200</v>
      </c>
      <c r="L43" t="s">
        <v>112</v>
      </c>
      <c r="M43">
        <v>210</v>
      </c>
      <c r="N43" t="s">
        <v>287</v>
      </c>
      <c r="O43">
        <v>0</v>
      </c>
      <c r="P43" t="s">
        <v>196</v>
      </c>
      <c r="Q43" t="str">
        <f t="shared" si="1"/>
        <v>DIRECCION EMPRESARIAL Y ESTUDIOS ECONOMICOS Y CONTABLES</v>
      </c>
      <c r="R43">
        <v>37</v>
      </c>
      <c r="S43" t="s">
        <v>3</v>
      </c>
      <c r="T43" s="10">
        <v>204407</v>
      </c>
      <c r="U43" s="10" t="s">
        <v>6</v>
      </c>
      <c r="V43" s="10" t="str">
        <f t="shared" si="2"/>
        <v>PROFESIONAL UNIVERSITARIO CÓDIGO 204407</v>
      </c>
    </row>
    <row r="44" spans="1:24" x14ac:dyDescent="0.25">
      <c r="A44">
        <v>1018410610</v>
      </c>
      <c r="B44" t="s">
        <v>288</v>
      </c>
      <c r="C44" t="s">
        <v>289</v>
      </c>
      <c r="D44" t="str">
        <f t="shared" si="0"/>
        <v>BEATRIZ CAROLINA RAMIREZ GOMEZ</v>
      </c>
      <c r="E44">
        <v>204</v>
      </c>
      <c r="F44" t="s">
        <v>123</v>
      </c>
      <c r="G44">
        <v>100</v>
      </c>
      <c r="H44" t="s">
        <v>98</v>
      </c>
      <c r="I44">
        <v>2</v>
      </c>
      <c r="J44" t="s">
        <v>195</v>
      </c>
      <c r="K44">
        <v>200</v>
      </c>
      <c r="L44" t="s">
        <v>112</v>
      </c>
      <c r="M44">
        <v>210</v>
      </c>
      <c r="N44" t="s">
        <v>287</v>
      </c>
      <c r="O44">
        <v>204</v>
      </c>
      <c r="P44" t="s">
        <v>123</v>
      </c>
      <c r="Q44" t="str">
        <f t="shared" si="1"/>
        <v>GRUPO DE ESTUDIOS EMPRESARIALES</v>
      </c>
      <c r="R44">
        <v>38</v>
      </c>
      <c r="S44" t="s">
        <v>3</v>
      </c>
      <c r="T44" s="10">
        <v>204411</v>
      </c>
      <c r="U44" s="10" t="s">
        <v>6</v>
      </c>
      <c r="V44" s="10" t="str">
        <f t="shared" si="2"/>
        <v>PROFESIONAL UNIVERSITARIO CÓDIGO 204411</v>
      </c>
    </row>
    <row r="45" spans="1:24" x14ac:dyDescent="0.25">
      <c r="A45">
        <v>52517750</v>
      </c>
      <c r="B45" t="s">
        <v>290</v>
      </c>
      <c r="C45" t="s">
        <v>291</v>
      </c>
      <c r="D45" t="str">
        <f t="shared" si="0"/>
        <v>MARIA TERESA CAMACHO RIOS</v>
      </c>
      <c r="E45">
        <v>210</v>
      </c>
      <c r="F45" t="s">
        <v>89</v>
      </c>
      <c r="G45">
        <v>100</v>
      </c>
      <c r="H45" t="s">
        <v>98</v>
      </c>
      <c r="I45">
        <v>2</v>
      </c>
      <c r="J45" t="s">
        <v>195</v>
      </c>
      <c r="K45">
        <v>200</v>
      </c>
      <c r="L45" t="s">
        <v>112</v>
      </c>
      <c r="M45">
        <v>210</v>
      </c>
      <c r="N45" t="s">
        <v>287</v>
      </c>
      <c r="O45">
        <v>0</v>
      </c>
      <c r="P45" t="s">
        <v>196</v>
      </c>
      <c r="Q45" t="str">
        <f t="shared" si="1"/>
        <v>DIRECCION EMPRESARIAL Y ESTUDIOS ECONOMICOS Y CONTABLES</v>
      </c>
      <c r="R45">
        <v>44</v>
      </c>
      <c r="S45" t="s">
        <v>3</v>
      </c>
      <c r="T45" s="10">
        <v>202816</v>
      </c>
      <c r="U45" s="10" t="s">
        <v>9</v>
      </c>
      <c r="V45" s="10" t="str">
        <f t="shared" si="2"/>
        <v>PROFESIONAL ESPECIALIZADO CÓDIGO 202816</v>
      </c>
    </row>
    <row r="46" spans="1:24" x14ac:dyDescent="0.25">
      <c r="A46">
        <v>40044306</v>
      </c>
      <c r="B46" t="s">
        <v>292</v>
      </c>
      <c r="C46" t="s">
        <v>293</v>
      </c>
      <c r="D46" t="str">
        <f t="shared" si="0"/>
        <v>CLAUDIA MARITZA OROZCO PRIETO</v>
      </c>
      <c r="E46">
        <v>210</v>
      </c>
      <c r="F46" t="s">
        <v>89</v>
      </c>
      <c r="G46">
        <v>100</v>
      </c>
      <c r="H46" t="s">
        <v>98</v>
      </c>
      <c r="I46">
        <v>2</v>
      </c>
      <c r="J46" t="s">
        <v>195</v>
      </c>
      <c r="K46">
        <v>200</v>
      </c>
      <c r="L46" t="s">
        <v>112</v>
      </c>
      <c r="M46">
        <v>210</v>
      </c>
      <c r="N46" t="s">
        <v>287</v>
      </c>
      <c r="O46">
        <v>0</v>
      </c>
      <c r="P46" t="s">
        <v>196</v>
      </c>
      <c r="Q46" t="str">
        <f t="shared" si="1"/>
        <v>DIRECCION EMPRESARIAL Y ESTUDIOS ECONOMICOS Y CONTABLES</v>
      </c>
      <c r="R46">
        <v>47</v>
      </c>
      <c r="S46" t="s">
        <v>3</v>
      </c>
      <c r="T46" s="10">
        <v>204411</v>
      </c>
      <c r="U46" s="10" t="s">
        <v>6</v>
      </c>
      <c r="V46" s="10" t="str">
        <f t="shared" si="2"/>
        <v>PROFESIONAL UNIVERSITARIO CÓDIGO 204411</v>
      </c>
    </row>
    <row r="47" spans="1:24" x14ac:dyDescent="0.25">
      <c r="A47">
        <v>51646427</v>
      </c>
      <c r="B47" t="s">
        <v>294</v>
      </c>
      <c r="C47" t="s">
        <v>295</v>
      </c>
      <c r="D47" t="str">
        <f t="shared" si="0"/>
        <v>ANGELA MARIA AHUMADA GONZALEZ</v>
      </c>
      <c r="E47">
        <v>210</v>
      </c>
      <c r="F47" t="s">
        <v>89</v>
      </c>
      <c r="G47">
        <v>100</v>
      </c>
      <c r="H47" t="s">
        <v>98</v>
      </c>
      <c r="I47">
        <v>2</v>
      </c>
      <c r="J47" t="s">
        <v>195</v>
      </c>
      <c r="K47">
        <v>200</v>
      </c>
      <c r="L47" t="s">
        <v>112</v>
      </c>
      <c r="M47">
        <v>210</v>
      </c>
      <c r="N47" t="s">
        <v>287</v>
      </c>
      <c r="O47">
        <v>0</v>
      </c>
      <c r="P47" t="s">
        <v>196</v>
      </c>
      <c r="Q47" t="str">
        <f t="shared" si="1"/>
        <v>DIRECCION EMPRESARIAL Y ESTUDIOS ECONOMICOS Y CONTABLES</v>
      </c>
      <c r="R47">
        <v>64</v>
      </c>
      <c r="S47" t="s">
        <v>3</v>
      </c>
      <c r="T47" s="10">
        <v>313214</v>
      </c>
      <c r="U47" s="10" t="s">
        <v>5</v>
      </c>
      <c r="V47" s="10" t="str">
        <f t="shared" si="2"/>
        <v>TECNICO OPERATIVO CÓDIGO 313214</v>
      </c>
    </row>
    <row r="48" spans="1:24" x14ac:dyDescent="0.25">
      <c r="A48">
        <v>79398091</v>
      </c>
      <c r="B48" t="s">
        <v>296</v>
      </c>
      <c r="C48" t="s">
        <v>297</v>
      </c>
      <c r="D48" t="str">
        <f t="shared" si="0"/>
        <v>MAURICIO ESPAÑOL LEON</v>
      </c>
      <c r="E48">
        <v>115</v>
      </c>
      <c r="F48" t="s">
        <v>102</v>
      </c>
      <c r="G48">
        <v>100</v>
      </c>
      <c r="H48" t="s">
        <v>98</v>
      </c>
      <c r="I48">
        <v>2</v>
      </c>
      <c r="J48" t="s">
        <v>195</v>
      </c>
      <c r="K48">
        <v>200</v>
      </c>
      <c r="L48" t="s">
        <v>112</v>
      </c>
      <c r="M48">
        <v>210</v>
      </c>
      <c r="N48" t="s">
        <v>287</v>
      </c>
      <c r="O48">
        <v>115</v>
      </c>
      <c r="P48" t="s">
        <v>102</v>
      </c>
      <c r="Q48" t="str">
        <f t="shared" si="1"/>
        <v>GRUPO DE ANALISIS Y REGULACION CONTABLE</v>
      </c>
      <c r="R48">
        <v>58</v>
      </c>
      <c r="S48" t="s">
        <v>1542</v>
      </c>
      <c r="T48" s="10">
        <v>202814</v>
      </c>
      <c r="U48" s="10" t="s">
        <v>9</v>
      </c>
      <c r="V48" s="10" t="str">
        <f t="shared" si="2"/>
        <v>PROFESIONAL ESPECIALIZADO CÓDIGO 202814</v>
      </c>
    </row>
    <row r="49" spans="1:22" x14ac:dyDescent="0.25">
      <c r="A49">
        <v>80154433</v>
      </c>
      <c r="B49" t="s">
        <v>298</v>
      </c>
      <c r="C49" t="s">
        <v>299</v>
      </c>
      <c r="D49" t="str">
        <f t="shared" si="0"/>
        <v>DOUGLAS ANDRES BALLESTEROS PELUFFO</v>
      </c>
      <c r="E49">
        <v>210</v>
      </c>
      <c r="F49" t="s">
        <v>89</v>
      </c>
      <c r="G49">
        <v>100</v>
      </c>
      <c r="H49" t="s">
        <v>98</v>
      </c>
      <c r="I49">
        <v>2</v>
      </c>
      <c r="J49" t="s">
        <v>195</v>
      </c>
      <c r="K49">
        <v>200</v>
      </c>
      <c r="L49" t="s">
        <v>112</v>
      </c>
      <c r="M49">
        <v>210</v>
      </c>
      <c r="N49" t="s">
        <v>287</v>
      </c>
      <c r="O49">
        <v>0</v>
      </c>
      <c r="P49" t="s">
        <v>196</v>
      </c>
      <c r="Q49" t="str">
        <f t="shared" si="1"/>
        <v>DIRECCION EMPRESARIAL Y ESTUDIOS ECONOMICOS Y CONTABLES</v>
      </c>
      <c r="R49">
        <v>44</v>
      </c>
      <c r="S49" t="s">
        <v>1542</v>
      </c>
      <c r="T49" s="10">
        <v>102011</v>
      </c>
      <c r="U49" s="10" t="s">
        <v>13</v>
      </c>
      <c r="V49" s="10" t="str">
        <f t="shared" si="2"/>
        <v>ASESOR CÓDIGO 102011</v>
      </c>
    </row>
    <row r="50" spans="1:22" x14ac:dyDescent="0.25">
      <c r="A50">
        <v>80921228</v>
      </c>
      <c r="B50" t="s">
        <v>300</v>
      </c>
      <c r="C50" t="s">
        <v>301</v>
      </c>
      <c r="D50" t="str">
        <f t="shared" si="0"/>
        <v>LUIS CARLOS ORTIZ BARRIGA</v>
      </c>
      <c r="E50">
        <v>202</v>
      </c>
      <c r="F50" t="s">
        <v>69</v>
      </c>
      <c r="G50">
        <v>100</v>
      </c>
      <c r="H50" t="s">
        <v>98</v>
      </c>
      <c r="I50">
        <v>2</v>
      </c>
      <c r="J50" t="s">
        <v>195</v>
      </c>
      <c r="K50">
        <v>200</v>
      </c>
      <c r="L50" t="s">
        <v>112</v>
      </c>
      <c r="M50">
        <v>202</v>
      </c>
      <c r="N50" t="s">
        <v>302</v>
      </c>
      <c r="O50">
        <v>0</v>
      </c>
      <c r="P50" t="s">
        <v>196</v>
      </c>
      <c r="Q50" t="str">
        <f t="shared" si="1"/>
        <v>GRUPO DE REQUERIMIENTOS EMPRESARIALES</v>
      </c>
      <c r="R50">
        <v>39</v>
      </c>
      <c r="S50" t="s">
        <v>1542</v>
      </c>
      <c r="T50" s="10">
        <v>204411</v>
      </c>
      <c r="U50" s="10" t="s">
        <v>6</v>
      </c>
      <c r="V50" s="10" t="str">
        <f t="shared" si="2"/>
        <v>PROFESIONAL UNIVERSITARIO CÓDIGO 204411</v>
      </c>
    </row>
    <row r="51" spans="1:22" x14ac:dyDescent="0.25">
      <c r="A51">
        <v>7128386</v>
      </c>
      <c r="B51" t="s">
        <v>303</v>
      </c>
      <c r="C51" t="s">
        <v>304</v>
      </c>
      <c r="D51" t="str">
        <f t="shared" si="0"/>
        <v>FREDY LEONARDO CARDENAS CASTELLANOS</v>
      </c>
      <c r="E51">
        <v>201</v>
      </c>
      <c r="F51" t="s">
        <v>100</v>
      </c>
      <c r="G51">
        <v>100</v>
      </c>
      <c r="H51" t="s">
        <v>98</v>
      </c>
      <c r="I51">
        <v>2</v>
      </c>
      <c r="J51" t="s">
        <v>195</v>
      </c>
      <c r="K51">
        <v>200</v>
      </c>
      <c r="L51" t="s">
        <v>112</v>
      </c>
      <c r="M51">
        <v>201</v>
      </c>
      <c r="N51" t="s">
        <v>100</v>
      </c>
      <c r="O51">
        <v>0</v>
      </c>
      <c r="P51" t="s">
        <v>196</v>
      </c>
      <c r="Q51" t="str">
        <f t="shared" si="1"/>
        <v>GRUPO DE INFORMES EMPRESARIALES</v>
      </c>
      <c r="R51">
        <v>42</v>
      </c>
      <c r="S51" t="s">
        <v>1542</v>
      </c>
      <c r="T51" s="10">
        <v>204411</v>
      </c>
      <c r="U51" s="10" t="s">
        <v>6</v>
      </c>
      <c r="V51" s="10" t="str">
        <f t="shared" si="2"/>
        <v>PROFESIONAL UNIVERSITARIO CÓDIGO 204411</v>
      </c>
    </row>
    <row r="52" spans="1:22" x14ac:dyDescent="0.25">
      <c r="A52">
        <v>79746049</v>
      </c>
      <c r="B52" t="s">
        <v>305</v>
      </c>
      <c r="C52" t="s">
        <v>306</v>
      </c>
      <c r="D52" t="str">
        <f t="shared" si="0"/>
        <v>MILTON JAVIER GUTIERREZ GONZALEZ</v>
      </c>
      <c r="E52">
        <v>534</v>
      </c>
      <c r="F52" t="s">
        <v>80</v>
      </c>
      <c r="G52">
        <v>100</v>
      </c>
      <c r="H52" t="s">
        <v>98</v>
      </c>
      <c r="I52">
        <v>5</v>
      </c>
      <c r="J52" t="s">
        <v>83</v>
      </c>
      <c r="K52">
        <v>514</v>
      </c>
      <c r="L52" t="s">
        <v>92</v>
      </c>
      <c r="M52">
        <v>534</v>
      </c>
      <c r="N52" t="s">
        <v>80</v>
      </c>
      <c r="O52">
        <v>0</v>
      </c>
      <c r="P52" t="s">
        <v>196</v>
      </c>
      <c r="Q52" t="str">
        <f t="shared" si="1"/>
        <v>GRUPO DE PRESUPUESTO</v>
      </c>
      <c r="R52">
        <v>48</v>
      </c>
      <c r="S52" t="s">
        <v>1542</v>
      </c>
      <c r="T52" s="10">
        <v>202820</v>
      </c>
      <c r="U52" s="10" t="s">
        <v>9</v>
      </c>
      <c r="V52" s="10" t="str">
        <f t="shared" si="2"/>
        <v>PROFESIONAL ESPECIALIZADO CÓDIGO 202820</v>
      </c>
    </row>
    <row r="53" spans="1:22" x14ac:dyDescent="0.25">
      <c r="A53">
        <v>40385846</v>
      </c>
      <c r="B53" t="s">
        <v>307</v>
      </c>
      <c r="C53" t="s">
        <v>308</v>
      </c>
      <c r="D53" t="str">
        <f t="shared" si="0"/>
        <v>SANDRA PATRICIA VALLEJO ARAUJO</v>
      </c>
      <c r="E53">
        <v>532</v>
      </c>
      <c r="F53" t="s">
        <v>94</v>
      </c>
      <c r="G53">
        <v>100</v>
      </c>
      <c r="H53" t="s">
        <v>98</v>
      </c>
      <c r="I53">
        <v>5</v>
      </c>
      <c r="J53" t="s">
        <v>83</v>
      </c>
      <c r="K53">
        <v>514</v>
      </c>
      <c r="L53" t="s">
        <v>92</v>
      </c>
      <c r="M53">
        <v>532</v>
      </c>
      <c r="N53" t="s">
        <v>94</v>
      </c>
      <c r="O53">
        <v>0</v>
      </c>
      <c r="P53" t="s">
        <v>196</v>
      </c>
      <c r="Q53" t="str">
        <f t="shared" si="1"/>
        <v>GRUPO DE TESORERIA</v>
      </c>
      <c r="R53">
        <v>57</v>
      </c>
      <c r="S53" t="s">
        <v>3</v>
      </c>
      <c r="T53" s="10">
        <v>202820</v>
      </c>
      <c r="U53" s="10" t="s">
        <v>9</v>
      </c>
      <c r="V53" s="10" t="str">
        <f t="shared" si="2"/>
        <v>PROFESIONAL ESPECIALIZADO CÓDIGO 202820</v>
      </c>
    </row>
    <row r="54" spans="1:22" x14ac:dyDescent="0.25">
      <c r="A54">
        <v>52796639</v>
      </c>
      <c r="B54" t="s">
        <v>309</v>
      </c>
      <c r="C54" t="s">
        <v>310</v>
      </c>
      <c r="D54" t="str">
        <f t="shared" si="0"/>
        <v>ANDREA VASQUEZ RINCON</v>
      </c>
      <c r="E54">
        <v>560</v>
      </c>
      <c r="F54" t="s">
        <v>103</v>
      </c>
      <c r="G54">
        <v>100</v>
      </c>
      <c r="H54" t="s">
        <v>98</v>
      </c>
      <c r="I54">
        <v>5</v>
      </c>
      <c r="J54" t="s">
        <v>83</v>
      </c>
      <c r="K54">
        <v>514</v>
      </c>
      <c r="L54" t="s">
        <v>92</v>
      </c>
      <c r="M54">
        <v>560</v>
      </c>
      <c r="N54" t="s">
        <v>103</v>
      </c>
      <c r="O54">
        <v>0</v>
      </c>
      <c r="P54" t="s">
        <v>196</v>
      </c>
      <c r="Q54" t="str">
        <f t="shared" si="1"/>
        <v>GRUPO DE CARTERA</v>
      </c>
      <c r="R54">
        <v>43</v>
      </c>
      <c r="S54" t="s">
        <v>3</v>
      </c>
      <c r="T54" s="10">
        <v>204411</v>
      </c>
      <c r="U54" s="10" t="s">
        <v>6</v>
      </c>
      <c r="V54" s="10" t="str">
        <f t="shared" si="2"/>
        <v>PROFESIONAL UNIVERSITARIO CÓDIGO 204411</v>
      </c>
    </row>
    <row r="55" spans="1:22" x14ac:dyDescent="0.25">
      <c r="A55">
        <v>30280203</v>
      </c>
      <c r="B55" t="s">
        <v>311</v>
      </c>
      <c r="C55" t="s">
        <v>312</v>
      </c>
      <c r="D55" t="str">
        <f t="shared" si="0"/>
        <v>PATRICIA ZARAZA IBARRA</v>
      </c>
      <c r="E55">
        <v>533</v>
      </c>
      <c r="F55" t="s">
        <v>105</v>
      </c>
      <c r="G55">
        <v>100</v>
      </c>
      <c r="H55" t="s">
        <v>98</v>
      </c>
      <c r="I55">
        <v>5</v>
      </c>
      <c r="J55" t="s">
        <v>83</v>
      </c>
      <c r="K55">
        <v>514</v>
      </c>
      <c r="L55" t="s">
        <v>92</v>
      </c>
      <c r="M55">
        <v>533</v>
      </c>
      <c r="N55" t="s">
        <v>105</v>
      </c>
      <c r="O55">
        <v>0</v>
      </c>
      <c r="P55" t="s">
        <v>196</v>
      </c>
      <c r="Q55" t="str">
        <f t="shared" si="1"/>
        <v>GRUPO DE CONTABILIDAD</v>
      </c>
      <c r="R55">
        <v>63</v>
      </c>
      <c r="S55" t="s">
        <v>3</v>
      </c>
      <c r="T55" s="10">
        <v>202820</v>
      </c>
      <c r="U55" s="10" t="s">
        <v>9</v>
      </c>
      <c r="V55" s="10" t="str">
        <f t="shared" si="2"/>
        <v>PROFESIONAL ESPECIALIZADO CÓDIGO 202820</v>
      </c>
    </row>
    <row r="56" spans="1:22" x14ac:dyDescent="0.25">
      <c r="A56">
        <v>1072447064</v>
      </c>
      <c r="B56" t="s">
        <v>313</v>
      </c>
      <c r="C56" t="s">
        <v>314</v>
      </c>
      <c r="D56" t="str">
        <f t="shared" si="0"/>
        <v>EDWIN JOSE GOMEZ MORENO</v>
      </c>
      <c r="E56">
        <v>514</v>
      </c>
      <c r="F56" t="s">
        <v>92</v>
      </c>
      <c r="G56">
        <v>100</v>
      </c>
      <c r="H56" t="s">
        <v>98</v>
      </c>
      <c r="I56">
        <v>5</v>
      </c>
      <c r="J56" t="s">
        <v>83</v>
      </c>
      <c r="K56">
        <v>514</v>
      </c>
      <c r="L56" t="s">
        <v>92</v>
      </c>
      <c r="M56">
        <v>0</v>
      </c>
      <c r="N56" t="s">
        <v>196</v>
      </c>
      <c r="O56">
        <v>0</v>
      </c>
      <c r="P56" t="s">
        <v>196</v>
      </c>
      <c r="Q56" t="str">
        <f t="shared" si="1"/>
        <v>DIRECCION FINANCIERA</v>
      </c>
      <c r="R56">
        <v>33</v>
      </c>
      <c r="S56" t="s">
        <v>1542</v>
      </c>
      <c r="T56" s="10">
        <v>421015</v>
      </c>
      <c r="U56" s="10" t="s">
        <v>11</v>
      </c>
      <c r="V56" s="10" t="str">
        <f t="shared" si="2"/>
        <v>SECRETARIO EJECUTIVO CÓDIGO 421015</v>
      </c>
    </row>
    <row r="57" spans="1:22" x14ac:dyDescent="0.25">
      <c r="A57">
        <v>1032423466</v>
      </c>
      <c r="B57" t="s">
        <v>315</v>
      </c>
      <c r="C57" t="s">
        <v>316</v>
      </c>
      <c r="D57" t="str">
        <f t="shared" si="0"/>
        <v>DIANA CRISTINA SANCHEZ GUALTEROS</v>
      </c>
      <c r="E57">
        <v>514</v>
      </c>
      <c r="F57" t="s">
        <v>92</v>
      </c>
      <c r="G57">
        <v>100</v>
      </c>
      <c r="H57" t="s">
        <v>98</v>
      </c>
      <c r="I57">
        <v>5</v>
      </c>
      <c r="J57" t="s">
        <v>83</v>
      </c>
      <c r="K57">
        <v>514</v>
      </c>
      <c r="L57" t="s">
        <v>92</v>
      </c>
      <c r="M57">
        <v>0</v>
      </c>
      <c r="N57" t="s">
        <v>196</v>
      </c>
      <c r="O57">
        <v>0</v>
      </c>
      <c r="P57" t="s">
        <v>196</v>
      </c>
      <c r="Q57" t="str">
        <f t="shared" si="1"/>
        <v>DIRECCION FINANCIERA</v>
      </c>
      <c r="R57">
        <v>37</v>
      </c>
      <c r="S57" t="s">
        <v>3</v>
      </c>
      <c r="T57" s="10">
        <v>421018</v>
      </c>
      <c r="U57" s="10" t="s">
        <v>11</v>
      </c>
      <c r="V57" s="10" t="str">
        <f t="shared" si="2"/>
        <v>SECRETARIO EJECUTIVO CÓDIGO 421018</v>
      </c>
    </row>
    <row r="58" spans="1:22" x14ac:dyDescent="0.25">
      <c r="A58">
        <v>79300089</v>
      </c>
      <c r="B58" t="s">
        <v>317</v>
      </c>
      <c r="C58" t="s">
        <v>318</v>
      </c>
      <c r="D58" t="str">
        <f t="shared" si="0"/>
        <v>PACIFICO ERNESTO BARRERA NUBAN</v>
      </c>
      <c r="E58">
        <v>514</v>
      </c>
      <c r="F58" t="s">
        <v>92</v>
      </c>
      <c r="G58">
        <v>100</v>
      </c>
      <c r="H58" t="s">
        <v>98</v>
      </c>
      <c r="I58">
        <v>5</v>
      </c>
      <c r="J58" t="s">
        <v>83</v>
      </c>
      <c r="K58">
        <v>514</v>
      </c>
      <c r="L58" t="s">
        <v>92</v>
      </c>
      <c r="M58">
        <v>0</v>
      </c>
      <c r="N58" t="s">
        <v>196</v>
      </c>
      <c r="O58">
        <v>0</v>
      </c>
      <c r="P58" t="s">
        <v>196</v>
      </c>
      <c r="Q58" t="str">
        <f t="shared" si="1"/>
        <v>DIRECCION FINANCIERA</v>
      </c>
      <c r="R58">
        <v>62</v>
      </c>
      <c r="S58" t="s">
        <v>1542</v>
      </c>
      <c r="T58" s="10">
        <v>202820</v>
      </c>
      <c r="U58" s="10" t="s">
        <v>9</v>
      </c>
      <c r="V58" s="10" t="str">
        <f t="shared" si="2"/>
        <v>PROFESIONAL ESPECIALIZADO CÓDIGO 202820</v>
      </c>
    </row>
    <row r="59" spans="1:22" x14ac:dyDescent="0.25">
      <c r="A59">
        <v>79629408</v>
      </c>
      <c r="B59" t="s">
        <v>319</v>
      </c>
      <c r="C59" t="s">
        <v>320</v>
      </c>
      <c r="D59" t="str">
        <f t="shared" si="0"/>
        <v>WILLIAN EDUARDO LOZANO ESCOBAR</v>
      </c>
      <c r="E59">
        <v>561</v>
      </c>
      <c r="F59" t="s">
        <v>72</v>
      </c>
      <c r="G59">
        <v>100</v>
      </c>
      <c r="H59" t="s">
        <v>98</v>
      </c>
      <c r="I59">
        <v>5</v>
      </c>
      <c r="J59" t="s">
        <v>83</v>
      </c>
      <c r="K59">
        <v>514</v>
      </c>
      <c r="L59" t="s">
        <v>92</v>
      </c>
      <c r="M59">
        <v>561</v>
      </c>
      <c r="N59" t="s">
        <v>72</v>
      </c>
      <c r="O59">
        <v>0</v>
      </c>
      <c r="P59" t="s">
        <v>196</v>
      </c>
      <c r="Q59" t="str">
        <f t="shared" si="1"/>
        <v>GRUPO DE COBRO COACTIVO Y JUDICIAL</v>
      </c>
      <c r="R59">
        <v>53</v>
      </c>
      <c r="S59" t="s">
        <v>1542</v>
      </c>
      <c r="T59" s="10">
        <v>202820</v>
      </c>
      <c r="U59" s="10" t="s">
        <v>9</v>
      </c>
      <c r="V59" s="10" t="str">
        <f t="shared" si="2"/>
        <v>PROFESIONAL ESPECIALIZADO CÓDIGO 202820</v>
      </c>
    </row>
    <row r="60" spans="1:22" x14ac:dyDescent="0.25">
      <c r="A60">
        <v>53164623</v>
      </c>
      <c r="B60" t="s">
        <v>321</v>
      </c>
      <c r="C60" t="s">
        <v>322</v>
      </c>
      <c r="D60" t="str">
        <f t="shared" si="0"/>
        <v>SANDRA MILENA CUERVO TOBAR</v>
      </c>
      <c r="E60">
        <v>514</v>
      </c>
      <c r="F60" t="s">
        <v>92</v>
      </c>
      <c r="G60">
        <v>100</v>
      </c>
      <c r="H60" t="s">
        <v>98</v>
      </c>
      <c r="I60">
        <v>5</v>
      </c>
      <c r="J60" t="s">
        <v>83</v>
      </c>
      <c r="K60">
        <v>514</v>
      </c>
      <c r="L60" t="s">
        <v>92</v>
      </c>
      <c r="M60">
        <v>0</v>
      </c>
      <c r="N60" t="s">
        <v>196</v>
      </c>
      <c r="O60">
        <v>0</v>
      </c>
      <c r="P60" t="s">
        <v>196</v>
      </c>
      <c r="Q60" t="str">
        <f t="shared" si="1"/>
        <v>DIRECCION FINANCIERA</v>
      </c>
      <c r="R60">
        <v>40</v>
      </c>
      <c r="S60" t="s">
        <v>3</v>
      </c>
      <c r="T60" s="10">
        <v>404414</v>
      </c>
      <c r="U60" s="10" t="s">
        <v>8</v>
      </c>
      <c r="V60" s="10" t="str">
        <f t="shared" si="2"/>
        <v>AUXILIAR ADMINISTRATIVO CÓDIGO 404414</v>
      </c>
    </row>
    <row r="61" spans="1:22" x14ac:dyDescent="0.25">
      <c r="A61">
        <v>77100934</v>
      </c>
      <c r="B61" t="s">
        <v>323</v>
      </c>
      <c r="C61" t="s">
        <v>324</v>
      </c>
      <c r="D61" t="str">
        <f t="shared" si="0"/>
        <v>EDICSSON DE ARMAS AMARIS</v>
      </c>
      <c r="E61">
        <v>514</v>
      </c>
      <c r="F61" t="s">
        <v>92</v>
      </c>
      <c r="G61">
        <v>100</v>
      </c>
      <c r="H61" t="s">
        <v>98</v>
      </c>
      <c r="I61">
        <v>5</v>
      </c>
      <c r="J61" t="s">
        <v>83</v>
      </c>
      <c r="K61">
        <v>514</v>
      </c>
      <c r="L61" t="s">
        <v>92</v>
      </c>
      <c r="M61">
        <v>0</v>
      </c>
      <c r="N61" t="s">
        <v>196</v>
      </c>
      <c r="O61">
        <v>0</v>
      </c>
      <c r="P61" t="s">
        <v>196</v>
      </c>
      <c r="Q61" t="str">
        <f t="shared" si="1"/>
        <v>DIRECCION FINANCIERA</v>
      </c>
      <c r="R61">
        <v>62</v>
      </c>
      <c r="S61" t="s">
        <v>1542</v>
      </c>
      <c r="T61" s="10">
        <v>202816</v>
      </c>
      <c r="U61" s="10" t="s">
        <v>9</v>
      </c>
      <c r="V61" s="10" t="str">
        <f t="shared" si="2"/>
        <v>PROFESIONAL ESPECIALIZADO CÓDIGO 202816</v>
      </c>
    </row>
    <row r="62" spans="1:22" x14ac:dyDescent="0.25">
      <c r="A62">
        <v>79579228</v>
      </c>
      <c r="B62" t="s">
        <v>325</v>
      </c>
      <c r="C62" t="s">
        <v>326</v>
      </c>
      <c r="D62" t="str">
        <f t="shared" si="0"/>
        <v>FABIANO ORTIZ PIZZA</v>
      </c>
      <c r="E62">
        <v>922</v>
      </c>
      <c r="F62" t="s">
        <v>82</v>
      </c>
      <c r="G62">
        <v>100</v>
      </c>
      <c r="H62" t="s">
        <v>98</v>
      </c>
      <c r="I62">
        <v>2</v>
      </c>
      <c r="J62" t="s">
        <v>195</v>
      </c>
      <c r="K62">
        <v>900</v>
      </c>
      <c r="L62" t="s">
        <v>62</v>
      </c>
      <c r="M62">
        <v>920</v>
      </c>
      <c r="N62" t="s">
        <v>327</v>
      </c>
      <c r="O62">
        <v>922</v>
      </c>
      <c r="P62" t="s">
        <v>82</v>
      </c>
      <c r="Q62" t="str">
        <f t="shared" si="1"/>
        <v>GRUPO DE SUPERVISION DE ASUNTOS FINANCIEROS ESPECIALES</v>
      </c>
      <c r="R62">
        <v>54</v>
      </c>
      <c r="S62" t="s">
        <v>1542</v>
      </c>
      <c r="T62" s="10">
        <v>204407</v>
      </c>
      <c r="U62" s="10" t="s">
        <v>6</v>
      </c>
      <c r="V62" s="10" t="str">
        <f t="shared" si="2"/>
        <v>PROFESIONAL UNIVERSITARIO CÓDIGO 204407</v>
      </c>
    </row>
    <row r="63" spans="1:22" x14ac:dyDescent="0.25">
      <c r="A63">
        <v>1032447898</v>
      </c>
      <c r="B63" t="s">
        <v>328</v>
      </c>
      <c r="C63" t="s">
        <v>329</v>
      </c>
      <c r="D63" t="str">
        <f t="shared" si="0"/>
        <v>JHOVANNY OCAMPO SALAZAR</v>
      </c>
      <c r="E63">
        <v>921</v>
      </c>
      <c r="F63" t="s">
        <v>117</v>
      </c>
      <c r="G63">
        <v>100</v>
      </c>
      <c r="H63" t="s">
        <v>98</v>
      </c>
      <c r="I63">
        <v>2</v>
      </c>
      <c r="J63" t="s">
        <v>195</v>
      </c>
      <c r="K63">
        <v>900</v>
      </c>
      <c r="L63" t="s">
        <v>62</v>
      </c>
      <c r="M63">
        <v>920</v>
      </c>
      <c r="N63" t="s">
        <v>327</v>
      </c>
      <c r="O63">
        <v>921</v>
      </c>
      <c r="P63" t="s">
        <v>117</v>
      </c>
      <c r="Q63" t="str">
        <f t="shared" si="1"/>
        <v>GRUPO DE INVESTIGACIONES ADMINISTRATIVAS POR CAPTACION</v>
      </c>
      <c r="R63">
        <v>33</v>
      </c>
      <c r="S63" t="s">
        <v>1542</v>
      </c>
      <c r="T63" s="10">
        <v>204407</v>
      </c>
      <c r="U63" s="10" t="s">
        <v>6</v>
      </c>
      <c r="V63" s="10" t="str">
        <f t="shared" si="2"/>
        <v>PROFESIONAL UNIVERSITARIO CÓDIGO 204407</v>
      </c>
    </row>
    <row r="64" spans="1:22" x14ac:dyDescent="0.25">
      <c r="A64">
        <v>1033737765</v>
      </c>
      <c r="B64" t="s">
        <v>330</v>
      </c>
      <c r="C64" t="s">
        <v>331</v>
      </c>
      <c r="D64" t="str">
        <f t="shared" si="0"/>
        <v>MONICA MARIA PEREA MOSQUERA</v>
      </c>
      <c r="E64">
        <v>900</v>
      </c>
      <c r="F64" t="s">
        <v>62</v>
      </c>
      <c r="G64">
        <v>100</v>
      </c>
      <c r="H64" t="s">
        <v>98</v>
      </c>
      <c r="I64">
        <v>2</v>
      </c>
      <c r="J64" t="s">
        <v>195</v>
      </c>
      <c r="K64">
        <v>900</v>
      </c>
      <c r="L64" t="s">
        <v>62</v>
      </c>
      <c r="M64">
        <v>0</v>
      </c>
      <c r="N64" t="s">
        <v>196</v>
      </c>
      <c r="O64">
        <v>0</v>
      </c>
      <c r="P64" t="s">
        <v>196</v>
      </c>
      <c r="Q64" t="str">
        <f t="shared" si="1"/>
        <v>DELEGATURA DE INTERVENCION Y ASUNTOS FINANCIEROS ESPECIALES</v>
      </c>
      <c r="R64">
        <v>34</v>
      </c>
      <c r="S64" t="s">
        <v>3</v>
      </c>
      <c r="T64" s="10">
        <v>421018</v>
      </c>
      <c r="U64" s="10" t="s">
        <v>11</v>
      </c>
      <c r="V64" s="10" t="str">
        <f t="shared" si="2"/>
        <v>SECRETARIO EJECUTIVO CÓDIGO 421018</v>
      </c>
    </row>
    <row r="65" spans="1:22" x14ac:dyDescent="0.25">
      <c r="A65">
        <v>51778098</v>
      </c>
      <c r="B65" t="s">
        <v>332</v>
      </c>
      <c r="C65" t="s">
        <v>333</v>
      </c>
      <c r="D65" t="str">
        <f t="shared" si="0"/>
        <v>JACQUELINE DEL SOCORRO MURILLO SANCHEZ</v>
      </c>
      <c r="E65">
        <v>180</v>
      </c>
      <c r="F65" t="s">
        <v>68</v>
      </c>
      <c r="G65">
        <v>100</v>
      </c>
      <c r="H65" t="s">
        <v>98</v>
      </c>
      <c r="I65">
        <v>1</v>
      </c>
      <c r="J65" t="s">
        <v>334</v>
      </c>
      <c r="K65">
        <v>180</v>
      </c>
      <c r="L65" t="s">
        <v>68</v>
      </c>
      <c r="M65">
        <v>0</v>
      </c>
      <c r="N65" t="s">
        <v>196</v>
      </c>
      <c r="O65">
        <v>0</v>
      </c>
      <c r="P65" t="s">
        <v>196</v>
      </c>
      <c r="Q65" t="str">
        <f t="shared" si="1"/>
        <v>OFICINA DE CONTROL INTERNO</v>
      </c>
      <c r="R65">
        <v>61</v>
      </c>
      <c r="S65" t="s">
        <v>3</v>
      </c>
      <c r="T65" s="10">
        <v>13719</v>
      </c>
      <c r="U65" s="10" t="s">
        <v>12</v>
      </c>
      <c r="V65" s="10" t="str">
        <f t="shared" si="2"/>
        <v>JEFE OFICINA CÓDIGO 13719</v>
      </c>
    </row>
    <row r="66" spans="1:22" x14ac:dyDescent="0.25">
      <c r="A66">
        <v>11221861</v>
      </c>
      <c r="B66" t="s">
        <v>335</v>
      </c>
      <c r="C66" t="s">
        <v>336</v>
      </c>
      <c r="D66" t="str">
        <f t="shared" si="0"/>
        <v>RODRIGO LUPERCIO RIAÑO PINEDA</v>
      </c>
      <c r="E66">
        <v>200</v>
      </c>
      <c r="F66" t="s">
        <v>112</v>
      </c>
      <c r="G66">
        <v>100</v>
      </c>
      <c r="H66" t="s">
        <v>98</v>
      </c>
      <c r="I66">
        <v>2</v>
      </c>
      <c r="J66" t="s">
        <v>195</v>
      </c>
      <c r="K66">
        <v>200</v>
      </c>
      <c r="L66" t="s">
        <v>112</v>
      </c>
      <c r="M66">
        <v>0</v>
      </c>
      <c r="N66" t="s">
        <v>196</v>
      </c>
      <c r="O66">
        <v>0</v>
      </c>
      <c r="P66" t="s">
        <v>196</v>
      </c>
      <c r="Q66" t="str">
        <f t="shared" si="1"/>
        <v>DELEGATURA DE ASUNTOS ECONOMICOS Y SOCIETARIOS</v>
      </c>
      <c r="R66">
        <v>47</v>
      </c>
      <c r="S66" t="s">
        <v>1542</v>
      </c>
      <c r="T66" s="10">
        <v>11023</v>
      </c>
      <c r="U66" s="10" t="s">
        <v>60</v>
      </c>
      <c r="V66" s="10" t="str">
        <f t="shared" si="2"/>
        <v>SUPERINTENDENTE DELEGADO CÓDIGO 11023</v>
      </c>
    </row>
    <row r="67" spans="1:22" x14ac:dyDescent="0.25">
      <c r="A67">
        <v>52112577</v>
      </c>
      <c r="B67" t="s">
        <v>337</v>
      </c>
      <c r="C67" t="s">
        <v>338</v>
      </c>
      <c r="D67" t="str">
        <f t="shared" ref="D67:D130" si="3">TRIM(B67)&amp;" "&amp;TRIM(C67)</f>
        <v>ELSA MARIA LOPEZ ROCA</v>
      </c>
      <c r="E67">
        <v>300</v>
      </c>
      <c r="F67" t="s">
        <v>78</v>
      </c>
      <c r="G67">
        <v>100</v>
      </c>
      <c r="H67" t="s">
        <v>98</v>
      </c>
      <c r="I67">
        <v>2</v>
      </c>
      <c r="J67" t="s">
        <v>195</v>
      </c>
      <c r="K67">
        <v>300</v>
      </c>
      <c r="L67" t="s">
        <v>78</v>
      </c>
      <c r="M67">
        <v>0</v>
      </c>
      <c r="N67" t="s">
        <v>196</v>
      </c>
      <c r="O67">
        <v>0</v>
      </c>
      <c r="P67" t="s">
        <v>196</v>
      </c>
      <c r="Q67" t="str">
        <f t="shared" ref="Q67:Q130" si="4">IF(TRIM(P67)="NIVEL",IF(TRIM(N67)="NIVEL",IF(TRIM(L67)="NIVEL",IF(TRIM(J67)="NIVEL",TRIM(H67),TRIM(J67)),TRIM(L67)),TRIM(N67)),TRIM(P67))</f>
        <v>DELEGATURA DE SUPERVISION SOCIETARIA</v>
      </c>
      <c r="R67">
        <v>53</v>
      </c>
      <c r="S67" t="s">
        <v>3</v>
      </c>
      <c r="T67" s="10">
        <v>11023</v>
      </c>
      <c r="U67" s="10" t="s">
        <v>60</v>
      </c>
      <c r="V67" s="10" t="str">
        <f t="shared" ref="V67:V130" si="5">TRIM(U67)&amp;" CÓDIGO "&amp;TRIM(T67)</f>
        <v>SUPERINTENDENTE DELEGADO CÓDIGO 11023</v>
      </c>
    </row>
    <row r="68" spans="1:22" x14ac:dyDescent="0.25">
      <c r="A68">
        <v>32851381</v>
      </c>
      <c r="B68" t="s">
        <v>339</v>
      </c>
      <c r="C68" t="s">
        <v>340</v>
      </c>
      <c r="D68" t="str">
        <f t="shared" si="3"/>
        <v>LUCY MARGARITA OSORIO MASTRODOMENICO</v>
      </c>
      <c r="E68">
        <v>165</v>
      </c>
      <c r="F68" t="s">
        <v>79</v>
      </c>
      <c r="G68">
        <v>100</v>
      </c>
      <c r="H68" t="s">
        <v>98</v>
      </c>
      <c r="I68">
        <v>1</v>
      </c>
      <c r="J68" t="s">
        <v>334</v>
      </c>
      <c r="K68">
        <v>165</v>
      </c>
      <c r="L68" t="s">
        <v>79</v>
      </c>
      <c r="M68">
        <v>0</v>
      </c>
      <c r="N68" t="s">
        <v>196</v>
      </c>
      <c r="O68">
        <v>0</v>
      </c>
      <c r="P68" t="s">
        <v>196</v>
      </c>
      <c r="Q68" t="str">
        <f t="shared" si="4"/>
        <v>OFICINA ASESORA DE PLANEACION</v>
      </c>
      <c r="R68">
        <v>47</v>
      </c>
      <c r="S68" t="s">
        <v>3</v>
      </c>
      <c r="T68" s="10">
        <v>104513</v>
      </c>
      <c r="U68" s="10" t="s">
        <v>59</v>
      </c>
      <c r="V68" s="10" t="str">
        <f t="shared" si="5"/>
        <v>JEFE OFICINA ASESORA CÓDIGO 104513</v>
      </c>
    </row>
    <row r="69" spans="1:22" x14ac:dyDescent="0.25">
      <c r="A69">
        <v>80843870</v>
      </c>
      <c r="B69" t="s">
        <v>341</v>
      </c>
      <c r="C69" t="s">
        <v>342</v>
      </c>
      <c r="D69" t="str">
        <f t="shared" si="3"/>
        <v>ANDRES MAURICIO CERVANTES DIAZ</v>
      </c>
      <c r="E69">
        <v>220</v>
      </c>
      <c r="F69" t="s">
        <v>90</v>
      </c>
      <c r="G69">
        <v>100</v>
      </c>
      <c r="H69" t="s">
        <v>98</v>
      </c>
      <c r="I69">
        <v>1</v>
      </c>
      <c r="J69" t="s">
        <v>334</v>
      </c>
      <c r="K69">
        <v>220</v>
      </c>
      <c r="L69" t="s">
        <v>343</v>
      </c>
      <c r="M69">
        <v>0</v>
      </c>
      <c r="N69" t="s">
        <v>196</v>
      </c>
      <c r="O69">
        <v>0</v>
      </c>
      <c r="P69" t="s">
        <v>196</v>
      </c>
      <c r="Q69" t="str">
        <f t="shared" si="4"/>
        <v>OFICINA ASESORA JURIDICA</v>
      </c>
      <c r="R69">
        <v>41</v>
      </c>
      <c r="S69" t="s">
        <v>1542</v>
      </c>
      <c r="T69" s="10">
        <v>104513</v>
      </c>
      <c r="U69" s="10" t="s">
        <v>59</v>
      </c>
      <c r="V69" s="10" t="str">
        <f t="shared" si="5"/>
        <v>JEFE OFICINA ASESORA CÓDIGO 104513</v>
      </c>
    </row>
    <row r="70" spans="1:22" x14ac:dyDescent="0.25">
      <c r="A70">
        <v>70095209</v>
      </c>
      <c r="B70" t="s">
        <v>344</v>
      </c>
      <c r="C70" t="s">
        <v>345</v>
      </c>
      <c r="D70" t="str">
        <f t="shared" si="3"/>
        <v>SANTIAGO LONDOÑO CORREA</v>
      </c>
      <c r="E70">
        <v>400</v>
      </c>
      <c r="F70" t="s">
        <v>346</v>
      </c>
      <c r="G70">
        <v>100</v>
      </c>
      <c r="H70" t="s">
        <v>98</v>
      </c>
      <c r="I70">
        <v>2</v>
      </c>
      <c r="J70" t="s">
        <v>195</v>
      </c>
      <c r="K70">
        <v>400</v>
      </c>
      <c r="L70" t="s">
        <v>347</v>
      </c>
      <c r="M70">
        <v>0</v>
      </c>
      <c r="N70" t="s">
        <v>196</v>
      </c>
      <c r="O70">
        <v>0</v>
      </c>
      <c r="P70" t="s">
        <v>196</v>
      </c>
      <c r="Q70" t="str">
        <f t="shared" si="4"/>
        <v>DELEGATURA PARA PROCEDIMIENTOS DE INSOLVENCIA</v>
      </c>
      <c r="R70">
        <v>68</v>
      </c>
      <c r="S70" t="s">
        <v>1542</v>
      </c>
      <c r="T70" s="10">
        <v>11023</v>
      </c>
      <c r="U70" s="10" t="s">
        <v>60</v>
      </c>
      <c r="V70" s="10" t="str">
        <f t="shared" si="5"/>
        <v>SUPERINTENDENTE DELEGADO CÓDIGO 11023</v>
      </c>
    </row>
    <row r="71" spans="1:22" x14ac:dyDescent="0.25">
      <c r="A71">
        <v>29138212</v>
      </c>
      <c r="B71" t="s">
        <v>348</v>
      </c>
      <c r="C71" t="s">
        <v>349</v>
      </c>
      <c r="D71" t="str">
        <f t="shared" si="3"/>
        <v>LEIDY VIVIANA RODRIGUEZ SEPULVEDA</v>
      </c>
      <c r="E71">
        <v>100</v>
      </c>
      <c r="F71" t="s">
        <v>98</v>
      </c>
      <c r="G71">
        <v>100</v>
      </c>
      <c r="H71" t="s">
        <v>98</v>
      </c>
      <c r="I71">
        <v>0</v>
      </c>
      <c r="J71" t="s">
        <v>196</v>
      </c>
      <c r="K71">
        <v>0</v>
      </c>
      <c r="L71" t="s">
        <v>196</v>
      </c>
      <c r="M71">
        <v>0</v>
      </c>
      <c r="N71" t="s">
        <v>196</v>
      </c>
      <c r="O71">
        <v>0</v>
      </c>
      <c r="P71" t="s">
        <v>196</v>
      </c>
      <c r="Q71" t="str">
        <f t="shared" si="4"/>
        <v>DESPACHO DEL SUPERINTENDENTE</v>
      </c>
      <c r="R71">
        <v>41</v>
      </c>
      <c r="S71" t="s">
        <v>3</v>
      </c>
      <c r="T71" s="10">
        <v>102013</v>
      </c>
      <c r="U71" s="10" t="s">
        <v>13</v>
      </c>
      <c r="V71" s="10" t="str">
        <f t="shared" si="5"/>
        <v>ASESOR CÓDIGO 102013</v>
      </c>
    </row>
    <row r="72" spans="1:22" x14ac:dyDescent="0.25">
      <c r="A72">
        <v>33369663</v>
      </c>
      <c r="B72" t="s">
        <v>350</v>
      </c>
      <c r="C72" t="s">
        <v>351</v>
      </c>
      <c r="D72" t="str">
        <f t="shared" si="3"/>
        <v>VIVIAN CONSTANZA OVALLE LEGUIZAMON</v>
      </c>
      <c r="E72">
        <v>556</v>
      </c>
      <c r="F72" t="s">
        <v>108</v>
      </c>
      <c r="G72">
        <v>100</v>
      </c>
      <c r="H72" t="s">
        <v>98</v>
      </c>
      <c r="I72">
        <v>5</v>
      </c>
      <c r="J72" t="s">
        <v>83</v>
      </c>
      <c r="K72">
        <v>556</v>
      </c>
      <c r="L72" t="s">
        <v>108</v>
      </c>
      <c r="M72">
        <v>0</v>
      </c>
      <c r="N72" t="s">
        <v>196</v>
      </c>
      <c r="O72">
        <v>0</v>
      </c>
      <c r="P72" t="s">
        <v>196</v>
      </c>
      <c r="Q72" t="str">
        <f t="shared" si="4"/>
        <v>GRUPO DE INSTRUCCION DISCIPLINARIA</v>
      </c>
      <c r="R72">
        <v>42</v>
      </c>
      <c r="S72" t="s">
        <v>3</v>
      </c>
      <c r="T72" s="10">
        <v>204407</v>
      </c>
      <c r="U72" s="10" t="s">
        <v>6</v>
      </c>
      <c r="V72" s="10" t="str">
        <f t="shared" si="5"/>
        <v>PROFESIONAL UNIVERSITARIO CÓDIGO 204407</v>
      </c>
    </row>
    <row r="73" spans="1:22" x14ac:dyDescent="0.25">
      <c r="A73">
        <v>32142078</v>
      </c>
      <c r="B73" t="s">
        <v>352</v>
      </c>
      <c r="C73" t="s">
        <v>353</v>
      </c>
      <c r="D73" t="str">
        <f t="shared" si="3"/>
        <v>JULIANA OCHOA GONZALEZ</v>
      </c>
      <c r="E73">
        <v>610</v>
      </c>
      <c r="F73" t="s">
        <v>354</v>
      </c>
      <c r="G73">
        <v>100</v>
      </c>
      <c r="H73" t="s">
        <v>98</v>
      </c>
      <c r="I73">
        <v>3</v>
      </c>
      <c r="J73" t="s">
        <v>212</v>
      </c>
      <c r="K73">
        <v>610</v>
      </c>
      <c r="L73" t="s">
        <v>354</v>
      </c>
      <c r="M73">
        <v>0</v>
      </c>
      <c r="N73" t="s">
        <v>196</v>
      </c>
      <c r="O73">
        <v>0</v>
      </c>
      <c r="P73" t="s">
        <v>196</v>
      </c>
      <c r="Q73" t="str">
        <f t="shared" si="4"/>
        <v>INTENDENCIA REGIONAL DE LA ZONA OCCIDENTAL Y COSTA PACIFICA</v>
      </c>
      <c r="R73">
        <v>46</v>
      </c>
      <c r="S73" t="s">
        <v>3</v>
      </c>
      <c r="T73" s="10">
        <v>13820</v>
      </c>
      <c r="U73" s="10" t="s">
        <v>10</v>
      </c>
      <c r="V73" s="10" t="str">
        <f t="shared" si="5"/>
        <v>INTENDENTE CÓDIGO 13820</v>
      </c>
    </row>
    <row r="74" spans="1:22" x14ac:dyDescent="0.25">
      <c r="A74">
        <v>1070325052</v>
      </c>
      <c r="B74" t="s">
        <v>355</v>
      </c>
      <c r="C74" t="s">
        <v>356</v>
      </c>
      <c r="D74" t="str">
        <f t="shared" si="3"/>
        <v>MAYRA ALEJANDRA JIMENEZ VEGA</v>
      </c>
      <c r="E74">
        <v>100</v>
      </c>
      <c r="F74" t="s">
        <v>98</v>
      </c>
      <c r="G74">
        <v>100</v>
      </c>
      <c r="H74" t="s">
        <v>98</v>
      </c>
      <c r="I74">
        <v>0</v>
      </c>
      <c r="J74" t="s">
        <v>196</v>
      </c>
      <c r="K74">
        <v>0</v>
      </c>
      <c r="L74" t="s">
        <v>196</v>
      </c>
      <c r="M74">
        <v>0</v>
      </c>
      <c r="N74" t="s">
        <v>196</v>
      </c>
      <c r="O74">
        <v>0</v>
      </c>
      <c r="P74" t="s">
        <v>196</v>
      </c>
      <c r="Q74" t="str">
        <f t="shared" si="4"/>
        <v>DESPACHO DEL SUPERINTENDENTE</v>
      </c>
      <c r="R74">
        <v>38</v>
      </c>
      <c r="S74" t="s">
        <v>3</v>
      </c>
      <c r="T74" s="10">
        <v>102015</v>
      </c>
      <c r="U74" s="10" t="s">
        <v>13</v>
      </c>
      <c r="V74" s="10" t="str">
        <f t="shared" si="5"/>
        <v>ASESOR CÓDIGO 102015</v>
      </c>
    </row>
    <row r="75" spans="1:22" x14ac:dyDescent="0.25">
      <c r="A75">
        <v>1026582322</v>
      </c>
      <c r="B75" t="s">
        <v>357</v>
      </c>
      <c r="C75" t="s">
        <v>358</v>
      </c>
      <c r="D75" t="str">
        <f t="shared" si="3"/>
        <v>ESTEFANY PAOLA MARTINEZ ROMERO</v>
      </c>
      <c r="E75">
        <v>100</v>
      </c>
      <c r="F75" t="s">
        <v>98</v>
      </c>
      <c r="G75">
        <v>100</v>
      </c>
      <c r="H75" t="s">
        <v>98</v>
      </c>
      <c r="I75">
        <v>0</v>
      </c>
      <c r="J75" t="s">
        <v>196</v>
      </c>
      <c r="K75">
        <v>0</v>
      </c>
      <c r="L75" t="s">
        <v>196</v>
      </c>
      <c r="M75">
        <v>0</v>
      </c>
      <c r="N75" t="s">
        <v>196</v>
      </c>
      <c r="O75">
        <v>0</v>
      </c>
      <c r="P75" t="s">
        <v>196</v>
      </c>
      <c r="Q75" t="str">
        <f t="shared" si="4"/>
        <v>DESPACHO DEL SUPERINTENDENTE</v>
      </c>
      <c r="R75">
        <v>30</v>
      </c>
      <c r="S75" t="s">
        <v>3</v>
      </c>
      <c r="T75" s="10">
        <v>204407</v>
      </c>
      <c r="U75" s="10" t="s">
        <v>6</v>
      </c>
      <c r="V75" s="10" t="str">
        <f t="shared" si="5"/>
        <v>PROFESIONAL UNIVERSITARIO CÓDIGO 204407</v>
      </c>
    </row>
    <row r="76" spans="1:22" x14ac:dyDescent="0.25">
      <c r="A76">
        <v>79263733</v>
      </c>
      <c r="B76" t="s">
        <v>359</v>
      </c>
      <c r="C76" t="s">
        <v>360</v>
      </c>
      <c r="D76" t="str">
        <f t="shared" si="3"/>
        <v>VICTOR RAUL HUGUET OLARTE</v>
      </c>
      <c r="E76">
        <v>100</v>
      </c>
      <c r="F76" t="s">
        <v>98</v>
      </c>
      <c r="G76">
        <v>100</v>
      </c>
      <c r="H76" t="s">
        <v>98</v>
      </c>
      <c r="I76">
        <v>0</v>
      </c>
      <c r="J76" t="s">
        <v>196</v>
      </c>
      <c r="K76">
        <v>0</v>
      </c>
      <c r="L76" t="s">
        <v>196</v>
      </c>
      <c r="M76">
        <v>0</v>
      </c>
      <c r="N76" t="s">
        <v>196</v>
      </c>
      <c r="O76">
        <v>0</v>
      </c>
      <c r="P76" t="s">
        <v>196</v>
      </c>
      <c r="Q76" t="str">
        <f t="shared" si="4"/>
        <v>DESPACHO DEL SUPERINTENDENTE</v>
      </c>
      <c r="R76">
        <v>63</v>
      </c>
      <c r="S76" t="s">
        <v>1542</v>
      </c>
      <c r="T76" s="10">
        <v>102016</v>
      </c>
      <c r="U76" s="10" t="s">
        <v>13</v>
      </c>
      <c r="V76" s="10" t="str">
        <f t="shared" si="5"/>
        <v>ASESOR CÓDIGO 102016</v>
      </c>
    </row>
    <row r="77" spans="1:22" x14ac:dyDescent="0.25">
      <c r="A77">
        <v>79939972</v>
      </c>
      <c r="B77" t="s">
        <v>361</v>
      </c>
      <c r="C77" t="s">
        <v>362</v>
      </c>
      <c r="D77" t="str">
        <f t="shared" si="3"/>
        <v>MANUEL ANTONIO TRIVIÑO FIQUITIVA</v>
      </c>
      <c r="E77">
        <v>100</v>
      </c>
      <c r="F77" t="s">
        <v>98</v>
      </c>
      <c r="G77">
        <v>100</v>
      </c>
      <c r="H77" t="s">
        <v>98</v>
      </c>
      <c r="I77">
        <v>0</v>
      </c>
      <c r="J77" t="s">
        <v>196</v>
      </c>
      <c r="K77">
        <v>0</v>
      </c>
      <c r="L77" t="s">
        <v>196</v>
      </c>
      <c r="M77">
        <v>0</v>
      </c>
      <c r="N77" t="s">
        <v>196</v>
      </c>
      <c r="O77">
        <v>0</v>
      </c>
      <c r="P77" t="s">
        <v>196</v>
      </c>
      <c r="Q77" t="str">
        <f t="shared" si="4"/>
        <v>DESPACHO DEL SUPERINTENDENTE</v>
      </c>
      <c r="R77">
        <v>49</v>
      </c>
      <c r="S77" t="s">
        <v>1542</v>
      </c>
      <c r="T77" s="10">
        <v>421015</v>
      </c>
      <c r="U77" s="10" t="s">
        <v>11</v>
      </c>
      <c r="V77" s="10" t="str">
        <f t="shared" si="5"/>
        <v>SECRETARIO EJECUTIVO CÓDIGO 421015</v>
      </c>
    </row>
    <row r="78" spans="1:22" x14ac:dyDescent="0.25">
      <c r="A78">
        <v>93236194</v>
      </c>
      <c r="B78" t="s">
        <v>363</v>
      </c>
      <c r="C78" t="s">
        <v>364</v>
      </c>
      <c r="D78" t="str">
        <f t="shared" si="3"/>
        <v>CARLOS NEIL GARZON VARGAS</v>
      </c>
      <c r="E78">
        <v>100</v>
      </c>
      <c r="F78" t="s">
        <v>98</v>
      </c>
      <c r="G78">
        <v>100</v>
      </c>
      <c r="H78" t="s">
        <v>98</v>
      </c>
      <c r="I78">
        <v>0</v>
      </c>
      <c r="J78" t="s">
        <v>196</v>
      </c>
      <c r="K78">
        <v>0</v>
      </c>
      <c r="L78" t="s">
        <v>196</v>
      </c>
      <c r="M78">
        <v>0</v>
      </c>
      <c r="N78" t="s">
        <v>196</v>
      </c>
      <c r="O78">
        <v>0</v>
      </c>
      <c r="P78" t="s">
        <v>196</v>
      </c>
      <c r="Q78" t="str">
        <f t="shared" si="4"/>
        <v>DESPACHO DEL SUPERINTENDENTE</v>
      </c>
      <c r="R78">
        <v>40</v>
      </c>
      <c r="S78" t="s">
        <v>1542</v>
      </c>
      <c r="T78" s="10">
        <v>410314</v>
      </c>
      <c r="U78" s="10" t="s">
        <v>54</v>
      </c>
      <c r="V78" s="10" t="str">
        <f t="shared" si="5"/>
        <v>CONDUCTOR MECANICO CÓDIGO 410314</v>
      </c>
    </row>
    <row r="79" spans="1:22" x14ac:dyDescent="0.25">
      <c r="A79">
        <v>1010185063</v>
      </c>
      <c r="B79" t="s">
        <v>365</v>
      </c>
      <c r="C79" t="s">
        <v>366</v>
      </c>
      <c r="D79" t="str">
        <f t="shared" si="3"/>
        <v>ANDREA JINNETH JULIO PALACIOS</v>
      </c>
      <c r="E79">
        <v>107</v>
      </c>
      <c r="F79" t="s">
        <v>106</v>
      </c>
      <c r="G79">
        <v>100</v>
      </c>
      <c r="H79" t="s">
        <v>98</v>
      </c>
      <c r="I79">
        <v>7</v>
      </c>
      <c r="J79" t="s">
        <v>106</v>
      </c>
      <c r="K79">
        <v>0</v>
      </c>
      <c r="L79" t="s">
        <v>196</v>
      </c>
      <c r="M79">
        <v>0</v>
      </c>
      <c r="N79" t="s">
        <v>196</v>
      </c>
      <c r="O79">
        <v>0</v>
      </c>
      <c r="P79" t="s">
        <v>196</v>
      </c>
      <c r="Q79" t="str">
        <f t="shared" si="4"/>
        <v>GRUPO DE COMUNICACIONES</v>
      </c>
      <c r="R79">
        <v>36</v>
      </c>
      <c r="S79" t="s">
        <v>3</v>
      </c>
      <c r="T79" s="10">
        <v>204407</v>
      </c>
      <c r="U79" s="10" t="s">
        <v>6</v>
      </c>
      <c r="V79" s="10" t="str">
        <f t="shared" si="5"/>
        <v>PROFESIONAL UNIVERSITARIO CÓDIGO 204407</v>
      </c>
    </row>
    <row r="80" spans="1:22" x14ac:dyDescent="0.25">
      <c r="A80">
        <v>22468766</v>
      </c>
      <c r="B80" t="s">
        <v>367</v>
      </c>
      <c r="C80" t="s">
        <v>368</v>
      </c>
      <c r="D80" t="str">
        <f t="shared" si="3"/>
        <v>MILENA PATRICIA RODADO ACOSTA</v>
      </c>
      <c r="E80">
        <v>630</v>
      </c>
      <c r="F80" t="s">
        <v>369</v>
      </c>
      <c r="G80">
        <v>100</v>
      </c>
      <c r="H80" t="s">
        <v>98</v>
      </c>
      <c r="I80">
        <v>3</v>
      </c>
      <c r="J80" t="s">
        <v>212</v>
      </c>
      <c r="K80">
        <v>630</v>
      </c>
      <c r="L80" t="s">
        <v>369</v>
      </c>
      <c r="M80">
        <v>0</v>
      </c>
      <c r="N80" t="s">
        <v>196</v>
      </c>
      <c r="O80">
        <v>0</v>
      </c>
      <c r="P80" t="s">
        <v>196</v>
      </c>
      <c r="Q80" t="str">
        <f t="shared" si="4"/>
        <v>INTENDENCIA REGIONAL DE LA ZONA NORTE</v>
      </c>
      <c r="R80">
        <v>47</v>
      </c>
      <c r="S80" t="s">
        <v>3</v>
      </c>
      <c r="T80" s="10">
        <v>13820</v>
      </c>
      <c r="U80" s="10" t="s">
        <v>10</v>
      </c>
      <c r="V80" s="10" t="str">
        <f t="shared" si="5"/>
        <v>INTENDENTE CÓDIGO 13820</v>
      </c>
    </row>
    <row r="81" spans="1:22" x14ac:dyDescent="0.25">
      <c r="A81">
        <v>91497695</v>
      </c>
      <c r="B81" t="s">
        <v>370</v>
      </c>
      <c r="C81" t="s">
        <v>371</v>
      </c>
      <c r="D81" t="str">
        <f t="shared" si="3"/>
        <v>FABIO GERARDO MARTINEZ RUIZ</v>
      </c>
      <c r="E81">
        <v>640</v>
      </c>
      <c r="F81" t="s">
        <v>372</v>
      </c>
      <c r="G81">
        <v>100</v>
      </c>
      <c r="H81" t="s">
        <v>98</v>
      </c>
      <c r="I81">
        <v>3</v>
      </c>
      <c r="J81" t="s">
        <v>212</v>
      </c>
      <c r="K81">
        <v>640</v>
      </c>
      <c r="L81" t="s">
        <v>372</v>
      </c>
      <c r="M81">
        <v>0</v>
      </c>
      <c r="N81" t="s">
        <v>196</v>
      </c>
      <c r="O81">
        <v>0</v>
      </c>
      <c r="P81" t="s">
        <v>196</v>
      </c>
      <c r="Q81" t="str">
        <f t="shared" si="4"/>
        <v>INTENDENCIA REGIONAL DE LA ZONA DE LOS SANTANDERES Y ARAUCA</v>
      </c>
      <c r="R81">
        <v>48</v>
      </c>
      <c r="S81" t="s">
        <v>1542</v>
      </c>
      <c r="T81" s="10">
        <v>13820</v>
      </c>
      <c r="U81" s="10" t="s">
        <v>10</v>
      </c>
      <c r="V81" s="10" t="str">
        <f t="shared" si="5"/>
        <v>INTENDENTE CÓDIGO 13820</v>
      </c>
    </row>
    <row r="82" spans="1:22" x14ac:dyDescent="0.25">
      <c r="A82">
        <v>73582703</v>
      </c>
      <c r="B82" t="s">
        <v>373</v>
      </c>
      <c r="C82" t="s">
        <v>374</v>
      </c>
      <c r="D82" t="str">
        <f t="shared" si="3"/>
        <v>HORACIO ENRIQUE DEL CASTILLO DE BRIGARD</v>
      </c>
      <c r="E82">
        <v>650</v>
      </c>
      <c r="F82" t="s">
        <v>375</v>
      </c>
      <c r="G82">
        <v>100</v>
      </c>
      <c r="H82" t="s">
        <v>98</v>
      </c>
      <c r="I82">
        <v>3</v>
      </c>
      <c r="J82" t="s">
        <v>212</v>
      </c>
      <c r="K82">
        <v>650</v>
      </c>
      <c r="L82" t="s">
        <v>376</v>
      </c>
      <c r="M82">
        <v>0</v>
      </c>
      <c r="N82" t="s">
        <v>196</v>
      </c>
      <c r="O82">
        <v>0</v>
      </c>
      <c r="P82" t="s">
        <v>196</v>
      </c>
      <c r="Q82" t="str">
        <f t="shared" si="4"/>
        <v>INT REG ZONA CARIBE DEL ARCHIPIÉLAGO SAN ANDRÉS, PROVIDENCIA Y SANTA CATALINA</v>
      </c>
      <c r="R82">
        <v>48</v>
      </c>
      <c r="S82" t="s">
        <v>1542</v>
      </c>
      <c r="T82" s="10">
        <v>13820</v>
      </c>
      <c r="U82" s="10" t="s">
        <v>10</v>
      </c>
      <c r="V82" s="10" t="str">
        <f t="shared" si="5"/>
        <v>INTENDENTE CÓDIGO 13820</v>
      </c>
    </row>
    <row r="83" spans="1:22" x14ac:dyDescent="0.25">
      <c r="A83">
        <v>13514564</v>
      </c>
      <c r="B83" t="s">
        <v>377</v>
      </c>
      <c r="C83" t="s">
        <v>378</v>
      </c>
      <c r="D83" t="str">
        <f t="shared" si="3"/>
        <v>RICARDO FERNELIX RIOS ROSALES</v>
      </c>
      <c r="E83">
        <v>159</v>
      </c>
      <c r="F83" t="s">
        <v>113</v>
      </c>
      <c r="G83">
        <v>100</v>
      </c>
      <c r="H83" t="s">
        <v>98</v>
      </c>
      <c r="I83">
        <v>6</v>
      </c>
      <c r="J83" t="s">
        <v>266</v>
      </c>
      <c r="K83">
        <v>0</v>
      </c>
      <c r="L83" t="s">
        <v>196</v>
      </c>
      <c r="M83">
        <v>0</v>
      </c>
      <c r="N83" t="s">
        <v>196</v>
      </c>
      <c r="O83">
        <v>0</v>
      </c>
      <c r="P83" t="s">
        <v>196</v>
      </c>
      <c r="Q83" t="str">
        <f t="shared" si="4"/>
        <v>DIRECCION DE TECNOLOGIA DE LA INFORMACION Y LAS TELECOMUNICACIONES</v>
      </c>
      <c r="R83">
        <v>47</v>
      </c>
      <c r="S83" t="s">
        <v>1542</v>
      </c>
      <c r="T83" s="10">
        <v>10519</v>
      </c>
      <c r="U83" s="10" t="s">
        <v>58</v>
      </c>
      <c r="V83" s="10" t="str">
        <f t="shared" si="5"/>
        <v>DIRECTOR DE SUPER INTENDENCIA CÓDIGO 10519</v>
      </c>
    </row>
    <row r="84" spans="1:22" x14ac:dyDescent="0.25">
      <c r="A84">
        <v>13851452</v>
      </c>
      <c r="B84" t="s">
        <v>379</v>
      </c>
      <c r="C84" t="s">
        <v>380</v>
      </c>
      <c r="D84" t="str">
        <f t="shared" si="3"/>
        <v>CARLOS URIEL SANCHEZ</v>
      </c>
      <c r="E84">
        <v>100</v>
      </c>
      <c r="F84" t="s">
        <v>98</v>
      </c>
      <c r="G84">
        <v>100</v>
      </c>
      <c r="H84" t="s">
        <v>98</v>
      </c>
      <c r="I84">
        <v>0</v>
      </c>
      <c r="J84" t="s">
        <v>196</v>
      </c>
      <c r="K84">
        <v>0</v>
      </c>
      <c r="L84" t="s">
        <v>196</v>
      </c>
      <c r="M84">
        <v>0</v>
      </c>
      <c r="N84" t="s">
        <v>196</v>
      </c>
      <c r="O84">
        <v>0</v>
      </c>
      <c r="P84" t="s">
        <v>196</v>
      </c>
      <c r="Q84" t="str">
        <f t="shared" si="4"/>
        <v>DESPACHO DEL SUPERINTENDENTE</v>
      </c>
      <c r="R84">
        <v>45</v>
      </c>
      <c r="S84" t="s">
        <v>1542</v>
      </c>
      <c r="T84" s="10">
        <v>410314</v>
      </c>
      <c r="U84" s="10" t="s">
        <v>54</v>
      </c>
      <c r="V84" s="10" t="str">
        <f t="shared" si="5"/>
        <v>CONDUCTOR MECANICO CÓDIGO 410314</v>
      </c>
    </row>
    <row r="85" spans="1:22" x14ac:dyDescent="0.25">
      <c r="A85">
        <v>19467764</v>
      </c>
      <c r="B85" t="s">
        <v>381</v>
      </c>
      <c r="C85" t="s">
        <v>382</v>
      </c>
      <c r="D85" t="str">
        <f t="shared" si="3"/>
        <v>BILLY RAUL ANTONIO ESCOBAR PEREZ</v>
      </c>
      <c r="E85">
        <v>100</v>
      </c>
      <c r="F85" t="s">
        <v>98</v>
      </c>
      <c r="G85">
        <v>100</v>
      </c>
      <c r="H85" t="s">
        <v>98</v>
      </c>
      <c r="I85">
        <v>0</v>
      </c>
      <c r="J85" t="s">
        <v>196</v>
      </c>
      <c r="K85">
        <v>0</v>
      </c>
      <c r="L85" t="s">
        <v>196</v>
      </c>
      <c r="M85">
        <v>0</v>
      </c>
      <c r="N85" t="s">
        <v>196</v>
      </c>
      <c r="O85">
        <v>0</v>
      </c>
      <c r="P85" t="s">
        <v>196</v>
      </c>
      <c r="Q85" t="str">
        <f t="shared" si="4"/>
        <v>DESPACHO DEL SUPERINTENDENTE</v>
      </c>
      <c r="R85">
        <v>63</v>
      </c>
      <c r="S85" t="s">
        <v>1542</v>
      </c>
      <c r="T85" s="10">
        <v>3025</v>
      </c>
      <c r="U85" s="10" t="s">
        <v>57</v>
      </c>
      <c r="V85" s="10" t="str">
        <f t="shared" si="5"/>
        <v>SUPERINTENDENTE CÓDIGO 3025</v>
      </c>
    </row>
    <row r="86" spans="1:22" x14ac:dyDescent="0.25">
      <c r="A86">
        <v>79554571</v>
      </c>
      <c r="B86" t="s">
        <v>383</v>
      </c>
      <c r="C86" t="s">
        <v>384</v>
      </c>
      <c r="D86" t="str">
        <f t="shared" si="3"/>
        <v>JORGE EDUARDO CABRERA JARAMILLO</v>
      </c>
      <c r="E86">
        <v>800</v>
      </c>
      <c r="F86" t="s">
        <v>67</v>
      </c>
      <c r="G86">
        <v>100</v>
      </c>
      <c r="H86" t="s">
        <v>98</v>
      </c>
      <c r="I86">
        <v>2</v>
      </c>
      <c r="J86" t="s">
        <v>195</v>
      </c>
      <c r="K86">
        <v>700</v>
      </c>
      <c r="L86" t="s">
        <v>67</v>
      </c>
      <c r="M86">
        <v>0</v>
      </c>
      <c r="N86" t="s">
        <v>196</v>
      </c>
      <c r="O86">
        <v>0</v>
      </c>
      <c r="P86" t="s">
        <v>196</v>
      </c>
      <c r="Q86" t="str">
        <f t="shared" si="4"/>
        <v>DELEGATURA PARA PROCEDIMIENTOS MERCANTILES</v>
      </c>
      <c r="R86">
        <v>54</v>
      </c>
      <c r="S86" t="s">
        <v>1542</v>
      </c>
      <c r="T86" s="10">
        <v>11023</v>
      </c>
      <c r="U86" s="10" t="s">
        <v>60</v>
      </c>
      <c r="V86" s="10" t="str">
        <f t="shared" si="5"/>
        <v>SUPERINTENDENTE DELEGADO CÓDIGO 11023</v>
      </c>
    </row>
    <row r="87" spans="1:22" x14ac:dyDescent="0.25">
      <c r="A87">
        <v>7218074</v>
      </c>
      <c r="B87" t="s">
        <v>385</v>
      </c>
      <c r="C87" t="s">
        <v>386</v>
      </c>
      <c r="D87" t="str">
        <f t="shared" si="3"/>
        <v>LUIS FERNANDO RIVERA SUAREZ</v>
      </c>
      <c r="E87">
        <v>670</v>
      </c>
      <c r="F87" t="s">
        <v>211</v>
      </c>
      <c r="G87">
        <v>100</v>
      </c>
      <c r="H87" t="s">
        <v>98</v>
      </c>
      <c r="I87">
        <v>3</v>
      </c>
      <c r="J87" t="s">
        <v>212</v>
      </c>
      <c r="K87">
        <v>670</v>
      </c>
      <c r="L87" t="s">
        <v>213</v>
      </c>
      <c r="M87">
        <v>0</v>
      </c>
      <c r="N87" t="s">
        <v>196</v>
      </c>
      <c r="O87">
        <v>0</v>
      </c>
      <c r="P87" t="s">
        <v>196</v>
      </c>
      <c r="Q87" t="str">
        <f t="shared" si="4"/>
        <v>INTENDENCIA REGIONAL DE LA ZONA EJE CAFETERO</v>
      </c>
      <c r="R87">
        <v>63</v>
      </c>
      <c r="S87" t="s">
        <v>1542</v>
      </c>
      <c r="T87" s="10">
        <v>13820</v>
      </c>
      <c r="U87" s="10" t="s">
        <v>10</v>
      </c>
      <c r="V87" s="10" t="str">
        <f t="shared" si="5"/>
        <v>INTENDENTE CÓDIGO 13820</v>
      </c>
    </row>
    <row r="88" spans="1:22" x14ac:dyDescent="0.25">
      <c r="A88">
        <v>1093741669</v>
      </c>
      <c r="B88" t="s">
        <v>387</v>
      </c>
      <c r="C88" t="s">
        <v>388</v>
      </c>
      <c r="D88" t="str">
        <f t="shared" si="3"/>
        <v>NINI JOHANNA CASTAÑEDA QUINTERO</v>
      </c>
      <c r="E88">
        <v>500</v>
      </c>
      <c r="F88" t="s">
        <v>83</v>
      </c>
      <c r="G88">
        <v>100</v>
      </c>
      <c r="H88" t="s">
        <v>98</v>
      </c>
      <c r="I88">
        <v>2</v>
      </c>
      <c r="J88" t="s">
        <v>195</v>
      </c>
      <c r="K88">
        <v>900</v>
      </c>
      <c r="L88" t="s">
        <v>62</v>
      </c>
      <c r="M88">
        <v>0</v>
      </c>
      <c r="N88" t="s">
        <v>196</v>
      </c>
      <c r="O88">
        <v>0</v>
      </c>
      <c r="P88" t="s">
        <v>196</v>
      </c>
      <c r="Q88" t="str">
        <f t="shared" si="4"/>
        <v>DELEGATURA DE INTERVENCION Y ASUNTOS FINANCIEROS ESPECIALES</v>
      </c>
      <c r="R88">
        <v>38</v>
      </c>
      <c r="S88" t="s">
        <v>3</v>
      </c>
      <c r="T88" s="10">
        <v>3723</v>
      </c>
      <c r="U88" s="10" t="s">
        <v>14</v>
      </c>
      <c r="V88" s="10" t="str">
        <f t="shared" si="5"/>
        <v>SECRETARIO GENERAL CÓDIGO 3723</v>
      </c>
    </row>
    <row r="89" spans="1:22" x14ac:dyDescent="0.25">
      <c r="A89">
        <v>60379243</v>
      </c>
      <c r="B89" t="s">
        <v>389</v>
      </c>
      <c r="C89" t="s">
        <v>390</v>
      </c>
      <c r="D89" t="str">
        <f t="shared" si="3"/>
        <v>CLAUDIA EUGENIA SANCHEZ VERGEL</v>
      </c>
      <c r="E89">
        <v>900</v>
      </c>
      <c r="F89" t="s">
        <v>62</v>
      </c>
      <c r="G89">
        <v>100</v>
      </c>
      <c r="H89" t="s">
        <v>98</v>
      </c>
      <c r="I89">
        <v>2</v>
      </c>
      <c r="J89" t="s">
        <v>195</v>
      </c>
      <c r="K89">
        <v>900</v>
      </c>
      <c r="L89" t="s">
        <v>62</v>
      </c>
      <c r="M89">
        <v>0</v>
      </c>
      <c r="N89" t="s">
        <v>196</v>
      </c>
      <c r="O89">
        <v>0</v>
      </c>
      <c r="P89" t="s">
        <v>196</v>
      </c>
      <c r="Q89" t="str">
        <f t="shared" si="4"/>
        <v>DELEGATURA DE INTERVENCION Y ASUNTOS FINANCIEROS ESPECIALES</v>
      </c>
      <c r="R89">
        <v>49</v>
      </c>
      <c r="S89" t="s">
        <v>3</v>
      </c>
      <c r="T89" s="10">
        <v>11023</v>
      </c>
      <c r="U89" s="10" t="s">
        <v>60</v>
      </c>
      <c r="V89" s="10" t="str">
        <f t="shared" si="5"/>
        <v>SUPERINTENDENTE DELEGADO CÓDIGO 11023</v>
      </c>
    </row>
    <row r="90" spans="1:22" x14ac:dyDescent="0.25">
      <c r="A90">
        <v>80410740</v>
      </c>
      <c r="B90" t="s">
        <v>391</v>
      </c>
      <c r="C90" t="s">
        <v>392</v>
      </c>
      <c r="D90" t="str">
        <f t="shared" si="3"/>
        <v>JESUS MANUEL LOPEZ CELEDON</v>
      </c>
      <c r="E90">
        <v>555</v>
      </c>
      <c r="F90" t="s">
        <v>130</v>
      </c>
      <c r="G90">
        <v>100</v>
      </c>
      <c r="H90" t="s">
        <v>98</v>
      </c>
      <c r="I90">
        <v>5</v>
      </c>
      <c r="J90" t="s">
        <v>83</v>
      </c>
      <c r="K90">
        <v>555</v>
      </c>
      <c r="L90" t="s">
        <v>130</v>
      </c>
      <c r="M90">
        <v>0</v>
      </c>
      <c r="N90" t="s">
        <v>196</v>
      </c>
      <c r="O90">
        <v>0</v>
      </c>
      <c r="P90" t="s">
        <v>196</v>
      </c>
      <c r="Q90" t="str">
        <f t="shared" si="4"/>
        <v>OFICINA DE CONTROL DISCIPLINARIO INTERNO</v>
      </c>
      <c r="R90">
        <v>59</v>
      </c>
      <c r="S90" t="s">
        <v>1542</v>
      </c>
      <c r="T90" s="10">
        <v>13719</v>
      </c>
      <c r="U90" s="10" t="s">
        <v>12</v>
      </c>
      <c r="V90" s="10" t="str">
        <f t="shared" si="5"/>
        <v>JEFE OFICINA CÓDIGO 13719</v>
      </c>
    </row>
    <row r="91" spans="1:22" x14ac:dyDescent="0.25">
      <c r="A91">
        <v>66812246</v>
      </c>
      <c r="B91" t="s">
        <v>393</v>
      </c>
      <c r="C91" t="s">
        <v>394</v>
      </c>
      <c r="D91" t="str">
        <f t="shared" si="3"/>
        <v>JANETH MIREYA CRUZ GUTIERREZ</v>
      </c>
      <c r="E91">
        <v>620</v>
      </c>
      <c r="F91" t="s">
        <v>395</v>
      </c>
      <c r="G91">
        <v>100</v>
      </c>
      <c r="H91" t="s">
        <v>98</v>
      </c>
      <c r="I91">
        <v>3</v>
      </c>
      <c r="J91" t="s">
        <v>212</v>
      </c>
      <c r="K91">
        <v>620</v>
      </c>
      <c r="L91" t="s">
        <v>395</v>
      </c>
      <c r="M91">
        <v>0</v>
      </c>
      <c r="N91" t="s">
        <v>196</v>
      </c>
      <c r="O91">
        <v>0</v>
      </c>
      <c r="P91" t="s">
        <v>196</v>
      </c>
      <c r="Q91" t="str">
        <f t="shared" si="4"/>
        <v>INTENDENCIA REGIONAL DE LA ZONA SUR</v>
      </c>
      <c r="R91">
        <v>55</v>
      </c>
      <c r="S91" t="s">
        <v>3</v>
      </c>
      <c r="T91" s="10">
        <v>13820</v>
      </c>
      <c r="U91" s="10" t="s">
        <v>10</v>
      </c>
      <c r="V91" s="10" t="str">
        <f t="shared" si="5"/>
        <v>INTENDENTE CÓDIGO 13820</v>
      </c>
    </row>
    <row r="92" spans="1:22" x14ac:dyDescent="0.25">
      <c r="A92">
        <v>1090434111</v>
      </c>
      <c r="B92" t="s">
        <v>396</v>
      </c>
      <c r="C92" t="s">
        <v>397</v>
      </c>
      <c r="D92" t="str">
        <f t="shared" si="3"/>
        <v>SILVIA YELITZA ROLON MENDOZA</v>
      </c>
      <c r="E92">
        <v>533</v>
      </c>
      <c r="F92" t="s">
        <v>105</v>
      </c>
      <c r="G92">
        <v>100</v>
      </c>
      <c r="H92" t="s">
        <v>98</v>
      </c>
      <c r="I92">
        <v>5</v>
      </c>
      <c r="J92" t="s">
        <v>83</v>
      </c>
      <c r="K92">
        <v>514</v>
      </c>
      <c r="L92" t="s">
        <v>92</v>
      </c>
      <c r="M92">
        <v>533</v>
      </c>
      <c r="N92" t="s">
        <v>105</v>
      </c>
      <c r="O92">
        <v>0</v>
      </c>
      <c r="P92" t="s">
        <v>196</v>
      </c>
      <c r="Q92" t="str">
        <f t="shared" si="4"/>
        <v>GRUPO DE CONTABILIDAD</v>
      </c>
      <c r="R92">
        <v>34</v>
      </c>
      <c r="S92" t="s">
        <v>3</v>
      </c>
      <c r="T92" s="10">
        <v>421015</v>
      </c>
      <c r="U92" s="10" t="s">
        <v>11</v>
      </c>
      <c r="V92" s="10" t="str">
        <f t="shared" si="5"/>
        <v>SECRETARIO EJECUTIVO CÓDIGO 421015</v>
      </c>
    </row>
    <row r="93" spans="1:22" x14ac:dyDescent="0.25">
      <c r="A93">
        <v>1018464831</v>
      </c>
      <c r="B93" t="s">
        <v>398</v>
      </c>
      <c r="C93" t="s">
        <v>399</v>
      </c>
      <c r="D93" t="str">
        <f t="shared" si="3"/>
        <v>LAURA CAMILA MATAMOROS RIVERA</v>
      </c>
      <c r="E93">
        <v>533</v>
      </c>
      <c r="F93" t="s">
        <v>105</v>
      </c>
      <c r="G93">
        <v>100</v>
      </c>
      <c r="H93" t="s">
        <v>98</v>
      </c>
      <c r="I93">
        <v>5</v>
      </c>
      <c r="J93" t="s">
        <v>83</v>
      </c>
      <c r="K93">
        <v>514</v>
      </c>
      <c r="L93" t="s">
        <v>92</v>
      </c>
      <c r="M93">
        <v>533</v>
      </c>
      <c r="N93" t="s">
        <v>105</v>
      </c>
      <c r="O93">
        <v>0</v>
      </c>
      <c r="P93" t="s">
        <v>196</v>
      </c>
      <c r="Q93" t="str">
        <f t="shared" si="4"/>
        <v>GRUPO DE CONTABILIDAD</v>
      </c>
      <c r="R93">
        <v>32</v>
      </c>
      <c r="S93" t="s">
        <v>3</v>
      </c>
      <c r="T93" s="10">
        <v>313214</v>
      </c>
      <c r="U93" s="10" t="s">
        <v>5</v>
      </c>
      <c r="V93" s="10" t="str">
        <f t="shared" si="5"/>
        <v>TECNICO OPERATIVO CÓDIGO 313214</v>
      </c>
    </row>
    <row r="94" spans="1:22" x14ac:dyDescent="0.25">
      <c r="A94">
        <v>1022374253</v>
      </c>
      <c r="B94" t="s">
        <v>400</v>
      </c>
      <c r="C94" t="s">
        <v>401</v>
      </c>
      <c r="D94" t="str">
        <f t="shared" si="3"/>
        <v>ANDREA ESTEFANIA PARDO LOZANO</v>
      </c>
      <c r="E94">
        <v>533</v>
      </c>
      <c r="F94" t="s">
        <v>105</v>
      </c>
      <c r="G94">
        <v>100</v>
      </c>
      <c r="H94" t="s">
        <v>98</v>
      </c>
      <c r="I94">
        <v>5</v>
      </c>
      <c r="J94" t="s">
        <v>83</v>
      </c>
      <c r="K94">
        <v>514</v>
      </c>
      <c r="L94" t="s">
        <v>92</v>
      </c>
      <c r="M94">
        <v>533</v>
      </c>
      <c r="N94" t="s">
        <v>105</v>
      </c>
      <c r="O94">
        <v>0</v>
      </c>
      <c r="P94" t="s">
        <v>196</v>
      </c>
      <c r="Q94" t="str">
        <f t="shared" si="4"/>
        <v>GRUPO DE CONTABILIDAD</v>
      </c>
      <c r="R94">
        <v>33</v>
      </c>
      <c r="S94" t="s">
        <v>3</v>
      </c>
      <c r="T94" s="10">
        <v>313214</v>
      </c>
      <c r="U94" s="10" t="s">
        <v>5</v>
      </c>
      <c r="V94" s="10" t="str">
        <f t="shared" si="5"/>
        <v>TECNICO OPERATIVO CÓDIGO 313214</v>
      </c>
    </row>
    <row r="95" spans="1:22" x14ac:dyDescent="0.25">
      <c r="A95">
        <v>1015414696</v>
      </c>
      <c r="B95" t="s">
        <v>402</v>
      </c>
      <c r="C95" t="s">
        <v>403</v>
      </c>
      <c r="D95" t="str">
        <f t="shared" si="3"/>
        <v>JANZABETH POLANCO PRIETO</v>
      </c>
      <c r="E95">
        <v>533</v>
      </c>
      <c r="F95" t="s">
        <v>105</v>
      </c>
      <c r="G95">
        <v>100</v>
      </c>
      <c r="H95" t="s">
        <v>98</v>
      </c>
      <c r="I95">
        <v>5</v>
      </c>
      <c r="J95" t="s">
        <v>83</v>
      </c>
      <c r="K95">
        <v>514</v>
      </c>
      <c r="L95" t="s">
        <v>92</v>
      </c>
      <c r="M95">
        <v>533</v>
      </c>
      <c r="N95" t="s">
        <v>105</v>
      </c>
      <c r="O95">
        <v>0</v>
      </c>
      <c r="P95" t="s">
        <v>196</v>
      </c>
      <c r="Q95" t="str">
        <f t="shared" si="4"/>
        <v>GRUPO DE CONTABILIDAD</v>
      </c>
      <c r="R95">
        <v>36</v>
      </c>
      <c r="S95" t="s">
        <v>3</v>
      </c>
      <c r="T95" s="10">
        <v>204407</v>
      </c>
      <c r="U95" s="10" t="s">
        <v>6</v>
      </c>
      <c r="V95" s="10" t="str">
        <f t="shared" si="5"/>
        <v>PROFESIONAL UNIVERSITARIO CÓDIGO 204407</v>
      </c>
    </row>
    <row r="96" spans="1:22" x14ac:dyDescent="0.25">
      <c r="A96">
        <v>60372216</v>
      </c>
      <c r="B96" t="s">
        <v>404</v>
      </c>
      <c r="C96" t="s">
        <v>405</v>
      </c>
      <c r="D96" t="str">
        <f t="shared" si="3"/>
        <v>SANDRA LILIANA GARZON RAMIREZ</v>
      </c>
      <c r="E96">
        <v>533</v>
      </c>
      <c r="F96" t="s">
        <v>105</v>
      </c>
      <c r="G96">
        <v>100</v>
      </c>
      <c r="H96" t="s">
        <v>98</v>
      </c>
      <c r="I96">
        <v>5</v>
      </c>
      <c r="J96" t="s">
        <v>83</v>
      </c>
      <c r="K96">
        <v>514</v>
      </c>
      <c r="L96" t="s">
        <v>92</v>
      </c>
      <c r="M96">
        <v>533</v>
      </c>
      <c r="N96" t="s">
        <v>105</v>
      </c>
      <c r="O96">
        <v>0</v>
      </c>
      <c r="P96" t="s">
        <v>196</v>
      </c>
      <c r="Q96" t="str">
        <f t="shared" si="4"/>
        <v>GRUPO DE CONTABILIDAD</v>
      </c>
      <c r="R96">
        <v>50</v>
      </c>
      <c r="S96" t="s">
        <v>3</v>
      </c>
      <c r="T96" s="10">
        <v>204411</v>
      </c>
      <c r="U96" s="10" t="s">
        <v>6</v>
      </c>
      <c r="V96" s="10" t="str">
        <f t="shared" si="5"/>
        <v>PROFESIONAL UNIVERSITARIO CÓDIGO 204411</v>
      </c>
    </row>
    <row r="97" spans="1:22" x14ac:dyDescent="0.25">
      <c r="A97">
        <v>52392242</v>
      </c>
      <c r="B97" t="s">
        <v>406</v>
      </c>
      <c r="C97" t="s">
        <v>407</v>
      </c>
      <c r="D97" t="str">
        <f t="shared" si="3"/>
        <v>MARISELA EUGENIA MARTINEZ RAMIREZ</v>
      </c>
      <c r="E97">
        <v>533</v>
      </c>
      <c r="F97" t="s">
        <v>105</v>
      </c>
      <c r="G97">
        <v>100</v>
      </c>
      <c r="H97" t="s">
        <v>98</v>
      </c>
      <c r="I97">
        <v>5</v>
      </c>
      <c r="J97" t="s">
        <v>83</v>
      </c>
      <c r="K97">
        <v>514</v>
      </c>
      <c r="L97" t="s">
        <v>92</v>
      </c>
      <c r="M97">
        <v>533</v>
      </c>
      <c r="N97" t="s">
        <v>105</v>
      </c>
      <c r="O97">
        <v>0</v>
      </c>
      <c r="P97" t="s">
        <v>196</v>
      </c>
      <c r="Q97" t="str">
        <f t="shared" si="4"/>
        <v>GRUPO DE CONTABILIDAD</v>
      </c>
      <c r="R97">
        <v>47</v>
      </c>
      <c r="S97" t="s">
        <v>3</v>
      </c>
      <c r="T97" s="10">
        <v>312416</v>
      </c>
      <c r="U97" s="10" t="s">
        <v>55</v>
      </c>
      <c r="V97" s="10" t="str">
        <f t="shared" si="5"/>
        <v>TECNICO ADMINISTRATIVO CÓDIGO 312416</v>
      </c>
    </row>
    <row r="98" spans="1:22" x14ac:dyDescent="0.25">
      <c r="A98">
        <v>51851011</v>
      </c>
      <c r="B98" t="s">
        <v>408</v>
      </c>
      <c r="C98" t="s">
        <v>409</v>
      </c>
      <c r="D98" t="str">
        <f t="shared" si="3"/>
        <v>MYRIAM DEL CARMEN BERDUGO SALAZAR</v>
      </c>
      <c r="E98">
        <v>165</v>
      </c>
      <c r="F98" t="s">
        <v>79</v>
      </c>
      <c r="G98">
        <v>100</v>
      </c>
      <c r="H98" t="s">
        <v>98</v>
      </c>
      <c r="I98">
        <v>1</v>
      </c>
      <c r="J98" t="s">
        <v>334</v>
      </c>
      <c r="K98">
        <v>165</v>
      </c>
      <c r="L98" t="s">
        <v>79</v>
      </c>
      <c r="M98">
        <v>0</v>
      </c>
      <c r="N98" t="s">
        <v>196</v>
      </c>
      <c r="O98">
        <v>0</v>
      </c>
      <c r="P98" t="s">
        <v>196</v>
      </c>
      <c r="Q98" t="str">
        <f t="shared" si="4"/>
        <v>OFICINA ASESORA DE PLANEACION</v>
      </c>
      <c r="R98">
        <v>59</v>
      </c>
      <c r="S98" t="s">
        <v>3</v>
      </c>
      <c r="T98" s="10">
        <v>204411</v>
      </c>
      <c r="U98" s="10" t="s">
        <v>6</v>
      </c>
      <c r="V98" s="10" t="str">
        <f t="shared" si="5"/>
        <v>PROFESIONAL UNIVERSITARIO CÓDIGO 204411</v>
      </c>
    </row>
    <row r="99" spans="1:22" x14ac:dyDescent="0.25">
      <c r="A99">
        <v>52833087</v>
      </c>
      <c r="B99" t="s">
        <v>410</v>
      </c>
      <c r="C99" t="s">
        <v>411</v>
      </c>
      <c r="D99" t="str">
        <f t="shared" si="3"/>
        <v>FRANCY BIBIANA COY PAEZ</v>
      </c>
      <c r="E99">
        <v>165</v>
      </c>
      <c r="F99" t="s">
        <v>79</v>
      </c>
      <c r="G99">
        <v>100</v>
      </c>
      <c r="H99" t="s">
        <v>98</v>
      </c>
      <c r="I99">
        <v>1</v>
      </c>
      <c r="J99" t="s">
        <v>334</v>
      </c>
      <c r="K99">
        <v>165</v>
      </c>
      <c r="L99" t="s">
        <v>79</v>
      </c>
      <c r="M99">
        <v>0</v>
      </c>
      <c r="N99" t="s">
        <v>196</v>
      </c>
      <c r="O99">
        <v>0</v>
      </c>
      <c r="P99" t="s">
        <v>196</v>
      </c>
      <c r="Q99" t="str">
        <f t="shared" si="4"/>
        <v>OFICINA ASESORA DE PLANEACION</v>
      </c>
      <c r="R99">
        <v>45</v>
      </c>
      <c r="S99" t="s">
        <v>3</v>
      </c>
      <c r="T99" s="10">
        <v>204407</v>
      </c>
      <c r="U99" s="10" t="s">
        <v>6</v>
      </c>
      <c r="V99" s="10" t="str">
        <f t="shared" si="5"/>
        <v>PROFESIONAL UNIVERSITARIO CÓDIGO 204407</v>
      </c>
    </row>
    <row r="100" spans="1:22" x14ac:dyDescent="0.25">
      <c r="A100">
        <v>52841969</v>
      </c>
      <c r="B100" t="s">
        <v>412</v>
      </c>
      <c r="C100" t="s">
        <v>413</v>
      </c>
      <c r="D100" t="str">
        <f t="shared" si="3"/>
        <v>NINI JOHANNA RODRIGUEZ ALVAREZ</v>
      </c>
      <c r="E100">
        <v>165</v>
      </c>
      <c r="F100" t="s">
        <v>79</v>
      </c>
      <c r="G100">
        <v>100</v>
      </c>
      <c r="H100" t="s">
        <v>98</v>
      </c>
      <c r="I100">
        <v>1</v>
      </c>
      <c r="J100" t="s">
        <v>334</v>
      </c>
      <c r="K100">
        <v>165</v>
      </c>
      <c r="L100" t="s">
        <v>79</v>
      </c>
      <c r="M100">
        <v>0</v>
      </c>
      <c r="N100" t="s">
        <v>196</v>
      </c>
      <c r="O100">
        <v>0</v>
      </c>
      <c r="P100" t="s">
        <v>196</v>
      </c>
      <c r="Q100" t="str">
        <f t="shared" si="4"/>
        <v>OFICINA ASESORA DE PLANEACION</v>
      </c>
      <c r="R100">
        <v>44</v>
      </c>
      <c r="S100" t="s">
        <v>3</v>
      </c>
      <c r="T100" s="10">
        <v>204411</v>
      </c>
      <c r="U100" s="10" t="s">
        <v>6</v>
      </c>
      <c r="V100" s="10" t="str">
        <f t="shared" si="5"/>
        <v>PROFESIONAL UNIVERSITARIO CÓDIGO 204411</v>
      </c>
    </row>
    <row r="101" spans="1:22" x14ac:dyDescent="0.25">
      <c r="A101">
        <v>55169806</v>
      </c>
      <c r="B101" t="s">
        <v>414</v>
      </c>
      <c r="C101" t="s">
        <v>415</v>
      </c>
      <c r="D101" t="str">
        <f t="shared" si="3"/>
        <v>GINA ESPERANZA RINCON MORA</v>
      </c>
      <c r="E101">
        <v>165</v>
      </c>
      <c r="F101" t="s">
        <v>79</v>
      </c>
      <c r="G101">
        <v>100</v>
      </c>
      <c r="H101" t="s">
        <v>98</v>
      </c>
      <c r="I101">
        <v>1</v>
      </c>
      <c r="J101" t="s">
        <v>334</v>
      </c>
      <c r="K101">
        <v>165</v>
      </c>
      <c r="L101" t="s">
        <v>79</v>
      </c>
      <c r="M101">
        <v>0</v>
      </c>
      <c r="N101" t="s">
        <v>196</v>
      </c>
      <c r="O101">
        <v>0</v>
      </c>
      <c r="P101" t="s">
        <v>196</v>
      </c>
      <c r="Q101" t="str">
        <f t="shared" si="4"/>
        <v>OFICINA ASESORA DE PLANEACION</v>
      </c>
      <c r="R101">
        <v>52</v>
      </c>
      <c r="S101" t="s">
        <v>3</v>
      </c>
      <c r="T101" s="10">
        <v>204411</v>
      </c>
      <c r="U101" s="10" t="s">
        <v>6</v>
      </c>
      <c r="V101" s="10" t="str">
        <f t="shared" si="5"/>
        <v>PROFESIONAL UNIVERSITARIO CÓDIGO 204411</v>
      </c>
    </row>
    <row r="102" spans="1:22" x14ac:dyDescent="0.25">
      <c r="A102">
        <v>78702439</v>
      </c>
      <c r="B102" t="s">
        <v>416</v>
      </c>
      <c r="C102" t="s">
        <v>417</v>
      </c>
      <c r="D102" t="str">
        <f t="shared" si="3"/>
        <v>LEONCIO ANTONIO FERRER CABRALES</v>
      </c>
      <c r="E102">
        <v>165</v>
      </c>
      <c r="F102" t="s">
        <v>79</v>
      </c>
      <c r="G102">
        <v>100</v>
      </c>
      <c r="H102" t="s">
        <v>98</v>
      </c>
      <c r="I102">
        <v>1</v>
      </c>
      <c r="J102" t="s">
        <v>334</v>
      </c>
      <c r="K102">
        <v>165</v>
      </c>
      <c r="L102" t="s">
        <v>79</v>
      </c>
      <c r="M102">
        <v>0</v>
      </c>
      <c r="N102" t="s">
        <v>196</v>
      </c>
      <c r="O102">
        <v>0</v>
      </c>
      <c r="P102" t="s">
        <v>196</v>
      </c>
      <c r="Q102" t="str">
        <f t="shared" si="4"/>
        <v>OFICINA ASESORA DE PLANEACION</v>
      </c>
      <c r="R102">
        <v>55</v>
      </c>
      <c r="S102" t="s">
        <v>1542</v>
      </c>
      <c r="T102" s="10">
        <v>202814</v>
      </c>
      <c r="U102" s="10" t="s">
        <v>9</v>
      </c>
      <c r="V102" s="10" t="str">
        <f t="shared" si="5"/>
        <v>PROFESIONAL ESPECIALIZADO CÓDIGO 202814</v>
      </c>
    </row>
    <row r="103" spans="1:22" x14ac:dyDescent="0.25">
      <c r="A103">
        <v>79862992</v>
      </c>
      <c r="B103" t="s">
        <v>418</v>
      </c>
      <c r="C103" t="s">
        <v>419</v>
      </c>
      <c r="D103" t="str">
        <f t="shared" si="3"/>
        <v>RUBEN DARIO MORENO POSADA</v>
      </c>
      <c r="E103">
        <v>165</v>
      </c>
      <c r="F103" t="s">
        <v>79</v>
      </c>
      <c r="G103">
        <v>100</v>
      </c>
      <c r="H103" t="s">
        <v>98</v>
      </c>
      <c r="I103">
        <v>1</v>
      </c>
      <c r="J103" t="s">
        <v>334</v>
      </c>
      <c r="K103">
        <v>165</v>
      </c>
      <c r="L103" t="s">
        <v>79</v>
      </c>
      <c r="M103">
        <v>0</v>
      </c>
      <c r="N103" t="s">
        <v>196</v>
      </c>
      <c r="O103">
        <v>0</v>
      </c>
      <c r="P103" t="s">
        <v>196</v>
      </c>
      <c r="Q103" t="str">
        <f t="shared" si="4"/>
        <v>OFICINA ASESORA DE PLANEACION</v>
      </c>
      <c r="R103">
        <v>48</v>
      </c>
      <c r="S103" t="s">
        <v>1542</v>
      </c>
      <c r="T103" s="10">
        <v>204407</v>
      </c>
      <c r="U103" s="10" t="s">
        <v>6</v>
      </c>
      <c r="V103" s="10" t="str">
        <f t="shared" si="5"/>
        <v>PROFESIONAL UNIVERSITARIO CÓDIGO 204407</v>
      </c>
    </row>
    <row r="104" spans="1:22" x14ac:dyDescent="0.25">
      <c r="A104">
        <v>88141359</v>
      </c>
      <c r="B104" t="s">
        <v>420</v>
      </c>
      <c r="C104" t="s">
        <v>421</v>
      </c>
      <c r="D104" t="str">
        <f t="shared" si="3"/>
        <v>ALEXANDER VERGEL NAVARRO</v>
      </c>
      <c r="E104">
        <v>165</v>
      </c>
      <c r="F104" t="s">
        <v>79</v>
      </c>
      <c r="G104">
        <v>100</v>
      </c>
      <c r="H104" t="s">
        <v>98</v>
      </c>
      <c r="I104">
        <v>1</v>
      </c>
      <c r="J104" t="s">
        <v>334</v>
      </c>
      <c r="K104">
        <v>165</v>
      </c>
      <c r="L104" t="s">
        <v>79</v>
      </c>
      <c r="M104">
        <v>0</v>
      </c>
      <c r="N104" t="s">
        <v>196</v>
      </c>
      <c r="O104">
        <v>0</v>
      </c>
      <c r="P104" t="s">
        <v>196</v>
      </c>
      <c r="Q104" t="str">
        <f t="shared" si="4"/>
        <v>OFICINA ASESORA DE PLANEACION</v>
      </c>
      <c r="R104">
        <v>57</v>
      </c>
      <c r="S104" t="s">
        <v>1542</v>
      </c>
      <c r="T104" s="10">
        <v>202816</v>
      </c>
      <c r="U104" s="10" t="s">
        <v>9</v>
      </c>
      <c r="V104" s="10" t="str">
        <f t="shared" si="5"/>
        <v>PROFESIONAL ESPECIALIZADO CÓDIGO 202816</v>
      </c>
    </row>
    <row r="105" spans="1:22" x14ac:dyDescent="0.25">
      <c r="A105">
        <v>1014178745</v>
      </c>
      <c r="B105" t="s">
        <v>307</v>
      </c>
      <c r="C105" t="s">
        <v>422</v>
      </c>
      <c r="D105" t="str">
        <f t="shared" si="3"/>
        <v>SANDRA PATRICIA BABATIVA QUESADA</v>
      </c>
      <c r="E105">
        <v>165</v>
      </c>
      <c r="F105" t="s">
        <v>79</v>
      </c>
      <c r="G105">
        <v>100</v>
      </c>
      <c r="H105" t="s">
        <v>98</v>
      </c>
      <c r="I105">
        <v>1</v>
      </c>
      <c r="J105" t="s">
        <v>334</v>
      </c>
      <c r="K105">
        <v>165</v>
      </c>
      <c r="L105" t="s">
        <v>79</v>
      </c>
      <c r="M105">
        <v>0</v>
      </c>
      <c r="N105" t="s">
        <v>196</v>
      </c>
      <c r="O105">
        <v>0</v>
      </c>
      <c r="P105" t="s">
        <v>196</v>
      </c>
      <c r="Q105" t="str">
        <f t="shared" si="4"/>
        <v>OFICINA ASESORA DE PLANEACION</v>
      </c>
      <c r="R105">
        <v>39</v>
      </c>
      <c r="S105" t="s">
        <v>3</v>
      </c>
      <c r="T105" s="10">
        <v>20441</v>
      </c>
      <c r="U105" s="10" t="s">
        <v>6</v>
      </c>
      <c r="V105" s="10" t="str">
        <f t="shared" si="5"/>
        <v>PROFESIONAL UNIVERSITARIO CÓDIGO 20441</v>
      </c>
    </row>
    <row r="106" spans="1:22" x14ac:dyDescent="0.25">
      <c r="A106">
        <v>1032451065</v>
      </c>
      <c r="B106" t="s">
        <v>423</v>
      </c>
      <c r="C106" t="s">
        <v>424</v>
      </c>
      <c r="D106" t="str">
        <f t="shared" si="3"/>
        <v>JUAN MANUEL MAYA BRAVO</v>
      </c>
      <c r="E106">
        <v>165</v>
      </c>
      <c r="F106" t="s">
        <v>79</v>
      </c>
      <c r="G106">
        <v>100</v>
      </c>
      <c r="H106" t="s">
        <v>98</v>
      </c>
      <c r="I106">
        <v>1</v>
      </c>
      <c r="J106" t="s">
        <v>334</v>
      </c>
      <c r="K106">
        <v>165</v>
      </c>
      <c r="L106" t="s">
        <v>79</v>
      </c>
      <c r="M106">
        <v>0</v>
      </c>
      <c r="N106" t="s">
        <v>196</v>
      </c>
      <c r="O106">
        <v>0</v>
      </c>
      <c r="P106" t="s">
        <v>196</v>
      </c>
      <c r="Q106" t="str">
        <f t="shared" si="4"/>
        <v>OFICINA ASESORA DE PLANEACION</v>
      </c>
      <c r="R106">
        <v>33</v>
      </c>
      <c r="S106" t="s">
        <v>1542</v>
      </c>
      <c r="T106" s="10">
        <v>20441</v>
      </c>
      <c r="U106" s="10" t="s">
        <v>6</v>
      </c>
      <c r="V106" s="10" t="str">
        <f t="shared" si="5"/>
        <v>PROFESIONAL UNIVERSITARIO CÓDIGO 20441</v>
      </c>
    </row>
    <row r="107" spans="1:22" x14ac:dyDescent="0.25">
      <c r="A107">
        <v>33702784</v>
      </c>
      <c r="B107" t="s">
        <v>425</v>
      </c>
      <c r="C107" t="s">
        <v>426</v>
      </c>
      <c r="D107" t="str">
        <f t="shared" si="3"/>
        <v>MARIA MERCEDES VARGAS FORERO</v>
      </c>
      <c r="E107">
        <v>556</v>
      </c>
      <c r="F107" t="s">
        <v>108</v>
      </c>
      <c r="G107">
        <v>100</v>
      </c>
      <c r="H107" t="s">
        <v>98</v>
      </c>
      <c r="I107">
        <v>5</v>
      </c>
      <c r="J107" t="s">
        <v>83</v>
      </c>
      <c r="K107">
        <v>556</v>
      </c>
      <c r="L107" t="s">
        <v>108</v>
      </c>
      <c r="M107">
        <v>0</v>
      </c>
      <c r="N107" t="s">
        <v>196</v>
      </c>
      <c r="O107">
        <v>0</v>
      </c>
      <c r="P107" t="s">
        <v>196</v>
      </c>
      <c r="Q107" t="str">
        <f t="shared" si="4"/>
        <v>GRUPO DE INSTRUCCION DISCIPLINARIA</v>
      </c>
      <c r="R107">
        <v>42</v>
      </c>
      <c r="S107" t="s">
        <v>3</v>
      </c>
      <c r="T107" s="10">
        <v>20441</v>
      </c>
      <c r="U107" s="10" t="s">
        <v>6</v>
      </c>
      <c r="V107" s="10" t="str">
        <f t="shared" si="5"/>
        <v>PROFESIONAL UNIVERSITARIO CÓDIGO 20441</v>
      </c>
    </row>
    <row r="108" spans="1:22" x14ac:dyDescent="0.25">
      <c r="A108">
        <v>52840788</v>
      </c>
      <c r="B108" t="s">
        <v>427</v>
      </c>
      <c r="C108" t="s">
        <v>428</v>
      </c>
      <c r="D108" t="str">
        <f t="shared" si="3"/>
        <v>ALBA LUCIA PUENTES CARREÑO</v>
      </c>
      <c r="E108">
        <v>556</v>
      </c>
      <c r="F108" t="s">
        <v>108</v>
      </c>
      <c r="G108">
        <v>100</v>
      </c>
      <c r="H108" t="s">
        <v>98</v>
      </c>
      <c r="I108">
        <v>5</v>
      </c>
      <c r="J108" t="s">
        <v>83</v>
      </c>
      <c r="K108">
        <v>556</v>
      </c>
      <c r="L108" t="s">
        <v>108</v>
      </c>
      <c r="M108">
        <v>0</v>
      </c>
      <c r="N108" t="s">
        <v>196</v>
      </c>
      <c r="O108">
        <v>0</v>
      </c>
      <c r="P108" t="s">
        <v>196</v>
      </c>
      <c r="Q108" t="str">
        <f t="shared" si="4"/>
        <v>GRUPO DE INSTRUCCION DISCIPLINARIA</v>
      </c>
      <c r="R108">
        <v>43</v>
      </c>
      <c r="S108" t="s">
        <v>3</v>
      </c>
      <c r="T108" s="10">
        <v>421018</v>
      </c>
      <c r="U108" s="10" t="s">
        <v>11</v>
      </c>
      <c r="V108" s="10" t="str">
        <f t="shared" si="5"/>
        <v>SECRETARIO EJECUTIVO CÓDIGO 421018</v>
      </c>
    </row>
    <row r="109" spans="1:22" x14ac:dyDescent="0.25">
      <c r="A109">
        <v>1052960417</v>
      </c>
      <c r="B109" t="s">
        <v>429</v>
      </c>
      <c r="C109" t="s">
        <v>430</v>
      </c>
      <c r="D109" t="str">
        <f t="shared" si="3"/>
        <v>WENDIS ACUÑA DE LA OSSA</v>
      </c>
      <c r="E109">
        <v>556</v>
      </c>
      <c r="F109" t="s">
        <v>108</v>
      </c>
      <c r="G109">
        <v>100</v>
      </c>
      <c r="H109" t="s">
        <v>98</v>
      </c>
      <c r="I109">
        <v>5</v>
      </c>
      <c r="J109" t="s">
        <v>83</v>
      </c>
      <c r="K109">
        <v>556</v>
      </c>
      <c r="L109" t="s">
        <v>108</v>
      </c>
      <c r="M109">
        <v>0</v>
      </c>
      <c r="N109" t="s">
        <v>196</v>
      </c>
      <c r="O109">
        <v>0</v>
      </c>
      <c r="P109" t="s">
        <v>196</v>
      </c>
      <c r="Q109" t="str">
        <f t="shared" si="4"/>
        <v>GRUPO DE INSTRUCCION DISCIPLINARIA</v>
      </c>
      <c r="R109">
        <v>36</v>
      </c>
      <c r="S109" t="s">
        <v>3</v>
      </c>
      <c r="T109" s="10">
        <v>20441</v>
      </c>
      <c r="U109" s="10" t="s">
        <v>6</v>
      </c>
      <c r="V109" s="10" t="str">
        <f t="shared" si="5"/>
        <v>PROFESIONAL UNIVERSITARIO CÓDIGO 20441</v>
      </c>
    </row>
    <row r="110" spans="1:22" x14ac:dyDescent="0.25">
      <c r="A110">
        <v>36758398</v>
      </c>
      <c r="B110" t="s">
        <v>431</v>
      </c>
      <c r="C110" t="s">
        <v>432</v>
      </c>
      <c r="D110" t="str">
        <f t="shared" si="3"/>
        <v>MERY HELLEN RUANO CHAVES</v>
      </c>
      <c r="E110">
        <v>520</v>
      </c>
      <c r="F110" t="s">
        <v>64</v>
      </c>
      <c r="G110">
        <v>100</v>
      </c>
      <c r="H110" t="s">
        <v>98</v>
      </c>
      <c r="I110">
        <v>5</v>
      </c>
      <c r="J110" t="s">
        <v>83</v>
      </c>
      <c r="K110">
        <v>513</v>
      </c>
      <c r="L110" t="s">
        <v>109</v>
      </c>
      <c r="M110">
        <v>520</v>
      </c>
      <c r="N110" t="s">
        <v>64</v>
      </c>
      <c r="O110">
        <v>0</v>
      </c>
      <c r="P110" t="s">
        <v>196</v>
      </c>
      <c r="Q110" t="str">
        <f t="shared" si="4"/>
        <v>GRUPO ADMINISTRATIVO</v>
      </c>
      <c r="R110">
        <v>43</v>
      </c>
      <c r="S110" t="s">
        <v>3</v>
      </c>
      <c r="T110" s="10">
        <v>204407</v>
      </c>
      <c r="U110" s="10" t="s">
        <v>6</v>
      </c>
      <c r="V110" s="10" t="str">
        <f t="shared" si="5"/>
        <v>PROFESIONAL UNIVERSITARIO CÓDIGO 204407</v>
      </c>
    </row>
    <row r="111" spans="1:22" x14ac:dyDescent="0.25">
      <c r="A111">
        <v>1136881704</v>
      </c>
      <c r="B111" t="s">
        <v>433</v>
      </c>
      <c r="C111" t="s">
        <v>434</v>
      </c>
      <c r="D111" t="str">
        <f t="shared" si="3"/>
        <v>PAULA ANDREA ARROYAVE GARCIA</v>
      </c>
      <c r="E111">
        <v>117</v>
      </c>
      <c r="F111" t="s">
        <v>111</v>
      </c>
      <c r="G111">
        <v>100</v>
      </c>
      <c r="H111" t="s">
        <v>98</v>
      </c>
      <c r="I111">
        <v>2</v>
      </c>
      <c r="J111" t="s">
        <v>195</v>
      </c>
      <c r="K111">
        <v>513</v>
      </c>
      <c r="L111" t="s">
        <v>109</v>
      </c>
      <c r="M111">
        <v>117</v>
      </c>
      <c r="N111" t="s">
        <v>111</v>
      </c>
      <c r="O111">
        <v>0</v>
      </c>
      <c r="P111" t="s">
        <v>196</v>
      </c>
      <c r="Q111" t="str">
        <f t="shared" si="4"/>
        <v>GRUPO DE CONTRATOS</v>
      </c>
      <c r="R111">
        <v>36</v>
      </c>
      <c r="S111" t="s">
        <v>3</v>
      </c>
      <c r="T111" s="10">
        <v>102011</v>
      </c>
      <c r="U111" s="10" t="s">
        <v>13</v>
      </c>
      <c r="V111" s="10" t="str">
        <f t="shared" si="5"/>
        <v>ASESOR CÓDIGO 102011</v>
      </c>
    </row>
    <row r="112" spans="1:22" x14ac:dyDescent="0.25">
      <c r="A112">
        <v>80409912</v>
      </c>
      <c r="B112" t="s">
        <v>435</v>
      </c>
      <c r="C112" t="s">
        <v>436</v>
      </c>
      <c r="D112" t="str">
        <f t="shared" si="3"/>
        <v>ALBERTO ROMERO GOMEZ</v>
      </c>
      <c r="E112">
        <v>515</v>
      </c>
      <c r="F112" t="s">
        <v>99</v>
      </c>
      <c r="G112">
        <v>100</v>
      </c>
      <c r="H112" t="s">
        <v>98</v>
      </c>
      <c r="I112">
        <v>5</v>
      </c>
      <c r="J112" t="s">
        <v>83</v>
      </c>
      <c r="K112">
        <v>514</v>
      </c>
      <c r="L112" t="s">
        <v>92</v>
      </c>
      <c r="M112">
        <v>532</v>
      </c>
      <c r="N112" t="s">
        <v>94</v>
      </c>
      <c r="O112">
        <v>0</v>
      </c>
      <c r="P112" t="s">
        <v>196</v>
      </c>
      <c r="Q112" t="str">
        <f t="shared" si="4"/>
        <v>GRUPO DE TESORERIA</v>
      </c>
      <c r="R112">
        <v>59</v>
      </c>
      <c r="S112" t="s">
        <v>1542</v>
      </c>
      <c r="T112" s="10">
        <v>204411</v>
      </c>
      <c r="U112" s="10" t="s">
        <v>6</v>
      </c>
      <c r="V112" s="10" t="str">
        <f t="shared" si="5"/>
        <v>PROFESIONAL UNIVERSITARIO CÓDIGO 204411</v>
      </c>
    </row>
    <row r="113" spans="1:22" x14ac:dyDescent="0.25">
      <c r="A113">
        <v>1026264810</v>
      </c>
      <c r="B113" t="s">
        <v>437</v>
      </c>
      <c r="C113" t="s">
        <v>438</v>
      </c>
      <c r="D113" t="str">
        <f t="shared" si="3"/>
        <v>JENNY CATALINA RINCON CASTRO</v>
      </c>
      <c r="E113">
        <v>513</v>
      </c>
      <c r="F113" t="s">
        <v>109</v>
      </c>
      <c r="G113">
        <v>100</v>
      </c>
      <c r="H113" t="s">
        <v>98</v>
      </c>
      <c r="I113">
        <v>5</v>
      </c>
      <c r="J113" t="s">
        <v>83</v>
      </c>
      <c r="K113">
        <v>513</v>
      </c>
      <c r="L113" t="s">
        <v>109</v>
      </c>
      <c r="M113">
        <v>0</v>
      </c>
      <c r="N113" t="s">
        <v>196</v>
      </c>
      <c r="O113">
        <v>0</v>
      </c>
      <c r="P113" t="s">
        <v>196</v>
      </c>
      <c r="Q113" t="str">
        <f t="shared" si="4"/>
        <v>DIRECCION ADMINISTRATIVA</v>
      </c>
      <c r="R113">
        <v>36</v>
      </c>
      <c r="S113" t="s">
        <v>3</v>
      </c>
      <c r="T113" s="10">
        <v>421015</v>
      </c>
      <c r="U113" s="10" t="s">
        <v>11</v>
      </c>
      <c r="V113" s="10" t="str">
        <f t="shared" si="5"/>
        <v>SECRETARIO EJECUTIVO CÓDIGO 421015</v>
      </c>
    </row>
    <row r="114" spans="1:22" x14ac:dyDescent="0.25">
      <c r="A114">
        <v>53116861</v>
      </c>
      <c r="B114" t="s">
        <v>439</v>
      </c>
      <c r="C114" t="s">
        <v>440</v>
      </c>
      <c r="D114" t="str">
        <f t="shared" si="3"/>
        <v>LEIDY JINETH GARZON ALBARRACIN</v>
      </c>
      <c r="E114">
        <v>547</v>
      </c>
      <c r="F114" t="s">
        <v>65</v>
      </c>
      <c r="G114">
        <v>100</v>
      </c>
      <c r="H114" t="s">
        <v>98</v>
      </c>
      <c r="I114">
        <v>5</v>
      </c>
      <c r="J114" t="s">
        <v>83</v>
      </c>
      <c r="K114">
        <v>513</v>
      </c>
      <c r="L114" t="s">
        <v>109</v>
      </c>
      <c r="M114">
        <v>547</v>
      </c>
      <c r="N114" t="s">
        <v>65</v>
      </c>
      <c r="O114">
        <v>0</v>
      </c>
      <c r="P114" t="s">
        <v>196</v>
      </c>
      <c r="Q114" t="str">
        <f t="shared" si="4"/>
        <v>GRUPO DE GESTION DOCUMENTAL</v>
      </c>
      <c r="R114">
        <v>40</v>
      </c>
      <c r="S114" t="s">
        <v>3</v>
      </c>
      <c r="T114" s="10">
        <v>204411</v>
      </c>
      <c r="U114" s="10" t="s">
        <v>6</v>
      </c>
      <c r="V114" s="10" t="str">
        <f t="shared" si="5"/>
        <v>PROFESIONAL UNIVERSITARIO CÓDIGO 204411</v>
      </c>
    </row>
    <row r="115" spans="1:22" x14ac:dyDescent="0.25">
      <c r="A115">
        <v>52708723</v>
      </c>
      <c r="B115" t="s">
        <v>441</v>
      </c>
      <c r="C115" t="s">
        <v>442</v>
      </c>
      <c r="D115" t="str">
        <f t="shared" si="3"/>
        <v>JENNY ANDREA TORRES BERNAL</v>
      </c>
      <c r="E115">
        <v>550</v>
      </c>
      <c r="F115" t="s">
        <v>101</v>
      </c>
      <c r="G115">
        <v>100</v>
      </c>
      <c r="H115" t="s">
        <v>98</v>
      </c>
      <c r="I115">
        <v>5</v>
      </c>
      <c r="J115" t="s">
        <v>83</v>
      </c>
      <c r="K115">
        <v>513</v>
      </c>
      <c r="L115" t="s">
        <v>109</v>
      </c>
      <c r="M115">
        <v>550</v>
      </c>
      <c r="N115" t="s">
        <v>101</v>
      </c>
      <c r="O115">
        <v>0</v>
      </c>
      <c r="P115" t="s">
        <v>196</v>
      </c>
      <c r="Q115" t="str">
        <f t="shared" si="4"/>
        <v>GRUPO DE INFRAESTRUCTURA</v>
      </c>
      <c r="R115">
        <v>45</v>
      </c>
      <c r="S115" t="s">
        <v>3</v>
      </c>
      <c r="T115" s="10">
        <v>204411</v>
      </c>
      <c r="U115" s="10" t="s">
        <v>6</v>
      </c>
      <c r="V115" s="10" t="str">
        <f t="shared" si="5"/>
        <v>PROFESIONAL UNIVERSITARIO CÓDIGO 204411</v>
      </c>
    </row>
    <row r="116" spans="1:22" x14ac:dyDescent="0.25">
      <c r="A116">
        <v>39736711</v>
      </c>
      <c r="B116" t="s">
        <v>233</v>
      </c>
      <c r="C116" t="s">
        <v>443</v>
      </c>
      <c r="D116" t="str">
        <f t="shared" si="3"/>
        <v>MARIA DEL PILAR CHAVEZ GUAQUETA</v>
      </c>
      <c r="E116">
        <v>513</v>
      </c>
      <c r="F116" t="s">
        <v>109</v>
      </c>
      <c r="G116">
        <v>100</v>
      </c>
      <c r="H116" t="s">
        <v>98</v>
      </c>
      <c r="I116">
        <v>5</v>
      </c>
      <c r="J116" t="s">
        <v>83</v>
      </c>
      <c r="K116">
        <v>513</v>
      </c>
      <c r="L116" t="s">
        <v>109</v>
      </c>
      <c r="M116">
        <v>0</v>
      </c>
      <c r="N116" t="s">
        <v>196</v>
      </c>
      <c r="O116">
        <v>0</v>
      </c>
      <c r="P116" t="s">
        <v>196</v>
      </c>
      <c r="Q116" t="str">
        <f t="shared" si="4"/>
        <v>DIRECCION ADMINISTRATIVA</v>
      </c>
      <c r="R116">
        <v>55</v>
      </c>
      <c r="S116" t="s">
        <v>3</v>
      </c>
      <c r="T116" s="10">
        <v>313214</v>
      </c>
      <c r="U116" s="10" t="s">
        <v>5</v>
      </c>
      <c r="V116" s="10" t="str">
        <f t="shared" si="5"/>
        <v>TECNICO OPERATIVO CÓDIGO 313214</v>
      </c>
    </row>
    <row r="117" spans="1:22" x14ac:dyDescent="0.25">
      <c r="A117">
        <v>1001088197</v>
      </c>
      <c r="B117" t="s">
        <v>444</v>
      </c>
      <c r="C117" t="s">
        <v>445</v>
      </c>
      <c r="D117" t="str">
        <f t="shared" si="3"/>
        <v>JUAN SEBASTIAN SANDOVAL CAÑON</v>
      </c>
      <c r="E117">
        <v>230</v>
      </c>
      <c r="F117" t="s">
        <v>88</v>
      </c>
      <c r="G117">
        <v>100</v>
      </c>
      <c r="H117" t="s">
        <v>98</v>
      </c>
      <c r="I117">
        <v>2</v>
      </c>
      <c r="J117" t="s">
        <v>195</v>
      </c>
      <c r="K117">
        <v>300</v>
      </c>
      <c r="L117" t="s">
        <v>78</v>
      </c>
      <c r="M117">
        <v>325</v>
      </c>
      <c r="N117" t="s">
        <v>133</v>
      </c>
      <c r="O117">
        <v>230</v>
      </c>
      <c r="P117" t="s">
        <v>446</v>
      </c>
      <c r="Q117" t="str">
        <f t="shared" si="4"/>
        <v>GRUPO DE RÉGIMEN CAMBIARIO</v>
      </c>
      <c r="R117">
        <v>25</v>
      </c>
      <c r="S117" t="s">
        <v>1542</v>
      </c>
      <c r="T117" s="10">
        <v>204407</v>
      </c>
      <c r="U117" s="10" t="s">
        <v>6</v>
      </c>
      <c r="V117" s="10" t="str">
        <f t="shared" si="5"/>
        <v>PROFESIONAL UNIVERSITARIO CÓDIGO 204407</v>
      </c>
    </row>
    <row r="118" spans="1:22" x14ac:dyDescent="0.25">
      <c r="A118">
        <v>51633696</v>
      </c>
      <c r="B118" t="s">
        <v>447</v>
      </c>
      <c r="C118" t="s">
        <v>448</v>
      </c>
      <c r="D118" t="str">
        <f t="shared" si="3"/>
        <v>MARTHA PATRICIA GUIJO RODRIGUEZ</v>
      </c>
      <c r="E118">
        <v>230</v>
      </c>
      <c r="F118" t="s">
        <v>88</v>
      </c>
      <c r="G118">
        <v>100</v>
      </c>
      <c r="H118" t="s">
        <v>98</v>
      </c>
      <c r="I118">
        <v>2</v>
      </c>
      <c r="J118" t="s">
        <v>195</v>
      </c>
      <c r="K118">
        <v>300</v>
      </c>
      <c r="L118" t="s">
        <v>78</v>
      </c>
      <c r="M118">
        <v>325</v>
      </c>
      <c r="N118" t="s">
        <v>133</v>
      </c>
      <c r="O118">
        <v>230</v>
      </c>
      <c r="P118" t="s">
        <v>446</v>
      </c>
      <c r="Q118" t="str">
        <f t="shared" si="4"/>
        <v>GRUPO DE RÉGIMEN CAMBIARIO</v>
      </c>
      <c r="R118">
        <v>63</v>
      </c>
      <c r="S118" t="s">
        <v>3</v>
      </c>
      <c r="T118" s="10">
        <v>202814</v>
      </c>
      <c r="U118" s="10" t="s">
        <v>9</v>
      </c>
      <c r="V118" s="10" t="str">
        <f t="shared" si="5"/>
        <v>PROFESIONAL ESPECIALIZADO CÓDIGO 202814</v>
      </c>
    </row>
    <row r="119" spans="1:22" x14ac:dyDescent="0.25">
      <c r="A119">
        <v>6023069</v>
      </c>
      <c r="B119" t="s">
        <v>449</v>
      </c>
      <c r="C119" t="s">
        <v>450</v>
      </c>
      <c r="D119" t="str">
        <f t="shared" si="3"/>
        <v>SAEL CABRERA NUNGO</v>
      </c>
      <c r="E119">
        <v>230</v>
      </c>
      <c r="F119" t="s">
        <v>88</v>
      </c>
      <c r="G119">
        <v>100</v>
      </c>
      <c r="H119" t="s">
        <v>98</v>
      </c>
      <c r="I119">
        <v>2</v>
      </c>
      <c r="J119" t="s">
        <v>195</v>
      </c>
      <c r="K119">
        <v>300</v>
      </c>
      <c r="L119" t="s">
        <v>78</v>
      </c>
      <c r="M119">
        <v>301</v>
      </c>
      <c r="N119" t="s">
        <v>451</v>
      </c>
      <c r="O119">
        <v>230</v>
      </c>
      <c r="P119" t="s">
        <v>446</v>
      </c>
      <c r="Q119" t="str">
        <f t="shared" si="4"/>
        <v>GRUPO DE RÉGIMEN CAMBIARIO</v>
      </c>
      <c r="R119">
        <v>63</v>
      </c>
      <c r="S119" t="s">
        <v>1542</v>
      </c>
      <c r="T119" s="10">
        <v>421018</v>
      </c>
      <c r="U119" s="10" t="s">
        <v>11</v>
      </c>
      <c r="V119" s="10" t="str">
        <f t="shared" si="5"/>
        <v>SECRETARIO EJECUTIVO CÓDIGO 421018</v>
      </c>
    </row>
    <row r="120" spans="1:22" x14ac:dyDescent="0.25">
      <c r="A120">
        <v>1233507078</v>
      </c>
      <c r="B120" t="s">
        <v>452</v>
      </c>
      <c r="C120" t="s">
        <v>453</v>
      </c>
      <c r="D120" t="str">
        <f t="shared" si="3"/>
        <v>JUAN CAMILO MANRIQUE GONZALEZ</v>
      </c>
      <c r="E120">
        <v>230</v>
      </c>
      <c r="F120" t="s">
        <v>88</v>
      </c>
      <c r="G120">
        <v>100</v>
      </c>
      <c r="H120" t="s">
        <v>98</v>
      </c>
      <c r="I120">
        <v>2</v>
      </c>
      <c r="J120" t="s">
        <v>195</v>
      </c>
      <c r="K120">
        <v>300</v>
      </c>
      <c r="L120" t="s">
        <v>78</v>
      </c>
      <c r="M120">
        <v>301</v>
      </c>
      <c r="N120" t="s">
        <v>451</v>
      </c>
      <c r="O120">
        <v>230</v>
      </c>
      <c r="P120" t="s">
        <v>446</v>
      </c>
      <c r="Q120" t="str">
        <f t="shared" si="4"/>
        <v>GRUPO DE RÉGIMEN CAMBIARIO</v>
      </c>
      <c r="R120">
        <v>26</v>
      </c>
      <c r="S120" t="s">
        <v>1542</v>
      </c>
      <c r="T120" s="10">
        <v>312416</v>
      </c>
      <c r="U120" s="10" t="s">
        <v>55</v>
      </c>
      <c r="V120" s="10" t="str">
        <f t="shared" si="5"/>
        <v>TECNICO ADMINISTRATIVO CÓDIGO 312416</v>
      </c>
    </row>
    <row r="121" spans="1:22" x14ac:dyDescent="0.25">
      <c r="A121">
        <v>1047509632</v>
      </c>
      <c r="B121" t="s">
        <v>454</v>
      </c>
      <c r="C121" t="s">
        <v>455</v>
      </c>
      <c r="D121" t="str">
        <f t="shared" si="3"/>
        <v>SHANEL CIRE SANDS GONZALEZ</v>
      </c>
      <c r="E121">
        <v>230</v>
      </c>
      <c r="F121" t="s">
        <v>88</v>
      </c>
      <c r="G121">
        <v>100</v>
      </c>
      <c r="H121" t="s">
        <v>98</v>
      </c>
      <c r="I121">
        <v>2</v>
      </c>
      <c r="J121" t="s">
        <v>195</v>
      </c>
      <c r="K121">
        <v>300</v>
      </c>
      <c r="L121" t="s">
        <v>78</v>
      </c>
      <c r="M121">
        <v>301</v>
      </c>
      <c r="N121" t="s">
        <v>451</v>
      </c>
      <c r="O121">
        <v>230</v>
      </c>
      <c r="P121" t="s">
        <v>446</v>
      </c>
      <c r="Q121" t="str">
        <f t="shared" si="4"/>
        <v>GRUPO DE RÉGIMEN CAMBIARIO</v>
      </c>
      <c r="R121">
        <v>26</v>
      </c>
      <c r="S121" t="s">
        <v>3</v>
      </c>
      <c r="T121" s="10">
        <v>204407</v>
      </c>
      <c r="U121" s="10" t="s">
        <v>6</v>
      </c>
      <c r="V121" s="10" t="str">
        <f t="shared" si="5"/>
        <v>PROFESIONAL UNIVERSITARIO CÓDIGO 204407</v>
      </c>
    </row>
    <row r="122" spans="1:22" x14ac:dyDescent="0.25">
      <c r="A122">
        <v>1019118555</v>
      </c>
      <c r="B122" t="s">
        <v>456</v>
      </c>
      <c r="C122" t="s">
        <v>457</v>
      </c>
      <c r="D122" t="str">
        <f t="shared" si="3"/>
        <v>ANDRES YAMID TABIO MAHATES</v>
      </c>
      <c r="E122">
        <v>230</v>
      </c>
      <c r="F122" t="s">
        <v>88</v>
      </c>
      <c r="G122">
        <v>100</v>
      </c>
      <c r="H122" t="s">
        <v>98</v>
      </c>
      <c r="I122">
        <v>2</v>
      </c>
      <c r="J122" t="s">
        <v>195</v>
      </c>
      <c r="K122">
        <v>300</v>
      </c>
      <c r="L122" t="s">
        <v>78</v>
      </c>
      <c r="M122">
        <v>301</v>
      </c>
      <c r="N122" t="s">
        <v>451</v>
      </c>
      <c r="O122">
        <v>230</v>
      </c>
      <c r="P122" t="s">
        <v>446</v>
      </c>
      <c r="Q122" t="str">
        <f t="shared" si="4"/>
        <v>GRUPO DE RÉGIMEN CAMBIARIO</v>
      </c>
      <c r="R122">
        <v>29</v>
      </c>
      <c r="S122" t="s">
        <v>1542</v>
      </c>
      <c r="T122" s="10">
        <v>204411</v>
      </c>
      <c r="U122" s="10" t="s">
        <v>6</v>
      </c>
      <c r="V122" s="10" t="str">
        <f t="shared" si="5"/>
        <v>PROFESIONAL UNIVERSITARIO CÓDIGO 204411</v>
      </c>
    </row>
    <row r="123" spans="1:22" x14ac:dyDescent="0.25">
      <c r="A123">
        <v>19417728</v>
      </c>
      <c r="B123" t="s">
        <v>458</v>
      </c>
      <c r="C123" t="s">
        <v>459</v>
      </c>
      <c r="D123" t="str">
        <f t="shared" si="3"/>
        <v>JORGE ANCIZAR LOZADA CEDEÑO</v>
      </c>
      <c r="E123">
        <v>230</v>
      </c>
      <c r="F123" t="s">
        <v>88</v>
      </c>
      <c r="G123">
        <v>100</v>
      </c>
      <c r="H123" t="s">
        <v>98</v>
      </c>
      <c r="I123">
        <v>2</v>
      </c>
      <c r="J123" t="s">
        <v>195</v>
      </c>
      <c r="K123">
        <v>300</v>
      </c>
      <c r="L123" t="s">
        <v>78</v>
      </c>
      <c r="M123">
        <v>301</v>
      </c>
      <c r="N123" t="s">
        <v>451</v>
      </c>
      <c r="O123">
        <v>230</v>
      </c>
      <c r="P123" t="s">
        <v>446</v>
      </c>
      <c r="Q123" t="str">
        <f t="shared" si="4"/>
        <v>GRUPO DE RÉGIMEN CAMBIARIO</v>
      </c>
      <c r="R123">
        <v>65</v>
      </c>
      <c r="S123" t="s">
        <v>1542</v>
      </c>
      <c r="T123" s="10">
        <v>421018</v>
      </c>
      <c r="U123" s="10" t="s">
        <v>11</v>
      </c>
      <c r="V123" s="10" t="str">
        <f t="shared" si="5"/>
        <v>SECRETARIO EJECUTIVO CÓDIGO 421018</v>
      </c>
    </row>
    <row r="124" spans="1:22" x14ac:dyDescent="0.25">
      <c r="A124">
        <v>1020791635</v>
      </c>
      <c r="B124" t="s">
        <v>460</v>
      </c>
      <c r="C124" t="s">
        <v>461</v>
      </c>
      <c r="D124" t="str">
        <f t="shared" si="3"/>
        <v>DANIEL ENRIQUE REY MORA</v>
      </c>
      <c r="E124">
        <v>230</v>
      </c>
      <c r="F124" t="s">
        <v>88</v>
      </c>
      <c r="G124">
        <v>100</v>
      </c>
      <c r="H124" t="s">
        <v>98</v>
      </c>
      <c r="I124">
        <v>2</v>
      </c>
      <c r="J124" t="s">
        <v>195</v>
      </c>
      <c r="K124">
        <v>300</v>
      </c>
      <c r="L124" t="s">
        <v>78</v>
      </c>
      <c r="M124">
        <v>301</v>
      </c>
      <c r="N124" t="s">
        <v>451</v>
      </c>
      <c r="O124">
        <v>230</v>
      </c>
      <c r="P124" t="s">
        <v>446</v>
      </c>
      <c r="Q124" t="str">
        <f t="shared" si="4"/>
        <v>GRUPO DE RÉGIMEN CAMBIARIO</v>
      </c>
      <c r="R124">
        <v>31</v>
      </c>
      <c r="S124" t="s">
        <v>1542</v>
      </c>
      <c r="T124" s="10">
        <v>204407</v>
      </c>
      <c r="U124" s="10" t="s">
        <v>6</v>
      </c>
      <c r="V124" s="10" t="str">
        <f t="shared" si="5"/>
        <v>PROFESIONAL UNIVERSITARIO CÓDIGO 204407</v>
      </c>
    </row>
    <row r="125" spans="1:22" x14ac:dyDescent="0.25">
      <c r="A125">
        <v>1000284683</v>
      </c>
      <c r="B125" t="s">
        <v>462</v>
      </c>
      <c r="C125" t="s">
        <v>463</v>
      </c>
      <c r="D125" t="str">
        <f t="shared" si="3"/>
        <v>CLAUDIA GABRIELA ROMERO LLANO</v>
      </c>
      <c r="E125">
        <v>230</v>
      </c>
      <c r="F125" t="s">
        <v>88</v>
      </c>
      <c r="G125">
        <v>100</v>
      </c>
      <c r="H125" t="s">
        <v>98</v>
      </c>
      <c r="I125">
        <v>2</v>
      </c>
      <c r="J125" t="s">
        <v>195</v>
      </c>
      <c r="K125">
        <v>300</v>
      </c>
      <c r="L125" t="s">
        <v>78</v>
      </c>
      <c r="M125">
        <v>301</v>
      </c>
      <c r="N125" t="s">
        <v>451</v>
      </c>
      <c r="O125">
        <v>230</v>
      </c>
      <c r="P125" t="s">
        <v>446</v>
      </c>
      <c r="Q125" t="str">
        <f t="shared" si="4"/>
        <v>GRUPO DE RÉGIMEN CAMBIARIO</v>
      </c>
      <c r="R125">
        <v>25</v>
      </c>
      <c r="S125" t="s">
        <v>3</v>
      </c>
      <c r="T125" s="10">
        <v>20441</v>
      </c>
      <c r="U125" s="10" t="s">
        <v>6</v>
      </c>
      <c r="V125" s="10" t="str">
        <f t="shared" si="5"/>
        <v>PROFESIONAL UNIVERSITARIO CÓDIGO 20441</v>
      </c>
    </row>
    <row r="126" spans="1:22" x14ac:dyDescent="0.25">
      <c r="A126">
        <v>79157301</v>
      </c>
      <c r="B126" t="s">
        <v>464</v>
      </c>
      <c r="C126" t="s">
        <v>465</v>
      </c>
      <c r="D126" t="str">
        <f t="shared" si="3"/>
        <v>LUIS ALFREDO GUTIERREZ MAYORGA</v>
      </c>
      <c r="E126">
        <v>230</v>
      </c>
      <c r="F126" t="s">
        <v>88</v>
      </c>
      <c r="G126">
        <v>100</v>
      </c>
      <c r="H126" t="s">
        <v>98</v>
      </c>
      <c r="I126">
        <v>2</v>
      </c>
      <c r="J126" t="s">
        <v>195</v>
      </c>
      <c r="K126">
        <v>300</v>
      </c>
      <c r="L126" t="s">
        <v>78</v>
      </c>
      <c r="M126">
        <v>301</v>
      </c>
      <c r="N126" t="s">
        <v>451</v>
      </c>
      <c r="O126">
        <v>230</v>
      </c>
      <c r="P126" t="s">
        <v>446</v>
      </c>
      <c r="Q126" t="str">
        <f t="shared" si="4"/>
        <v>GRUPO DE RÉGIMEN CAMBIARIO</v>
      </c>
      <c r="R126">
        <v>62</v>
      </c>
      <c r="S126" t="s">
        <v>1542</v>
      </c>
      <c r="T126" s="10">
        <v>204411</v>
      </c>
      <c r="U126" s="10" t="s">
        <v>6</v>
      </c>
      <c r="V126" s="10" t="str">
        <f t="shared" si="5"/>
        <v>PROFESIONAL UNIVERSITARIO CÓDIGO 204411</v>
      </c>
    </row>
    <row r="127" spans="1:22" x14ac:dyDescent="0.25">
      <c r="A127">
        <v>52415215</v>
      </c>
      <c r="B127" t="s">
        <v>466</v>
      </c>
      <c r="C127" t="s">
        <v>467</v>
      </c>
      <c r="D127" t="str">
        <f t="shared" si="3"/>
        <v>CAROLINA ESTHER PEÑA MUGNO</v>
      </c>
      <c r="E127">
        <v>230</v>
      </c>
      <c r="F127" t="s">
        <v>88</v>
      </c>
      <c r="G127">
        <v>100</v>
      </c>
      <c r="H127" t="s">
        <v>98</v>
      </c>
      <c r="I127">
        <v>2</v>
      </c>
      <c r="J127" t="s">
        <v>195</v>
      </c>
      <c r="K127">
        <v>300</v>
      </c>
      <c r="L127" t="s">
        <v>78</v>
      </c>
      <c r="M127">
        <v>301</v>
      </c>
      <c r="N127" t="s">
        <v>451</v>
      </c>
      <c r="O127">
        <v>230</v>
      </c>
      <c r="P127" t="s">
        <v>446</v>
      </c>
      <c r="Q127" t="str">
        <f t="shared" si="4"/>
        <v>GRUPO DE RÉGIMEN CAMBIARIO</v>
      </c>
      <c r="R127">
        <v>49</v>
      </c>
      <c r="S127" t="s">
        <v>3</v>
      </c>
      <c r="T127" s="10">
        <v>313214</v>
      </c>
      <c r="U127" s="10" t="s">
        <v>5</v>
      </c>
      <c r="V127" s="10" t="str">
        <f t="shared" si="5"/>
        <v>TECNICO OPERATIVO CÓDIGO 313214</v>
      </c>
    </row>
    <row r="128" spans="1:22" x14ac:dyDescent="0.25">
      <c r="A128">
        <v>52776583</v>
      </c>
      <c r="B128" t="s">
        <v>468</v>
      </c>
      <c r="C128" t="s">
        <v>469</v>
      </c>
      <c r="D128" t="str">
        <f t="shared" si="3"/>
        <v>JOHANNA CECILIA VEGA RONDON</v>
      </c>
      <c r="E128">
        <v>230</v>
      </c>
      <c r="F128" t="s">
        <v>88</v>
      </c>
      <c r="G128">
        <v>100</v>
      </c>
      <c r="H128" t="s">
        <v>98</v>
      </c>
      <c r="I128">
        <v>2</v>
      </c>
      <c r="J128" t="s">
        <v>195</v>
      </c>
      <c r="K128">
        <v>300</v>
      </c>
      <c r="L128" t="s">
        <v>78</v>
      </c>
      <c r="M128">
        <v>301</v>
      </c>
      <c r="N128" t="s">
        <v>451</v>
      </c>
      <c r="O128">
        <v>230</v>
      </c>
      <c r="P128" t="s">
        <v>446</v>
      </c>
      <c r="Q128" t="str">
        <f t="shared" si="4"/>
        <v>GRUPO DE RÉGIMEN CAMBIARIO</v>
      </c>
      <c r="R128">
        <v>44</v>
      </c>
      <c r="S128" t="s">
        <v>3</v>
      </c>
      <c r="T128" s="10">
        <v>313214</v>
      </c>
      <c r="U128" s="10" t="s">
        <v>5</v>
      </c>
      <c r="V128" s="10" t="str">
        <f t="shared" si="5"/>
        <v>TECNICO OPERATIVO CÓDIGO 313214</v>
      </c>
    </row>
    <row r="129" spans="1:22" x14ac:dyDescent="0.25">
      <c r="A129">
        <v>52146401</v>
      </c>
      <c r="B129" t="s">
        <v>470</v>
      </c>
      <c r="C129" t="s">
        <v>471</v>
      </c>
      <c r="D129" t="str">
        <f t="shared" si="3"/>
        <v>RUTH AMPARO GONZALEZ MULETT</v>
      </c>
      <c r="E129">
        <v>230</v>
      </c>
      <c r="F129" t="s">
        <v>88</v>
      </c>
      <c r="G129">
        <v>100</v>
      </c>
      <c r="H129" t="s">
        <v>98</v>
      </c>
      <c r="I129">
        <v>2</v>
      </c>
      <c r="J129" t="s">
        <v>195</v>
      </c>
      <c r="K129">
        <v>300</v>
      </c>
      <c r="L129" t="s">
        <v>78</v>
      </c>
      <c r="M129">
        <v>301</v>
      </c>
      <c r="N129" t="s">
        <v>451</v>
      </c>
      <c r="O129">
        <v>230</v>
      </c>
      <c r="P129" t="s">
        <v>446</v>
      </c>
      <c r="Q129" t="str">
        <f t="shared" si="4"/>
        <v>GRUPO DE RÉGIMEN CAMBIARIO</v>
      </c>
      <c r="R129">
        <v>51</v>
      </c>
      <c r="S129" t="s">
        <v>3</v>
      </c>
      <c r="T129" s="10">
        <v>204411</v>
      </c>
      <c r="U129" s="10" t="s">
        <v>6</v>
      </c>
      <c r="V129" s="10" t="str">
        <f t="shared" si="5"/>
        <v>PROFESIONAL UNIVERSITARIO CÓDIGO 204411</v>
      </c>
    </row>
    <row r="130" spans="1:22" x14ac:dyDescent="0.25">
      <c r="A130">
        <v>79482081</v>
      </c>
      <c r="B130" t="s">
        <v>472</v>
      </c>
      <c r="C130" t="s">
        <v>473</v>
      </c>
      <c r="D130" t="str">
        <f t="shared" si="3"/>
        <v>JULIO ARMANDO GONZALEZ PALACIOS</v>
      </c>
      <c r="E130">
        <v>532</v>
      </c>
      <c r="F130" t="s">
        <v>94</v>
      </c>
      <c r="G130">
        <v>100</v>
      </c>
      <c r="H130" t="s">
        <v>98</v>
      </c>
      <c r="I130">
        <v>5</v>
      </c>
      <c r="J130" t="s">
        <v>83</v>
      </c>
      <c r="K130">
        <v>514</v>
      </c>
      <c r="L130" t="s">
        <v>92</v>
      </c>
      <c r="M130">
        <v>534</v>
      </c>
      <c r="N130" t="s">
        <v>80</v>
      </c>
      <c r="O130">
        <v>0</v>
      </c>
      <c r="P130" t="s">
        <v>196</v>
      </c>
      <c r="Q130" t="str">
        <f t="shared" si="4"/>
        <v>GRUPO DE PRESUPUESTO</v>
      </c>
      <c r="R130">
        <v>56</v>
      </c>
      <c r="S130" t="s">
        <v>1542</v>
      </c>
      <c r="T130" s="10">
        <v>202820</v>
      </c>
      <c r="U130" s="10" t="s">
        <v>9</v>
      </c>
      <c r="V130" s="10" t="str">
        <f t="shared" si="5"/>
        <v>PROFESIONAL ESPECIALIZADO CÓDIGO 202820</v>
      </c>
    </row>
    <row r="131" spans="1:22" x14ac:dyDescent="0.25">
      <c r="A131">
        <v>1000518955</v>
      </c>
      <c r="B131" t="s">
        <v>474</v>
      </c>
      <c r="C131" t="s">
        <v>475</v>
      </c>
      <c r="D131" t="str">
        <f t="shared" ref="D131:D194" si="6">TRIM(B131)&amp;" "&amp;TRIM(C131)</f>
        <v>JUAN DIEGO RODRIGUEZ MOYANO</v>
      </c>
      <c r="E131">
        <v>532</v>
      </c>
      <c r="F131" t="s">
        <v>94</v>
      </c>
      <c r="G131">
        <v>100</v>
      </c>
      <c r="H131" t="s">
        <v>98</v>
      </c>
      <c r="I131">
        <v>5</v>
      </c>
      <c r="J131" t="s">
        <v>83</v>
      </c>
      <c r="K131">
        <v>514</v>
      </c>
      <c r="L131" t="s">
        <v>92</v>
      </c>
      <c r="M131">
        <v>532</v>
      </c>
      <c r="N131" t="s">
        <v>94</v>
      </c>
      <c r="O131">
        <v>0</v>
      </c>
      <c r="P131" t="s">
        <v>196</v>
      </c>
      <c r="Q131" t="str">
        <f t="shared" ref="Q131:Q194" si="7">IF(TRIM(P131)="NIVEL",IF(TRIM(N131)="NIVEL",IF(TRIM(L131)="NIVEL",IF(TRIM(J131)="NIVEL",TRIM(H131),TRIM(J131)),TRIM(L131)),TRIM(N131)),TRIM(P131))</f>
        <v>GRUPO DE TESORERIA</v>
      </c>
      <c r="R131">
        <v>23</v>
      </c>
      <c r="S131" t="s">
        <v>1542</v>
      </c>
      <c r="T131" s="10">
        <v>406408</v>
      </c>
      <c r="U131" s="10" t="s">
        <v>7</v>
      </c>
      <c r="V131" s="10" t="str">
        <f t="shared" ref="V131:V194" si="8">TRIM(U131)&amp;" CÓDIGO "&amp;TRIM(T131)</f>
        <v>AUXILIAR DE SERVICIOS GENERALES CÓDIGO 406408</v>
      </c>
    </row>
    <row r="132" spans="1:22" x14ac:dyDescent="0.25">
      <c r="A132">
        <v>52585396</v>
      </c>
      <c r="B132" t="s">
        <v>476</v>
      </c>
      <c r="C132" t="s">
        <v>477</v>
      </c>
      <c r="D132" t="str">
        <f t="shared" si="6"/>
        <v>RUTH NELLY MARTINEZ CLAVIJO</v>
      </c>
      <c r="E132">
        <v>532</v>
      </c>
      <c r="F132" t="s">
        <v>94</v>
      </c>
      <c r="G132">
        <v>100</v>
      </c>
      <c r="H132" t="s">
        <v>98</v>
      </c>
      <c r="I132">
        <v>5</v>
      </c>
      <c r="J132" t="s">
        <v>83</v>
      </c>
      <c r="K132">
        <v>513</v>
      </c>
      <c r="L132" t="s">
        <v>109</v>
      </c>
      <c r="M132">
        <v>0</v>
      </c>
      <c r="N132" t="s">
        <v>196</v>
      </c>
      <c r="O132">
        <v>0</v>
      </c>
      <c r="P132" t="s">
        <v>196</v>
      </c>
      <c r="Q132" t="str">
        <f t="shared" si="7"/>
        <v>DIRECCION ADMINISTRATIVA</v>
      </c>
      <c r="R132">
        <v>53</v>
      </c>
      <c r="S132" t="s">
        <v>3</v>
      </c>
      <c r="T132" s="10">
        <v>20441</v>
      </c>
      <c r="U132" s="10" t="s">
        <v>6</v>
      </c>
      <c r="V132" s="10" t="str">
        <f t="shared" si="8"/>
        <v>PROFESIONAL UNIVERSITARIO CÓDIGO 20441</v>
      </c>
    </row>
    <row r="133" spans="1:22" x14ac:dyDescent="0.25">
      <c r="A133">
        <v>1032384193</v>
      </c>
      <c r="B133" t="s">
        <v>478</v>
      </c>
      <c r="C133" t="s">
        <v>479</v>
      </c>
      <c r="D133" t="str">
        <f t="shared" si="6"/>
        <v>DAVID ENRIQUE BONELL GOMEZ</v>
      </c>
      <c r="E133">
        <v>532</v>
      </c>
      <c r="F133" t="s">
        <v>94</v>
      </c>
      <c r="G133">
        <v>100</v>
      </c>
      <c r="H133" t="s">
        <v>98</v>
      </c>
      <c r="I133">
        <v>5</v>
      </c>
      <c r="J133" t="s">
        <v>83</v>
      </c>
      <c r="K133">
        <v>514</v>
      </c>
      <c r="L133" t="s">
        <v>92</v>
      </c>
      <c r="M133">
        <v>0</v>
      </c>
      <c r="N133" t="s">
        <v>196</v>
      </c>
      <c r="O133">
        <v>0</v>
      </c>
      <c r="P133" t="s">
        <v>196</v>
      </c>
      <c r="Q133" t="str">
        <f t="shared" si="7"/>
        <v>DIRECCION FINANCIERA</v>
      </c>
      <c r="R133">
        <v>38</v>
      </c>
      <c r="S133" t="s">
        <v>1542</v>
      </c>
      <c r="T133" s="10">
        <v>204407</v>
      </c>
      <c r="U133" s="10" t="s">
        <v>6</v>
      </c>
      <c r="V133" s="10" t="str">
        <f t="shared" si="8"/>
        <v>PROFESIONAL UNIVERSITARIO CÓDIGO 204407</v>
      </c>
    </row>
    <row r="134" spans="1:22" x14ac:dyDescent="0.25">
      <c r="A134">
        <v>1010208908</v>
      </c>
      <c r="B134" t="s">
        <v>480</v>
      </c>
      <c r="C134" t="s">
        <v>481</v>
      </c>
      <c r="D134" t="str">
        <f t="shared" si="6"/>
        <v>LINA MARIA OLAYA ROLDAN</v>
      </c>
      <c r="E134">
        <v>532</v>
      </c>
      <c r="F134" t="s">
        <v>94</v>
      </c>
      <c r="G134">
        <v>100</v>
      </c>
      <c r="H134" t="s">
        <v>98</v>
      </c>
      <c r="I134">
        <v>5</v>
      </c>
      <c r="J134" t="s">
        <v>83</v>
      </c>
      <c r="K134">
        <v>514</v>
      </c>
      <c r="L134" t="s">
        <v>92</v>
      </c>
      <c r="M134">
        <v>0</v>
      </c>
      <c r="N134" t="s">
        <v>196</v>
      </c>
      <c r="O134">
        <v>0</v>
      </c>
      <c r="P134" t="s">
        <v>196</v>
      </c>
      <c r="Q134" t="str">
        <f t="shared" si="7"/>
        <v>DIRECCION FINANCIERA</v>
      </c>
      <c r="R134">
        <v>32</v>
      </c>
      <c r="S134" t="s">
        <v>3</v>
      </c>
      <c r="T134" s="10">
        <v>204407</v>
      </c>
      <c r="U134" s="10" t="s">
        <v>6</v>
      </c>
      <c r="V134" s="10" t="str">
        <f t="shared" si="8"/>
        <v>PROFESIONAL UNIVERSITARIO CÓDIGO 204407</v>
      </c>
    </row>
    <row r="135" spans="1:22" x14ac:dyDescent="0.25">
      <c r="A135">
        <v>7311878</v>
      </c>
      <c r="B135" t="s">
        <v>482</v>
      </c>
      <c r="C135" t="s">
        <v>483</v>
      </c>
      <c r="D135" t="str">
        <f t="shared" si="6"/>
        <v>LUIS JAVIER ACOSTA CASTELLANOS</v>
      </c>
      <c r="E135">
        <v>243</v>
      </c>
      <c r="F135" t="s">
        <v>229</v>
      </c>
      <c r="G135">
        <v>100</v>
      </c>
      <c r="H135" t="s">
        <v>98</v>
      </c>
      <c r="I135">
        <v>2</v>
      </c>
      <c r="J135" t="s">
        <v>195</v>
      </c>
      <c r="K135">
        <v>200</v>
      </c>
      <c r="L135" t="s">
        <v>112</v>
      </c>
      <c r="M135">
        <v>240</v>
      </c>
      <c r="N135" t="s">
        <v>230</v>
      </c>
      <c r="O135">
        <v>243</v>
      </c>
      <c r="P135" t="s">
        <v>229</v>
      </c>
      <c r="Q135" t="str">
        <f t="shared" si="7"/>
        <v>GRUPO DE SOSTENIBILIDAD EMPRESARIAL Y SUPERVISION DE SOCIEDADES BIC</v>
      </c>
      <c r="R135">
        <v>52</v>
      </c>
      <c r="S135" t="s">
        <v>1542</v>
      </c>
      <c r="T135" s="10">
        <v>204411</v>
      </c>
      <c r="U135" s="10" t="s">
        <v>6</v>
      </c>
      <c r="V135" s="10" t="str">
        <f t="shared" si="8"/>
        <v>PROFESIONAL UNIVERSITARIO CÓDIGO 204411</v>
      </c>
    </row>
    <row r="136" spans="1:22" x14ac:dyDescent="0.25">
      <c r="A136">
        <v>1143127395</v>
      </c>
      <c r="B136" t="s">
        <v>484</v>
      </c>
      <c r="C136" t="s">
        <v>485</v>
      </c>
      <c r="D136" t="str">
        <f t="shared" si="6"/>
        <v>ESTEFANIA VELASQUEZ VELEZ</v>
      </c>
      <c r="E136">
        <v>240</v>
      </c>
      <c r="F136" t="s">
        <v>129</v>
      </c>
      <c r="G136">
        <v>100</v>
      </c>
      <c r="H136" t="s">
        <v>98</v>
      </c>
      <c r="I136">
        <v>2</v>
      </c>
      <c r="J136" t="s">
        <v>195</v>
      </c>
      <c r="K136">
        <v>200</v>
      </c>
      <c r="L136" t="s">
        <v>112</v>
      </c>
      <c r="M136">
        <v>240</v>
      </c>
      <c r="N136" t="s">
        <v>230</v>
      </c>
      <c r="O136">
        <v>0</v>
      </c>
      <c r="P136" t="s">
        <v>196</v>
      </c>
      <c r="Q136" t="str">
        <f t="shared" si="7"/>
        <v>DIRECCION DE CUMPLIMIENTO Y BUENAS PRACTICAS EMPRESARIALES</v>
      </c>
      <c r="R136">
        <v>34</v>
      </c>
      <c r="S136" t="s">
        <v>3</v>
      </c>
      <c r="T136" s="10">
        <v>102011</v>
      </c>
      <c r="U136" s="10" t="s">
        <v>13</v>
      </c>
      <c r="V136" s="10" t="str">
        <f t="shared" si="8"/>
        <v>ASESOR CÓDIGO 102011</v>
      </c>
    </row>
    <row r="137" spans="1:22" x14ac:dyDescent="0.25">
      <c r="A137">
        <v>1020806283</v>
      </c>
      <c r="B137" t="s">
        <v>486</v>
      </c>
      <c r="C137" t="s">
        <v>487</v>
      </c>
      <c r="D137" t="str">
        <f t="shared" si="6"/>
        <v>LAURA MANUELA HERNANDEZ OBREGON</v>
      </c>
      <c r="E137">
        <v>240</v>
      </c>
      <c r="F137" t="s">
        <v>129</v>
      </c>
      <c r="G137">
        <v>100</v>
      </c>
      <c r="H137" t="s">
        <v>98</v>
      </c>
      <c r="I137">
        <v>2</v>
      </c>
      <c r="J137" t="s">
        <v>195</v>
      </c>
      <c r="K137">
        <v>200</v>
      </c>
      <c r="L137" t="s">
        <v>112</v>
      </c>
      <c r="M137">
        <v>240</v>
      </c>
      <c r="N137" t="s">
        <v>230</v>
      </c>
      <c r="O137">
        <v>0</v>
      </c>
      <c r="P137" t="s">
        <v>196</v>
      </c>
      <c r="Q137" t="str">
        <f t="shared" si="7"/>
        <v>DIRECCION DE CUMPLIMIENTO Y BUENAS PRACTICAS EMPRESARIALES</v>
      </c>
      <c r="R137">
        <v>30</v>
      </c>
      <c r="S137" t="s">
        <v>3</v>
      </c>
      <c r="T137" s="10">
        <v>204407</v>
      </c>
      <c r="U137" s="10" t="s">
        <v>6</v>
      </c>
      <c r="V137" s="10" t="str">
        <f t="shared" si="8"/>
        <v>PROFESIONAL UNIVERSITARIO CÓDIGO 204407</v>
      </c>
    </row>
    <row r="138" spans="1:22" x14ac:dyDescent="0.25">
      <c r="A138">
        <v>1010169298</v>
      </c>
      <c r="B138" t="s">
        <v>488</v>
      </c>
      <c r="C138" t="s">
        <v>489</v>
      </c>
      <c r="D138" t="str">
        <f t="shared" si="6"/>
        <v>DIANA PAOLA MORENO BECERRA</v>
      </c>
      <c r="E138">
        <v>240</v>
      </c>
      <c r="F138" t="s">
        <v>129</v>
      </c>
      <c r="G138">
        <v>100</v>
      </c>
      <c r="H138" t="s">
        <v>98</v>
      </c>
      <c r="I138">
        <v>2</v>
      </c>
      <c r="J138" t="s">
        <v>195</v>
      </c>
      <c r="K138">
        <v>200</v>
      </c>
      <c r="L138" t="s">
        <v>112</v>
      </c>
      <c r="M138">
        <v>240</v>
      </c>
      <c r="N138" t="s">
        <v>230</v>
      </c>
      <c r="O138">
        <v>0</v>
      </c>
      <c r="P138" t="s">
        <v>196</v>
      </c>
      <c r="Q138" t="str">
        <f t="shared" si="7"/>
        <v>DIRECCION DE CUMPLIMIENTO Y BUENAS PRACTICAS EMPRESARIALES</v>
      </c>
      <c r="R138">
        <v>39</v>
      </c>
      <c r="S138" t="s">
        <v>3</v>
      </c>
      <c r="T138" s="10">
        <v>421015</v>
      </c>
      <c r="U138" s="10" t="s">
        <v>11</v>
      </c>
      <c r="V138" s="10" t="str">
        <f t="shared" si="8"/>
        <v>SECRETARIO EJECUTIVO CÓDIGO 421015</v>
      </c>
    </row>
    <row r="139" spans="1:22" x14ac:dyDescent="0.25">
      <c r="A139">
        <v>1010229341</v>
      </c>
      <c r="B139" t="s">
        <v>433</v>
      </c>
      <c r="C139" t="s">
        <v>490</v>
      </c>
      <c r="D139" t="str">
        <f t="shared" si="6"/>
        <v>PAULA ANDREA CASTRO DAZA</v>
      </c>
      <c r="E139">
        <v>241</v>
      </c>
      <c r="F139" t="s">
        <v>71</v>
      </c>
      <c r="G139">
        <v>100</v>
      </c>
      <c r="H139" t="s">
        <v>98</v>
      </c>
      <c r="I139">
        <v>2</v>
      </c>
      <c r="J139" t="s">
        <v>195</v>
      </c>
      <c r="K139">
        <v>200</v>
      </c>
      <c r="L139" t="s">
        <v>112</v>
      </c>
      <c r="M139">
        <v>240</v>
      </c>
      <c r="N139" t="s">
        <v>230</v>
      </c>
      <c r="O139">
        <v>241</v>
      </c>
      <c r="P139" t="s">
        <v>71</v>
      </c>
      <c r="Q139" t="str">
        <f t="shared" si="7"/>
        <v>GRUPO DE SUPERVISIÓN DE PROGRAMAS Y RIESGOS ESPECIALES</v>
      </c>
      <c r="R139">
        <v>29</v>
      </c>
      <c r="S139" t="s">
        <v>3</v>
      </c>
      <c r="T139" s="10">
        <v>204411</v>
      </c>
      <c r="U139" s="10" t="s">
        <v>6</v>
      </c>
      <c r="V139" s="10" t="str">
        <f t="shared" si="8"/>
        <v>PROFESIONAL UNIVERSITARIO CÓDIGO 204411</v>
      </c>
    </row>
    <row r="140" spans="1:22" x14ac:dyDescent="0.25">
      <c r="A140">
        <v>15039081</v>
      </c>
      <c r="B140" t="s">
        <v>491</v>
      </c>
      <c r="C140" t="s">
        <v>492</v>
      </c>
      <c r="D140" t="str">
        <f t="shared" si="6"/>
        <v>JOSE ALFREDO JIMENEZ ARRIETA</v>
      </c>
      <c r="E140">
        <v>910</v>
      </c>
      <c r="F140" t="s">
        <v>125</v>
      </c>
      <c r="G140">
        <v>100</v>
      </c>
      <c r="H140" t="s">
        <v>98</v>
      </c>
      <c r="I140">
        <v>2</v>
      </c>
      <c r="J140" t="s">
        <v>195</v>
      </c>
      <c r="K140">
        <v>900</v>
      </c>
      <c r="L140" t="s">
        <v>62</v>
      </c>
      <c r="M140">
        <v>910</v>
      </c>
      <c r="N140" t="s">
        <v>125</v>
      </c>
      <c r="O140">
        <v>0</v>
      </c>
      <c r="P140" t="s">
        <v>196</v>
      </c>
      <c r="Q140" t="str">
        <f t="shared" si="7"/>
        <v>DIRECCION DE INTERVENCION JUDICIAL</v>
      </c>
      <c r="R140">
        <v>68</v>
      </c>
      <c r="S140" t="s">
        <v>1542</v>
      </c>
      <c r="T140" s="10">
        <v>202816</v>
      </c>
      <c r="U140" s="10" t="s">
        <v>9</v>
      </c>
      <c r="V140" s="10" t="str">
        <f t="shared" si="8"/>
        <v>PROFESIONAL ESPECIALIZADO CÓDIGO 202816</v>
      </c>
    </row>
    <row r="141" spans="1:22" x14ac:dyDescent="0.25">
      <c r="A141">
        <v>32760953</v>
      </c>
      <c r="B141" t="s">
        <v>493</v>
      </c>
      <c r="C141" t="s">
        <v>494</v>
      </c>
      <c r="D141" t="str">
        <f t="shared" si="6"/>
        <v>MARGARITA ROSA VIZCAINO VERGARA</v>
      </c>
      <c r="E141">
        <v>910</v>
      </c>
      <c r="F141" t="s">
        <v>125</v>
      </c>
      <c r="G141">
        <v>100</v>
      </c>
      <c r="H141" t="s">
        <v>98</v>
      </c>
      <c r="I141">
        <v>2</v>
      </c>
      <c r="J141" t="s">
        <v>195</v>
      </c>
      <c r="K141">
        <v>900</v>
      </c>
      <c r="L141" t="s">
        <v>62</v>
      </c>
      <c r="M141">
        <v>910</v>
      </c>
      <c r="N141" t="s">
        <v>125</v>
      </c>
      <c r="O141">
        <v>0</v>
      </c>
      <c r="P141" t="s">
        <v>196</v>
      </c>
      <c r="Q141" t="str">
        <f t="shared" si="7"/>
        <v>DIRECCION DE INTERVENCION JUDICIAL</v>
      </c>
      <c r="R141">
        <v>53</v>
      </c>
      <c r="S141" t="s">
        <v>3</v>
      </c>
      <c r="T141" s="10">
        <v>202820</v>
      </c>
      <c r="U141" s="10" t="s">
        <v>9</v>
      </c>
      <c r="V141" s="10" t="str">
        <f t="shared" si="8"/>
        <v>PROFESIONAL ESPECIALIZADO CÓDIGO 202820</v>
      </c>
    </row>
    <row r="142" spans="1:22" x14ac:dyDescent="0.25">
      <c r="A142">
        <v>1022407120</v>
      </c>
      <c r="B142" t="s">
        <v>495</v>
      </c>
      <c r="C142" t="s">
        <v>496</v>
      </c>
      <c r="D142" t="str">
        <f t="shared" si="6"/>
        <v>CARLOS ERNESTO ACEVEDO PEREZ</v>
      </c>
      <c r="E142">
        <v>911</v>
      </c>
      <c r="F142" t="s">
        <v>132</v>
      </c>
      <c r="G142">
        <v>100</v>
      </c>
      <c r="H142" t="s">
        <v>98</v>
      </c>
      <c r="I142">
        <v>2</v>
      </c>
      <c r="J142" t="s">
        <v>195</v>
      </c>
      <c r="K142">
        <v>900</v>
      </c>
      <c r="L142" t="s">
        <v>62</v>
      </c>
      <c r="M142">
        <v>910</v>
      </c>
      <c r="N142" t="s">
        <v>125</v>
      </c>
      <c r="O142">
        <v>911</v>
      </c>
      <c r="P142" t="s">
        <v>132</v>
      </c>
      <c r="Q142" t="str">
        <f t="shared" si="7"/>
        <v>GRUPO DE PEQUEÑAS INTERVENCIONES JUDICIALES</v>
      </c>
      <c r="R142">
        <v>30</v>
      </c>
      <c r="S142" t="s">
        <v>1542</v>
      </c>
      <c r="T142" s="10">
        <v>204407</v>
      </c>
      <c r="U142" s="10" t="s">
        <v>6</v>
      </c>
      <c r="V142" s="10" t="str">
        <f t="shared" si="8"/>
        <v>PROFESIONAL UNIVERSITARIO CÓDIGO 204407</v>
      </c>
    </row>
    <row r="143" spans="1:22" x14ac:dyDescent="0.25">
      <c r="A143">
        <v>1032369329</v>
      </c>
      <c r="B143" t="s">
        <v>497</v>
      </c>
      <c r="C143" t="s">
        <v>498</v>
      </c>
      <c r="D143" t="str">
        <f t="shared" si="6"/>
        <v>ADRIANA MARIA ROJAS QUIROGA</v>
      </c>
      <c r="E143">
        <v>910</v>
      </c>
      <c r="F143" t="s">
        <v>125</v>
      </c>
      <c r="G143">
        <v>100</v>
      </c>
      <c r="H143" t="s">
        <v>98</v>
      </c>
      <c r="I143">
        <v>2</v>
      </c>
      <c r="J143" t="s">
        <v>195</v>
      </c>
      <c r="K143">
        <v>900</v>
      </c>
      <c r="L143" t="s">
        <v>62</v>
      </c>
      <c r="M143">
        <v>910</v>
      </c>
      <c r="N143" t="s">
        <v>125</v>
      </c>
      <c r="O143">
        <v>0</v>
      </c>
      <c r="P143" t="s">
        <v>196</v>
      </c>
      <c r="Q143" t="str">
        <f t="shared" si="7"/>
        <v>DIRECCION DE INTERVENCION JUDICIAL</v>
      </c>
      <c r="R143">
        <v>39</v>
      </c>
      <c r="S143" t="s">
        <v>3</v>
      </c>
      <c r="T143" s="10">
        <v>20441</v>
      </c>
      <c r="U143" s="10" t="s">
        <v>6</v>
      </c>
      <c r="V143" s="10" t="str">
        <f t="shared" si="8"/>
        <v>PROFESIONAL UNIVERSITARIO CÓDIGO 20441</v>
      </c>
    </row>
    <row r="144" spans="1:22" x14ac:dyDescent="0.25">
      <c r="A144">
        <v>53068643</v>
      </c>
      <c r="B144" t="s">
        <v>499</v>
      </c>
      <c r="C144" t="s">
        <v>500</v>
      </c>
      <c r="D144" t="str">
        <f t="shared" si="6"/>
        <v>PAOLA ANDREA QUINTANA IZQUIERDO</v>
      </c>
      <c r="E144">
        <v>910</v>
      </c>
      <c r="F144" t="s">
        <v>125</v>
      </c>
      <c r="G144">
        <v>100</v>
      </c>
      <c r="H144" t="s">
        <v>98</v>
      </c>
      <c r="I144">
        <v>2</v>
      </c>
      <c r="J144" t="s">
        <v>195</v>
      </c>
      <c r="K144">
        <v>900</v>
      </c>
      <c r="L144" t="s">
        <v>62</v>
      </c>
      <c r="M144">
        <v>910</v>
      </c>
      <c r="N144" t="s">
        <v>125</v>
      </c>
      <c r="O144">
        <v>0</v>
      </c>
      <c r="P144" t="s">
        <v>196</v>
      </c>
      <c r="Q144" t="str">
        <f t="shared" si="7"/>
        <v>DIRECCION DE INTERVENCION JUDICIAL</v>
      </c>
      <c r="R144">
        <v>40</v>
      </c>
      <c r="S144" t="s">
        <v>3</v>
      </c>
      <c r="T144" s="10">
        <v>204407</v>
      </c>
      <c r="U144" s="10" t="s">
        <v>6</v>
      </c>
      <c r="V144" s="10" t="str">
        <f t="shared" si="8"/>
        <v>PROFESIONAL UNIVERSITARIO CÓDIGO 204407</v>
      </c>
    </row>
    <row r="145" spans="1:22" x14ac:dyDescent="0.25">
      <c r="A145">
        <v>1032439503</v>
      </c>
      <c r="B145" t="s">
        <v>501</v>
      </c>
      <c r="C145" t="s">
        <v>502</v>
      </c>
      <c r="D145" t="str">
        <f t="shared" si="6"/>
        <v>KEVIN LOAIZA GALEANO</v>
      </c>
      <c r="E145">
        <v>910</v>
      </c>
      <c r="F145" t="s">
        <v>125</v>
      </c>
      <c r="G145">
        <v>100</v>
      </c>
      <c r="H145" t="s">
        <v>98</v>
      </c>
      <c r="I145">
        <v>2</v>
      </c>
      <c r="J145" t="s">
        <v>195</v>
      </c>
      <c r="K145">
        <v>900</v>
      </c>
      <c r="L145" t="s">
        <v>62</v>
      </c>
      <c r="M145">
        <v>910</v>
      </c>
      <c r="N145" t="s">
        <v>125</v>
      </c>
      <c r="O145">
        <v>0</v>
      </c>
      <c r="P145" t="s">
        <v>196</v>
      </c>
      <c r="Q145" t="str">
        <f t="shared" si="7"/>
        <v>DIRECCION DE INTERVENCION JUDICIAL</v>
      </c>
      <c r="R145">
        <v>35</v>
      </c>
      <c r="S145" t="s">
        <v>1542</v>
      </c>
      <c r="T145" s="10">
        <v>313214</v>
      </c>
      <c r="U145" s="10" t="s">
        <v>5</v>
      </c>
      <c r="V145" s="10" t="str">
        <f t="shared" si="8"/>
        <v>TECNICO OPERATIVO CÓDIGO 313214</v>
      </c>
    </row>
    <row r="146" spans="1:22" x14ac:dyDescent="0.25">
      <c r="A146">
        <v>79942980</v>
      </c>
      <c r="B146" t="s">
        <v>503</v>
      </c>
      <c r="C146" t="s">
        <v>504</v>
      </c>
      <c r="D146" t="str">
        <f t="shared" si="6"/>
        <v>OSCAR NICOLAS HERNANDEZ CRUZ</v>
      </c>
      <c r="E146">
        <v>910</v>
      </c>
      <c r="F146" t="s">
        <v>125</v>
      </c>
      <c r="G146">
        <v>100</v>
      </c>
      <c r="H146" t="s">
        <v>98</v>
      </c>
      <c r="I146">
        <v>2</v>
      </c>
      <c r="J146" t="s">
        <v>195</v>
      </c>
      <c r="K146">
        <v>900</v>
      </c>
      <c r="L146" t="s">
        <v>62</v>
      </c>
      <c r="M146">
        <v>910</v>
      </c>
      <c r="N146" t="s">
        <v>125</v>
      </c>
      <c r="O146">
        <v>0</v>
      </c>
      <c r="P146" t="s">
        <v>196</v>
      </c>
      <c r="Q146" t="str">
        <f t="shared" si="7"/>
        <v>DIRECCION DE INTERVENCION JUDICIAL</v>
      </c>
      <c r="R146">
        <v>48</v>
      </c>
      <c r="S146" t="s">
        <v>1542</v>
      </c>
      <c r="T146" s="10">
        <v>202820</v>
      </c>
      <c r="U146" s="10" t="s">
        <v>9</v>
      </c>
      <c r="V146" s="10" t="str">
        <f t="shared" si="8"/>
        <v>PROFESIONAL ESPECIALIZADO CÓDIGO 202820</v>
      </c>
    </row>
    <row r="147" spans="1:22" x14ac:dyDescent="0.25">
      <c r="A147">
        <v>1020802804</v>
      </c>
      <c r="B147" t="s">
        <v>505</v>
      </c>
      <c r="C147" t="s">
        <v>506</v>
      </c>
      <c r="D147" t="str">
        <f t="shared" si="6"/>
        <v>RODRIGO ANDRES MEDINA VILLANUEVA</v>
      </c>
      <c r="E147">
        <v>910</v>
      </c>
      <c r="F147" t="s">
        <v>125</v>
      </c>
      <c r="G147">
        <v>100</v>
      </c>
      <c r="H147" t="s">
        <v>98</v>
      </c>
      <c r="I147">
        <v>2</v>
      </c>
      <c r="J147" t="s">
        <v>195</v>
      </c>
      <c r="K147">
        <v>900</v>
      </c>
      <c r="L147" t="s">
        <v>62</v>
      </c>
      <c r="M147">
        <v>910</v>
      </c>
      <c r="N147" t="s">
        <v>125</v>
      </c>
      <c r="O147">
        <v>0</v>
      </c>
      <c r="P147" t="s">
        <v>196</v>
      </c>
      <c r="Q147" t="str">
        <f t="shared" si="7"/>
        <v>DIRECCION DE INTERVENCION JUDICIAL</v>
      </c>
      <c r="R147">
        <v>30</v>
      </c>
      <c r="S147" t="s">
        <v>1542</v>
      </c>
      <c r="T147" s="10">
        <v>204407</v>
      </c>
      <c r="U147" s="10" t="s">
        <v>6</v>
      </c>
      <c r="V147" s="10" t="str">
        <f t="shared" si="8"/>
        <v>PROFESIONAL UNIVERSITARIO CÓDIGO 204407</v>
      </c>
    </row>
    <row r="148" spans="1:22" x14ac:dyDescent="0.25">
      <c r="A148">
        <v>79785316</v>
      </c>
      <c r="B148" t="s">
        <v>507</v>
      </c>
      <c r="C148" t="s">
        <v>508</v>
      </c>
      <c r="D148" t="str">
        <f t="shared" si="6"/>
        <v>ALFONSO FRANCISCO CEPEDA AMARIS</v>
      </c>
      <c r="E148">
        <v>911</v>
      </c>
      <c r="F148" t="s">
        <v>132</v>
      </c>
      <c r="G148">
        <v>100</v>
      </c>
      <c r="H148" t="s">
        <v>98</v>
      </c>
      <c r="I148">
        <v>2</v>
      </c>
      <c r="J148" t="s">
        <v>195</v>
      </c>
      <c r="K148">
        <v>900</v>
      </c>
      <c r="L148" t="s">
        <v>62</v>
      </c>
      <c r="M148">
        <v>910</v>
      </c>
      <c r="N148" t="s">
        <v>125</v>
      </c>
      <c r="O148">
        <v>911</v>
      </c>
      <c r="P148" t="s">
        <v>132</v>
      </c>
      <c r="Q148" t="str">
        <f t="shared" si="7"/>
        <v>GRUPO DE PEQUEÑAS INTERVENCIONES JUDICIALES</v>
      </c>
      <c r="R148">
        <v>50</v>
      </c>
      <c r="S148" t="s">
        <v>1542</v>
      </c>
      <c r="T148" s="10">
        <v>204411</v>
      </c>
      <c r="U148" s="10" t="s">
        <v>6</v>
      </c>
      <c r="V148" s="10" t="str">
        <f t="shared" si="8"/>
        <v>PROFESIONAL UNIVERSITARIO CÓDIGO 204411</v>
      </c>
    </row>
    <row r="149" spans="1:22" x14ac:dyDescent="0.25">
      <c r="A149">
        <v>79845791</v>
      </c>
      <c r="B149" t="s">
        <v>509</v>
      </c>
      <c r="C149" t="s">
        <v>510</v>
      </c>
      <c r="D149" t="str">
        <f t="shared" si="6"/>
        <v>ALDEMAR MENDOZA CUBILLOS</v>
      </c>
      <c r="E149">
        <v>910</v>
      </c>
      <c r="F149" t="s">
        <v>125</v>
      </c>
      <c r="G149">
        <v>100</v>
      </c>
      <c r="H149" t="s">
        <v>98</v>
      </c>
      <c r="I149">
        <v>2</v>
      </c>
      <c r="J149" t="s">
        <v>195</v>
      </c>
      <c r="K149">
        <v>900</v>
      </c>
      <c r="L149" t="s">
        <v>62</v>
      </c>
      <c r="M149">
        <v>910</v>
      </c>
      <c r="N149" t="s">
        <v>125</v>
      </c>
      <c r="O149">
        <v>0</v>
      </c>
      <c r="P149" t="s">
        <v>196</v>
      </c>
      <c r="Q149" t="str">
        <f t="shared" si="7"/>
        <v>DIRECCION DE INTERVENCION JUDICIAL</v>
      </c>
      <c r="R149">
        <v>48</v>
      </c>
      <c r="S149" t="s">
        <v>1542</v>
      </c>
      <c r="T149" s="10">
        <v>202818</v>
      </c>
      <c r="U149" s="10" t="s">
        <v>9</v>
      </c>
      <c r="V149" s="10" t="str">
        <f t="shared" si="8"/>
        <v>PROFESIONAL ESPECIALIZADO CÓDIGO 202818</v>
      </c>
    </row>
    <row r="150" spans="1:22" x14ac:dyDescent="0.25">
      <c r="A150">
        <v>52905300</v>
      </c>
      <c r="B150" t="s">
        <v>511</v>
      </c>
      <c r="C150" t="s">
        <v>512</v>
      </c>
      <c r="D150" t="str">
        <f t="shared" si="6"/>
        <v>JULIA MARCELA MORENO TORRES</v>
      </c>
      <c r="E150">
        <v>511</v>
      </c>
      <c r="F150" t="s">
        <v>115</v>
      </c>
      <c r="G150">
        <v>100</v>
      </c>
      <c r="H150" t="s">
        <v>98</v>
      </c>
      <c r="I150">
        <v>5</v>
      </c>
      <c r="J150" t="s">
        <v>83</v>
      </c>
      <c r="K150">
        <v>505</v>
      </c>
      <c r="L150" t="s">
        <v>76</v>
      </c>
      <c r="M150">
        <v>511</v>
      </c>
      <c r="N150" t="s">
        <v>115</v>
      </c>
      <c r="O150">
        <v>0</v>
      </c>
      <c r="P150" t="s">
        <v>196</v>
      </c>
      <c r="Q150" t="str">
        <f t="shared" si="7"/>
        <v>GRUPO DE DESARROLLO DEL TALENTO HUMANO</v>
      </c>
      <c r="R150">
        <v>43</v>
      </c>
      <c r="S150" t="s">
        <v>3</v>
      </c>
      <c r="T150" s="10">
        <v>204411</v>
      </c>
      <c r="U150" s="10" t="s">
        <v>6</v>
      </c>
      <c r="V150" s="10" t="str">
        <f t="shared" si="8"/>
        <v>PROFESIONAL UNIVERSITARIO CÓDIGO 204411</v>
      </c>
    </row>
    <row r="151" spans="1:22" x14ac:dyDescent="0.25">
      <c r="A151">
        <v>1024516636</v>
      </c>
      <c r="B151" t="s">
        <v>513</v>
      </c>
      <c r="C151" t="s">
        <v>514</v>
      </c>
      <c r="D151" t="str">
        <f t="shared" si="6"/>
        <v>ANGYE XIOMARA CALDERON VELASQUEZ</v>
      </c>
      <c r="E151">
        <v>116</v>
      </c>
      <c r="F151" t="s">
        <v>122</v>
      </c>
      <c r="G151">
        <v>100</v>
      </c>
      <c r="H151" t="s">
        <v>98</v>
      </c>
      <c r="I151">
        <v>2</v>
      </c>
      <c r="J151" t="s">
        <v>195</v>
      </c>
      <c r="K151">
        <v>700</v>
      </c>
      <c r="L151" t="s">
        <v>67</v>
      </c>
      <c r="M151">
        <v>116</v>
      </c>
      <c r="N151" t="s">
        <v>515</v>
      </c>
      <c r="O151">
        <v>0</v>
      </c>
      <c r="P151" t="s">
        <v>196</v>
      </c>
      <c r="Q151" t="str">
        <f t="shared" si="7"/>
        <v>GRUPO DE CONCILIACION Y ARBITRAMENTO SOCIETARIO</v>
      </c>
      <c r="R151">
        <v>34</v>
      </c>
      <c r="S151" t="s">
        <v>3</v>
      </c>
      <c r="T151" s="10">
        <v>204407</v>
      </c>
      <c r="U151" s="10" t="s">
        <v>6</v>
      </c>
      <c r="V151" s="10" t="str">
        <f t="shared" si="8"/>
        <v>PROFESIONAL UNIVERSITARIO CÓDIGO 204407</v>
      </c>
    </row>
    <row r="152" spans="1:22" x14ac:dyDescent="0.25">
      <c r="A152">
        <v>60381162</v>
      </c>
      <c r="B152" t="s">
        <v>516</v>
      </c>
      <c r="C152" t="s">
        <v>517</v>
      </c>
      <c r="D152" t="str">
        <f t="shared" si="6"/>
        <v>MARTHA JANETH BERNAL LEIVA</v>
      </c>
      <c r="E152">
        <v>116</v>
      </c>
      <c r="F152" t="s">
        <v>122</v>
      </c>
      <c r="G152">
        <v>100</v>
      </c>
      <c r="H152" t="s">
        <v>98</v>
      </c>
      <c r="I152">
        <v>2</v>
      </c>
      <c r="J152" t="s">
        <v>195</v>
      </c>
      <c r="K152">
        <v>700</v>
      </c>
      <c r="L152" t="s">
        <v>67</v>
      </c>
      <c r="M152">
        <v>116</v>
      </c>
      <c r="N152" t="s">
        <v>515</v>
      </c>
      <c r="O152">
        <v>0</v>
      </c>
      <c r="P152" t="s">
        <v>196</v>
      </c>
      <c r="Q152" t="str">
        <f t="shared" si="7"/>
        <v>GRUPO DE CONCILIACION Y ARBITRAMENTO SOCIETARIO</v>
      </c>
      <c r="R152">
        <v>48</v>
      </c>
      <c r="S152" t="s">
        <v>3</v>
      </c>
      <c r="T152" s="10">
        <v>406408</v>
      </c>
      <c r="U152" s="10" t="s">
        <v>7</v>
      </c>
      <c r="V152" s="10" t="str">
        <f t="shared" si="8"/>
        <v>AUXILIAR DE SERVICIOS GENERALES CÓDIGO 406408</v>
      </c>
    </row>
    <row r="153" spans="1:22" x14ac:dyDescent="0.25">
      <c r="A153">
        <v>7714360</v>
      </c>
      <c r="B153" t="s">
        <v>518</v>
      </c>
      <c r="C153" t="s">
        <v>519</v>
      </c>
      <c r="D153" t="str">
        <f t="shared" si="6"/>
        <v>FRANCISCO VEGA ALZATE</v>
      </c>
      <c r="E153">
        <v>306</v>
      </c>
      <c r="F153" t="s">
        <v>73</v>
      </c>
      <c r="G153">
        <v>100</v>
      </c>
      <c r="H153" t="s">
        <v>98</v>
      </c>
      <c r="I153">
        <v>2</v>
      </c>
      <c r="J153" t="s">
        <v>195</v>
      </c>
      <c r="K153">
        <v>300</v>
      </c>
      <c r="L153" t="s">
        <v>78</v>
      </c>
      <c r="M153">
        <v>306</v>
      </c>
      <c r="N153" t="s">
        <v>73</v>
      </c>
      <c r="O153">
        <v>0</v>
      </c>
      <c r="P153" t="s">
        <v>196</v>
      </c>
      <c r="Q153" t="str">
        <f t="shared" si="7"/>
        <v>GRUPO DE SUPERVISION ESPECIAL</v>
      </c>
      <c r="R153">
        <v>45</v>
      </c>
      <c r="S153" t="s">
        <v>1542</v>
      </c>
      <c r="T153" s="10">
        <v>202816</v>
      </c>
      <c r="U153" s="10" t="s">
        <v>9</v>
      </c>
      <c r="V153" s="10" t="str">
        <f t="shared" si="8"/>
        <v>PROFESIONAL ESPECIALIZADO CÓDIGO 202816</v>
      </c>
    </row>
    <row r="154" spans="1:22" x14ac:dyDescent="0.25">
      <c r="A154">
        <v>80260932</v>
      </c>
      <c r="B154" t="s">
        <v>520</v>
      </c>
      <c r="C154" t="s">
        <v>521</v>
      </c>
      <c r="D154" t="str">
        <f t="shared" si="6"/>
        <v>CARLOS ARTURO GARZON MOJICA</v>
      </c>
      <c r="E154">
        <v>306</v>
      </c>
      <c r="F154" t="s">
        <v>73</v>
      </c>
      <c r="G154">
        <v>100</v>
      </c>
      <c r="H154" t="s">
        <v>98</v>
      </c>
      <c r="I154">
        <v>2</v>
      </c>
      <c r="J154" t="s">
        <v>195</v>
      </c>
      <c r="K154">
        <v>300</v>
      </c>
      <c r="L154" t="s">
        <v>78</v>
      </c>
      <c r="M154">
        <v>306</v>
      </c>
      <c r="N154" t="s">
        <v>73</v>
      </c>
      <c r="O154">
        <v>0</v>
      </c>
      <c r="P154" t="s">
        <v>196</v>
      </c>
      <c r="Q154" t="str">
        <f t="shared" si="7"/>
        <v>GRUPO DE SUPERVISION ESPECIAL</v>
      </c>
      <c r="R154">
        <v>66</v>
      </c>
      <c r="S154" t="s">
        <v>1542</v>
      </c>
      <c r="T154" s="10">
        <v>204411</v>
      </c>
      <c r="U154" s="10" t="s">
        <v>6</v>
      </c>
      <c r="V154" s="10" t="str">
        <f t="shared" si="8"/>
        <v>PROFESIONAL UNIVERSITARIO CÓDIGO 204411</v>
      </c>
    </row>
    <row r="155" spans="1:22" x14ac:dyDescent="0.25">
      <c r="A155">
        <v>65701916</v>
      </c>
      <c r="B155" t="s">
        <v>522</v>
      </c>
      <c r="C155" t="s">
        <v>523</v>
      </c>
      <c r="D155" t="str">
        <f t="shared" si="6"/>
        <v>MADY YASMIN DIAZ BAHAMON</v>
      </c>
      <c r="E155">
        <v>306</v>
      </c>
      <c r="F155" t="s">
        <v>73</v>
      </c>
      <c r="G155">
        <v>100</v>
      </c>
      <c r="H155" t="s">
        <v>98</v>
      </c>
      <c r="I155">
        <v>2</v>
      </c>
      <c r="J155" t="s">
        <v>195</v>
      </c>
      <c r="K155">
        <v>300</v>
      </c>
      <c r="L155" t="s">
        <v>78</v>
      </c>
      <c r="M155">
        <v>306</v>
      </c>
      <c r="N155" t="s">
        <v>73</v>
      </c>
      <c r="O155">
        <v>0</v>
      </c>
      <c r="P155" t="s">
        <v>196</v>
      </c>
      <c r="Q155" t="str">
        <f t="shared" si="7"/>
        <v>GRUPO DE SUPERVISION ESPECIAL</v>
      </c>
      <c r="R155">
        <v>51</v>
      </c>
      <c r="S155" t="s">
        <v>3</v>
      </c>
      <c r="T155" s="10">
        <v>204411</v>
      </c>
      <c r="U155" s="10" t="s">
        <v>6</v>
      </c>
      <c r="V155" s="10" t="str">
        <f t="shared" si="8"/>
        <v>PROFESIONAL UNIVERSITARIO CÓDIGO 204411</v>
      </c>
    </row>
    <row r="156" spans="1:22" x14ac:dyDescent="0.25">
      <c r="A156">
        <v>51907954</v>
      </c>
      <c r="B156" t="s">
        <v>524</v>
      </c>
      <c r="C156" t="s">
        <v>525</v>
      </c>
      <c r="D156" t="str">
        <f t="shared" si="6"/>
        <v>ROSA ELVIRA FERNANDEZ DAZA</v>
      </c>
      <c r="E156">
        <v>306</v>
      </c>
      <c r="F156" t="s">
        <v>73</v>
      </c>
      <c r="G156">
        <v>100</v>
      </c>
      <c r="H156" t="s">
        <v>98</v>
      </c>
      <c r="I156">
        <v>2</v>
      </c>
      <c r="J156" t="s">
        <v>195</v>
      </c>
      <c r="K156">
        <v>300</v>
      </c>
      <c r="L156" t="s">
        <v>78</v>
      </c>
      <c r="M156">
        <v>306</v>
      </c>
      <c r="N156" t="s">
        <v>73</v>
      </c>
      <c r="O156">
        <v>0</v>
      </c>
      <c r="P156" t="s">
        <v>196</v>
      </c>
      <c r="Q156" t="str">
        <f t="shared" si="7"/>
        <v>GRUPO DE SUPERVISION ESPECIAL</v>
      </c>
      <c r="R156">
        <v>57</v>
      </c>
      <c r="S156" t="s">
        <v>3</v>
      </c>
      <c r="T156" s="10">
        <v>404414</v>
      </c>
      <c r="U156" s="10" t="s">
        <v>8</v>
      </c>
      <c r="V156" s="10" t="str">
        <f t="shared" si="8"/>
        <v>AUXILIAR ADMINISTRATIVO CÓDIGO 404414</v>
      </c>
    </row>
    <row r="157" spans="1:22" x14ac:dyDescent="0.25">
      <c r="A157">
        <v>52015853</v>
      </c>
      <c r="B157" t="s">
        <v>526</v>
      </c>
      <c r="C157" t="s">
        <v>527</v>
      </c>
      <c r="D157" t="str">
        <f t="shared" si="6"/>
        <v>HILDA YOLANDA ROJAS TRUJILLO</v>
      </c>
      <c r="E157">
        <v>306</v>
      </c>
      <c r="F157" t="s">
        <v>73</v>
      </c>
      <c r="G157">
        <v>100</v>
      </c>
      <c r="H157" t="s">
        <v>98</v>
      </c>
      <c r="I157">
        <v>2</v>
      </c>
      <c r="J157" t="s">
        <v>195</v>
      </c>
      <c r="K157">
        <v>300</v>
      </c>
      <c r="L157" t="s">
        <v>78</v>
      </c>
      <c r="M157">
        <v>306</v>
      </c>
      <c r="N157" t="s">
        <v>73</v>
      </c>
      <c r="O157">
        <v>0</v>
      </c>
      <c r="P157" t="s">
        <v>196</v>
      </c>
      <c r="Q157" t="str">
        <f t="shared" si="7"/>
        <v>GRUPO DE SUPERVISION ESPECIAL</v>
      </c>
      <c r="R157">
        <v>54</v>
      </c>
      <c r="S157" t="s">
        <v>3</v>
      </c>
      <c r="T157" s="10">
        <v>312416</v>
      </c>
      <c r="U157" s="10" t="s">
        <v>55</v>
      </c>
      <c r="V157" s="10" t="str">
        <f t="shared" si="8"/>
        <v>TECNICO ADMINISTRATIVO CÓDIGO 312416</v>
      </c>
    </row>
    <row r="158" spans="1:22" x14ac:dyDescent="0.25">
      <c r="A158">
        <v>80727566</v>
      </c>
      <c r="B158" t="s">
        <v>528</v>
      </c>
      <c r="C158" t="s">
        <v>529</v>
      </c>
      <c r="D158" t="str">
        <f t="shared" si="6"/>
        <v>HENRY FERNANDO LEWIS JIMENEZ</v>
      </c>
      <c r="E158">
        <v>550</v>
      </c>
      <c r="F158" t="s">
        <v>101</v>
      </c>
      <c r="G158">
        <v>100</v>
      </c>
      <c r="H158" t="s">
        <v>98</v>
      </c>
      <c r="I158">
        <v>5</v>
      </c>
      <c r="J158" t="s">
        <v>83</v>
      </c>
      <c r="K158">
        <v>513</v>
      </c>
      <c r="L158" t="s">
        <v>109</v>
      </c>
      <c r="M158">
        <v>550</v>
      </c>
      <c r="N158" t="s">
        <v>101</v>
      </c>
      <c r="O158">
        <v>0</v>
      </c>
      <c r="P158" t="s">
        <v>196</v>
      </c>
      <c r="Q158" t="str">
        <f t="shared" si="7"/>
        <v>GRUPO DE INFRAESTRUCTURA</v>
      </c>
      <c r="R158">
        <v>43</v>
      </c>
      <c r="S158" t="s">
        <v>1542</v>
      </c>
      <c r="T158" s="10">
        <v>204407</v>
      </c>
      <c r="U158" s="10" t="s">
        <v>6</v>
      </c>
      <c r="V158" s="10" t="str">
        <f t="shared" si="8"/>
        <v>PROFESIONAL UNIVERSITARIO CÓDIGO 204407</v>
      </c>
    </row>
    <row r="159" spans="1:22" x14ac:dyDescent="0.25">
      <c r="A159">
        <v>79590624</v>
      </c>
      <c r="B159" t="s">
        <v>530</v>
      </c>
      <c r="C159" t="s">
        <v>531</v>
      </c>
      <c r="D159" t="str">
        <f t="shared" si="6"/>
        <v>NESTOR FERNANDO LEYVA HUERTAS</v>
      </c>
      <c r="E159">
        <v>550</v>
      </c>
      <c r="F159" t="s">
        <v>101</v>
      </c>
      <c r="G159">
        <v>100</v>
      </c>
      <c r="H159" t="s">
        <v>98</v>
      </c>
      <c r="I159">
        <v>5</v>
      </c>
      <c r="J159" t="s">
        <v>83</v>
      </c>
      <c r="K159">
        <v>513</v>
      </c>
      <c r="L159" t="s">
        <v>109</v>
      </c>
      <c r="M159">
        <v>550</v>
      </c>
      <c r="N159" t="s">
        <v>101</v>
      </c>
      <c r="O159">
        <v>0</v>
      </c>
      <c r="P159" t="s">
        <v>196</v>
      </c>
      <c r="Q159" t="str">
        <f t="shared" si="7"/>
        <v>GRUPO DE INFRAESTRUCTURA</v>
      </c>
      <c r="R159">
        <v>53</v>
      </c>
      <c r="S159" t="s">
        <v>1542</v>
      </c>
      <c r="T159" s="10">
        <v>204407</v>
      </c>
      <c r="U159" s="10" t="s">
        <v>6</v>
      </c>
      <c r="V159" s="10" t="str">
        <f t="shared" si="8"/>
        <v>PROFESIONAL UNIVERSITARIO CÓDIGO 204407</v>
      </c>
    </row>
    <row r="160" spans="1:22" x14ac:dyDescent="0.25">
      <c r="A160">
        <v>79726074</v>
      </c>
      <c r="B160" t="s">
        <v>532</v>
      </c>
      <c r="C160" t="s">
        <v>533</v>
      </c>
      <c r="D160" t="str">
        <f t="shared" si="6"/>
        <v>CESAR AUGUSTO GOMEZ HERNANDEZ</v>
      </c>
      <c r="E160">
        <v>550</v>
      </c>
      <c r="F160" t="s">
        <v>101</v>
      </c>
      <c r="G160">
        <v>100</v>
      </c>
      <c r="H160" t="s">
        <v>98</v>
      </c>
      <c r="I160">
        <v>5</v>
      </c>
      <c r="J160" t="s">
        <v>83</v>
      </c>
      <c r="K160">
        <v>513</v>
      </c>
      <c r="L160" t="s">
        <v>109</v>
      </c>
      <c r="M160">
        <v>550</v>
      </c>
      <c r="N160" t="s">
        <v>101</v>
      </c>
      <c r="O160">
        <v>0</v>
      </c>
      <c r="P160" t="s">
        <v>196</v>
      </c>
      <c r="Q160" t="str">
        <f t="shared" si="7"/>
        <v>GRUPO DE INFRAESTRUCTURA</v>
      </c>
      <c r="R160">
        <v>46</v>
      </c>
      <c r="S160" t="s">
        <v>1542</v>
      </c>
      <c r="T160" s="10">
        <v>313214</v>
      </c>
      <c r="U160" s="10" t="s">
        <v>5</v>
      </c>
      <c r="V160" s="10" t="str">
        <f t="shared" si="8"/>
        <v>TECNICO OPERATIVO CÓDIGO 313214</v>
      </c>
    </row>
    <row r="161" spans="1:22" x14ac:dyDescent="0.25">
      <c r="A161">
        <v>79989448</v>
      </c>
      <c r="B161" t="s">
        <v>534</v>
      </c>
      <c r="C161" t="s">
        <v>535</v>
      </c>
      <c r="D161" t="str">
        <f t="shared" si="6"/>
        <v>JOSE LUIS LEON RODRIGUEZ</v>
      </c>
      <c r="E161">
        <v>550</v>
      </c>
      <c r="F161" t="s">
        <v>101</v>
      </c>
      <c r="G161">
        <v>100</v>
      </c>
      <c r="H161" t="s">
        <v>98</v>
      </c>
      <c r="I161">
        <v>5</v>
      </c>
      <c r="J161" t="s">
        <v>83</v>
      </c>
      <c r="K161">
        <v>513</v>
      </c>
      <c r="L161" t="s">
        <v>109</v>
      </c>
      <c r="M161">
        <v>550</v>
      </c>
      <c r="N161" t="s">
        <v>101</v>
      </c>
      <c r="O161">
        <v>0</v>
      </c>
      <c r="P161" t="s">
        <v>196</v>
      </c>
      <c r="Q161" t="str">
        <f t="shared" si="7"/>
        <v>GRUPO DE INFRAESTRUCTURA</v>
      </c>
      <c r="R161">
        <v>43</v>
      </c>
      <c r="S161" t="s">
        <v>1542</v>
      </c>
      <c r="T161" s="10">
        <v>406408</v>
      </c>
      <c r="U161" s="10" t="s">
        <v>7</v>
      </c>
      <c r="V161" s="10" t="str">
        <f t="shared" si="8"/>
        <v>AUXILIAR DE SERVICIOS GENERALES CÓDIGO 406408</v>
      </c>
    </row>
    <row r="162" spans="1:22" x14ac:dyDescent="0.25">
      <c r="A162">
        <v>79998310</v>
      </c>
      <c r="B162" t="s">
        <v>536</v>
      </c>
      <c r="C162" t="s">
        <v>537</v>
      </c>
      <c r="D162" t="str">
        <f t="shared" si="6"/>
        <v>JORGE JULIAN FORERO LOPEZ</v>
      </c>
      <c r="E162">
        <v>550</v>
      </c>
      <c r="F162" t="s">
        <v>101</v>
      </c>
      <c r="G162">
        <v>100</v>
      </c>
      <c r="H162" t="s">
        <v>98</v>
      </c>
      <c r="I162">
        <v>5</v>
      </c>
      <c r="J162" t="s">
        <v>83</v>
      </c>
      <c r="K162">
        <v>513</v>
      </c>
      <c r="L162" t="s">
        <v>109</v>
      </c>
      <c r="M162">
        <v>550</v>
      </c>
      <c r="N162" t="s">
        <v>101</v>
      </c>
      <c r="O162">
        <v>0</v>
      </c>
      <c r="P162" t="s">
        <v>196</v>
      </c>
      <c r="Q162" t="str">
        <f t="shared" si="7"/>
        <v>GRUPO DE INFRAESTRUCTURA</v>
      </c>
      <c r="R162">
        <v>43</v>
      </c>
      <c r="S162" t="s">
        <v>1542</v>
      </c>
      <c r="T162" s="10">
        <v>406408</v>
      </c>
      <c r="U162" s="10" t="s">
        <v>7</v>
      </c>
      <c r="V162" s="10" t="str">
        <f t="shared" si="8"/>
        <v>AUXILIAR DE SERVICIOS GENERALES CÓDIGO 406408</v>
      </c>
    </row>
    <row r="163" spans="1:22" x14ac:dyDescent="0.25">
      <c r="A163">
        <v>19498885</v>
      </c>
      <c r="B163" t="s">
        <v>538</v>
      </c>
      <c r="C163" t="s">
        <v>539</v>
      </c>
      <c r="D163" t="str">
        <f t="shared" si="6"/>
        <v>EÑER JESUS MONROY ABRIL</v>
      </c>
      <c r="E163">
        <v>550</v>
      </c>
      <c r="F163" t="s">
        <v>101</v>
      </c>
      <c r="G163">
        <v>100</v>
      </c>
      <c r="H163" t="s">
        <v>98</v>
      </c>
      <c r="I163">
        <v>5</v>
      </c>
      <c r="J163" t="s">
        <v>83</v>
      </c>
      <c r="K163">
        <v>513</v>
      </c>
      <c r="L163" t="s">
        <v>109</v>
      </c>
      <c r="M163">
        <v>550</v>
      </c>
      <c r="N163" t="s">
        <v>101</v>
      </c>
      <c r="O163">
        <v>0</v>
      </c>
      <c r="P163" t="s">
        <v>196</v>
      </c>
      <c r="Q163" t="str">
        <f t="shared" si="7"/>
        <v>GRUPO DE INFRAESTRUCTURA</v>
      </c>
      <c r="R163">
        <v>63</v>
      </c>
      <c r="S163" t="s">
        <v>1542</v>
      </c>
      <c r="T163" s="10">
        <v>421015</v>
      </c>
      <c r="U163" s="10" t="s">
        <v>11</v>
      </c>
      <c r="V163" s="10" t="str">
        <f t="shared" si="8"/>
        <v>SECRETARIO EJECUTIVO CÓDIGO 421015</v>
      </c>
    </row>
    <row r="164" spans="1:22" x14ac:dyDescent="0.25">
      <c r="A164">
        <v>4551098</v>
      </c>
      <c r="B164" t="s">
        <v>540</v>
      </c>
      <c r="C164" t="s">
        <v>541</v>
      </c>
      <c r="D164" t="str">
        <f t="shared" si="6"/>
        <v>DERGUIS GIL ALARCON</v>
      </c>
      <c r="E164">
        <v>550</v>
      </c>
      <c r="F164" t="s">
        <v>101</v>
      </c>
      <c r="G164">
        <v>100</v>
      </c>
      <c r="H164" t="s">
        <v>98</v>
      </c>
      <c r="I164">
        <v>5</v>
      </c>
      <c r="J164" t="s">
        <v>83</v>
      </c>
      <c r="K164">
        <v>513</v>
      </c>
      <c r="L164" t="s">
        <v>109</v>
      </c>
      <c r="M164">
        <v>550</v>
      </c>
      <c r="N164" t="s">
        <v>101</v>
      </c>
      <c r="O164">
        <v>0</v>
      </c>
      <c r="P164" t="s">
        <v>196</v>
      </c>
      <c r="Q164" t="str">
        <f t="shared" si="7"/>
        <v>GRUPO DE INFRAESTRUCTURA</v>
      </c>
      <c r="R164">
        <v>49</v>
      </c>
      <c r="S164" t="s">
        <v>1542</v>
      </c>
      <c r="T164" s="10">
        <v>406408</v>
      </c>
      <c r="U164" s="10" t="s">
        <v>7</v>
      </c>
      <c r="V164" s="10" t="str">
        <f t="shared" si="8"/>
        <v>AUXILIAR DE SERVICIOS GENERALES CÓDIGO 406408</v>
      </c>
    </row>
    <row r="165" spans="1:22" x14ac:dyDescent="0.25">
      <c r="A165">
        <v>6767826</v>
      </c>
      <c r="B165" t="s">
        <v>542</v>
      </c>
      <c r="C165" t="s">
        <v>543</v>
      </c>
      <c r="D165" t="str">
        <f t="shared" si="6"/>
        <v>RAFAEL VANEGAS BERNAL</v>
      </c>
      <c r="E165">
        <v>550</v>
      </c>
      <c r="F165" t="s">
        <v>101</v>
      </c>
      <c r="G165">
        <v>100</v>
      </c>
      <c r="H165" t="s">
        <v>98</v>
      </c>
      <c r="I165">
        <v>5</v>
      </c>
      <c r="J165" t="s">
        <v>83</v>
      </c>
      <c r="K165">
        <v>513</v>
      </c>
      <c r="L165" t="s">
        <v>109</v>
      </c>
      <c r="M165">
        <v>550</v>
      </c>
      <c r="N165" t="s">
        <v>101</v>
      </c>
      <c r="O165">
        <v>0</v>
      </c>
      <c r="P165" t="s">
        <v>196</v>
      </c>
      <c r="Q165" t="str">
        <f t="shared" si="7"/>
        <v>GRUPO DE INFRAESTRUCTURA</v>
      </c>
      <c r="R165">
        <v>63</v>
      </c>
      <c r="S165" t="s">
        <v>1542</v>
      </c>
      <c r="T165" s="10">
        <v>421022</v>
      </c>
      <c r="U165" s="10" t="s">
        <v>11</v>
      </c>
      <c r="V165" s="10" t="str">
        <f t="shared" si="8"/>
        <v>SECRETARIO EJECUTIVO CÓDIGO 421022</v>
      </c>
    </row>
    <row r="166" spans="1:22" x14ac:dyDescent="0.25">
      <c r="A166">
        <v>11429923</v>
      </c>
      <c r="B166" t="s">
        <v>544</v>
      </c>
      <c r="C166" t="s">
        <v>545</v>
      </c>
      <c r="D166" t="str">
        <f t="shared" si="6"/>
        <v>VICTOR ALFONSO ESTUPIÑAN PERDOMO</v>
      </c>
      <c r="E166">
        <v>195</v>
      </c>
      <c r="F166" t="s">
        <v>77</v>
      </c>
      <c r="G166">
        <v>100</v>
      </c>
      <c r="H166" t="s">
        <v>98</v>
      </c>
      <c r="I166">
        <v>1</v>
      </c>
      <c r="J166" t="s">
        <v>334</v>
      </c>
      <c r="K166">
        <v>220</v>
      </c>
      <c r="L166" t="s">
        <v>343</v>
      </c>
      <c r="M166">
        <v>195</v>
      </c>
      <c r="N166" t="s">
        <v>546</v>
      </c>
      <c r="O166">
        <v>0</v>
      </c>
      <c r="P166" t="s">
        <v>196</v>
      </c>
      <c r="Q166" t="str">
        <f t="shared" si="7"/>
        <v>GRUPO DE ASESORIA Y DOCTRINA SOCIETARIA</v>
      </c>
      <c r="R166">
        <v>64</v>
      </c>
      <c r="S166" t="s">
        <v>1542</v>
      </c>
      <c r="T166" s="10">
        <v>202820</v>
      </c>
      <c r="U166" s="10" t="s">
        <v>9</v>
      </c>
      <c r="V166" s="10" t="str">
        <f t="shared" si="8"/>
        <v>PROFESIONAL ESPECIALIZADO CÓDIGO 202820</v>
      </c>
    </row>
    <row r="167" spans="1:22" x14ac:dyDescent="0.25">
      <c r="A167">
        <v>40028914</v>
      </c>
      <c r="B167" t="s">
        <v>547</v>
      </c>
      <c r="C167" t="s">
        <v>548</v>
      </c>
      <c r="D167" t="str">
        <f t="shared" si="6"/>
        <v>CLAUDIA CONSUELO PEDRAZA CORDOBA</v>
      </c>
      <c r="E167">
        <v>195</v>
      </c>
      <c r="F167" t="s">
        <v>77</v>
      </c>
      <c r="G167">
        <v>100</v>
      </c>
      <c r="H167" t="s">
        <v>98</v>
      </c>
      <c r="I167">
        <v>1</v>
      </c>
      <c r="J167" t="s">
        <v>334</v>
      </c>
      <c r="K167">
        <v>220</v>
      </c>
      <c r="L167" t="s">
        <v>343</v>
      </c>
      <c r="M167">
        <v>195</v>
      </c>
      <c r="N167" t="s">
        <v>546</v>
      </c>
      <c r="O167">
        <v>0</v>
      </c>
      <c r="P167" t="s">
        <v>196</v>
      </c>
      <c r="Q167" t="str">
        <f t="shared" si="7"/>
        <v>GRUPO DE ASESORIA Y DOCTRINA SOCIETARIA</v>
      </c>
      <c r="R167">
        <v>56</v>
      </c>
      <c r="S167" t="s">
        <v>3</v>
      </c>
      <c r="T167" s="10">
        <v>202820</v>
      </c>
      <c r="U167" s="10" t="s">
        <v>9</v>
      </c>
      <c r="V167" s="10" t="str">
        <f t="shared" si="8"/>
        <v>PROFESIONAL ESPECIALIZADO CÓDIGO 202820</v>
      </c>
    </row>
    <row r="168" spans="1:22" x14ac:dyDescent="0.25">
      <c r="A168">
        <v>1102870619</v>
      </c>
      <c r="B168" t="s">
        <v>549</v>
      </c>
      <c r="C168" t="s">
        <v>550</v>
      </c>
      <c r="D168" t="str">
        <f t="shared" si="6"/>
        <v>FELIPE ANDRES HERNANDEZ IBAÑEZ</v>
      </c>
      <c r="E168">
        <v>195</v>
      </c>
      <c r="F168" t="s">
        <v>77</v>
      </c>
      <c r="G168">
        <v>100</v>
      </c>
      <c r="H168" t="s">
        <v>98</v>
      </c>
      <c r="I168">
        <v>1</v>
      </c>
      <c r="J168" t="s">
        <v>334</v>
      </c>
      <c r="K168">
        <v>220</v>
      </c>
      <c r="L168" t="s">
        <v>343</v>
      </c>
      <c r="M168">
        <v>195</v>
      </c>
      <c r="N168" t="s">
        <v>546</v>
      </c>
      <c r="O168">
        <v>0</v>
      </c>
      <c r="P168" t="s">
        <v>196</v>
      </c>
      <c r="Q168" t="str">
        <f t="shared" si="7"/>
        <v>GRUPO DE ASESORIA Y DOCTRINA SOCIETARIA</v>
      </c>
      <c r="R168">
        <v>29</v>
      </c>
      <c r="S168" t="s">
        <v>1542</v>
      </c>
      <c r="T168" s="10">
        <v>20441</v>
      </c>
      <c r="U168" s="10" t="s">
        <v>6</v>
      </c>
      <c r="V168" s="10" t="str">
        <f t="shared" si="8"/>
        <v>PROFESIONAL UNIVERSITARIO CÓDIGO 20441</v>
      </c>
    </row>
    <row r="169" spans="1:22" x14ac:dyDescent="0.25">
      <c r="A169">
        <v>1233502772</v>
      </c>
      <c r="B169" t="s">
        <v>551</v>
      </c>
      <c r="C169" t="s">
        <v>552</v>
      </c>
      <c r="D169" t="str">
        <f t="shared" si="6"/>
        <v>DUVAN SANTIAGO MENJURA MORA</v>
      </c>
      <c r="E169">
        <v>195</v>
      </c>
      <c r="F169" t="s">
        <v>77</v>
      </c>
      <c r="G169">
        <v>100</v>
      </c>
      <c r="H169" t="s">
        <v>98</v>
      </c>
      <c r="I169">
        <v>1</v>
      </c>
      <c r="J169" t="s">
        <v>334</v>
      </c>
      <c r="K169">
        <v>220</v>
      </c>
      <c r="L169" t="s">
        <v>343</v>
      </c>
      <c r="M169">
        <v>195</v>
      </c>
      <c r="N169" t="s">
        <v>546</v>
      </c>
      <c r="O169">
        <v>0</v>
      </c>
      <c r="P169" t="s">
        <v>196</v>
      </c>
      <c r="Q169" t="str">
        <f t="shared" si="7"/>
        <v>GRUPO DE ASESORIA Y DOCTRINA SOCIETARIA</v>
      </c>
      <c r="R169">
        <v>26</v>
      </c>
      <c r="S169" t="s">
        <v>1542</v>
      </c>
      <c r="T169" s="10">
        <v>20441</v>
      </c>
      <c r="U169" s="10" t="s">
        <v>6</v>
      </c>
      <c r="V169" s="10" t="str">
        <f t="shared" si="8"/>
        <v>PROFESIONAL UNIVERSITARIO CÓDIGO 20441</v>
      </c>
    </row>
    <row r="170" spans="1:22" x14ac:dyDescent="0.25">
      <c r="A170">
        <v>79512134</v>
      </c>
      <c r="B170" t="s">
        <v>553</v>
      </c>
      <c r="C170" t="s">
        <v>554</v>
      </c>
      <c r="D170" t="str">
        <f t="shared" si="6"/>
        <v>GERMAN SANTAMARIA NAVARRO</v>
      </c>
      <c r="E170">
        <v>195</v>
      </c>
      <c r="F170" t="s">
        <v>77</v>
      </c>
      <c r="G170">
        <v>100</v>
      </c>
      <c r="H170" t="s">
        <v>98</v>
      </c>
      <c r="I170">
        <v>1</v>
      </c>
      <c r="J170" t="s">
        <v>334</v>
      </c>
      <c r="K170">
        <v>220</v>
      </c>
      <c r="L170" t="s">
        <v>343</v>
      </c>
      <c r="M170">
        <v>195</v>
      </c>
      <c r="N170" t="s">
        <v>546</v>
      </c>
      <c r="O170">
        <v>0</v>
      </c>
      <c r="P170" t="s">
        <v>196</v>
      </c>
      <c r="Q170" t="str">
        <f t="shared" si="7"/>
        <v>GRUPO DE ASESORIA Y DOCTRINA SOCIETARIA</v>
      </c>
      <c r="R170">
        <v>56</v>
      </c>
      <c r="S170" t="s">
        <v>1542</v>
      </c>
      <c r="T170" s="10">
        <v>202816</v>
      </c>
      <c r="U170" s="10" t="s">
        <v>9</v>
      </c>
      <c r="V170" s="10" t="str">
        <f t="shared" si="8"/>
        <v>PROFESIONAL ESPECIALIZADO CÓDIGO 202816</v>
      </c>
    </row>
    <row r="171" spans="1:22" x14ac:dyDescent="0.25">
      <c r="A171">
        <v>52889870</v>
      </c>
      <c r="B171" t="s">
        <v>555</v>
      </c>
      <c r="C171" t="s">
        <v>556</v>
      </c>
      <c r="D171" t="str">
        <f t="shared" si="6"/>
        <v>TATIANA RODRIGUEZ BLANCO</v>
      </c>
      <c r="E171">
        <v>195</v>
      </c>
      <c r="F171" t="s">
        <v>77</v>
      </c>
      <c r="G171">
        <v>100</v>
      </c>
      <c r="H171" t="s">
        <v>98</v>
      </c>
      <c r="I171">
        <v>1</v>
      </c>
      <c r="J171" t="s">
        <v>334</v>
      </c>
      <c r="K171">
        <v>220</v>
      </c>
      <c r="L171" t="s">
        <v>343</v>
      </c>
      <c r="M171">
        <v>195</v>
      </c>
      <c r="N171" t="s">
        <v>546</v>
      </c>
      <c r="O171">
        <v>0</v>
      </c>
      <c r="P171" t="s">
        <v>196</v>
      </c>
      <c r="Q171" t="str">
        <f t="shared" si="7"/>
        <v>GRUPO DE ASESORIA Y DOCTRINA SOCIETARIA</v>
      </c>
      <c r="R171">
        <v>44</v>
      </c>
      <c r="S171" t="s">
        <v>3</v>
      </c>
      <c r="T171" s="10">
        <v>204407</v>
      </c>
      <c r="U171" s="10" t="s">
        <v>6</v>
      </c>
      <c r="V171" s="10" t="str">
        <f t="shared" si="8"/>
        <v>PROFESIONAL UNIVERSITARIO CÓDIGO 204407</v>
      </c>
    </row>
    <row r="172" spans="1:22" x14ac:dyDescent="0.25">
      <c r="A172">
        <v>23874480</v>
      </c>
      <c r="B172" t="s">
        <v>557</v>
      </c>
      <c r="C172" t="s">
        <v>558</v>
      </c>
      <c r="D172" t="str">
        <f t="shared" si="6"/>
        <v>SULINDA CANCELADO BENITEZ</v>
      </c>
      <c r="E172">
        <v>560</v>
      </c>
      <c r="F172" t="s">
        <v>103</v>
      </c>
      <c r="G172">
        <v>100</v>
      </c>
      <c r="H172" t="s">
        <v>98</v>
      </c>
      <c r="I172">
        <v>5</v>
      </c>
      <c r="J172" t="s">
        <v>83</v>
      </c>
      <c r="K172">
        <v>514</v>
      </c>
      <c r="L172" t="s">
        <v>92</v>
      </c>
      <c r="M172">
        <v>560</v>
      </c>
      <c r="N172" t="s">
        <v>103</v>
      </c>
      <c r="O172">
        <v>0</v>
      </c>
      <c r="P172" t="s">
        <v>196</v>
      </c>
      <c r="Q172" t="str">
        <f t="shared" si="7"/>
        <v>GRUPO DE CARTERA</v>
      </c>
      <c r="R172">
        <v>62</v>
      </c>
      <c r="S172" t="s">
        <v>3</v>
      </c>
      <c r="T172" s="10">
        <v>421018</v>
      </c>
      <c r="U172" s="10" t="s">
        <v>11</v>
      </c>
      <c r="V172" s="10" t="str">
        <f t="shared" si="8"/>
        <v>SECRETARIO EJECUTIVO CÓDIGO 421018</v>
      </c>
    </row>
    <row r="173" spans="1:22" x14ac:dyDescent="0.25">
      <c r="A173">
        <v>1075212401</v>
      </c>
      <c r="B173" t="s">
        <v>559</v>
      </c>
      <c r="C173" t="s">
        <v>560</v>
      </c>
      <c r="D173" t="str">
        <f t="shared" si="6"/>
        <v>MARIA ANGELICA ARTUNDUAGA BUITRAGO</v>
      </c>
      <c r="E173">
        <v>560</v>
      </c>
      <c r="F173" t="s">
        <v>103</v>
      </c>
      <c r="G173">
        <v>100</v>
      </c>
      <c r="H173" t="s">
        <v>98</v>
      </c>
      <c r="I173">
        <v>5</v>
      </c>
      <c r="J173" t="s">
        <v>83</v>
      </c>
      <c r="K173">
        <v>514</v>
      </c>
      <c r="L173" t="s">
        <v>92</v>
      </c>
      <c r="M173">
        <v>560</v>
      </c>
      <c r="N173" t="s">
        <v>103</v>
      </c>
      <c r="O173">
        <v>0</v>
      </c>
      <c r="P173" t="s">
        <v>196</v>
      </c>
      <c r="Q173" t="str">
        <f t="shared" si="7"/>
        <v>GRUPO DE CARTERA</v>
      </c>
      <c r="R173">
        <v>39</v>
      </c>
      <c r="S173" t="s">
        <v>3</v>
      </c>
      <c r="T173" s="10">
        <v>204407</v>
      </c>
      <c r="U173" s="10" t="s">
        <v>6</v>
      </c>
      <c r="V173" s="10" t="str">
        <f t="shared" si="8"/>
        <v>PROFESIONAL UNIVERSITARIO CÓDIGO 204407</v>
      </c>
    </row>
    <row r="174" spans="1:22" x14ac:dyDescent="0.25">
      <c r="A174">
        <v>1121887826</v>
      </c>
      <c r="B174" t="s">
        <v>561</v>
      </c>
      <c r="C174" t="s">
        <v>562</v>
      </c>
      <c r="D174" t="str">
        <f t="shared" si="6"/>
        <v>JOSE IGNACIO SAAVEDRA MATEUS</v>
      </c>
      <c r="E174">
        <v>560</v>
      </c>
      <c r="F174" t="s">
        <v>103</v>
      </c>
      <c r="G174">
        <v>100</v>
      </c>
      <c r="H174" t="s">
        <v>98</v>
      </c>
      <c r="I174">
        <v>5</v>
      </c>
      <c r="J174" t="s">
        <v>83</v>
      </c>
      <c r="K174">
        <v>514</v>
      </c>
      <c r="L174" t="s">
        <v>92</v>
      </c>
      <c r="M174">
        <v>560</v>
      </c>
      <c r="N174" t="s">
        <v>103</v>
      </c>
      <c r="O174">
        <v>0</v>
      </c>
      <c r="P174" t="s">
        <v>196</v>
      </c>
      <c r="Q174" t="str">
        <f t="shared" si="7"/>
        <v>GRUPO DE CARTERA</v>
      </c>
      <c r="R174">
        <v>33</v>
      </c>
      <c r="S174" t="s">
        <v>1542</v>
      </c>
      <c r="T174" s="10">
        <v>404414</v>
      </c>
      <c r="U174" s="10" t="s">
        <v>8</v>
      </c>
      <c r="V174" s="10" t="str">
        <f t="shared" si="8"/>
        <v>AUXILIAR ADMINISTRATIVO CÓDIGO 404414</v>
      </c>
    </row>
    <row r="175" spans="1:22" x14ac:dyDescent="0.25">
      <c r="A175">
        <v>1030584614</v>
      </c>
      <c r="B175" t="s">
        <v>563</v>
      </c>
      <c r="C175" t="s">
        <v>564</v>
      </c>
      <c r="D175" t="str">
        <f t="shared" si="6"/>
        <v>ANGIE PAOLA HERRERA CANDRO</v>
      </c>
      <c r="E175">
        <v>560</v>
      </c>
      <c r="F175" t="s">
        <v>103</v>
      </c>
      <c r="G175">
        <v>100</v>
      </c>
      <c r="H175" t="s">
        <v>98</v>
      </c>
      <c r="I175">
        <v>5</v>
      </c>
      <c r="J175" t="s">
        <v>83</v>
      </c>
      <c r="K175">
        <v>514</v>
      </c>
      <c r="L175" t="s">
        <v>92</v>
      </c>
      <c r="M175">
        <v>560</v>
      </c>
      <c r="N175" t="s">
        <v>103</v>
      </c>
      <c r="O175">
        <v>0</v>
      </c>
      <c r="P175" t="s">
        <v>196</v>
      </c>
      <c r="Q175" t="str">
        <f t="shared" si="7"/>
        <v>GRUPO DE CARTERA</v>
      </c>
      <c r="R175">
        <v>34</v>
      </c>
      <c r="S175" t="s">
        <v>3</v>
      </c>
      <c r="T175" s="10">
        <v>406408</v>
      </c>
      <c r="U175" s="10" t="s">
        <v>7</v>
      </c>
      <c r="V175" s="10" t="str">
        <f t="shared" si="8"/>
        <v>AUXILIAR DE SERVICIOS GENERALES CÓDIGO 406408</v>
      </c>
    </row>
    <row r="176" spans="1:22" x14ac:dyDescent="0.25">
      <c r="A176">
        <v>1015415323</v>
      </c>
      <c r="B176" t="s">
        <v>565</v>
      </c>
      <c r="C176" t="s">
        <v>566</v>
      </c>
      <c r="D176" t="str">
        <f t="shared" si="6"/>
        <v>MERCY HASBLEYDY SARMIENTO PEÑALOZA</v>
      </c>
      <c r="E176">
        <v>560</v>
      </c>
      <c r="F176" t="s">
        <v>103</v>
      </c>
      <c r="G176">
        <v>100</v>
      </c>
      <c r="H176" t="s">
        <v>98</v>
      </c>
      <c r="I176">
        <v>5</v>
      </c>
      <c r="J176" t="s">
        <v>83</v>
      </c>
      <c r="K176">
        <v>514</v>
      </c>
      <c r="L176" t="s">
        <v>92</v>
      </c>
      <c r="M176">
        <v>560</v>
      </c>
      <c r="N176" t="s">
        <v>103</v>
      </c>
      <c r="O176">
        <v>0</v>
      </c>
      <c r="P176" t="s">
        <v>196</v>
      </c>
      <c r="Q176" t="str">
        <f t="shared" si="7"/>
        <v>GRUPO DE CARTERA</v>
      </c>
      <c r="R176">
        <v>35</v>
      </c>
      <c r="S176" t="s">
        <v>3</v>
      </c>
      <c r="T176" s="10">
        <v>20441</v>
      </c>
      <c r="U176" s="10" t="s">
        <v>6</v>
      </c>
      <c r="V176" s="10" t="str">
        <f t="shared" si="8"/>
        <v>PROFESIONAL UNIVERSITARIO CÓDIGO 20441</v>
      </c>
    </row>
    <row r="177" spans="1:22" x14ac:dyDescent="0.25">
      <c r="A177">
        <v>1018508619</v>
      </c>
      <c r="B177" t="s">
        <v>567</v>
      </c>
      <c r="C177" t="s">
        <v>568</v>
      </c>
      <c r="D177" t="str">
        <f t="shared" si="6"/>
        <v>DIANA CAMILA LOPEZ RODRIGUEZ</v>
      </c>
      <c r="E177">
        <v>560</v>
      </c>
      <c r="F177" t="s">
        <v>103</v>
      </c>
      <c r="G177">
        <v>100</v>
      </c>
      <c r="H177" t="s">
        <v>98</v>
      </c>
      <c r="I177">
        <v>5</v>
      </c>
      <c r="J177" t="s">
        <v>83</v>
      </c>
      <c r="K177">
        <v>514</v>
      </c>
      <c r="L177" t="s">
        <v>92</v>
      </c>
      <c r="M177">
        <v>560</v>
      </c>
      <c r="N177" t="s">
        <v>103</v>
      </c>
      <c r="O177">
        <v>0</v>
      </c>
      <c r="P177" t="s">
        <v>196</v>
      </c>
      <c r="Q177" t="str">
        <f t="shared" si="7"/>
        <v>GRUPO DE CARTERA</v>
      </c>
      <c r="R177">
        <v>26</v>
      </c>
      <c r="S177" t="s">
        <v>3</v>
      </c>
      <c r="T177" s="10">
        <v>20441</v>
      </c>
      <c r="U177" s="10" t="s">
        <v>6</v>
      </c>
      <c r="V177" s="10" t="str">
        <f t="shared" si="8"/>
        <v>PROFESIONAL UNIVERSITARIO CÓDIGO 20441</v>
      </c>
    </row>
    <row r="178" spans="1:22" x14ac:dyDescent="0.25">
      <c r="A178">
        <v>80031883</v>
      </c>
      <c r="B178" t="s">
        <v>569</v>
      </c>
      <c r="C178" t="s">
        <v>570</v>
      </c>
      <c r="D178" t="str">
        <f t="shared" si="6"/>
        <v>DANIEL FERNANDO CUENCA MENDEZ</v>
      </c>
      <c r="E178">
        <v>560</v>
      </c>
      <c r="F178" t="s">
        <v>103</v>
      </c>
      <c r="G178">
        <v>100</v>
      </c>
      <c r="H178" t="s">
        <v>98</v>
      </c>
      <c r="I178">
        <v>5</v>
      </c>
      <c r="J178" t="s">
        <v>83</v>
      </c>
      <c r="K178">
        <v>514</v>
      </c>
      <c r="L178" t="s">
        <v>92</v>
      </c>
      <c r="M178">
        <v>560</v>
      </c>
      <c r="N178" t="s">
        <v>103</v>
      </c>
      <c r="O178">
        <v>0</v>
      </c>
      <c r="P178" t="s">
        <v>196</v>
      </c>
      <c r="Q178" t="str">
        <f t="shared" si="7"/>
        <v>GRUPO DE CARTERA</v>
      </c>
      <c r="R178">
        <v>44</v>
      </c>
      <c r="S178" t="s">
        <v>1542</v>
      </c>
      <c r="T178" s="10">
        <v>421018</v>
      </c>
      <c r="U178" s="10" t="s">
        <v>11</v>
      </c>
      <c r="V178" s="10" t="str">
        <f t="shared" si="8"/>
        <v>SECRETARIO EJECUTIVO CÓDIGO 421018</v>
      </c>
    </row>
    <row r="179" spans="1:22" x14ac:dyDescent="0.25">
      <c r="A179">
        <v>1013672000</v>
      </c>
      <c r="B179" t="s">
        <v>571</v>
      </c>
      <c r="C179" t="s">
        <v>572</v>
      </c>
      <c r="D179" t="str">
        <f t="shared" si="6"/>
        <v>DANIELA BERMUDEZ RODRIGUEZ</v>
      </c>
      <c r="E179">
        <v>560</v>
      </c>
      <c r="F179" t="s">
        <v>103</v>
      </c>
      <c r="G179">
        <v>100</v>
      </c>
      <c r="H179" t="s">
        <v>98</v>
      </c>
      <c r="I179">
        <v>5</v>
      </c>
      <c r="J179" t="s">
        <v>83</v>
      </c>
      <c r="K179">
        <v>514</v>
      </c>
      <c r="L179" t="s">
        <v>92</v>
      </c>
      <c r="M179">
        <v>560</v>
      </c>
      <c r="N179" t="s">
        <v>103</v>
      </c>
      <c r="O179">
        <v>0</v>
      </c>
      <c r="P179" t="s">
        <v>196</v>
      </c>
      <c r="Q179" t="str">
        <f t="shared" si="7"/>
        <v>GRUPO DE CARTERA</v>
      </c>
      <c r="R179">
        <v>28</v>
      </c>
      <c r="S179" t="s">
        <v>3</v>
      </c>
      <c r="T179" s="10">
        <v>20441</v>
      </c>
      <c r="U179" s="10" t="s">
        <v>6</v>
      </c>
      <c r="V179" s="10" t="str">
        <f t="shared" si="8"/>
        <v>PROFESIONAL UNIVERSITARIO CÓDIGO 20441</v>
      </c>
    </row>
    <row r="180" spans="1:22" x14ac:dyDescent="0.25">
      <c r="A180">
        <v>52214673</v>
      </c>
      <c r="B180" t="s">
        <v>573</v>
      </c>
      <c r="C180" t="s">
        <v>574</v>
      </c>
      <c r="D180" t="str">
        <f t="shared" si="6"/>
        <v>CLAUDIA ESPERANZA AVILA CASTIBLANCO</v>
      </c>
      <c r="E180">
        <v>560</v>
      </c>
      <c r="F180" t="s">
        <v>103</v>
      </c>
      <c r="G180">
        <v>100</v>
      </c>
      <c r="H180" t="s">
        <v>98</v>
      </c>
      <c r="I180">
        <v>5</v>
      </c>
      <c r="J180" t="s">
        <v>83</v>
      </c>
      <c r="K180">
        <v>514</v>
      </c>
      <c r="L180" t="s">
        <v>92</v>
      </c>
      <c r="M180">
        <v>560</v>
      </c>
      <c r="N180" t="s">
        <v>103</v>
      </c>
      <c r="O180">
        <v>0</v>
      </c>
      <c r="P180" t="s">
        <v>196</v>
      </c>
      <c r="Q180" t="str">
        <f t="shared" si="7"/>
        <v>GRUPO DE CARTERA</v>
      </c>
      <c r="R180">
        <v>49</v>
      </c>
      <c r="S180" t="s">
        <v>3</v>
      </c>
      <c r="T180" s="10">
        <v>202820</v>
      </c>
      <c r="U180" s="10" t="s">
        <v>9</v>
      </c>
      <c r="V180" s="10" t="str">
        <f t="shared" si="8"/>
        <v>PROFESIONAL ESPECIALIZADO CÓDIGO 202820</v>
      </c>
    </row>
    <row r="181" spans="1:22" x14ac:dyDescent="0.25">
      <c r="A181">
        <v>52801286</v>
      </c>
      <c r="B181" t="s">
        <v>575</v>
      </c>
      <c r="C181" t="s">
        <v>576</v>
      </c>
      <c r="D181" t="str">
        <f t="shared" si="6"/>
        <v>CILIA ISABEL HERRERA LADINO</v>
      </c>
      <c r="E181">
        <v>560</v>
      </c>
      <c r="F181" t="s">
        <v>103</v>
      </c>
      <c r="G181">
        <v>100</v>
      </c>
      <c r="H181" t="s">
        <v>98</v>
      </c>
      <c r="I181">
        <v>5</v>
      </c>
      <c r="J181" t="s">
        <v>83</v>
      </c>
      <c r="K181">
        <v>514</v>
      </c>
      <c r="L181" t="s">
        <v>92</v>
      </c>
      <c r="M181">
        <v>560</v>
      </c>
      <c r="N181" t="s">
        <v>103</v>
      </c>
      <c r="O181">
        <v>0</v>
      </c>
      <c r="P181" t="s">
        <v>196</v>
      </c>
      <c r="Q181" t="str">
        <f t="shared" si="7"/>
        <v>GRUPO DE CARTERA</v>
      </c>
      <c r="R181">
        <v>44</v>
      </c>
      <c r="S181" t="s">
        <v>3</v>
      </c>
      <c r="T181" s="10">
        <v>404414</v>
      </c>
      <c r="U181" s="10" t="s">
        <v>8</v>
      </c>
      <c r="V181" s="10" t="str">
        <f t="shared" si="8"/>
        <v>AUXILIAR ADMINISTRATIVO CÓDIGO 404414</v>
      </c>
    </row>
    <row r="182" spans="1:22" x14ac:dyDescent="0.25">
      <c r="A182">
        <v>1030575136</v>
      </c>
      <c r="B182" t="s">
        <v>480</v>
      </c>
      <c r="C182" t="s">
        <v>577</v>
      </c>
      <c r="D182" t="str">
        <f t="shared" si="6"/>
        <v>LINA MARIA HIDALGO SALAS</v>
      </c>
      <c r="E182">
        <v>313</v>
      </c>
      <c r="F182" t="s">
        <v>578</v>
      </c>
      <c r="G182">
        <v>100</v>
      </c>
      <c r="H182" t="s">
        <v>98</v>
      </c>
      <c r="I182">
        <v>2</v>
      </c>
      <c r="J182" t="s">
        <v>195</v>
      </c>
      <c r="K182">
        <v>300</v>
      </c>
      <c r="L182" t="s">
        <v>78</v>
      </c>
      <c r="M182">
        <v>312</v>
      </c>
      <c r="N182" t="s">
        <v>579</v>
      </c>
      <c r="O182">
        <v>0</v>
      </c>
      <c r="P182" t="s">
        <v>196</v>
      </c>
      <c r="Q182" t="str">
        <f t="shared" si="7"/>
        <v>GRUPO DE ANALISIS Y SEGUIMIENTO FINANCIERO</v>
      </c>
      <c r="R182">
        <v>35</v>
      </c>
      <c r="S182" t="s">
        <v>3</v>
      </c>
      <c r="T182" s="10">
        <v>20441</v>
      </c>
      <c r="U182" s="10" t="s">
        <v>6</v>
      </c>
      <c r="V182" s="10" t="str">
        <f t="shared" si="8"/>
        <v>PROFESIONAL UNIVERSITARIO CÓDIGO 20441</v>
      </c>
    </row>
    <row r="183" spans="1:22" x14ac:dyDescent="0.25">
      <c r="A183">
        <v>1012329310</v>
      </c>
      <c r="B183" t="s">
        <v>580</v>
      </c>
      <c r="C183" t="s">
        <v>581</v>
      </c>
      <c r="D183" t="str">
        <f t="shared" si="6"/>
        <v>MONICA ALEJANDRA TRIANA AVILA</v>
      </c>
      <c r="E183">
        <v>313</v>
      </c>
      <c r="F183" t="s">
        <v>578</v>
      </c>
      <c r="G183">
        <v>100</v>
      </c>
      <c r="H183" t="s">
        <v>98</v>
      </c>
      <c r="I183">
        <v>2</v>
      </c>
      <c r="J183" t="s">
        <v>195</v>
      </c>
      <c r="K183">
        <v>300</v>
      </c>
      <c r="L183" t="s">
        <v>78</v>
      </c>
      <c r="M183">
        <v>312</v>
      </c>
      <c r="N183" t="s">
        <v>579</v>
      </c>
      <c r="O183">
        <v>0</v>
      </c>
      <c r="P183" t="s">
        <v>196</v>
      </c>
      <c r="Q183" t="str">
        <f t="shared" si="7"/>
        <v>GRUPO DE ANALISIS Y SEGUIMIENTO FINANCIERO</v>
      </c>
      <c r="R183">
        <v>38</v>
      </c>
      <c r="S183" t="s">
        <v>3</v>
      </c>
      <c r="T183" s="10">
        <v>204411</v>
      </c>
      <c r="U183" s="10" t="s">
        <v>6</v>
      </c>
      <c r="V183" s="10" t="str">
        <f t="shared" si="8"/>
        <v>PROFESIONAL UNIVERSITARIO CÓDIGO 204411</v>
      </c>
    </row>
    <row r="184" spans="1:22" x14ac:dyDescent="0.25">
      <c r="A184">
        <v>1014196767</v>
      </c>
      <c r="B184" t="s">
        <v>582</v>
      </c>
      <c r="C184" t="s">
        <v>583</v>
      </c>
      <c r="D184" t="str">
        <f t="shared" si="6"/>
        <v>NELSON ALIRIO BOHORQUEZ FORERO</v>
      </c>
      <c r="E184">
        <v>313</v>
      </c>
      <c r="F184" t="s">
        <v>578</v>
      </c>
      <c r="G184">
        <v>100</v>
      </c>
      <c r="H184" t="s">
        <v>98</v>
      </c>
      <c r="I184">
        <v>2</v>
      </c>
      <c r="J184" t="s">
        <v>195</v>
      </c>
      <c r="K184">
        <v>300</v>
      </c>
      <c r="L184" t="s">
        <v>78</v>
      </c>
      <c r="M184">
        <v>312</v>
      </c>
      <c r="N184" t="s">
        <v>579</v>
      </c>
      <c r="O184">
        <v>0</v>
      </c>
      <c r="P184" t="s">
        <v>196</v>
      </c>
      <c r="Q184" t="str">
        <f t="shared" si="7"/>
        <v>GRUPO DE ANALISIS Y SEGUIMIENTO FINANCIERO</v>
      </c>
      <c r="R184">
        <v>36</v>
      </c>
      <c r="S184" t="s">
        <v>1542</v>
      </c>
      <c r="T184" s="10">
        <v>20441</v>
      </c>
      <c r="U184" s="10" t="s">
        <v>6</v>
      </c>
      <c r="V184" s="10" t="str">
        <f t="shared" si="8"/>
        <v>PROFESIONAL UNIVERSITARIO CÓDIGO 20441</v>
      </c>
    </row>
    <row r="185" spans="1:22" x14ac:dyDescent="0.25">
      <c r="A185">
        <v>79136940</v>
      </c>
      <c r="B185" t="s">
        <v>584</v>
      </c>
      <c r="C185" t="s">
        <v>585</v>
      </c>
      <c r="D185" t="str">
        <f t="shared" si="6"/>
        <v>JAIME ALBERTO GOMEZ ARIAS</v>
      </c>
      <c r="E185">
        <v>313</v>
      </c>
      <c r="F185" t="s">
        <v>578</v>
      </c>
      <c r="G185">
        <v>100</v>
      </c>
      <c r="H185" t="s">
        <v>98</v>
      </c>
      <c r="I185">
        <v>2</v>
      </c>
      <c r="J185" t="s">
        <v>195</v>
      </c>
      <c r="K185">
        <v>300</v>
      </c>
      <c r="L185" t="s">
        <v>78</v>
      </c>
      <c r="M185">
        <v>312</v>
      </c>
      <c r="N185" t="s">
        <v>579</v>
      </c>
      <c r="O185">
        <v>0</v>
      </c>
      <c r="P185" t="s">
        <v>196</v>
      </c>
      <c r="Q185" t="str">
        <f t="shared" si="7"/>
        <v>GRUPO DE ANALISIS Y SEGUIMIENTO FINANCIERO</v>
      </c>
      <c r="R185">
        <v>54</v>
      </c>
      <c r="S185" t="s">
        <v>1542</v>
      </c>
      <c r="T185" s="10">
        <v>202814</v>
      </c>
      <c r="U185" s="10" t="s">
        <v>9</v>
      </c>
      <c r="V185" s="10" t="str">
        <f t="shared" si="8"/>
        <v>PROFESIONAL ESPECIALIZADO CÓDIGO 202814</v>
      </c>
    </row>
    <row r="186" spans="1:22" x14ac:dyDescent="0.25">
      <c r="A186">
        <v>52717091</v>
      </c>
      <c r="B186" t="s">
        <v>586</v>
      </c>
      <c r="C186" t="s">
        <v>587</v>
      </c>
      <c r="D186" t="str">
        <f t="shared" si="6"/>
        <v>ANI KATHERINE ALDANA BRICEÑO</v>
      </c>
      <c r="E186">
        <v>313</v>
      </c>
      <c r="F186" t="s">
        <v>578</v>
      </c>
      <c r="G186">
        <v>100</v>
      </c>
      <c r="H186" t="s">
        <v>98</v>
      </c>
      <c r="I186">
        <v>2</v>
      </c>
      <c r="J186" t="s">
        <v>195</v>
      </c>
      <c r="K186">
        <v>300</v>
      </c>
      <c r="L186" t="s">
        <v>78</v>
      </c>
      <c r="M186">
        <v>312</v>
      </c>
      <c r="N186" t="s">
        <v>579</v>
      </c>
      <c r="O186">
        <v>0</v>
      </c>
      <c r="P186" t="s">
        <v>196</v>
      </c>
      <c r="Q186" t="str">
        <f t="shared" si="7"/>
        <v>GRUPO DE ANALISIS Y SEGUIMIENTO FINANCIERO</v>
      </c>
      <c r="R186">
        <v>43</v>
      </c>
      <c r="S186" t="s">
        <v>3</v>
      </c>
      <c r="T186" s="10">
        <v>204411</v>
      </c>
      <c r="U186" s="10" t="s">
        <v>6</v>
      </c>
      <c r="V186" s="10" t="str">
        <f t="shared" si="8"/>
        <v>PROFESIONAL UNIVERSITARIO CÓDIGO 204411</v>
      </c>
    </row>
    <row r="187" spans="1:22" x14ac:dyDescent="0.25">
      <c r="A187">
        <v>52059857</v>
      </c>
      <c r="B187" t="s">
        <v>588</v>
      </c>
      <c r="C187" t="s">
        <v>589</v>
      </c>
      <c r="D187" t="str">
        <f t="shared" si="6"/>
        <v>AMANDA ROCIO FERNANDEZ RICO</v>
      </c>
      <c r="E187">
        <v>313</v>
      </c>
      <c r="F187" t="s">
        <v>578</v>
      </c>
      <c r="G187">
        <v>100</v>
      </c>
      <c r="H187" t="s">
        <v>98</v>
      </c>
      <c r="I187">
        <v>2</v>
      </c>
      <c r="J187" t="s">
        <v>195</v>
      </c>
      <c r="K187">
        <v>300</v>
      </c>
      <c r="L187" t="s">
        <v>78</v>
      </c>
      <c r="M187">
        <v>312</v>
      </c>
      <c r="N187" t="s">
        <v>579</v>
      </c>
      <c r="O187">
        <v>0</v>
      </c>
      <c r="P187" t="s">
        <v>196</v>
      </c>
      <c r="Q187" t="str">
        <f t="shared" si="7"/>
        <v>GRUPO DE ANALISIS Y SEGUIMIENTO FINANCIERO</v>
      </c>
      <c r="R187">
        <v>54</v>
      </c>
      <c r="S187" t="s">
        <v>3</v>
      </c>
      <c r="T187" s="10">
        <v>202816</v>
      </c>
      <c r="U187" s="10" t="s">
        <v>9</v>
      </c>
      <c r="V187" s="10" t="str">
        <f t="shared" si="8"/>
        <v>PROFESIONAL ESPECIALIZADO CÓDIGO 202816</v>
      </c>
    </row>
    <row r="188" spans="1:22" x14ac:dyDescent="0.25">
      <c r="A188">
        <v>51825627</v>
      </c>
      <c r="B188" t="s">
        <v>590</v>
      </c>
      <c r="C188" t="s">
        <v>591</v>
      </c>
      <c r="D188" t="str">
        <f t="shared" si="6"/>
        <v>GLORIA ESPERANZA CHAVARRO SUAREZ</v>
      </c>
      <c r="E188">
        <v>313</v>
      </c>
      <c r="F188" t="s">
        <v>578</v>
      </c>
      <c r="G188">
        <v>100</v>
      </c>
      <c r="H188" t="s">
        <v>98</v>
      </c>
      <c r="I188">
        <v>2</v>
      </c>
      <c r="J188" t="s">
        <v>195</v>
      </c>
      <c r="K188">
        <v>300</v>
      </c>
      <c r="L188" t="s">
        <v>78</v>
      </c>
      <c r="M188">
        <v>312</v>
      </c>
      <c r="N188" t="s">
        <v>579</v>
      </c>
      <c r="O188">
        <v>0</v>
      </c>
      <c r="P188" t="s">
        <v>196</v>
      </c>
      <c r="Q188" t="str">
        <f t="shared" si="7"/>
        <v>GRUPO DE ANALISIS Y SEGUIMIENTO FINANCIERO</v>
      </c>
      <c r="R188">
        <v>61</v>
      </c>
      <c r="S188" t="s">
        <v>3</v>
      </c>
      <c r="T188" s="10">
        <v>312416</v>
      </c>
      <c r="U188" s="10" t="s">
        <v>55</v>
      </c>
      <c r="V188" s="10" t="str">
        <f t="shared" si="8"/>
        <v>TECNICO ADMINISTRATIVO CÓDIGO 312416</v>
      </c>
    </row>
    <row r="189" spans="1:22" x14ac:dyDescent="0.25">
      <c r="A189">
        <v>28308037</v>
      </c>
      <c r="B189" t="s">
        <v>592</v>
      </c>
      <c r="C189" t="s">
        <v>593</v>
      </c>
      <c r="D189" t="str">
        <f t="shared" si="6"/>
        <v>FLOR MARIA FINO GAMBA</v>
      </c>
      <c r="E189">
        <v>313</v>
      </c>
      <c r="F189" t="s">
        <v>578</v>
      </c>
      <c r="G189">
        <v>100</v>
      </c>
      <c r="H189" t="s">
        <v>98</v>
      </c>
      <c r="I189">
        <v>2</v>
      </c>
      <c r="J189" t="s">
        <v>195</v>
      </c>
      <c r="K189">
        <v>300</v>
      </c>
      <c r="L189" t="s">
        <v>78</v>
      </c>
      <c r="M189">
        <v>312</v>
      </c>
      <c r="N189" t="s">
        <v>579</v>
      </c>
      <c r="O189">
        <v>0</v>
      </c>
      <c r="P189" t="s">
        <v>196</v>
      </c>
      <c r="Q189" t="str">
        <f t="shared" si="7"/>
        <v>GRUPO DE ANALISIS Y SEGUIMIENTO FINANCIERO</v>
      </c>
      <c r="R189">
        <v>62</v>
      </c>
      <c r="S189" t="s">
        <v>3</v>
      </c>
      <c r="T189" s="10">
        <v>313214</v>
      </c>
      <c r="U189" s="10" t="s">
        <v>5</v>
      </c>
      <c r="V189" s="10" t="str">
        <f t="shared" si="8"/>
        <v>TECNICO OPERATIVO CÓDIGO 313214</v>
      </c>
    </row>
    <row r="190" spans="1:22" x14ac:dyDescent="0.25">
      <c r="A190">
        <v>19448772</v>
      </c>
      <c r="B190" t="s">
        <v>418</v>
      </c>
      <c r="C190" t="s">
        <v>594</v>
      </c>
      <c r="D190" t="str">
        <f t="shared" si="6"/>
        <v>RUBEN DARIO FAJARDO HURTADO</v>
      </c>
      <c r="E190">
        <v>313</v>
      </c>
      <c r="F190" t="s">
        <v>578</v>
      </c>
      <c r="G190">
        <v>100</v>
      </c>
      <c r="H190" t="s">
        <v>98</v>
      </c>
      <c r="I190">
        <v>2</v>
      </c>
      <c r="J190" t="s">
        <v>195</v>
      </c>
      <c r="K190">
        <v>300</v>
      </c>
      <c r="L190" t="s">
        <v>78</v>
      </c>
      <c r="M190">
        <v>312</v>
      </c>
      <c r="N190" t="s">
        <v>579</v>
      </c>
      <c r="O190">
        <v>0</v>
      </c>
      <c r="P190" t="s">
        <v>196</v>
      </c>
      <c r="Q190" t="str">
        <f t="shared" si="7"/>
        <v>GRUPO DE ANALISIS Y SEGUIMIENTO FINANCIERO</v>
      </c>
      <c r="R190">
        <v>64</v>
      </c>
      <c r="S190" t="s">
        <v>1542</v>
      </c>
      <c r="T190" s="10">
        <v>202820</v>
      </c>
      <c r="U190" s="10" t="s">
        <v>9</v>
      </c>
      <c r="V190" s="10" t="str">
        <f t="shared" si="8"/>
        <v>PROFESIONAL ESPECIALIZADO CÓDIGO 202820</v>
      </c>
    </row>
    <row r="191" spans="1:22" x14ac:dyDescent="0.25">
      <c r="A191">
        <v>20643921</v>
      </c>
      <c r="B191" t="s">
        <v>595</v>
      </c>
      <c r="C191" t="s">
        <v>596</v>
      </c>
      <c r="D191" t="str">
        <f t="shared" si="6"/>
        <v>STELLA ISABEL RODRIGUEZ CORTES</v>
      </c>
      <c r="E191">
        <v>313</v>
      </c>
      <c r="F191" t="s">
        <v>578</v>
      </c>
      <c r="G191">
        <v>100</v>
      </c>
      <c r="H191" t="s">
        <v>98</v>
      </c>
      <c r="I191">
        <v>2</v>
      </c>
      <c r="J191" t="s">
        <v>195</v>
      </c>
      <c r="K191">
        <v>300</v>
      </c>
      <c r="L191" t="s">
        <v>78</v>
      </c>
      <c r="M191">
        <v>312</v>
      </c>
      <c r="N191" t="s">
        <v>579</v>
      </c>
      <c r="O191">
        <v>0</v>
      </c>
      <c r="P191" t="s">
        <v>196</v>
      </c>
      <c r="Q191" t="str">
        <f t="shared" si="7"/>
        <v>GRUPO DE ANALISIS Y SEGUIMIENTO FINANCIERO</v>
      </c>
      <c r="R191">
        <v>65</v>
      </c>
      <c r="S191" t="s">
        <v>3</v>
      </c>
      <c r="T191" s="10">
        <v>202816</v>
      </c>
      <c r="U191" s="10" t="s">
        <v>9</v>
      </c>
      <c r="V191" s="10" t="str">
        <f t="shared" si="8"/>
        <v>PROFESIONAL ESPECIALIZADO CÓDIGO 202816</v>
      </c>
    </row>
    <row r="192" spans="1:22" x14ac:dyDescent="0.25">
      <c r="A192">
        <v>1015435373</v>
      </c>
      <c r="B192" t="s">
        <v>597</v>
      </c>
      <c r="C192" t="s">
        <v>598</v>
      </c>
      <c r="D192" t="str">
        <f t="shared" si="6"/>
        <v>CLAUDIA ROCIO HERNANDEZ LOZANO</v>
      </c>
      <c r="E192">
        <v>830</v>
      </c>
      <c r="F192" t="s">
        <v>124</v>
      </c>
      <c r="G192">
        <v>100</v>
      </c>
      <c r="H192" t="s">
        <v>98</v>
      </c>
      <c r="I192">
        <v>2</v>
      </c>
      <c r="J192" t="s">
        <v>195</v>
      </c>
      <c r="K192">
        <v>700</v>
      </c>
      <c r="L192" t="s">
        <v>67</v>
      </c>
      <c r="M192">
        <v>830</v>
      </c>
      <c r="N192" t="s">
        <v>599</v>
      </c>
      <c r="O192">
        <v>0</v>
      </c>
      <c r="P192" t="s">
        <v>196</v>
      </c>
      <c r="Q192" t="str">
        <f t="shared" si="7"/>
        <v>DIRECCION DE JURISDICCION SOCIETARIA III</v>
      </c>
      <c r="R192">
        <v>32</v>
      </c>
      <c r="S192" t="s">
        <v>3</v>
      </c>
      <c r="T192" s="10">
        <v>404414</v>
      </c>
      <c r="U192" s="10" t="s">
        <v>8</v>
      </c>
      <c r="V192" s="10" t="str">
        <f t="shared" si="8"/>
        <v>AUXILIAR ADMINISTRATIVO CÓDIGO 404414</v>
      </c>
    </row>
    <row r="193" spans="1:22" x14ac:dyDescent="0.25">
      <c r="A193">
        <v>1020728628</v>
      </c>
      <c r="B193" t="s">
        <v>600</v>
      </c>
      <c r="C193" t="s">
        <v>601</v>
      </c>
      <c r="D193" t="str">
        <f t="shared" si="6"/>
        <v>SANDRA JIMENA FIERRO GALINDO</v>
      </c>
      <c r="E193">
        <v>830</v>
      </c>
      <c r="F193" t="s">
        <v>124</v>
      </c>
      <c r="G193">
        <v>100</v>
      </c>
      <c r="H193" t="s">
        <v>98</v>
      </c>
      <c r="I193">
        <v>2</v>
      </c>
      <c r="J193" t="s">
        <v>195</v>
      </c>
      <c r="K193">
        <v>700</v>
      </c>
      <c r="L193" t="s">
        <v>67</v>
      </c>
      <c r="M193">
        <v>830</v>
      </c>
      <c r="N193" t="s">
        <v>599</v>
      </c>
      <c r="O193">
        <v>0</v>
      </c>
      <c r="P193" t="s">
        <v>196</v>
      </c>
      <c r="Q193" t="str">
        <f t="shared" si="7"/>
        <v>DIRECCION DE JURISDICCION SOCIETARIA III</v>
      </c>
      <c r="R193">
        <v>37</v>
      </c>
      <c r="S193" t="s">
        <v>3</v>
      </c>
      <c r="T193" s="10">
        <v>204411</v>
      </c>
      <c r="U193" s="10" t="s">
        <v>6</v>
      </c>
      <c r="V193" s="10" t="str">
        <f t="shared" si="8"/>
        <v>PROFESIONAL UNIVERSITARIO CÓDIGO 204411</v>
      </c>
    </row>
    <row r="194" spans="1:22" x14ac:dyDescent="0.25">
      <c r="A194">
        <v>1014271994</v>
      </c>
      <c r="B194" t="s">
        <v>602</v>
      </c>
      <c r="C194" t="s">
        <v>603</v>
      </c>
      <c r="D194" t="str">
        <f t="shared" si="6"/>
        <v>NICOLAS SEBASTIAN MARTINEZ GONZALEZ</v>
      </c>
      <c r="E194">
        <v>830</v>
      </c>
      <c r="F194" t="s">
        <v>124</v>
      </c>
      <c r="G194">
        <v>100</v>
      </c>
      <c r="H194" t="s">
        <v>98</v>
      </c>
      <c r="I194">
        <v>2</v>
      </c>
      <c r="J194" t="s">
        <v>195</v>
      </c>
      <c r="K194">
        <v>700</v>
      </c>
      <c r="L194" t="s">
        <v>67</v>
      </c>
      <c r="M194">
        <v>830</v>
      </c>
      <c r="N194" t="s">
        <v>599</v>
      </c>
      <c r="O194">
        <v>0</v>
      </c>
      <c r="P194" t="s">
        <v>196</v>
      </c>
      <c r="Q194" t="str">
        <f t="shared" si="7"/>
        <v>DIRECCION DE JURISDICCION SOCIETARIA III</v>
      </c>
      <c r="R194">
        <v>29</v>
      </c>
      <c r="S194" t="s">
        <v>1542</v>
      </c>
      <c r="T194" s="10">
        <v>204407</v>
      </c>
      <c r="U194" s="10" t="s">
        <v>6</v>
      </c>
      <c r="V194" s="10" t="str">
        <f t="shared" si="8"/>
        <v>PROFESIONAL UNIVERSITARIO CÓDIGO 204407</v>
      </c>
    </row>
    <row r="195" spans="1:22" x14ac:dyDescent="0.25">
      <c r="A195">
        <v>19336462</v>
      </c>
      <c r="B195" t="s">
        <v>604</v>
      </c>
      <c r="C195" t="s">
        <v>605</v>
      </c>
      <c r="D195" t="str">
        <f t="shared" ref="D195:D258" si="9">TRIM(B195)&amp;" "&amp;TRIM(C195)</f>
        <v>JULIO CESAR TANGARIFE GIRALDO</v>
      </c>
      <c r="E195">
        <v>547</v>
      </c>
      <c r="F195" t="s">
        <v>65</v>
      </c>
      <c r="G195">
        <v>100</v>
      </c>
      <c r="H195" t="s">
        <v>98</v>
      </c>
      <c r="I195">
        <v>5</v>
      </c>
      <c r="J195" t="s">
        <v>83</v>
      </c>
      <c r="K195">
        <v>513</v>
      </c>
      <c r="L195" t="s">
        <v>109</v>
      </c>
      <c r="M195">
        <v>547</v>
      </c>
      <c r="N195" t="s">
        <v>65</v>
      </c>
      <c r="O195">
        <v>0</v>
      </c>
      <c r="P195" t="s">
        <v>196</v>
      </c>
      <c r="Q195" t="str">
        <f t="shared" ref="Q195:Q258" si="10">IF(TRIM(P195)="NIVEL",IF(TRIM(N195)="NIVEL",IF(TRIM(L195)="NIVEL",IF(TRIM(J195)="NIVEL",TRIM(H195),TRIM(J195)),TRIM(L195)),TRIM(N195)),TRIM(P195))</f>
        <v>GRUPO DE GESTION DOCUMENTAL</v>
      </c>
      <c r="R195">
        <v>69</v>
      </c>
      <c r="S195" t="s">
        <v>1542</v>
      </c>
      <c r="T195" s="10">
        <v>313214</v>
      </c>
      <c r="U195" s="10" t="s">
        <v>5</v>
      </c>
      <c r="V195" s="10" t="str">
        <f t="shared" ref="V195:V258" si="11">TRIM(U195)&amp;" CÓDIGO "&amp;TRIM(T195)</f>
        <v>TECNICO OPERATIVO CÓDIGO 313214</v>
      </c>
    </row>
    <row r="196" spans="1:22" x14ac:dyDescent="0.25">
      <c r="A196">
        <v>1111193241</v>
      </c>
      <c r="B196" t="s">
        <v>606</v>
      </c>
      <c r="C196" t="s">
        <v>607</v>
      </c>
      <c r="D196" t="str">
        <f t="shared" si="9"/>
        <v>NATALY TOVAR GIL</v>
      </c>
      <c r="E196">
        <v>547</v>
      </c>
      <c r="F196" t="s">
        <v>65</v>
      </c>
      <c r="G196">
        <v>100</v>
      </c>
      <c r="H196" t="s">
        <v>98</v>
      </c>
      <c r="I196">
        <v>5</v>
      </c>
      <c r="J196" t="s">
        <v>83</v>
      </c>
      <c r="K196">
        <v>513</v>
      </c>
      <c r="L196" t="s">
        <v>109</v>
      </c>
      <c r="M196">
        <v>547</v>
      </c>
      <c r="N196" t="s">
        <v>65</v>
      </c>
      <c r="O196">
        <v>0</v>
      </c>
      <c r="P196" t="s">
        <v>196</v>
      </c>
      <c r="Q196" t="str">
        <f t="shared" si="10"/>
        <v>GRUPO DE GESTION DOCUMENTAL</v>
      </c>
      <c r="R196">
        <v>39</v>
      </c>
      <c r="S196" t="s">
        <v>3</v>
      </c>
      <c r="T196" s="10">
        <v>421018</v>
      </c>
      <c r="U196" s="10" t="s">
        <v>11</v>
      </c>
      <c r="V196" s="10" t="str">
        <f t="shared" si="11"/>
        <v>SECRETARIO EJECUTIVO CÓDIGO 421018</v>
      </c>
    </row>
    <row r="197" spans="1:22" x14ac:dyDescent="0.25">
      <c r="A197">
        <v>1032459564</v>
      </c>
      <c r="B197" t="s">
        <v>608</v>
      </c>
      <c r="C197" t="s">
        <v>609</v>
      </c>
      <c r="D197" t="str">
        <f t="shared" si="9"/>
        <v>LILIAN CATERINE SANCHEZ PACHON</v>
      </c>
      <c r="E197">
        <v>547</v>
      </c>
      <c r="F197" t="s">
        <v>65</v>
      </c>
      <c r="G197">
        <v>100</v>
      </c>
      <c r="H197" t="s">
        <v>98</v>
      </c>
      <c r="I197">
        <v>5</v>
      </c>
      <c r="J197" t="s">
        <v>83</v>
      </c>
      <c r="K197">
        <v>513</v>
      </c>
      <c r="L197" t="s">
        <v>109</v>
      </c>
      <c r="M197">
        <v>547</v>
      </c>
      <c r="N197" t="s">
        <v>65</v>
      </c>
      <c r="O197">
        <v>0</v>
      </c>
      <c r="P197" t="s">
        <v>196</v>
      </c>
      <c r="Q197" t="str">
        <f t="shared" si="10"/>
        <v>GRUPO DE GESTION DOCUMENTAL</v>
      </c>
      <c r="R197">
        <v>32</v>
      </c>
      <c r="S197" t="s">
        <v>3</v>
      </c>
      <c r="T197" s="10">
        <v>421015</v>
      </c>
      <c r="U197" s="10" t="s">
        <v>11</v>
      </c>
      <c r="V197" s="10" t="str">
        <f t="shared" si="11"/>
        <v>SECRETARIO EJECUTIVO CÓDIGO 421015</v>
      </c>
    </row>
    <row r="198" spans="1:22" x14ac:dyDescent="0.25">
      <c r="A198">
        <v>1022969039</v>
      </c>
      <c r="B198" t="s">
        <v>610</v>
      </c>
      <c r="C198" t="s">
        <v>611</v>
      </c>
      <c r="D198" t="str">
        <f t="shared" si="9"/>
        <v>MARTHA LILIANA GOMEZ RINCON</v>
      </c>
      <c r="E198">
        <v>547</v>
      </c>
      <c r="F198" t="s">
        <v>65</v>
      </c>
      <c r="G198">
        <v>100</v>
      </c>
      <c r="H198" t="s">
        <v>98</v>
      </c>
      <c r="I198">
        <v>5</v>
      </c>
      <c r="J198" t="s">
        <v>83</v>
      </c>
      <c r="K198">
        <v>513</v>
      </c>
      <c r="L198" t="s">
        <v>109</v>
      </c>
      <c r="M198">
        <v>547</v>
      </c>
      <c r="N198" t="s">
        <v>65</v>
      </c>
      <c r="O198">
        <v>0</v>
      </c>
      <c r="P198" t="s">
        <v>196</v>
      </c>
      <c r="Q198" t="str">
        <f t="shared" si="10"/>
        <v>GRUPO DE GESTION DOCUMENTAL</v>
      </c>
      <c r="R198">
        <v>34</v>
      </c>
      <c r="S198" t="s">
        <v>3</v>
      </c>
      <c r="T198" s="10">
        <v>406408</v>
      </c>
      <c r="U198" s="10" t="s">
        <v>7</v>
      </c>
      <c r="V198" s="10" t="str">
        <f t="shared" si="11"/>
        <v>AUXILIAR DE SERVICIOS GENERALES CÓDIGO 406408</v>
      </c>
    </row>
    <row r="199" spans="1:22" x14ac:dyDescent="0.25">
      <c r="A199">
        <v>80154811</v>
      </c>
      <c r="B199" t="s">
        <v>612</v>
      </c>
      <c r="C199" t="s">
        <v>613</v>
      </c>
      <c r="D199" t="str">
        <f t="shared" si="9"/>
        <v>RICHARD FERNANDO COVALEDA TRIANA</v>
      </c>
      <c r="E199">
        <v>547</v>
      </c>
      <c r="F199" t="s">
        <v>65</v>
      </c>
      <c r="G199">
        <v>100</v>
      </c>
      <c r="H199" t="s">
        <v>98</v>
      </c>
      <c r="I199">
        <v>5</v>
      </c>
      <c r="J199" t="s">
        <v>83</v>
      </c>
      <c r="K199">
        <v>513</v>
      </c>
      <c r="L199" t="s">
        <v>109</v>
      </c>
      <c r="M199">
        <v>547</v>
      </c>
      <c r="N199" t="s">
        <v>65</v>
      </c>
      <c r="O199">
        <v>0</v>
      </c>
      <c r="P199" t="s">
        <v>196</v>
      </c>
      <c r="Q199" t="str">
        <f t="shared" si="10"/>
        <v>GRUPO DE GESTION DOCUMENTAL</v>
      </c>
      <c r="R199">
        <v>44</v>
      </c>
      <c r="S199" t="s">
        <v>1542</v>
      </c>
      <c r="T199" s="10">
        <v>406408</v>
      </c>
      <c r="U199" s="10" t="s">
        <v>7</v>
      </c>
      <c r="V199" s="10" t="str">
        <f t="shared" si="11"/>
        <v>AUXILIAR DE SERVICIOS GENERALES CÓDIGO 406408</v>
      </c>
    </row>
    <row r="200" spans="1:22" x14ac:dyDescent="0.25">
      <c r="A200">
        <v>1000119037</v>
      </c>
      <c r="B200" t="s">
        <v>614</v>
      </c>
      <c r="C200" t="s">
        <v>615</v>
      </c>
      <c r="D200" t="str">
        <f t="shared" si="9"/>
        <v>NATALIA ANDREA MELENDEZ GUAYDIA</v>
      </c>
      <c r="E200">
        <v>547</v>
      </c>
      <c r="F200" t="s">
        <v>65</v>
      </c>
      <c r="G200">
        <v>100</v>
      </c>
      <c r="H200" t="s">
        <v>98</v>
      </c>
      <c r="I200">
        <v>5</v>
      </c>
      <c r="J200" t="s">
        <v>83</v>
      </c>
      <c r="K200">
        <v>513</v>
      </c>
      <c r="L200" t="s">
        <v>109</v>
      </c>
      <c r="M200">
        <v>547</v>
      </c>
      <c r="N200" t="s">
        <v>65</v>
      </c>
      <c r="O200">
        <v>0</v>
      </c>
      <c r="P200" t="s">
        <v>196</v>
      </c>
      <c r="Q200" t="str">
        <f t="shared" si="10"/>
        <v>GRUPO DE GESTION DOCUMENTAL</v>
      </c>
      <c r="R200">
        <v>26</v>
      </c>
      <c r="S200" t="s">
        <v>3</v>
      </c>
      <c r="T200" s="10">
        <v>406408</v>
      </c>
      <c r="U200" s="10" t="s">
        <v>7</v>
      </c>
      <c r="V200" s="10" t="str">
        <f t="shared" si="11"/>
        <v>AUXILIAR DE SERVICIOS GENERALES CÓDIGO 406408</v>
      </c>
    </row>
    <row r="201" spans="1:22" x14ac:dyDescent="0.25">
      <c r="A201">
        <v>4133703</v>
      </c>
      <c r="B201" t="s">
        <v>616</v>
      </c>
      <c r="C201" t="s">
        <v>617</v>
      </c>
      <c r="D201" t="str">
        <f t="shared" si="9"/>
        <v>JULIO ROBERTO BLANCO QUINTERO</v>
      </c>
      <c r="E201">
        <v>547</v>
      </c>
      <c r="F201" t="s">
        <v>65</v>
      </c>
      <c r="G201">
        <v>100</v>
      </c>
      <c r="H201" t="s">
        <v>98</v>
      </c>
      <c r="I201">
        <v>5</v>
      </c>
      <c r="J201" t="s">
        <v>83</v>
      </c>
      <c r="K201">
        <v>513</v>
      </c>
      <c r="L201" t="s">
        <v>109</v>
      </c>
      <c r="M201">
        <v>547</v>
      </c>
      <c r="N201" t="s">
        <v>65</v>
      </c>
      <c r="O201">
        <v>0</v>
      </c>
      <c r="P201" t="s">
        <v>196</v>
      </c>
      <c r="Q201" t="str">
        <f t="shared" si="10"/>
        <v>GRUPO DE GESTION DOCUMENTAL</v>
      </c>
      <c r="R201">
        <v>57</v>
      </c>
      <c r="S201" t="s">
        <v>1542</v>
      </c>
      <c r="T201" s="10">
        <v>404414</v>
      </c>
      <c r="U201" s="10" t="s">
        <v>8</v>
      </c>
      <c r="V201" s="10" t="str">
        <f t="shared" si="11"/>
        <v>AUXILIAR ADMINISTRATIVO CÓDIGO 404414</v>
      </c>
    </row>
    <row r="202" spans="1:22" x14ac:dyDescent="0.25">
      <c r="A202">
        <v>17342281</v>
      </c>
      <c r="B202" t="s">
        <v>618</v>
      </c>
      <c r="C202" t="s">
        <v>619</v>
      </c>
      <c r="D202" t="str">
        <f t="shared" si="9"/>
        <v>JAIME BETANCOURT DIAZ</v>
      </c>
      <c r="E202">
        <v>547</v>
      </c>
      <c r="F202" t="s">
        <v>65</v>
      </c>
      <c r="G202">
        <v>100</v>
      </c>
      <c r="H202" t="s">
        <v>98</v>
      </c>
      <c r="I202">
        <v>5</v>
      </c>
      <c r="J202" t="s">
        <v>83</v>
      </c>
      <c r="K202">
        <v>513</v>
      </c>
      <c r="L202" t="s">
        <v>109</v>
      </c>
      <c r="M202">
        <v>547</v>
      </c>
      <c r="N202" t="s">
        <v>65</v>
      </c>
      <c r="O202">
        <v>0</v>
      </c>
      <c r="P202" t="s">
        <v>196</v>
      </c>
      <c r="Q202" t="str">
        <f t="shared" si="10"/>
        <v>GRUPO DE GESTION DOCUMENTAL</v>
      </c>
      <c r="R202">
        <v>56</v>
      </c>
      <c r="S202" t="s">
        <v>1542</v>
      </c>
      <c r="T202" s="10">
        <v>404414</v>
      </c>
      <c r="U202" s="10" t="s">
        <v>8</v>
      </c>
      <c r="V202" s="10" t="str">
        <f t="shared" si="11"/>
        <v>AUXILIAR ADMINISTRATIVO CÓDIGO 404414</v>
      </c>
    </row>
    <row r="203" spans="1:22" x14ac:dyDescent="0.25">
      <c r="A203">
        <v>52278605</v>
      </c>
      <c r="B203" t="s">
        <v>620</v>
      </c>
      <c r="C203" t="s">
        <v>621</v>
      </c>
      <c r="D203" t="str">
        <f t="shared" si="9"/>
        <v>TELMA ROSA CARDENAS GUEVARA</v>
      </c>
      <c r="E203">
        <v>547</v>
      </c>
      <c r="F203" t="s">
        <v>65</v>
      </c>
      <c r="G203">
        <v>100</v>
      </c>
      <c r="H203" t="s">
        <v>98</v>
      </c>
      <c r="I203">
        <v>5</v>
      </c>
      <c r="J203" t="s">
        <v>83</v>
      </c>
      <c r="K203">
        <v>513</v>
      </c>
      <c r="L203" t="s">
        <v>109</v>
      </c>
      <c r="M203">
        <v>547</v>
      </c>
      <c r="N203" t="s">
        <v>65</v>
      </c>
      <c r="O203">
        <v>0</v>
      </c>
      <c r="P203" t="s">
        <v>196</v>
      </c>
      <c r="Q203" t="str">
        <f t="shared" si="10"/>
        <v>GRUPO DE GESTION DOCUMENTAL</v>
      </c>
      <c r="R203">
        <v>50</v>
      </c>
      <c r="S203" t="s">
        <v>3</v>
      </c>
      <c r="T203" s="10">
        <v>406408</v>
      </c>
      <c r="U203" s="10" t="s">
        <v>7</v>
      </c>
      <c r="V203" s="10" t="str">
        <f t="shared" si="11"/>
        <v>AUXILIAR DE SERVICIOS GENERALES CÓDIGO 406408</v>
      </c>
    </row>
    <row r="204" spans="1:22" x14ac:dyDescent="0.25">
      <c r="A204">
        <v>36168358</v>
      </c>
      <c r="B204" t="s">
        <v>622</v>
      </c>
      <c r="C204" t="s">
        <v>623</v>
      </c>
      <c r="D204" t="str">
        <f t="shared" si="9"/>
        <v>MARIA PIEDAD MEJIA NAVIA</v>
      </c>
      <c r="E204">
        <v>547</v>
      </c>
      <c r="F204" t="s">
        <v>65</v>
      </c>
      <c r="G204">
        <v>100</v>
      </c>
      <c r="H204" t="s">
        <v>98</v>
      </c>
      <c r="I204">
        <v>5</v>
      </c>
      <c r="J204" t="s">
        <v>83</v>
      </c>
      <c r="K204">
        <v>513</v>
      </c>
      <c r="L204" t="s">
        <v>109</v>
      </c>
      <c r="M204">
        <v>547</v>
      </c>
      <c r="N204" t="s">
        <v>65</v>
      </c>
      <c r="O204">
        <v>0</v>
      </c>
      <c r="P204" t="s">
        <v>196</v>
      </c>
      <c r="Q204" t="str">
        <f t="shared" si="10"/>
        <v>GRUPO DE GESTION DOCUMENTAL</v>
      </c>
      <c r="R204">
        <v>65</v>
      </c>
      <c r="S204" t="s">
        <v>3</v>
      </c>
      <c r="T204" s="10">
        <v>421015</v>
      </c>
      <c r="U204" s="10" t="s">
        <v>11</v>
      </c>
      <c r="V204" s="10" t="str">
        <f t="shared" si="11"/>
        <v>SECRETARIO EJECUTIVO CÓDIGO 421015</v>
      </c>
    </row>
    <row r="205" spans="1:22" x14ac:dyDescent="0.25">
      <c r="A205">
        <v>39584424</v>
      </c>
      <c r="B205" t="s">
        <v>624</v>
      </c>
      <c r="C205" t="s">
        <v>625</v>
      </c>
      <c r="D205" t="str">
        <f t="shared" si="9"/>
        <v>LEIDY XIMENA RUBIO TORRES</v>
      </c>
      <c r="E205">
        <v>547</v>
      </c>
      <c r="F205" t="s">
        <v>65</v>
      </c>
      <c r="G205">
        <v>100</v>
      </c>
      <c r="H205" t="s">
        <v>98</v>
      </c>
      <c r="I205">
        <v>5</v>
      </c>
      <c r="J205" t="s">
        <v>83</v>
      </c>
      <c r="K205">
        <v>513</v>
      </c>
      <c r="L205" t="s">
        <v>109</v>
      </c>
      <c r="M205">
        <v>547</v>
      </c>
      <c r="N205" t="s">
        <v>65</v>
      </c>
      <c r="O205">
        <v>0</v>
      </c>
      <c r="P205" t="s">
        <v>196</v>
      </c>
      <c r="Q205" t="str">
        <f t="shared" si="10"/>
        <v>GRUPO DE GESTION DOCUMENTAL</v>
      </c>
      <c r="R205">
        <v>40</v>
      </c>
      <c r="S205" t="s">
        <v>3</v>
      </c>
      <c r="T205" s="10">
        <v>313214</v>
      </c>
      <c r="U205" s="10" t="s">
        <v>5</v>
      </c>
      <c r="V205" s="10" t="str">
        <f t="shared" si="11"/>
        <v>TECNICO OPERATIVO CÓDIGO 313214</v>
      </c>
    </row>
    <row r="206" spans="1:22" x14ac:dyDescent="0.25">
      <c r="A206">
        <v>39736610</v>
      </c>
      <c r="B206" t="s">
        <v>626</v>
      </c>
      <c r="C206" t="s">
        <v>627</v>
      </c>
      <c r="D206" t="str">
        <f t="shared" si="9"/>
        <v>MARIA LUCENY QUINTERO GIRALDO</v>
      </c>
      <c r="E206">
        <v>547</v>
      </c>
      <c r="F206" t="s">
        <v>65</v>
      </c>
      <c r="G206">
        <v>100</v>
      </c>
      <c r="H206" t="s">
        <v>98</v>
      </c>
      <c r="I206">
        <v>5</v>
      </c>
      <c r="J206" t="s">
        <v>83</v>
      </c>
      <c r="K206">
        <v>513</v>
      </c>
      <c r="L206" t="s">
        <v>109</v>
      </c>
      <c r="M206">
        <v>547</v>
      </c>
      <c r="N206" t="s">
        <v>65</v>
      </c>
      <c r="O206">
        <v>0</v>
      </c>
      <c r="P206" t="s">
        <v>196</v>
      </c>
      <c r="Q206" t="str">
        <f t="shared" si="10"/>
        <v>GRUPO DE GESTION DOCUMENTAL</v>
      </c>
      <c r="R206">
        <v>56</v>
      </c>
      <c r="S206" t="s">
        <v>3</v>
      </c>
      <c r="T206" s="10">
        <v>421015</v>
      </c>
      <c r="U206" s="10" t="s">
        <v>11</v>
      </c>
      <c r="V206" s="10" t="str">
        <f t="shared" si="11"/>
        <v>SECRETARIO EJECUTIVO CÓDIGO 421015</v>
      </c>
    </row>
    <row r="207" spans="1:22" x14ac:dyDescent="0.25">
      <c r="A207">
        <v>41729784</v>
      </c>
      <c r="B207" t="s">
        <v>628</v>
      </c>
      <c r="C207" t="s">
        <v>629</v>
      </c>
      <c r="D207" t="str">
        <f t="shared" si="9"/>
        <v>NOHORA HERLINDA TOVAR ALVAREZ</v>
      </c>
      <c r="E207">
        <v>547</v>
      </c>
      <c r="F207" t="s">
        <v>65</v>
      </c>
      <c r="G207">
        <v>100</v>
      </c>
      <c r="H207" t="s">
        <v>98</v>
      </c>
      <c r="I207">
        <v>5</v>
      </c>
      <c r="J207" t="s">
        <v>83</v>
      </c>
      <c r="K207">
        <v>513</v>
      </c>
      <c r="L207" t="s">
        <v>109</v>
      </c>
      <c r="M207">
        <v>547</v>
      </c>
      <c r="N207" t="s">
        <v>65</v>
      </c>
      <c r="O207">
        <v>0</v>
      </c>
      <c r="P207" t="s">
        <v>196</v>
      </c>
      <c r="Q207" t="str">
        <f t="shared" si="10"/>
        <v>GRUPO DE GESTION DOCUMENTAL</v>
      </c>
      <c r="R207">
        <v>68</v>
      </c>
      <c r="S207" t="s">
        <v>3</v>
      </c>
      <c r="T207" s="10">
        <v>421015</v>
      </c>
      <c r="U207" s="10" t="s">
        <v>11</v>
      </c>
      <c r="V207" s="10" t="str">
        <f t="shared" si="11"/>
        <v>SECRETARIO EJECUTIVO CÓDIGO 421015</v>
      </c>
    </row>
    <row r="208" spans="1:22" x14ac:dyDescent="0.25">
      <c r="A208">
        <v>20740070</v>
      </c>
      <c r="B208" t="s">
        <v>630</v>
      </c>
      <c r="C208" t="s">
        <v>631</v>
      </c>
      <c r="D208" t="str">
        <f t="shared" si="9"/>
        <v>MONICA YASMIN NEIRA SALGADO</v>
      </c>
      <c r="E208">
        <v>547</v>
      </c>
      <c r="F208" t="s">
        <v>65</v>
      </c>
      <c r="G208">
        <v>100</v>
      </c>
      <c r="H208" t="s">
        <v>98</v>
      </c>
      <c r="I208">
        <v>5</v>
      </c>
      <c r="J208" t="s">
        <v>83</v>
      </c>
      <c r="K208">
        <v>513</v>
      </c>
      <c r="L208" t="s">
        <v>109</v>
      </c>
      <c r="M208">
        <v>547</v>
      </c>
      <c r="N208" t="s">
        <v>65</v>
      </c>
      <c r="O208">
        <v>0</v>
      </c>
      <c r="P208" t="s">
        <v>196</v>
      </c>
      <c r="Q208" t="str">
        <f t="shared" si="10"/>
        <v>GRUPO DE GESTION DOCUMENTAL</v>
      </c>
      <c r="R208">
        <v>45</v>
      </c>
      <c r="S208" t="s">
        <v>3</v>
      </c>
      <c r="T208" s="10">
        <v>313214</v>
      </c>
      <c r="U208" s="10" t="s">
        <v>5</v>
      </c>
      <c r="V208" s="10" t="str">
        <f t="shared" si="11"/>
        <v>TECNICO OPERATIVO CÓDIGO 313214</v>
      </c>
    </row>
    <row r="209" spans="1:22" x14ac:dyDescent="0.25">
      <c r="A209">
        <v>1015478145</v>
      </c>
      <c r="B209" t="s">
        <v>632</v>
      </c>
      <c r="C209" t="s">
        <v>633</v>
      </c>
      <c r="D209" t="str">
        <f t="shared" si="9"/>
        <v>LAURA VANESSA ROMERO TORO</v>
      </c>
      <c r="E209">
        <v>547</v>
      </c>
      <c r="F209" t="s">
        <v>65</v>
      </c>
      <c r="G209">
        <v>100</v>
      </c>
      <c r="H209" t="s">
        <v>98</v>
      </c>
      <c r="I209">
        <v>5</v>
      </c>
      <c r="J209" t="s">
        <v>83</v>
      </c>
      <c r="K209">
        <v>513</v>
      </c>
      <c r="L209" t="s">
        <v>109</v>
      </c>
      <c r="M209">
        <v>547</v>
      </c>
      <c r="N209" t="s">
        <v>65</v>
      </c>
      <c r="O209">
        <v>0</v>
      </c>
      <c r="P209" t="s">
        <v>196</v>
      </c>
      <c r="Q209" t="str">
        <f t="shared" si="10"/>
        <v>GRUPO DE GESTION DOCUMENTAL</v>
      </c>
      <c r="R209">
        <v>26</v>
      </c>
      <c r="S209" t="s">
        <v>3</v>
      </c>
      <c r="T209" s="10">
        <v>404414</v>
      </c>
      <c r="U209" s="10" t="s">
        <v>8</v>
      </c>
      <c r="V209" s="10" t="str">
        <f t="shared" si="11"/>
        <v>AUXILIAR ADMINISTRATIVO CÓDIGO 404414</v>
      </c>
    </row>
    <row r="210" spans="1:22" x14ac:dyDescent="0.25">
      <c r="A210">
        <v>52935910</v>
      </c>
      <c r="B210" t="s">
        <v>634</v>
      </c>
      <c r="C210" t="s">
        <v>635</v>
      </c>
      <c r="D210" t="str">
        <f t="shared" si="9"/>
        <v>MARTHA ALEXANDRA ROMERO CUESTA</v>
      </c>
      <c r="E210">
        <v>547</v>
      </c>
      <c r="F210" t="s">
        <v>65</v>
      </c>
      <c r="G210">
        <v>100</v>
      </c>
      <c r="H210" t="s">
        <v>98</v>
      </c>
      <c r="I210">
        <v>5</v>
      </c>
      <c r="J210" t="s">
        <v>83</v>
      </c>
      <c r="K210">
        <v>513</v>
      </c>
      <c r="L210" t="s">
        <v>109</v>
      </c>
      <c r="M210">
        <v>547</v>
      </c>
      <c r="N210" t="s">
        <v>65</v>
      </c>
      <c r="O210">
        <v>0</v>
      </c>
      <c r="P210" t="s">
        <v>196</v>
      </c>
      <c r="Q210" t="str">
        <f t="shared" si="10"/>
        <v>GRUPO DE GESTION DOCUMENTAL</v>
      </c>
      <c r="R210">
        <v>42</v>
      </c>
      <c r="S210" t="s">
        <v>3</v>
      </c>
      <c r="T210" s="10">
        <v>421015</v>
      </c>
      <c r="U210" s="10" t="s">
        <v>11</v>
      </c>
      <c r="V210" s="10" t="str">
        <f t="shared" si="11"/>
        <v>SECRETARIO EJECUTIVO CÓDIGO 421015</v>
      </c>
    </row>
    <row r="211" spans="1:22" x14ac:dyDescent="0.25">
      <c r="A211">
        <v>53045694</v>
      </c>
      <c r="B211" t="s">
        <v>636</v>
      </c>
      <c r="C211" t="s">
        <v>637</v>
      </c>
      <c r="D211" t="str">
        <f t="shared" si="9"/>
        <v>HELLEN BRAVO ROMERO</v>
      </c>
      <c r="E211">
        <v>547</v>
      </c>
      <c r="F211" t="s">
        <v>65</v>
      </c>
      <c r="G211">
        <v>100</v>
      </c>
      <c r="H211" t="s">
        <v>98</v>
      </c>
      <c r="I211">
        <v>5</v>
      </c>
      <c r="J211" t="s">
        <v>83</v>
      </c>
      <c r="K211">
        <v>513</v>
      </c>
      <c r="L211" t="s">
        <v>109</v>
      </c>
      <c r="M211">
        <v>547</v>
      </c>
      <c r="N211" t="s">
        <v>65</v>
      </c>
      <c r="O211">
        <v>0</v>
      </c>
      <c r="P211" t="s">
        <v>196</v>
      </c>
      <c r="Q211" t="str">
        <f t="shared" si="10"/>
        <v>GRUPO DE GESTION DOCUMENTAL</v>
      </c>
      <c r="R211">
        <v>41</v>
      </c>
      <c r="S211" t="s">
        <v>3</v>
      </c>
      <c r="T211" s="10">
        <v>313214</v>
      </c>
      <c r="U211" s="10" t="s">
        <v>5</v>
      </c>
      <c r="V211" s="10" t="str">
        <f t="shared" si="11"/>
        <v>TECNICO OPERATIVO CÓDIGO 313214</v>
      </c>
    </row>
    <row r="212" spans="1:22" x14ac:dyDescent="0.25">
      <c r="A212">
        <v>52690403</v>
      </c>
      <c r="B212" t="s">
        <v>638</v>
      </c>
      <c r="C212" t="s">
        <v>639</v>
      </c>
      <c r="D212" t="str">
        <f t="shared" si="9"/>
        <v>BLANCA NYDIA LEON OSORIO</v>
      </c>
      <c r="E212">
        <v>547</v>
      </c>
      <c r="F212" t="s">
        <v>65</v>
      </c>
      <c r="G212">
        <v>100</v>
      </c>
      <c r="H212" t="s">
        <v>98</v>
      </c>
      <c r="I212">
        <v>5</v>
      </c>
      <c r="J212" t="s">
        <v>83</v>
      </c>
      <c r="K212">
        <v>513</v>
      </c>
      <c r="L212" t="s">
        <v>109</v>
      </c>
      <c r="M212">
        <v>547</v>
      </c>
      <c r="N212" t="s">
        <v>65</v>
      </c>
      <c r="O212">
        <v>0</v>
      </c>
      <c r="P212" t="s">
        <v>196</v>
      </c>
      <c r="Q212" t="str">
        <f t="shared" si="10"/>
        <v>GRUPO DE GESTION DOCUMENTAL</v>
      </c>
      <c r="R212">
        <v>46</v>
      </c>
      <c r="S212" t="s">
        <v>3</v>
      </c>
      <c r="T212" s="10">
        <v>204407</v>
      </c>
      <c r="U212" s="10" t="s">
        <v>6</v>
      </c>
      <c r="V212" s="10" t="str">
        <f t="shared" si="11"/>
        <v>PROFESIONAL UNIVERSITARIO CÓDIGO 204407</v>
      </c>
    </row>
    <row r="213" spans="1:22" x14ac:dyDescent="0.25">
      <c r="A213">
        <v>41761182</v>
      </c>
      <c r="B213" t="s">
        <v>640</v>
      </c>
      <c r="C213" t="s">
        <v>641</v>
      </c>
      <c r="D213" t="str">
        <f t="shared" si="9"/>
        <v>MARTHA FRANCO MORALES</v>
      </c>
      <c r="E213">
        <v>547</v>
      </c>
      <c r="F213" t="s">
        <v>65</v>
      </c>
      <c r="G213">
        <v>100</v>
      </c>
      <c r="H213" t="s">
        <v>98</v>
      </c>
      <c r="I213">
        <v>5</v>
      </c>
      <c r="J213" t="s">
        <v>83</v>
      </c>
      <c r="K213">
        <v>513</v>
      </c>
      <c r="L213" t="s">
        <v>109</v>
      </c>
      <c r="M213">
        <v>547</v>
      </c>
      <c r="N213" t="s">
        <v>65</v>
      </c>
      <c r="O213">
        <v>0</v>
      </c>
      <c r="P213" t="s">
        <v>196</v>
      </c>
      <c r="Q213" t="str">
        <f t="shared" si="10"/>
        <v>GRUPO DE GESTION DOCUMENTAL</v>
      </c>
      <c r="R213">
        <v>70</v>
      </c>
      <c r="S213" t="s">
        <v>3</v>
      </c>
      <c r="T213" s="10">
        <v>421022</v>
      </c>
      <c r="U213" s="10" t="s">
        <v>11</v>
      </c>
      <c r="V213" s="10" t="str">
        <f t="shared" si="11"/>
        <v>SECRETARIO EJECUTIVO CÓDIGO 421022</v>
      </c>
    </row>
    <row r="214" spans="1:22" x14ac:dyDescent="0.25">
      <c r="A214">
        <v>52257398</v>
      </c>
      <c r="B214" t="s">
        <v>642</v>
      </c>
      <c r="C214" t="s">
        <v>643</v>
      </c>
      <c r="D214" t="str">
        <f t="shared" si="9"/>
        <v>LUZ DARY ZARATE TORRES</v>
      </c>
      <c r="E214">
        <v>547</v>
      </c>
      <c r="F214" t="s">
        <v>65</v>
      </c>
      <c r="G214">
        <v>100</v>
      </c>
      <c r="H214" t="s">
        <v>98</v>
      </c>
      <c r="I214">
        <v>5</v>
      </c>
      <c r="J214" t="s">
        <v>83</v>
      </c>
      <c r="K214">
        <v>513</v>
      </c>
      <c r="L214" t="s">
        <v>109</v>
      </c>
      <c r="M214">
        <v>547</v>
      </c>
      <c r="N214" t="s">
        <v>65</v>
      </c>
      <c r="O214">
        <v>0</v>
      </c>
      <c r="P214" t="s">
        <v>196</v>
      </c>
      <c r="Q214" t="str">
        <f t="shared" si="10"/>
        <v>GRUPO DE GESTION DOCUMENTAL</v>
      </c>
      <c r="R214">
        <v>51</v>
      </c>
      <c r="S214" t="s">
        <v>3</v>
      </c>
      <c r="T214" s="10">
        <v>406408</v>
      </c>
      <c r="U214" s="10" t="s">
        <v>7</v>
      </c>
      <c r="V214" s="10" t="str">
        <f t="shared" si="11"/>
        <v>AUXILIAR DE SERVICIOS GENERALES CÓDIGO 406408</v>
      </c>
    </row>
    <row r="215" spans="1:22" x14ac:dyDescent="0.25">
      <c r="A215">
        <v>1077148232</v>
      </c>
      <c r="B215" t="s">
        <v>644</v>
      </c>
      <c r="C215" t="s">
        <v>645</v>
      </c>
      <c r="D215" t="str">
        <f t="shared" si="9"/>
        <v>LIZETH CAROLINA RIAÑO MORENO</v>
      </c>
      <c r="E215">
        <v>425</v>
      </c>
      <c r="F215" t="s">
        <v>86</v>
      </c>
      <c r="G215">
        <v>100</v>
      </c>
      <c r="H215" t="s">
        <v>98</v>
      </c>
      <c r="I215">
        <v>2</v>
      </c>
      <c r="J215" t="s">
        <v>195</v>
      </c>
      <c r="K215">
        <v>400</v>
      </c>
      <c r="L215" t="s">
        <v>347</v>
      </c>
      <c r="M215">
        <v>425</v>
      </c>
      <c r="N215" t="s">
        <v>86</v>
      </c>
      <c r="O215">
        <v>0</v>
      </c>
      <c r="P215" t="s">
        <v>196</v>
      </c>
      <c r="Q215" t="str">
        <f t="shared" si="10"/>
        <v>GRUPO DE ACUERDOS DE INSOLVENCIA EN EJECUCION C</v>
      </c>
      <c r="R215">
        <v>30</v>
      </c>
      <c r="S215" t="s">
        <v>3</v>
      </c>
      <c r="T215" s="10">
        <v>20441</v>
      </c>
      <c r="U215" s="10" t="s">
        <v>6</v>
      </c>
      <c r="V215" s="10" t="str">
        <f t="shared" si="11"/>
        <v>PROFESIONAL UNIVERSITARIO CÓDIGO 20441</v>
      </c>
    </row>
    <row r="216" spans="1:22" x14ac:dyDescent="0.25">
      <c r="A216">
        <v>1082993130</v>
      </c>
      <c r="B216" t="s">
        <v>646</v>
      </c>
      <c r="C216" t="s">
        <v>647</v>
      </c>
      <c r="D216" t="str">
        <f t="shared" si="9"/>
        <v>FERNANDO JOSE CASTAÑEDA MORENO</v>
      </c>
      <c r="E216">
        <v>425</v>
      </c>
      <c r="F216" t="s">
        <v>86</v>
      </c>
      <c r="G216">
        <v>100</v>
      </c>
      <c r="H216" t="s">
        <v>98</v>
      </c>
      <c r="I216">
        <v>2</v>
      </c>
      <c r="J216" t="s">
        <v>195</v>
      </c>
      <c r="K216">
        <v>400</v>
      </c>
      <c r="L216" t="s">
        <v>347</v>
      </c>
      <c r="M216">
        <v>425</v>
      </c>
      <c r="N216" t="s">
        <v>86</v>
      </c>
      <c r="O216">
        <v>0</v>
      </c>
      <c r="P216" t="s">
        <v>196</v>
      </c>
      <c r="Q216" t="str">
        <f t="shared" si="10"/>
        <v>GRUPO DE ACUERDOS DE INSOLVENCIA EN EJECUCION C</v>
      </c>
      <c r="R216">
        <v>30</v>
      </c>
      <c r="S216" t="s">
        <v>1542</v>
      </c>
      <c r="T216" s="10">
        <v>204407</v>
      </c>
      <c r="U216" s="10" t="s">
        <v>6</v>
      </c>
      <c r="V216" s="10" t="str">
        <f t="shared" si="11"/>
        <v>PROFESIONAL UNIVERSITARIO CÓDIGO 204407</v>
      </c>
    </row>
    <row r="217" spans="1:22" x14ac:dyDescent="0.25">
      <c r="A217">
        <v>1032491999</v>
      </c>
      <c r="B217" t="s">
        <v>648</v>
      </c>
      <c r="C217" t="s">
        <v>649</v>
      </c>
      <c r="D217" t="str">
        <f t="shared" si="9"/>
        <v>ANDREA NATALY MARTINEZ AVILA</v>
      </c>
      <c r="E217">
        <v>425</v>
      </c>
      <c r="F217" t="s">
        <v>86</v>
      </c>
      <c r="G217">
        <v>100</v>
      </c>
      <c r="H217" t="s">
        <v>98</v>
      </c>
      <c r="I217">
        <v>2</v>
      </c>
      <c r="J217" t="s">
        <v>195</v>
      </c>
      <c r="K217">
        <v>400</v>
      </c>
      <c r="L217" t="s">
        <v>347</v>
      </c>
      <c r="M217">
        <v>425</v>
      </c>
      <c r="N217" t="s">
        <v>86</v>
      </c>
      <c r="O217">
        <v>0</v>
      </c>
      <c r="P217" t="s">
        <v>196</v>
      </c>
      <c r="Q217" t="str">
        <f t="shared" si="10"/>
        <v>GRUPO DE ACUERDOS DE INSOLVENCIA EN EJECUCION C</v>
      </c>
      <c r="R217">
        <v>28</v>
      </c>
      <c r="S217" t="s">
        <v>3</v>
      </c>
      <c r="T217" s="10">
        <v>204407</v>
      </c>
      <c r="U217" s="10" t="s">
        <v>6</v>
      </c>
      <c r="V217" s="10" t="str">
        <f t="shared" si="11"/>
        <v>PROFESIONAL UNIVERSITARIO CÓDIGO 204407</v>
      </c>
    </row>
    <row r="218" spans="1:22" x14ac:dyDescent="0.25">
      <c r="A218">
        <v>80182633</v>
      </c>
      <c r="B218" t="s">
        <v>650</v>
      </c>
      <c r="C218" t="s">
        <v>651</v>
      </c>
      <c r="D218" t="str">
        <f t="shared" si="9"/>
        <v>DIEGO FELIPE FAJARDO ROMERO</v>
      </c>
      <c r="E218">
        <v>425</v>
      </c>
      <c r="F218" t="s">
        <v>86</v>
      </c>
      <c r="G218">
        <v>100</v>
      </c>
      <c r="H218" t="s">
        <v>98</v>
      </c>
      <c r="I218">
        <v>2</v>
      </c>
      <c r="J218" t="s">
        <v>195</v>
      </c>
      <c r="K218">
        <v>400</v>
      </c>
      <c r="L218" t="s">
        <v>347</v>
      </c>
      <c r="M218">
        <v>425</v>
      </c>
      <c r="N218" t="s">
        <v>86</v>
      </c>
      <c r="O218">
        <v>0</v>
      </c>
      <c r="P218" t="s">
        <v>196</v>
      </c>
      <c r="Q218" t="str">
        <f t="shared" si="10"/>
        <v>GRUPO DE ACUERDOS DE INSOLVENCIA EN EJECUCION C</v>
      </c>
      <c r="R218">
        <v>44</v>
      </c>
      <c r="S218" t="s">
        <v>1542</v>
      </c>
      <c r="T218" s="10">
        <v>204407</v>
      </c>
      <c r="U218" s="10" t="s">
        <v>6</v>
      </c>
      <c r="V218" s="10" t="str">
        <f t="shared" si="11"/>
        <v>PROFESIONAL UNIVERSITARIO CÓDIGO 204407</v>
      </c>
    </row>
    <row r="219" spans="1:22" x14ac:dyDescent="0.25">
      <c r="A219">
        <v>6219186</v>
      </c>
      <c r="B219" t="s">
        <v>652</v>
      </c>
      <c r="C219" t="s">
        <v>653</v>
      </c>
      <c r="D219" t="str">
        <f t="shared" si="9"/>
        <v>HENRY GIRALDO FUQUENE</v>
      </c>
      <c r="E219">
        <v>221</v>
      </c>
      <c r="F219" t="s">
        <v>97</v>
      </c>
      <c r="G219">
        <v>100</v>
      </c>
      <c r="H219" t="s">
        <v>98</v>
      </c>
      <c r="I219">
        <v>1</v>
      </c>
      <c r="J219" t="s">
        <v>334</v>
      </c>
      <c r="K219">
        <v>220</v>
      </c>
      <c r="L219" t="s">
        <v>343</v>
      </c>
      <c r="M219">
        <v>221</v>
      </c>
      <c r="N219" t="s">
        <v>97</v>
      </c>
      <c r="O219">
        <v>0</v>
      </c>
      <c r="P219" t="s">
        <v>196</v>
      </c>
      <c r="Q219" t="str">
        <f t="shared" si="10"/>
        <v>GRUPO DE DEFENSA JUDICIAL</v>
      </c>
      <c r="R219">
        <v>69</v>
      </c>
      <c r="S219" t="s">
        <v>1542</v>
      </c>
      <c r="T219" s="10">
        <v>102011</v>
      </c>
      <c r="U219" s="10" t="s">
        <v>13</v>
      </c>
      <c r="V219" s="10" t="str">
        <f t="shared" si="11"/>
        <v>ASESOR CÓDIGO 102011</v>
      </c>
    </row>
    <row r="220" spans="1:22" x14ac:dyDescent="0.25">
      <c r="A220">
        <v>19455782</v>
      </c>
      <c r="B220" t="s">
        <v>654</v>
      </c>
      <c r="C220" t="s">
        <v>655</v>
      </c>
      <c r="D220" t="str">
        <f t="shared" si="9"/>
        <v>NELSON ALBERTO QUINTERO BARBOSA</v>
      </c>
      <c r="E220">
        <v>221</v>
      </c>
      <c r="F220" t="s">
        <v>97</v>
      </c>
      <c r="G220">
        <v>100</v>
      </c>
      <c r="H220" t="s">
        <v>98</v>
      </c>
      <c r="I220">
        <v>1</v>
      </c>
      <c r="J220" t="s">
        <v>334</v>
      </c>
      <c r="K220">
        <v>220</v>
      </c>
      <c r="L220" t="s">
        <v>343</v>
      </c>
      <c r="M220">
        <v>221</v>
      </c>
      <c r="N220" t="s">
        <v>97</v>
      </c>
      <c r="O220">
        <v>0</v>
      </c>
      <c r="P220" t="s">
        <v>196</v>
      </c>
      <c r="Q220" t="str">
        <f t="shared" si="10"/>
        <v>GRUPO DE DEFENSA JUDICIAL</v>
      </c>
      <c r="R220">
        <v>65</v>
      </c>
      <c r="S220" t="s">
        <v>1542</v>
      </c>
      <c r="T220" s="10">
        <v>202816</v>
      </c>
      <c r="U220" s="10" t="s">
        <v>9</v>
      </c>
      <c r="V220" s="10" t="str">
        <f t="shared" si="11"/>
        <v>PROFESIONAL ESPECIALIZADO CÓDIGO 202816</v>
      </c>
    </row>
    <row r="221" spans="1:22" x14ac:dyDescent="0.25">
      <c r="A221">
        <v>28686105</v>
      </c>
      <c r="B221" t="s">
        <v>656</v>
      </c>
      <c r="C221" t="s">
        <v>657</v>
      </c>
      <c r="D221" t="str">
        <f t="shared" si="9"/>
        <v>LAURA HALIMA LIEVANO JIMENEZ</v>
      </c>
      <c r="E221">
        <v>221</v>
      </c>
      <c r="F221" t="s">
        <v>97</v>
      </c>
      <c r="G221">
        <v>100</v>
      </c>
      <c r="H221" t="s">
        <v>98</v>
      </c>
      <c r="I221">
        <v>1</v>
      </c>
      <c r="J221" t="s">
        <v>334</v>
      </c>
      <c r="K221">
        <v>220</v>
      </c>
      <c r="L221" t="s">
        <v>343</v>
      </c>
      <c r="M221">
        <v>221</v>
      </c>
      <c r="N221" t="s">
        <v>97</v>
      </c>
      <c r="O221">
        <v>0</v>
      </c>
      <c r="P221" t="s">
        <v>196</v>
      </c>
      <c r="Q221" t="str">
        <f t="shared" si="10"/>
        <v>GRUPO DE DEFENSA JUDICIAL</v>
      </c>
      <c r="R221">
        <v>56</v>
      </c>
      <c r="S221" t="s">
        <v>3</v>
      </c>
      <c r="T221" s="10">
        <v>202820</v>
      </c>
      <c r="U221" s="10" t="s">
        <v>9</v>
      </c>
      <c r="V221" s="10" t="str">
        <f t="shared" si="11"/>
        <v>PROFESIONAL ESPECIALIZADO CÓDIGO 202820</v>
      </c>
    </row>
    <row r="222" spans="1:22" x14ac:dyDescent="0.25">
      <c r="A222">
        <v>39818302</v>
      </c>
      <c r="B222" t="s">
        <v>658</v>
      </c>
      <c r="C222" t="s">
        <v>659</v>
      </c>
      <c r="D222" t="str">
        <f t="shared" si="9"/>
        <v>PAOLA MARCELA CAÑON PRIETO</v>
      </c>
      <c r="E222">
        <v>221</v>
      </c>
      <c r="F222" t="s">
        <v>97</v>
      </c>
      <c r="G222">
        <v>100</v>
      </c>
      <c r="H222" t="s">
        <v>98</v>
      </c>
      <c r="I222">
        <v>1</v>
      </c>
      <c r="J222" t="s">
        <v>334</v>
      </c>
      <c r="K222">
        <v>220</v>
      </c>
      <c r="L222" t="s">
        <v>343</v>
      </c>
      <c r="M222">
        <v>221</v>
      </c>
      <c r="N222" t="s">
        <v>97</v>
      </c>
      <c r="O222">
        <v>0</v>
      </c>
      <c r="P222" t="s">
        <v>196</v>
      </c>
      <c r="Q222" t="str">
        <f t="shared" si="10"/>
        <v>GRUPO DE DEFENSA JUDICIAL</v>
      </c>
      <c r="R222">
        <v>51</v>
      </c>
      <c r="S222" t="s">
        <v>3</v>
      </c>
      <c r="T222" s="10">
        <v>204407</v>
      </c>
      <c r="U222" s="10" t="s">
        <v>6</v>
      </c>
      <c r="V222" s="10" t="str">
        <f t="shared" si="11"/>
        <v>PROFESIONAL UNIVERSITARIO CÓDIGO 204407</v>
      </c>
    </row>
    <row r="223" spans="1:22" x14ac:dyDescent="0.25">
      <c r="A223">
        <v>1018403236</v>
      </c>
      <c r="B223" t="s">
        <v>660</v>
      </c>
      <c r="C223" t="s">
        <v>661</v>
      </c>
      <c r="D223" t="str">
        <f t="shared" si="9"/>
        <v>ELSA MAYERLI QUITIAN MATEUS</v>
      </c>
      <c r="E223">
        <v>221</v>
      </c>
      <c r="F223" t="s">
        <v>97</v>
      </c>
      <c r="G223">
        <v>100</v>
      </c>
      <c r="H223" t="s">
        <v>98</v>
      </c>
      <c r="I223">
        <v>1</v>
      </c>
      <c r="J223" t="s">
        <v>334</v>
      </c>
      <c r="K223">
        <v>220</v>
      </c>
      <c r="L223" t="s">
        <v>343</v>
      </c>
      <c r="M223">
        <v>221</v>
      </c>
      <c r="N223" t="s">
        <v>97</v>
      </c>
      <c r="O223">
        <v>0</v>
      </c>
      <c r="P223" t="s">
        <v>196</v>
      </c>
      <c r="Q223" t="str">
        <f t="shared" si="10"/>
        <v>GRUPO DE DEFENSA JUDICIAL</v>
      </c>
      <c r="R223">
        <v>40</v>
      </c>
      <c r="S223" t="s">
        <v>3</v>
      </c>
      <c r="T223" s="10">
        <v>204407</v>
      </c>
      <c r="U223" s="10" t="s">
        <v>6</v>
      </c>
      <c r="V223" s="10" t="str">
        <f t="shared" si="11"/>
        <v>PROFESIONAL UNIVERSITARIO CÓDIGO 204407</v>
      </c>
    </row>
    <row r="224" spans="1:22" x14ac:dyDescent="0.25">
      <c r="A224">
        <v>1020814545</v>
      </c>
      <c r="B224" t="s">
        <v>662</v>
      </c>
      <c r="C224" t="s">
        <v>663</v>
      </c>
      <c r="D224" t="str">
        <f t="shared" si="9"/>
        <v>CAROLINA MACIAS GOMEZ</v>
      </c>
      <c r="E224">
        <v>221</v>
      </c>
      <c r="F224" t="s">
        <v>97</v>
      </c>
      <c r="G224">
        <v>100</v>
      </c>
      <c r="H224" t="s">
        <v>98</v>
      </c>
      <c r="I224">
        <v>1</v>
      </c>
      <c r="J224" t="s">
        <v>334</v>
      </c>
      <c r="K224">
        <v>220</v>
      </c>
      <c r="L224" t="s">
        <v>343</v>
      </c>
      <c r="M224">
        <v>221</v>
      </c>
      <c r="N224" t="s">
        <v>97</v>
      </c>
      <c r="O224">
        <v>0</v>
      </c>
      <c r="P224" t="s">
        <v>196</v>
      </c>
      <c r="Q224" t="str">
        <f t="shared" si="10"/>
        <v>GRUPO DE DEFENSA JUDICIAL</v>
      </c>
      <c r="R224">
        <v>29</v>
      </c>
      <c r="S224" t="s">
        <v>3</v>
      </c>
      <c r="T224" s="10">
        <v>312416</v>
      </c>
      <c r="U224" s="10" t="s">
        <v>55</v>
      </c>
      <c r="V224" s="10" t="str">
        <f t="shared" si="11"/>
        <v>TECNICO ADMINISTRATIVO CÓDIGO 312416</v>
      </c>
    </row>
    <row r="225" spans="1:22" x14ac:dyDescent="0.25">
      <c r="A225">
        <v>1090493344</v>
      </c>
      <c r="B225" t="s">
        <v>664</v>
      </c>
      <c r="C225" t="s">
        <v>665</v>
      </c>
      <c r="D225" t="str">
        <f t="shared" si="9"/>
        <v>MARIA ALEJANDRA CAICEDO HURTADO</v>
      </c>
      <c r="E225">
        <v>221</v>
      </c>
      <c r="F225" t="s">
        <v>97</v>
      </c>
      <c r="G225">
        <v>100</v>
      </c>
      <c r="H225" t="s">
        <v>98</v>
      </c>
      <c r="I225">
        <v>1</v>
      </c>
      <c r="J225" t="s">
        <v>334</v>
      </c>
      <c r="K225">
        <v>220</v>
      </c>
      <c r="L225" t="s">
        <v>343</v>
      </c>
      <c r="M225">
        <v>221</v>
      </c>
      <c r="N225" t="s">
        <v>97</v>
      </c>
      <c r="O225">
        <v>0</v>
      </c>
      <c r="P225" t="s">
        <v>196</v>
      </c>
      <c r="Q225" t="str">
        <f t="shared" si="10"/>
        <v>GRUPO DE DEFENSA JUDICIAL</v>
      </c>
      <c r="R225">
        <v>29</v>
      </c>
      <c r="S225" t="s">
        <v>3</v>
      </c>
      <c r="T225" s="10">
        <v>204407</v>
      </c>
      <c r="U225" s="10" t="s">
        <v>6</v>
      </c>
      <c r="V225" s="10" t="str">
        <f t="shared" si="11"/>
        <v>PROFESIONAL UNIVERSITARIO CÓDIGO 204407</v>
      </c>
    </row>
    <row r="226" spans="1:22" x14ac:dyDescent="0.25">
      <c r="A226">
        <v>52317440</v>
      </c>
      <c r="B226" t="s">
        <v>666</v>
      </c>
      <c r="C226" t="s">
        <v>469</v>
      </c>
      <c r="D226" t="str">
        <f t="shared" si="9"/>
        <v>IVONNE MARITZA VEGA RONDON</v>
      </c>
      <c r="E226">
        <v>221</v>
      </c>
      <c r="F226" t="s">
        <v>97</v>
      </c>
      <c r="G226">
        <v>100</v>
      </c>
      <c r="H226" t="s">
        <v>98</v>
      </c>
      <c r="I226">
        <v>1</v>
      </c>
      <c r="J226" t="s">
        <v>334</v>
      </c>
      <c r="K226">
        <v>220</v>
      </c>
      <c r="L226" t="s">
        <v>343</v>
      </c>
      <c r="M226">
        <v>221</v>
      </c>
      <c r="N226" t="s">
        <v>97</v>
      </c>
      <c r="O226">
        <v>0</v>
      </c>
      <c r="P226" t="s">
        <v>196</v>
      </c>
      <c r="Q226" t="str">
        <f t="shared" si="10"/>
        <v>GRUPO DE DEFENSA JUDICIAL</v>
      </c>
      <c r="R226">
        <v>48</v>
      </c>
      <c r="S226" t="s">
        <v>3</v>
      </c>
      <c r="T226" s="10">
        <v>404414</v>
      </c>
      <c r="U226" s="10" t="s">
        <v>8</v>
      </c>
      <c r="V226" s="10" t="str">
        <f t="shared" si="11"/>
        <v>AUXILIAR ADMINISTRATIVO CÓDIGO 404414</v>
      </c>
    </row>
    <row r="227" spans="1:22" x14ac:dyDescent="0.25">
      <c r="A227">
        <v>10129432</v>
      </c>
      <c r="B227" t="s">
        <v>667</v>
      </c>
      <c r="C227" t="s">
        <v>668</v>
      </c>
      <c r="D227" t="str">
        <f t="shared" si="9"/>
        <v>HERMILSON SANCHEZ HERNANDEZ</v>
      </c>
      <c r="E227">
        <v>620</v>
      </c>
      <c r="F227" t="s">
        <v>395</v>
      </c>
      <c r="G227">
        <v>100</v>
      </c>
      <c r="H227" t="s">
        <v>98</v>
      </c>
      <c r="I227">
        <v>3</v>
      </c>
      <c r="J227" t="s">
        <v>212</v>
      </c>
      <c r="K227">
        <v>620</v>
      </c>
      <c r="L227" t="s">
        <v>395</v>
      </c>
      <c r="M227">
        <v>0</v>
      </c>
      <c r="N227" t="s">
        <v>196</v>
      </c>
      <c r="O227">
        <v>0</v>
      </c>
      <c r="P227" t="s">
        <v>196</v>
      </c>
      <c r="Q227" t="str">
        <f t="shared" si="10"/>
        <v>INTENDENCIA REGIONAL DE LA ZONA SUR</v>
      </c>
      <c r="R227">
        <v>57</v>
      </c>
      <c r="S227" t="s">
        <v>1542</v>
      </c>
      <c r="T227" s="10">
        <v>204407</v>
      </c>
      <c r="U227" s="10" t="s">
        <v>6</v>
      </c>
      <c r="V227" s="10" t="str">
        <f t="shared" si="11"/>
        <v>PROFESIONAL UNIVERSITARIO CÓDIGO 204407</v>
      </c>
    </row>
    <row r="228" spans="1:22" x14ac:dyDescent="0.25">
      <c r="A228">
        <v>11801914</v>
      </c>
      <c r="B228" t="s">
        <v>669</v>
      </c>
      <c r="C228" t="s">
        <v>670</v>
      </c>
      <c r="D228" t="str">
        <f t="shared" si="9"/>
        <v>CARLOS ALBERTO CUESTA PALACIOS</v>
      </c>
      <c r="E228">
        <v>620</v>
      </c>
      <c r="F228" t="s">
        <v>395</v>
      </c>
      <c r="G228">
        <v>100</v>
      </c>
      <c r="H228" t="s">
        <v>98</v>
      </c>
      <c r="I228">
        <v>3</v>
      </c>
      <c r="J228" t="s">
        <v>212</v>
      </c>
      <c r="K228">
        <v>620</v>
      </c>
      <c r="L228" t="s">
        <v>395</v>
      </c>
      <c r="M228">
        <v>0</v>
      </c>
      <c r="N228" t="s">
        <v>196</v>
      </c>
      <c r="O228">
        <v>0</v>
      </c>
      <c r="P228" t="s">
        <v>196</v>
      </c>
      <c r="Q228" t="str">
        <f t="shared" si="10"/>
        <v>INTENDENCIA REGIONAL DE LA ZONA SUR</v>
      </c>
      <c r="R228">
        <v>50</v>
      </c>
      <c r="S228" t="s">
        <v>1542</v>
      </c>
      <c r="T228" s="10">
        <v>202820</v>
      </c>
      <c r="U228" s="10" t="s">
        <v>9</v>
      </c>
      <c r="V228" s="10" t="str">
        <f t="shared" si="11"/>
        <v>PROFESIONAL ESPECIALIZADO CÓDIGO 202820</v>
      </c>
    </row>
    <row r="229" spans="1:22" x14ac:dyDescent="0.25">
      <c r="A229">
        <v>38870855</v>
      </c>
      <c r="B229" t="s">
        <v>671</v>
      </c>
      <c r="C229" t="s">
        <v>672</v>
      </c>
      <c r="D229" t="str">
        <f t="shared" si="9"/>
        <v>MARTHA CECILIA BOTERO LOZANO</v>
      </c>
      <c r="E229">
        <v>620</v>
      </c>
      <c r="F229" t="s">
        <v>395</v>
      </c>
      <c r="G229">
        <v>100</v>
      </c>
      <c r="H229" t="s">
        <v>98</v>
      </c>
      <c r="I229">
        <v>3</v>
      </c>
      <c r="J229" t="s">
        <v>212</v>
      </c>
      <c r="K229">
        <v>620</v>
      </c>
      <c r="L229" t="s">
        <v>395</v>
      </c>
      <c r="M229">
        <v>0</v>
      </c>
      <c r="N229" t="s">
        <v>196</v>
      </c>
      <c r="O229">
        <v>0</v>
      </c>
      <c r="P229" t="s">
        <v>196</v>
      </c>
      <c r="Q229" t="str">
        <f t="shared" si="10"/>
        <v>INTENDENCIA REGIONAL DE LA ZONA SUR</v>
      </c>
      <c r="R229">
        <v>56</v>
      </c>
      <c r="S229" t="s">
        <v>3</v>
      </c>
      <c r="T229" s="10">
        <v>202816</v>
      </c>
      <c r="U229" s="10" t="s">
        <v>9</v>
      </c>
      <c r="V229" s="10" t="str">
        <f t="shared" si="11"/>
        <v>PROFESIONAL ESPECIALIZADO CÓDIGO 202816</v>
      </c>
    </row>
    <row r="230" spans="1:22" x14ac:dyDescent="0.25">
      <c r="A230">
        <v>53082421</v>
      </c>
      <c r="B230" t="s">
        <v>673</v>
      </c>
      <c r="C230" t="s">
        <v>674</v>
      </c>
      <c r="D230" t="str">
        <f t="shared" si="9"/>
        <v>CARMEN YANIN CADAVID</v>
      </c>
      <c r="E230">
        <v>620</v>
      </c>
      <c r="F230" t="s">
        <v>395</v>
      </c>
      <c r="G230">
        <v>100</v>
      </c>
      <c r="H230" t="s">
        <v>98</v>
      </c>
      <c r="I230">
        <v>3</v>
      </c>
      <c r="J230" t="s">
        <v>212</v>
      </c>
      <c r="K230">
        <v>620</v>
      </c>
      <c r="L230" t="s">
        <v>395</v>
      </c>
      <c r="M230">
        <v>0</v>
      </c>
      <c r="N230" t="s">
        <v>196</v>
      </c>
      <c r="O230">
        <v>0</v>
      </c>
      <c r="P230" t="s">
        <v>196</v>
      </c>
      <c r="Q230" t="str">
        <f t="shared" si="10"/>
        <v>INTENDENCIA REGIONAL DE LA ZONA SUR</v>
      </c>
      <c r="R230">
        <v>40</v>
      </c>
      <c r="S230" t="s">
        <v>3</v>
      </c>
      <c r="T230" s="10">
        <v>313214</v>
      </c>
      <c r="U230" s="10" t="s">
        <v>5</v>
      </c>
      <c r="V230" s="10" t="str">
        <f t="shared" si="11"/>
        <v>TECNICO OPERATIVO CÓDIGO 313214</v>
      </c>
    </row>
    <row r="231" spans="1:22" x14ac:dyDescent="0.25">
      <c r="A231">
        <v>66859376</v>
      </c>
      <c r="B231" t="s">
        <v>675</v>
      </c>
      <c r="C231" t="s">
        <v>676</v>
      </c>
      <c r="D231" t="str">
        <f t="shared" si="9"/>
        <v>SANDRA SOLEDAD RICO FLOREZ</v>
      </c>
      <c r="E231">
        <v>620</v>
      </c>
      <c r="F231" t="s">
        <v>395</v>
      </c>
      <c r="G231">
        <v>100</v>
      </c>
      <c r="H231" t="s">
        <v>98</v>
      </c>
      <c r="I231">
        <v>3</v>
      </c>
      <c r="J231" t="s">
        <v>212</v>
      </c>
      <c r="K231">
        <v>620</v>
      </c>
      <c r="L231" t="s">
        <v>395</v>
      </c>
      <c r="M231">
        <v>0</v>
      </c>
      <c r="N231" t="s">
        <v>196</v>
      </c>
      <c r="O231">
        <v>0</v>
      </c>
      <c r="P231" t="s">
        <v>196</v>
      </c>
      <c r="Q231" t="str">
        <f t="shared" si="10"/>
        <v>INTENDENCIA REGIONAL DE LA ZONA SUR</v>
      </c>
      <c r="R231">
        <v>52</v>
      </c>
      <c r="S231" t="s">
        <v>3</v>
      </c>
      <c r="T231" s="10">
        <v>312416</v>
      </c>
      <c r="U231" s="10" t="s">
        <v>55</v>
      </c>
      <c r="V231" s="10" t="str">
        <f t="shared" si="11"/>
        <v>TECNICO ADMINISTRATIVO CÓDIGO 312416</v>
      </c>
    </row>
    <row r="232" spans="1:22" x14ac:dyDescent="0.25">
      <c r="A232">
        <v>1144084475</v>
      </c>
      <c r="B232" t="s">
        <v>677</v>
      </c>
      <c r="C232" t="s">
        <v>678</v>
      </c>
      <c r="D232" t="str">
        <f t="shared" si="9"/>
        <v>DIANA CATALINA AVILA ESTRELLA</v>
      </c>
      <c r="E232">
        <v>620</v>
      </c>
      <c r="F232" t="s">
        <v>395</v>
      </c>
      <c r="G232">
        <v>100</v>
      </c>
      <c r="H232" t="s">
        <v>98</v>
      </c>
      <c r="I232">
        <v>3</v>
      </c>
      <c r="J232" t="s">
        <v>212</v>
      </c>
      <c r="K232">
        <v>620</v>
      </c>
      <c r="L232" t="s">
        <v>395</v>
      </c>
      <c r="M232">
        <v>0</v>
      </c>
      <c r="N232" t="s">
        <v>196</v>
      </c>
      <c r="O232">
        <v>0</v>
      </c>
      <c r="P232" t="s">
        <v>196</v>
      </c>
      <c r="Q232" t="str">
        <f t="shared" si="10"/>
        <v>INTENDENCIA REGIONAL DE LA ZONA SUR</v>
      </c>
      <c r="R232">
        <v>29</v>
      </c>
      <c r="S232" t="s">
        <v>3</v>
      </c>
      <c r="T232" s="10">
        <v>20441</v>
      </c>
      <c r="U232" s="10" t="s">
        <v>6</v>
      </c>
      <c r="V232" s="10" t="str">
        <f t="shared" si="11"/>
        <v>PROFESIONAL UNIVERSITARIO CÓDIGO 20441</v>
      </c>
    </row>
    <row r="233" spans="1:22" x14ac:dyDescent="0.25">
      <c r="A233">
        <v>67000141</v>
      </c>
      <c r="B233" t="s">
        <v>679</v>
      </c>
      <c r="C233" t="s">
        <v>680</v>
      </c>
      <c r="D233" t="str">
        <f t="shared" si="9"/>
        <v>LILIANA PUERTO GIL</v>
      </c>
      <c r="E233">
        <v>620</v>
      </c>
      <c r="F233" t="s">
        <v>395</v>
      </c>
      <c r="G233">
        <v>100</v>
      </c>
      <c r="H233" t="s">
        <v>98</v>
      </c>
      <c r="I233">
        <v>3</v>
      </c>
      <c r="J233" t="s">
        <v>212</v>
      </c>
      <c r="K233">
        <v>620</v>
      </c>
      <c r="L233" t="s">
        <v>395</v>
      </c>
      <c r="M233">
        <v>0</v>
      </c>
      <c r="N233" t="s">
        <v>196</v>
      </c>
      <c r="O233">
        <v>0</v>
      </c>
      <c r="P233" t="s">
        <v>196</v>
      </c>
      <c r="Q233" t="str">
        <f t="shared" si="10"/>
        <v>INTENDENCIA REGIONAL DE LA ZONA SUR</v>
      </c>
      <c r="R233">
        <v>48</v>
      </c>
      <c r="S233" t="s">
        <v>3</v>
      </c>
      <c r="T233" s="10">
        <v>313214</v>
      </c>
      <c r="U233" s="10" t="s">
        <v>5</v>
      </c>
      <c r="V233" s="10" t="str">
        <f t="shared" si="11"/>
        <v>TECNICO OPERATIVO CÓDIGO 313214</v>
      </c>
    </row>
    <row r="234" spans="1:22" x14ac:dyDescent="0.25">
      <c r="A234">
        <v>79970291</v>
      </c>
      <c r="B234" t="s">
        <v>681</v>
      </c>
      <c r="C234" t="s">
        <v>682</v>
      </c>
      <c r="D234" t="str">
        <f t="shared" si="9"/>
        <v>LUIS FERNANDO CUERO TORRES</v>
      </c>
      <c r="E234">
        <v>620</v>
      </c>
      <c r="F234" t="s">
        <v>395</v>
      </c>
      <c r="G234">
        <v>100</v>
      </c>
      <c r="H234" t="s">
        <v>98</v>
      </c>
      <c r="I234">
        <v>3</v>
      </c>
      <c r="J234" t="s">
        <v>212</v>
      </c>
      <c r="K234">
        <v>620</v>
      </c>
      <c r="L234" t="s">
        <v>395</v>
      </c>
      <c r="M234">
        <v>0</v>
      </c>
      <c r="N234" t="s">
        <v>196</v>
      </c>
      <c r="O234">
        <v>0</v>
      </c>
      <c r="P234" t="s">
        <v>196</v>
      </c>
      <c r="Q234" t="str">
        <f t="shared" si="10"/>
        <v>INTENDENCIA REGIONAL DE LA ZONA SUR</v>
      </c>
      <c r="R234">
        <v>47</v>
      </c>
      <c r="S234" t="s">
        <v>1542</v>
      </c>
      <c r="T234" s="10">
        <v>421015</v>
      </c>
      <c r="U234" s="10" t="s">
        <v>11</v>
      </c>
      <c r="V234" s="10" t="str">
        <f t="shared" si="11"/>
        <v>SECRETARIO EJECUTIVO CÓDIGO 421015</v>
      </c>
    </row>
    <row r="235" spans="1:22" x14ac:dyDescent="0.25">
      <c r="A235">
        <v>94063659</v>
      </c>
      <c r="B235" t="s">
        <v>683</v>
      </c>
      <c r="C235" t="s">
        <v>684</v>
      </c>
      <c r="D235" t="str">
        <f t="shared" si="9"/>
        <v>GARY SKARLOFF SALAZAR CUERVO</v>
      </c>
      <c r="E235">
        <v>620</v>
      </c>
      <c r="F235" t="s">
        <v>395</v>
      </c>
      <c r="G235">
        <v>100</v>
      </c>
      <c r="H235" t="s">
        <v>98</v>
      </c>
      <c r="I235">
        <v>3</v>
      </c>
      <c r="J235" t="s">
        <v>212</v>
      </c>
      <c r="K235">
        <v>620</v>
      </c>
      <c r="L235" t="s">
        <v>395</v>
      </c>
      <c r="M235">
        <v>0</v>
      </c>
      <c r="N235" t="s">
        <v>196</v>
      </c>
      <c r="O235">
        <v>0</v>
      </c>
      <c r="P235" t="s">
        <v>196</v>
      </c>
      <c r="Q235" t="str">
        <f t="shared" si="10"/>
        <v>INTENDENCIA REGIONAL DE LA ZONA SUR</v>
      </c>
      <c r="R235">
        <v>42</v>
      </c>
      <c r="S235" t="s">
        <v>1542</v>
      </c>
      <c r="T235" s="10">
        <v>204407</v>
      </c>
      <c r="U235" s="10" t="s">
        <v>6</v>
      </c>
      <c r="V235" s="10" t="str">
        <f t="shared" si="11"/>
        <v>PROFESIONAL UNIVERSITARIO CÓDIGO 204407</v>
      </c>
    </row>
    <row r="236" spans="1:22" x14ac:dyDescent="0.25">
      <c r="A236">
        <v>94313563</v>
      </c>
      <c r="B236" t="s">
        <v>685</v>
      </c>
      <c r="C236" t="s">
        <v>653</v>
      </c>
      <c r="D236" t="str">
        <f t="shared" si="9"/>
        <v>WILSON GIRALDO FUQUENE</v>
      </c>
      <c r="E236">
        <v>620</v>
      </c>
      <c r="F236" t="s">
        <v>395</v>
      </c>
      <c r="G236">
        <v>100</v>
      </c>
      <c r="H236" t="s">
        <v>98</v>
      </c>
      <c r="I236">
        <v>3</v>
      </c>
      <c r="J236" t="s">
        <v>212</v>
      </c>
      <c r="K236">
        <v>620</v>
      </c>
      <c r="L236" t="s">
        <v>395</v>
      </c>
      <c r="M236">
        <v>0</v>
      </c>
      <c r="N236" t="s">
        <v>196</v>
      </c>
      <c r="O236">
        <v>0</v>
      </c>
      <c r="P236" t="s">
        <v>196</v>
      </c>
      <c r="Q236" t="str">
        <f t="shared" si="10"/>
        <v>INTENDENCIA REGIONAL DE LA ZONA SUR</v>
      </c>
      <c r="R236">
        <v>54</v>
      </c>
      <c r="S236" t="s">
        <v>1542</v>
      </c>
      <c r="T236" s="10">
        <v>404414</v>
      </c>
      <c r="U236" s="10" t="s">
        <v>8</v>
      </c>
      <c r="V236" s="10" t="str">
        <f t="shared" si="11"/>
        <v>AUXILIAR ADMINISTRATIVO CÓDIGO 404414</v>
      </c>
    </row>
    <row r="237" spans="1:22" x14ac:dyDescent="0.25">
      <c r="A237">
        <v>1130612945</v>
      </c>
      <c r="B237" t="s">
        <v>686</v>
      </c>
      <c r="C237" t="s">
        <v>687</v>
      </c>
      <c r="D237" t="str">
        <f t="shared" si="9"/>
        <v>PAOLA ANDREA ARTEAGA ESCOBAR</v>
      </c>
      <c r="E237">
        <v>620</v>
      </c>
      <c r="F237" t="s">
        <v>395</v>
      </c>
      <c r="G237">
        <v>100</v>
      </c>
      <c r="H237" t="s">
        <v>98</v>
      </c>
      <c r="I237">
        <v>3</v>
      </c>
      <c r="J237" t="s">
        <v>212</v>
      </c>
      <c r="K237">
        <v>620</v>
      </c>
      <c r="L237" t="s">
        <v>395</v>
      </c>
      <c r="M237">
        <v>0</v>
      </c>
      <c r="N237" t="s">
        <v>196</v>
      </c>
      <c r="O237">
        <v>0</v>
      </c>
      <c r="P237" t="s">
        <v>196</v>
      </c>
      <c r="Q237" t="str">
        <f t="shared" si="10"/>
        <v>INTENDENCIA REGIONAL DE LA ZONA SUR</v>
      </c>
      <c r="R237">
        <v>38</v>
      </c>
      <c r="S237" t="s">
        <v>3</v>
      </c>
      <c r="T237" s="10">
        <v>204407</v>
      </c>
      <c r="U237" s="10" t="s">
        <v>6</v>
      </c>
      <c r="V237" s="10" t="str">
        <f t="shared" si="11"/>
        <v>PROFESIONAL UNIVERSITARIO CÓDIGO 204407</v>
      </c>
    </row>
    <row r="238" spans="1:22" x14ac:dyDescent="0.25">
      <c r="A238">
        <v>1130635467</v>
      </c>
      <c r="B238" t="s">
        <v>688</v>
      </c>
      <c r="C238" t="s">
        <v>689</v>
      </c>
      <c r="D238" t="str">
        <f t="shared" si="9"/>
        <v>YENNIFER ANDREA ARANZAZU RICAURTE</v>
      </c>
      <c r="E238">
        <v>620</v>
      </c>
      <c r="F238" t="s">
        <v>395</v>
      </c>
      <c r="G238">
        <v>100</v>
      </c>
      <c r="H238" t="s">
        <v>98</v>
      </c>
      <c r="I238">
        <v>3</v>
      </c>
      <c r="J238" t="s">
        <v>212</v>
      </c>
      <c r="K238">
        <v>620</v>
      </c>
      <c r="L238" t="s">
        <v>395</v>
      </c>
      <c r="M238">
        <v>0</v>
      </c>
      <c r="N238" t="s">
        <v>196</v>
      </c>
      <c r="O238">
        <v>0</v>
      </c>
      <c r="P238" t="s">
        <v>196</v>
      </c>
      <c r="Q238" t="str">
        <f t="shared" si="10"/>
        <v>INTENDENCIA REGIONAL DE LA ZONA SUR</v>
      </c>
      <c r="R238">
        <v>38</v>
      </c>
      <c r="S238" t="s">
        <v>3</v>
      </c>
      <c r="T238" s="10">
        <v>204407</v>
      </c>
      <c r="U238" s="10" t="s">
        <v>6</v>
      </c>
      <c r="V238" s="10" t="str">
        <f t="shared" si="11"/>
        <v>PROFESIONAL UNIVERSITARIO CÓDIGO 204407</v>
      </c>
    </row>
    <row r="239" spans="1:22" x14ac:dyDescent="0.25">
      <c r="A239">
        <v>1144061945</v>
      </c>
      <c r="B239" t="s">
        <v>571</v>
      </c>
      <c r="C239" t="s">
        <v>690</v>
      </c>
      <c r="D239" t="str">
        <f t="shared" si="9"/>
        <v>DANIELA VELEZ TORO</v>
      </c>
      <c r="E239">
        <v>620</v>
      </c>
      <c r="F239" t="s">
        <v>395</v>
      </c>
      <c r="G239">
        <v>100</v>
      </c>
      <c r="H239" t="s">
        <v>98</v>
      </c>
      <c r="I239">
        <v>3</v>
      </c>
      <c r="J239" t="s">
        <v>212</v>
      </c>
      <c r="K239">
        <v>620</v>
      </c>
      <c r="L239" t="s">
        <v>395</v>
      </c>
      <c r="M239">
        <v>0</v>
      </c>
      <c r="N239" t="s">
        <v>196</v>
      </c>
      <c r="O239">
        <v>0</v>
      </c>
      <c r="P239" t="s">
        <v>196</v>
      </c>
      <c r="Q239" t="str">
        <f t="shared" si="10"/>
        <v>INTENDENCIA REGIONAL DE LA ZONA SUR</v>
      </c>
      <c r="R239">
        <v>32</v>
      </c>
      <c r="S239" t="s">
        <v>3</v>
      </c>
      <c r="T239" s="10">
        <v>204407</v>
      </c>
      <c r="U239" s="10" t="s">
        <v>6</v>
      </c>
      <c r="V239" s="10" t="str">
        <f t="shared" si="11"/>
        <v>PROFESIONAL UNIVERSITARIO CÓDIGO 204407</v>
      </c>
    </row>
    <row r="240" spans="1:22" x14ac:dyDescent="0.25">
      <c r="A240">
        <v>1144068501</v>
      </c>
      <c r="B240" t="s">
        <v>691</v>
      </c>
      <c r="C240" t="s">
        <v>692</v>
      </c>
      <c r="D240" t="str">
        <f t="shared" si="9"/>
        <v>ANA MARIA DELGADO PEREZ</v>
      </c>
      <c r="E240">
        <v>620</v>
      </c>
      <c r="F240" t="s">
        <v>395</v>
      </c>
      <c r="G240">
        <v>100</v>
      </c>
      <c r="H240" t="s">
        <v>98</v>
      </c>
      <c r="I240">
        <v>3</v>
      </c>
      <c r="J240" t="s">
        <v>212</v>
      </c>
      <c r="K240">
        <v>620</v>
      </c>
      <c r="L240" t="s">
        <v>395</v>
      </c>
      <c r="M240">
        <v>0</v>
      </c>
      <c r="N240" t="s">
        <v>196</v>
      </c>
      <c r="O240">
        <v>0</v>
      </c>
      <c r="P240" t="s">
        <v>196</v>
      </c>
      <c r="Q240" t="str">
        <f t="shared" si="10"/>
        <v>INTENDENCIA REGIONAL DE LA ZONA SUR</v>
      </c>
      <c r="R240">
        <v>31</v>
      </c>
      <c r="S240" t="s">
        <v>3</v>
      </c>
      <c r="T240" s="10">
        <v>20441</v>
      </c>
      <c r="U240" s="10" t="s">
        <v>6</v>
      </c>
      <c r="V240" s="10" t="str">
        <f t="shared" si="11"/>
        <v>PROFESIONAL UNIVERSITARIO CÓDIGO 20441</v>
      </c>
    </row>
    <row r="241" spans="1:22" x14ac:dyDescent="0.25">
      <c r="A241">
        <v>66949128</v>
      </c>
      <c r="B241" t="s">
        <v>693</v>
      </c>
      <c r="C241" t="s">
        <v>694</v>
      </c>
      <c r="D241" t="str">
        <f t="shared" si="9"/>
        <v>MARIA MERCEDES OLIVA BUITRAGO</v>
      </c>
      <c r="E241">
        <v>620</v>
      </c>
      <c r="F241" t="s">
        <v>395</v>
      </c>
      <c r="G241">
        <v>100</v>
      </c>
      <c r="H241" t="s">
        <v>98</v>
      </c>
      <c r="I241">
        <v>3</v>
      </c>
      <c r="J241" t="s">
        <v>212</v>
      </c>
      <c r="K241">
        <v>620</v>
      </c>
      <c r="L241" t="s">
        <v>395</v>
      </c>
      <c r="M241">
        <v>0</v>
      </c>
      <c r="N241" t="s">
        <v>196</v>
      </c>
      <c r="O241">
        <v>0</v>
      </c>
      <c r="P241" t="s">
        <v>196</v>
      </c>
      <c r="Q241" t="str">
        <f t="shared" si="10"/>
        <v>INTENDENCIA REGIONAL DE LA ZONA SUR</v>
      </c>
      <c r="R241">
        <v>50</v>
      </c>
      <c r="S241" t="s">
        <v>3</v>
      </c>
      <c r="T241" s="10">
        <v>204407</v>
      </c>
      <c r="U241" s="10" t="s">
        <v>6</v>
      </c>
      <c r="V241" s="10" t="str">
        <f t="shared" si="11"/>
        <v>PROFESIONAL UNIVERSITARIO CÓDIGO 204407</v>
      </c>
    </row>
    <row r="242" spans="1:22" x14ac:dyDescent="0.25">
      <c r="A242">
        <v>66971402</v>
      </c>
      <c r="B242" t="s">
        <v>695</v>
      </c>
      <c r="C242" t="s">
        <v>696</v>
      </c>
      <c r="D242" t="str">
        <f t="shared" si="9"/>
        <v>CLAUDIA ANDREA PINZON LOPEZ</v>
      </c>
      <c r="E242">
        <v>620</v>
      </c>
      <c r="F242" t="s">
        <v>395</v>
      </c>
      <c r="G242">
        <v>100</v>
      </c>
      <c r="H242" t="s">
        <v>98</v>
      </c>
      <c r="I242">
        <v>3</v>
      </c>
      <c r="J242" t="s">
        <v>212</v>
      </c>
      <c r="K242">
        <v>620</v>
      </c>
      <c r="L242" t="s">
        <v>395</v>
      </c>
      <c r="M242">
        <v>0</v>
      </c>
      <c r="N242" t="s">
        <v>196</v>
      </c>
      <c r="O242">
        <v>0</v>
      </c>
      <c r="P242" t="s">
        <v>196</v>
      </c>
      <c r="Q242" t="str">
        <f t="shared" si="10"/>
        <v>INTENDENCIA REGIONAL DE LA ZONA SUR</v>
      </c>
      <c r="R242">
        <v>49</v>
      </c>
      <c r="S242" t="s">
        <v>3</v>
      </c>
      <c r="T242" s="10">
        <v>421022</v>
      </c>
      <c r="U242" s="10" t="s">
        <v>11</v>
      </c>
      <c r="V242" s="10" t="str">
        <f t="shared" si="11"/>
        <v>SECRETARIO EJECUTIVO CÓDIGO 421022</v>
      </c>
    </row>
    <row r="243" spans="1:22" x14ac:dyDescent="0.25">
      <c r="A243">
        <v>1144091761</v>
      </c>
      <c r="B243" t="s">
        <v>697</v>
      </c>
      <c r="C243" t="s">
        <v>698</v>
      </c>
      <c r="D243" t="str">
        <f t="shared" si="9"/>
        <v>MARIA ANDREA SANTACRUZ OTERO</v>
      </c>
      <c r="E243">
        <v>620</v>
      </c>
      <c r="F243" t="s">
        <v>395</v>
      </c>
      <c r="G243">
        <v>100</v>
      </c>
      <c r="H243" t="s">
        <v>98</v>
      </c>
      <c r="I243">
        <v>3</v>
      </c>
      <c r="J243" t="s">
        <v>212</v>
      </c>
      <c r="K243">
        <v>620</v>
      </c>
      <c r="L243" t="s">
        <v>395</v>
      </c>
      <c r="M243">
        <v>0</v>
      </c>
      <c r="N243" t="s">
        <v>196</v>
      </c>
      <c r="O243">
        <v>0</v>
      </c>
      <c r="P243" t="s">
        <v>196</v>
      </c>
      <c r="Q243" t="str">
        <f t="shared" si="10"/>
        <v>INTENDENCIA REGIONAL DE LA ZONA SUR</v>
      </c>
      <c r="R243">
        <v>28</v>
      </c>
      <c r="S243" t="s">
        <v>3</v>
      </c>
      <c r="T243" s="10">
        <v>404414</v>
      </c>
      <c r="U243" s="10" t="s">
        <v>8</v>
      </c>
      <c r="V243" s="10" t="str">
        <f t="shared" si="11"/>
        <v>AUXILIAR ADMINISTRATIVO CÓDIGO 404414</v>
      </c>
    </row>
    <row r="244" spans="1:22" x14ac:dyDescent="0.25">
      <c r="A244">
        <v>1144093645</v>
      </c>
      <c r="B244" t="s">
        <v>664</v>
      </c>
      <c r="C244" t="s">
        <v>699</v>
      </c>
      <c r="D244" t="str">
        <f t="shared" si="9"/>
        <v>MARIA ALEJANDRA SANCHEZ RODRIGUEZ</v>
      </c>
      <c r="E244">
        <v>620</v>
      </c>
      <c r="F244" t="s">
        <v>395</v>
      </c>
      <c r="G244">
        <v>100</v>
      </c>
      <c r="H244" t="s">
        <v>98</v>
      </c>
      <c r="I244">
        <v>3</v>
      </c>
      <c r="J244" t="s">
        <v>212</v>
      </c>
      <c r="K244">
        <v>620</v>
      </c>
      <c r="L244" t="s">
        <v>395</v>
      </c>
      <c r="M244">
        <v>0</v>
      </c>
      <c r="N244" t="s">
        <v>196</v>
      </c>
      <c r="O244">
        <v>0</v>
      </c>
      <c r="P244" t="s">
        <v>196</v>
      </c>
      <c r="Q244" t="str">
        <f t="shared" si="10"/>
        <v>INTENDENCIA REGIONAL DE LA ZONA SUR</v>
      </c>
      <c r="R244">
        <v>28</v>
      </c>
      <c r="S244" t="s">
        <v>3</v>
      </c>
      <c r="T244" s="10">
        <v>20441</v>
      </c>
      <c r="U244" s="10" t="s">
        <v>6</v>
      </c>
      <c r="V244" s="10" t="str">
        <f t="shared" si="11"/>
        <v>PROFESIONAL UNIVERSITARIO CÓDIGO 20441</v>
      </c>
    </row>
    <row r="245" spans="1:22" x14ac:dyDescent="0.25">
      <c r="A245">
        <v>1144179813</v>
      </c>
      <c r="B245" t="s">
        <v>700</v>
      </c>
      <c r="C245" t="s">
        <v>701</v>
      </c>
      <c r="D245" t="str">
        <f t="shared" si="9"/>
        <v>JESSICA MARIA MARIN VALENCIA</v>
      </c>
      <c r="E245">
        <v>620</v>
      </c>
      <c r="F245" t="s">
        <v>395</v>
      </c>
      <c r="G245">
        <v>100</v>
      </c>
      <c r="H245" t="s">
        <v>98</v>
      </c>
      <c r="I245">
        <v>3</v>
      </c>
      <c r="J245" t="s">
        <v>212</v>
      </c>
      <c r="K245">
        <v>620</v>
      </c>
      <c r="L245" t="s">
        <v>395</v>
      </c>
      <c r="M245">
        <v>0</v>
      </c>
      <c r="N245" t="s">
        <v>196</v>
      </c>
      <c r="O245">
        <v>0</v>
      </c>
      <c r="P245" t="s">
        <v>196</v>
      </c>
      <c r="Q245" t="str">
        <f t="shared" si="10"/>
        <v>INTENDENCIA REGIONAL DE LA ZONA SUR</v>
      </c>
      <c r="R245">
        <v>31</v>
      </c>
      <c r="S245" t="s">
        <v>3</v>
      </c>
      <c r="T245" s="10">
        <v>404414</v>
      </c>
      <c r="U245" s="10" t="s">
        <v>8</v>
      </c>
      <c r="V245" s="10" t="str">
        <f t="shared" si="11"/>
        <v>AUXILIAR ADMINISTRATIVO CÓDIGO 404414</v>
      </c>
    </row>
    <row r="246" spans="1:22" x14ac:dyDescent="0.25">
      <c r="A246">
        <v>1151942302</v>
      </c>
      <c r="B246" t="s">
        <v>702</v>
      </c>
      <c r="C246" t="s">
        <v>699</v>
      </c>
      <c r="D246" t="str">
        <f t="shared" si="9"/>
        <v>YONE ALEXANDER SANCHEZ RODRIGUEZ</v>
      </c>
      <c r="E246">
        <v>620</v>
      </c>
      <c r="F246" t="s">
        <v>395</v>
      </c>
      <c r="G246">
        <v>100</v>
      </c>
      <c r="H246" t="s">
        <v>98</v>
      </c>
      <c r="I246">
        <v>3</v>
      </c>
      <c r="J246" t="s">
        <v>212</v>
      </c>
      <c r="K246">
        <v>620</v>
      </c>
      <c r="L246" t="s">
        <v>395</v>
      </c>
      <c r="M246">
        <v>0</v>
      </c>
      <c r="N246" t="s">
        <v>196</v>
      </c>
      <c r="O246">
        <v>0</v>
      </c>
      <c r="P246" t="s">
        <v>196</v>
      </c>
      <c r="Q246" t="str">
        <f t="shared" si="10"/>
        <v>INTENDENCIA REGIONAL DE LA ZONA SUR</v>
      </c>
      <c r="R246">
        <v>34</v>
      </c>
      <c r="S246" t="s">
        <v>1542</v>
      </c>
      <c r="T246" s="10">
        <v>204407</v>
      </c>
      <c r="U246" s="10" t="s">
        <v>6</v>
      </c>
      <c r="V246" s="10" t="str">
        <f t="shared" si="11"/>
        <v>PROFESIONAL UNIVERSITARIO CÓDIGO 204407</v>
      </c>
    </row>
    <row r="247" spans="1:22" x14ac:dyDescent="0.25">
      <c r="A247">
        <v>1089479687</v>
      </c>
      <c r="B247" t="s">
        <v>703</v>
      </c>
      <c r="C247" t="s">
        <v>704</v>
      </c>
      <c r="D247" t="str">
        <f t="shared" si="9"/>
        <v>CRISTIAN CAMILO SOLARTE ALVEAR</v>
      </c>
      <c r="E247">
        <v>620</v>
      </c>
      <c r="F247" t="s">
        <v>395</v>
      </c>
      <c r="G247">
        <v>100</v>
      </c>
      <c r="H247" t="s">
        <v>98</v>
      </c>
      <c r="I247">
        <v>3</v>
      </c>
      <c r="J247" t="s">
        <v>212</v>
      </c>
      <c r="K247">
        <v>620</v>
      </c>
      <c r="L247" t="s">
        <v>395</v>
      </c>
      <c r="M247">
        <v>0</v>
      </c>
      <c r="N247" t="s">
        <v>196</v>
      </c>
      <c r="O247">
        <v>0</v>
      </c>
      <c r="P247" t="s">
        <v>196</v>
      </c>
      <c r="Q247" t="str">
        <f t="shared" si="10"/>
        <v>INTENDENCIA REGIONAL DE LA ZONA SUR</v>
      </c>
      <c r="R247">
        <v>38</v>
      </c>
      <c r="S247" t="s">
        <v>1542</v>
      </c>
      <c r="T247" s="10">
        <v>204407</v>
      </c>
      <c r="U247" s="10" t="s">
        <v>6</v>
      </c>
      <c r="V247" s="10" t="str">
        <f t="shared" si="11"/>
        <v>PROFESIONAL UNIVERSITARIO CÓDIGO 204407</v>
      </c>
    </row>
    <row r="248" spans="1:22" x14ac:dyDescent="0.25">
      <c r="A248">
        <v>1107041617</v>
      </c>
      <c r="B248" t="s">
        <v>705</v>
      </c>
      <c r="C248" t="s">
        <v>706</v>
      </c>
      <c r="D248" t="str">
        <f t="shared" si="9"/>
        <v>DIANA MARCELA SILVA GARCIA</v>
      </c>
      <c r="E248">
        <v>620</v>
      </c>
      <c r="F248" t="s">
        <v>395</v>
      </c>
      <c r="G248">
        <v>100</v>
      </c>
      <c r="H248" t="s">
        <v>98</v>
      </c>
      <c r="I248">
        <v>3</v>
      </c>
      <c r="J248" t="s">
        <v>212</v>
      </c>
      <c r="K248">
        <v>620</v>
      </c>
      <c r="L248" t="s">
        <v>395</v>
      </c>
      <c r="M248">
        <v>0</v>
      </c>
      <c r="N248" t="s">
        <v>196</v>
      </c>
      <c r="O248">
        <v>0</v>
      </c>
      <c r="P248" t="s">
        <v>196</v>
      </c>
      <c r="Q248" t="str">
        <f t="shared" si="10"/>
        <v>INTENDENCIA REGIONAL DE LA ZONA SUR</v>
      </c>
      <c r="R248">
        <v>38</v>
      </c>
      <c r="S248" t="s">
        <v>3</v>
      </c>
      <c r="T248" s="10">
        <v>20441</v>
      </c>
      <c r="U248" s="10" t="s">
        <v>6</v>
      </c>
      <c r="V248" s="10" t="str">
        <f t="shared" si="11"/>
        <v>PROFESIONAL UNIVERSITARIO CÓDIGO 20441</v>
      </c>
    </row>
    <row r="249" spans="1:22" x14ac:dyDescent="0.25">
      <c r="A249">
        <v>1152209816</v>
      </c>
      <c r="B249" t="s">
        <v>707</v>
      </c>
      <c r="C249" t="s">
        <v>708</v>
      </c>
      <c r="D249" t="str">
        <f t="shared" si="9"/>
        <v>SANTIAGO PEREZ VASQUEZ</v>
      </c>
      <c r="E249">
        <v>405</v>
      </c>
      <c r="F249" t="s">
        <v>709</v>
      </c>
      <c r="G249">
        <v>100</v>
      </c>
      <c r="H249" t="s">
        <v>98</v>
      </c>
      <c r="I249">
        <v>2</v>
      </c>
      <c r="J249" t="s">
        <v>195</v>
      </c>
      <c r="K249">
        <v>400</v>
      </c>
      <c r="L249" t="s">
        <v>347</v>
      </c>
      <c r="M249">
        <v>405</v>
      </c>
      <c r="N249" t="s">
        <v>709</v>
      </c>
      <c r="O249">
        <v>0</v>
      </c>
      <c r="P249" t="s">
        <v>196</v>
      </c>
      <c r="Q249" t="str">
        <f t="shared" si="10"/>
        <v>GRUPO DE PROCESOS DE LIQUIDACION JUDICIAL 1</v>
      </c>
      <c r="R249">
        <v>30</v>
      </c>
      <c r="S249" t="s">
        <v>1542</v>
      </c>
      <c r="T249" s="10">
        <v>204411</v>
      </c>
      <c r="U249" s="10" t="s">
        <v>6</v>
      </c>
      <c r="V249" s="10" t="str">
        <f t="shared" si="11"/>
        <v>PROFESIONAL UNIVERSITARIO CÓDIGO 204411</v>
      </c>
    </row>
    <row r="250" spans="1:22" x14ac:dyDescent="0.25">
      <c r="A250">
        <v>53119782</v>
      </c>
      <c r="B250" t="s">
        <v>710</v>
      </c>
      <c r="C250" t="s">
        <v>711</v>
      </c>
      <c r="D250" t="str">
        <f t="shared" si="9"/>
        <v>MARIA FERNANDA CEDIEL MENDEZ</v>
      </c>
      <c r="E250">
        <v>425</v>
      </c>
      <c r="F250" t="s">
        <v>86</v>
      </c>
      <c r="G250">
        <v>100</v>
      </c>
      <c r="H250" t="s">
        <v>98</v>
      </c>
      <c r="I250">
        <v>2</v>
      </c>
      <c r="J250" t="s">
        <v>195</v>
      </c>
      <c r="K250">
        <v>400</v>
      </c>
      <c r="L250" t="s">
        <v>347</v>
      </c>
      <c r="M250">
        <v>425</v>
      </c>
      <c r="N250" t="s">
        <v>86</v>
      </c>
      <c r="O250">
        <v>0</v>
      </c>
      <c r="P250" t="s">
        <v>196</v>
      </c>
      <c r="Q250" t="str">
        <f t="shared" si="10"/>
        <v>GRUPO DE ACUERDOS DE INSOLVENCIA EN EJECUCION C</v>
      </c>
      <c r="R250">
        <v>39</v>
      </c>
      <c r="S250" t="s">
        <v>3</v>
      </c>
      <c r="T250" s="10">
        <v>204411</v>
      </c>
      <c r="U250" s="10" t="s">
        <v>6</v>
      </c>
      <c r="V250" s="10" t="str">
        <f t="shared" si="11"/>
        <v>PROFESIONAL UNIVERSITARIO CÓDIGO 204411</v>
      </c>
    </row>
    <row r="251" spans="1:22" x14ac:dyDescent="0.25">
      <c r="A251">
        <v>1013657883</v>
      </c>
      <c r="B251" t="s">
        <v>712</v>
      </c>
      <c r="C251" t="s">
        <v>713</v>
      </c>
      <c r="D251" t="str">
        <f t="shared" si="9"/>
        <v>ANDRES FELIPE TORRES MESA</v>
      </c>
      <c r="E251">
        <v>460</v>
      </c>
      <c r="F251" t="s">
        <v>95</v>
      </c>
      <c r="G251">
        <v>100</v>
      </c>
      <c r="H251" t="s">
        <v>98</v>
      </c>
      <c r="I251">
        <v>2</v>
      </c>
      <c r="J251" t="s">
        <v>195</v>
      </c>
      <c r="K251">
        <v>400</v>
      </c>
      <c r="L251" t="s">
        <v>347</v>
      </c>
      <c r="M251">
        <v>460</v>
      </c>
      <c r="N251" t="s">
        <v>95</v>
      </c>
      <c r="O251">
        <v>0</v>
      </c>
      <c r="P251" t="s">
        <v>196</v>
      </c>
      <c r="Q251" t="str">
        <f t="shared" si="10"/>
        <v>GRUPO DE ADMISIONES</v>
      </c>
      <c r="R251">
        <v>30</v>
      </c>
      <c r="S251" t="s">
        <v>1542</v>
      </c>
      <c r="T251" s="10">
        <v>204407</v>
      </c>
      <c r="U251" s="10" t="s">
        <v>6</v>
      </c>
      <c r="V251" s="10" t="str">
        <f t="shared" si="11"/>
        <v>PROFESIONAL UNIVERSITARIO CÓDIGO 204407</v>
      </c>
    </row>
    <row r="252" spans="1:22" x14ac:dyDescent="0.25">
      <c r="A252">
        <v>80770896</v>
      </c>
      <c r="B252" t="s">
        <v>714</v>
      </c>
      <c r="C252" t="s">
        <v>715</v>
      </c>
      <c r="D252" t="str">
        <f t="shared" si="9"/>
        <v>JUAN CARLOS HERRERA MORENO</v>
      </c>
      <c r="E252">
        <v>428</v>
      </c>
      <c r="F252" t="s">
        <v>114</v>
      </c>
      <c r="G252">
        <v>100</v>
      </c>
      <c r="H252" t="s">
        <v>98</v>
      </c>
      <c r="I252">
        <v>2</v>
      </c>
      <c r="J252" t="s">
        <v>195</v>
      </c>
      <c r="K252">
        <v>400</v>
      </c>
      <c r="L252" t="s">
        <v>347</v>
      </c>
      <c r="M252">
        <v>428</v>
      </c>
      <c r="N252" t="s">
        <v>114</v>
      </c>
      <c r="O252">
        <v>0</v>
      </c>
      <c r="P252" t="s">
        <v>196</v>
      </c>
      <c r="Q252" t="str">
        <f t="shared" si="10"/>
        <v>DIRECCION DE PROCESOS DE REORGANIZACION I</v>
      </c>
      <c r="R252">
        <v>40</v>
      </c>
      <c r="S252" t="s">
        <v>1542</v>
      </c>
      <c r="T252" s="10">
        <v>10519</v>
      </c>
      <c r="U252" s="10" t="s">
        <v>58</v>
      </c>
      <c r="V252" s="10" t="str">
        <f t="shared" si="11"/>
        <v>DIRECTOR DE SUPER INTENDENCIA CÓDIGO 10519</v>
      </c>
    </row>
    <row r="253" spans="1:22" x14ac:dyDescent="0.25">
      <c r="A253">
        <v>1018447012</v>
      </c>
      <c r="B253" t="s">
        <v>716</v>
      </c>
      <c r="C253" t="s">
        <v>717</v>
      </c>
      <c r="D253" t="str">
        <f t="shared" si="9"/>
        <v>YEIMI ADRIANA BARACALDO NEMEGUEN</v>
      </c>
      <c r="E253">
        <v>429</v>
      </c>
      <c r="F253" t="s">
        <v>87</v>
      </c>
      <c r="G253">
        <v>100</v>
      </c>
      <c r="H253" t="s">
        <v>98</v>
      </c>
      <c r="I253">
        <v>2</v>
      </c>
      <c r="J253" t="s">
        <v>195</v>
      </c>
      <c r="K253">
        <v>400</v>
      </c>
      <c r="L253" t="s">
        <v>347</v>
      </c>
      <c r="M253">
        <v>429</v>
      </c>
      <c r="N253" t="s">
        <v>87</v>
      </c>
      <c r="O253">
        <v>0</v>
      </c>
      <c r="P253" t="s">
        <v>196</v>
      </c>
      <c r="Q253" t="str">
        <f t="shared" si="10"/>
        <v>DIRECCION DE PROCESOS DE REORGANIZACION II</v>
      </c>
      <c r="R253">
        <v>34</v>
      </c>
      <c r="S253" t="s">
        <v>3</v>
      </c>
      <c r="T253" s="10">
        <v>10519</v>
      </c>
      <c r="U253" s="10" t="s">
        <v>58</v>
      </c>
      <c r="V253" s="10" t="str">
        <f t="shared" si="11"/>
        <v>DIRECTOR DE SUPER INTENDENCIA CÓDIGO 10519</v>
      </c>
    </row>
    <row r="254" spans="1:22" x14ac:dyDescent="0.25">
      <c r="A254">
        <v>1015422727</v>
      </c>
      <c r="B254" t="s">
        <v>718</v>
      </c>
      <c r="C254" t="s">
        <v>719</v>
      </c>
      <c r="D254" t="str">
        <f t="shared" si="9"/>
        <v>OSCAR ALFREDO GOMEZ MENDOZA</v>
      </c>
      <c r="E254">
        <v>426</v>
      </c>
      <c r="F254" t="s">
        <v>110</v>
      </c>
      <c r="G254">
        <v>100</v>
      </c>
      <c r="H254" t="s">
        <v>98</v>
      </c>
      <c r="I254">
        <v>2</v>
      </c>
      <c r="J254" t="s">
        <v>195</v>
      </c>
      <c r="K254">
        <v>400</v>
      </c>
      <c r="L254" t="s">
        <v>347</v>
      </c>
      <c r="M254">
        <v>426</v>
      </c>
      <c r="N254" t="s">
        <v>110</v>
      </c>
      <c r="O254">
        <v>0</v>
      </c>
      <c r="P254" t="s">
        <v>196</v>
      </c>
      <c r="Q254" t="str">
        <f t="shared" si="10"/>
        <v>DIRECCION DE ACUERDOS DE INSOLVENCIA EN EJECUCION</v>
      </c>
      <c r="R254">
        <v>34</v>
      </c>
      <c r="S254" t="s">
        <v>1542</v>
      </c>
      <c r="T254" s="10">
        <v>10519</v>
      </c>
      <c r="U254" s="10" t="s">
        <v>58</v>
      </c>
      <c r="V254" s="10" t="str">
        <f t="shared" si="11"/>
        <v>DIRECTOR DE SUPER INTENDENCIA CÓDIGO 10519</v>
      </c>
    </row>
    <row r="255" spans="1:22" x14ac:dyDescent="0.25">
      <c r="A255">
        <v>1014189348</v>
      </c>
      <c r="B255" t="s">
        <v>559</v>
      </c>
      <c r="C255" t="s">
        <v>720</v>
      </c>
      <c r="D255" t="str">
        <f t="shared" si="9"/>
        <v>MARIA ANGELICA MERCHAN LOPEZ</v>
      </c>
      <c r="E255">
        <v>400</v>
      </c>
      <c r="F255" t="s">
        <v>346</v>
      </c>
      <c r="G255">
        <v>100</v>
      </c>
      <c r="H255" t="s">
        <v>98</v>
      </c>
      <c r="I255">
        <v>2</v>
      </c>
      <c r="J255" t="s">
        <v>195</v>
      </c>
      <c r="K255">
        <v>400</v>
      </c>
      <c r="L255" t="s">
        <v>347</v>
      </c>
      <c r="M255">
        <v>0</v>
      </c>
      <c r="N255" t="s">
        <v>196</v>
      </c>
      <c r="O255">
        <v>0</v>
      </c>
      <c r="P255" t="s">
        <v>196</v>
      </c>
      <c r="Q255" t="str">
        <f t="shared" si="10"/>
        <v>DELEGATURA PARA PROCEDIMIENTOS DE INSOLVENCIA</v>
      </c>
      <c r="R255">
        <v>37</v>
      </c>
      <c r="S255" t="s">
        <v>3</v>
      </c>
      <c r="T255" s="10">
        <v>204411</v>
      </c>
      <c r="U255" s="10" t="s">
        <v>6</v>
      </c>
      <c r="V255" s="10" t="str">
        <f t="shared" si="11"/>
        <v>PROFESIONAL UNIVERSITARIO CÓDIGO 204411</v>
      </c>
    </row>
    <row r="256" spans="1:22" x14ac:dyDescent="0.25">
      <c r="A256">
        <v>1007470322</v>
      </c>
      <c r="B256" t="s">
        <v>721</v>
      </c>
      <c r="C256" t="s">
        <v>722</v>
      </c>
      <c r="D256" t="str">
        <f t="shared" si="9"/>
        <v>LINA MARGARITA MARTINEZ CABARCAS</v>
      </c>
      <c r="E256">
        <v>400</v>
      </c>
      <c r="F256" t="s">
        <v>346</v>
      </c>
      <c r="G256">
        <v>100</v>
      </c>
      <c r="H256" t="s">
        <v>98</v>
      </c>
      <c r="I256">
        <v>2</v>
      </c>
      <c r="J256" t="s">
        <v>195</v>
      </c>
      <c r="K256">
        <v>400</v>
      </c>
      <c r="L256" t="s">
        <v>347</v>
      </c>
      <c r="M256">
        <v>0</v>
      </c>
      <c r="N256" t="s">
        <v>196</v>
      </c>
      <c r="O256">
        <v>0</v>
      </c>
      <c r="P256" t="s">
        <v>196</v>
      </c>
      <c r="Q256" t="str">
        <f t="shared" si="10"/>
        <v>DELEGATURA PARA PROCEDIMIENTOS DE INSOLVENCIA</v>
      </c>
      <c r="R256">
        <v>23</v>
      </c>
      <c r="S256" t="s">
        <v>3</v>
      </c>
      <c r="T256" s="10">
        <v>20441</v>
      </c>
      <c r="U256" s="10" t="s">
        <v>6</v>
      </c>
      <c r="V256" s="10" t="str">
        <f t="shared" si="11"/>
        <v>PROFESIONAL UNIVERSITARIO CÓDIGO 20441</v>
      </c>
    </row>
    <row r="257" spans="1:22" x14ac:dyDescent="0.25">
      <c r="A257">
        <v>79642671</v>
      </c>
      <c r="B257" t="s">
        <v>723</v>
      </c>
      <c r="C257" t="s">
        <v>724</v>
      </c>
      <c r="D257" t="str">
        <f t="shared" si="9"/>
        <v>LUIS EFRAIN GAYON LIZARAZO</v>
      </c>
      <c r="E257">
        <v>400</v>
      </c>
      <c r="F257" t="s">
        <v>346</v>
      </c>
      <c r="G257">
        <v>100</v>
      </c>
      <c r="H257" t="s">
        <v>98</v>
      </c>
      <c r="I257">
        <v>2</v>
      </c>
      <c r="J257" t="s">
        <v>195</v>
      </c>
      <c r="K257">
        <v>400</v>
      </c>
      <c r="L257" t="s">
        <v>347</v>
      </c>
      <c r="M257">
        <v>0</v>
      </c>
      <c r="N257" t="s">
        <v>196</v>
      </c>
      <c r="O257">
        <v>0</v>
      </c>
      <c r="P257" t="s">
        <v>196</v>
      </c>
      <c r="Q257" t="str">
        <f t="shared" si="10"/>
        <v>DELEGATURA PARA PROCEDIMIENTOS DE INSOLVENCIA</v>
      </c>
      <c r="R257">
        <v>52</v>
      </c>
      <c r="S257" t="s">
        <v>1542</v>
      </c>
      <c r="T257" s="10">
        <v>410314</v>
      </c>
      <c r="U257" s="10" t="s">
        <v>54</v>
      </c>
      <c r="V257" s="10" t="str">
        <f t="shared" si="11"/>
        <v>CONDUCTOR MECANICO CÓDIGO 410314</v>
      </c>
    </row>
    <row r="258" spans="1:22" x14ac:dyDescent="0.25">
      <c r="A258">
        <v>93401438</v>
      </c>
      <c r="B258" t="s">
        <v>725</v>
      </c>
      <c r="C258" t="s">
        <v>726</v>
      </c>
      <c r="D258" t="str">
        <f t="shared" si="9"/>
        <v>ALVARO ALEXANDER YEPES MEDINA</v>
      </c>
      <c r="E258">
        <v>444</v>
      </c>
      <c r="F258" t="s">
        <v>727</v>
      </c>
      <c r="G258">
        <v>100</v>
      </c>
      <c r="H258" t="s">
        <v>98</v>
      </c>
      <c r="I258">
        <v>2</v>
      </c>
      <c r="J258" t="s">
        <v>195</v>
      </c>
      <c r="K258">
        <v>400</v>
      </c>
      <c r="L258" t="s">
        <v>347</v>
      </c>
      <c r="M258">
        <v>444</v>
      </c>
      <c r="N258" t="s">
        <v>728</v>
      </c>
      <c r="O258">
        <v>0</v>
      </c>
      <c r="P258" t="s">
        <v>196</v>
      </c>
      <c r="Q258" t="str">
        <f t="shared" si="10"/>
        <v>GRUPO DE PROCESOS DE LIQUIDACION A</v>
      </c>
      <c r="R258">
        <v>49</v>
      </c>
      <c r="S258" t="s">
        <v>1542</v>
      </c>
      <c r="T258" s="10">
        <v>202818</v>
      </c>
      <c r="U258" s="10" t="s">
        <v>9</v>
      </c>
      <c r="V258" s="10" t="str">
        <f t="shared" si="11"/>
        <v>PROFESIONAL ESPECIALIZADO CÓDIGO 202818</v>
      </c>
    </row>
    <row r="259" spans="1:22" x14ac:dyDescent="0.25">
      <c r="A259">
        <v>52956417</v>
      </c>
      <c r="B259" t="s">
        <v>610</v>
      </c>
      <c r="C259" t="s">
        <v>729</v>
      </c>
      <c r="D259" t="str">
        <f t="shared" ref="D259:D322" si="12">TRIM(B259)&amp;" "&amp;TRIM(C259)</f>
        <v>MARTHA LILIANA VARELA HERRERA</v>
      </c>
      <c r="E259">
        <v>400</v>
      </c>
      <c r="F259" t="s">
        <v>346</v>
      </c>
      <c r="G259">
        <v>100</v>
      </c>
      <c r="H259" t="s">
        <v>98</v>
      </c>
      <c r="I259">
        <v>2</v>
      </c>
      <c r="J259" t="s">
        <v>195</v>
      </c>
      <c r="K259">
        <v>400</v>
      </c>
      <c r="L259" t="s">
        <v>347</v>
      </c>
      <c r="M259">
        <v>0</v>
      </c>
      <c r="N259" t="s">
        <v>196</v>
      </c>
      <c r="O259">
        <v>0</v>
      </c>
      <c r="P259" t="s">
        <v>196</v>
      </c>
      <c r="Q259" t="str">
        <f t="shared" ref="Q259:Q322" si="13">IF(TRIM(P259)="NIVEL",IF(TRIM(N259)="NIVEL",IF(TRIM(L259)="NIVEL",IF(TRIM(J259)="NIVEL",TRIM(H259),TRIM(J259)),TRIM(L259)),TRIM(N259)),TRIM(P259))</f>
        <v>DELEGATURA PARA PROCEDIMIENTOS DE INSOLVENCIA</v>
      </c>
      <c r="R259">
        <v>41</v>
      </c>
      <c r="S259" t="s">
        <v>3</v>
      </c>
      <c r="T259" s="10">
        <v>421018</v>
      </c>
      <c r="U259" s="10" t="s">
        <v>11</v>
      </c>
      <c r="V259" s="10" t="str">
        <f t="shared" ref="V259:V322" si="14">TRIM(U259)&amp;" CÓDIGO "&amp;TRIM(T259)</f>
        <v>SECRETARIO EJECUTIVO CÓDIGO 421018</v>
      </c>
    </row>
    <row r="260" spans="1:22" x14ac:dyDescent="0.25">
      <c r="A260">
        <v>1110553900</v>
      </c>
      <c r="B260" t="s">
        <v>730</v>
      </c>
      <c r="C260" t="s">
        <v>731</v>
      </c>
      <c r="D260" t="str">
        <f t="shared" si="12"/>
        <v>NATALIA TOVAR PATARROYO</v>
      </c>
      <c r="E260">
        <v>100</v>
      </c>
      <c r="F260" t="s">
        <v>98</v>
      </c>
      <c r="G260">
        <v>100</v>
      </c>
      <c r="H260" t="s">
        <v>98</v>
      </c>
      <c r="I260">
        <v>0</v>
      </c>
      <c r="J260" t="s">
        <v>196</v>
      </c>
      <c r="K260">
        <v>0</v>
      </c>
      <c r="L260" t="s">
        <v>196</v>
      </c>
      <c r="M260">
        <v>0</v>
      </c>
      <c r="N260" t="s">
        <v>196</v>
      </c>
      <c r="O260">
        <v>0</v>
      </c>
      <c r="P260" t="s">
        <v>196</v>
      </c>
      <c r="Q260" t="str">
        <f t="shared" si="13"/>
        <v>DESPACHO DEL SUPERINTENDENTE</v>
      </c>
      <c r="R260">
        <v>31</v>
      </c>
      <c r="S260" t="s">
        <v>3</v>
      </c>
      <c r="T260" s="10">
        <v>10519</v>
      </c>
      <c r="U260" s="10" t="s">
        <v>58</v>
      </c>
      <c r="V260" s="10" t="str">
        <f t="shared" si="14"/>
        <v>DIRECTOR DE SUPER INTENDENCIA CÓDIGO 10519</v>
      </c>
    </row>
    <row r="261" spans="1:22" x14ac:dyDescent="0.25">
      <c r="A261">
        <v>1015398666</v>
      </c>
      <c r="B261" t="s">
        <v>235</v>
      </c>
      <c r="C261" t="s">
        <v>732</v>
      </c>
      <c r="D261" t="str">
        <f t="shared" si="12"/>
        <v>OLGA LUCIA MARIÑO PINTO</v>
      </c>
      <c r="E261">
        <v>443</v>
      </c>
      <c r="F261" t="s">
        <v>733</v>
      </c>
      <c r="G261">
        <v>100</v>
      </c>
      <c r="H261" t="s">
        <v>98</v>
      </c>
      <c r="I261">
        <v>2</v>
      </c>
      <c r="J261" t="s">
        <v>195</v>
      </c>
      <c r="K261">
        <v>400</v>
      </c>
      <c r="L261" t="s">
        <v>347</v>
      </c>
      <c r="M261">
        <v>443</v>
      </c>
      <c r="N261" t="s">
        <v>734</v>
      </c>
      <c r="O261">
        <v>0</v>
      </c>
      <c r="P261" t="s">
        <v>196</v>
      </c>
      <c r="Q261" t="str">
        <f t="shared" si="13"/>
        <v>GRUPO DE PROCESOS DE REORGANIZACION A</v>
      </c>
      <c r="R261">
        <v>38</v>
      </c>
      <c r="S261" t="s">
        <v>3</v>
      </c>
      <c r="T261" s="10">
        <v>202820</v>
      </c>
      <c r="U261" s="10" t="s">
        <v>9</v>
      </c>
      <c r="V261" s="10" t="str">
        <f t="shared" si="14"/>
        <v>PROFESIONAL ESPECIALIZADO CÓDIGO 202820</v>
      </c>
    </row>
    <row r="262" spans="1:22" x14ac:dyDescent="0.25">
      <c r="A262">
        <v>3198525</v>
      </c>
      <c r="B262" t="s">
        <v>735</v>
      </c>
      <c r="C262" t="s">
        <v>736</v>
      </c>
      <c r="D262" t="str">
        <f t="shared" si="12"/>
        <v>HERNANDO ARTURO LUQUE MURILLO</v>
      </c>
      <c r="E262">
        <v>400</v>
      </c>
      <c r="F262" t="s">
        <v>346</v>
      </c>
      <c r="G262">
        <v>100</v>
      </c>
      <c r="H262" t="s">
        <v>98</v>
      </c>
      <c r="I262">
        <v>2</v>
      </c>
      <c r="J262" t="s">
        <v>195</v>
      </c>
      <c r="K262">
        <v>400</v>
      </c>
      <c r="L262" t="s">
        <v>347</v>
      </c>
      <c r="M262">
        <v>0</v>
      </c>
      <c r="N262" t="s">
        <v>196</v>
      </c>
      <c r="O262">
        <v>0</v>
      </c>
      <c r="P262" t="s">
        <v>196</v>
      </c>
      <c r="Q262" t="str">
        <f t="shared" si="13"/>
        <v>DELEGATURA PARA PROCEDIMIENTOS DE INSOLVENCIA</v>
      </c>
      <c r="R262">
        <v>68</v>
      </c>
      <c r="S262" t="s">
        <v>1542</v>
      </c>
      <c r="T262" s="10">
        <v>312416</v>
      </c>
      <c r="U262" s="10" t="s">
        <v>55</v>
      </c>
      <c r="V262" s="10" t="str">
        <f t="shared" si="14"/>
        <v>TECNICO ADMINISTRATIVO CÓDIGO 312416</v>
      </c>
    </row>
    <row r="263" spans="1:22" x14ac:dyDescent="0.25">
      <c r="A263">
        <v>1140869640</v>
      </c>
      <c r="B263" t="s">
        <v>737</v>
      </c>
      <c r="C263" t="s">
        <v>738</v>
      </c>
      <c r="D263" t="str">
        <f t="shared" si="12"/>
        <v>NATALIA MILENA CASTAÑEDA LINDADO</v>
      </c>
      <c r="E263">
        <v>400</v>
      </c>
      <c r="F263" t="s">
        <v>346</v>
      </c>
      <c r="G263">
        <v>100</v>
      </c>
      <c r="H263" t="s">
        <v>98</v>
      </c>
      <c r="I263">
        <v>2</v>
      </c>
      <c r="J263" t="s">
        <v>195</v>
      </c>
      <c r="K263">
        <v>400</v>
      </c>
      <c r="L263" t="s">
        <v>347</v>
      </c>
      <c r="M263">
        <v>0</v>
      </c>
      <c r="N263" t="s">
        <v>196</v>
      </c>
      <c r="O263">
        <v>0</v>
      </c>
      <c r="P263" t="s">
        <v>196</v>
      </c>
      <c r="Q263" t="str">
        <f t="shared" si="13"/>
        <v>DELEGATURA PARA PROCEDIMIENTOS DE INSOLVENCIA</v>
      </c>
      <c r="R263">
        <v>31</v>
      </c>
      <c r="S263" t="s">
        <v>3</v>
      </c>
      <c r="T263" s="10">
        <v>102011</v>
      </c>
      <c r="U263" s="10" t="s">
        <v>13</v>
      </c>
      <c r="V263" s="10" t="str">
        <f t="shared" si="14"/>
        <v>ASESOR CÓDIGO 102011</v>
      </c>
    </row>
    <row r="264" spans="1:22" x14ac:dyDescent="0.25">
      <c r="A264">
        <v>1061688217</v>
      </c>
      <c r="B264" t="s">
        <v>697</v>
      </c>
      <c r="C264" t="s">
        <v>739</v>
      </c>
      <c r="D264" t="str">
        <f t="shared" si="12"/>
        <v>MARIA ANDREA CAMPO RODRIGUEZ</v>
      </c>
      <c r="E264">
        <v>427</v>
      </c>
      <c r="F264" t="s">
        <v>93</v>
      </c>
      <c r="G264">
        <v>100</v>
      </c>
      <c r="H264" t="s">
        <v>98</v>
      </c>
      <c r="I264">
        <v>2</v>
      </c>
      <c r="J264" t="s">
        <v>195</v>
      </c>
      <c r="K264">
        <v>400</v>
      </c>
      <c r="L264" t="s">
        <v>347</v>
      </c>
      <c r="M264">
        <v>427</v>
      </c>
      <c r="N264" t="s">
        <v>93</v>
      </c>
      <c r="O264">
        <v>0</v>
      </c>
      <c r="P264" t="s">
        <v>196</v>
      </c>
      <c r="Q264" t="str">
        <f t="shared" si="13"/>
        <v>DIRECCION DE PROCESOS DE LIQUIDACION I</v>
      </c>
      <c r="R264">
        <v>39</v>
      </c>
      <c r="S264" t="s">
        <v>3</v>
      </c>
      <c r="T264" s="10">
        <v>10519</v>
      </c>
      <c r="U264" s="10" t="s">
        <v>58</v>
      </c>
      <c r="V264" s="10" t="str">
        <f t="shared" si="14"/>
        <v>DIRECTOR DE SUPER INTENDENCIA CÓDIGO 10519</v>
      </c>
    </row>
    <row r="265" spans="1:22" x14ac:dyDescent="0.25">
      <c r="A265">
        <v>1030534944</v>
      </c>
      <c r="B265" t="s">
        <v>740</v>
      </c>
      <c r="C265" t="s">
        <v>741</v>
      </c>
      <c r="D265" t="str">
        <f t="shared" si="12"/>
        <v>YULIETH PAOLA AVILA SUAREZ</v>
      </c>
      <c r="E265">
        <v>406</v>
      </c>
      <c r="F265" t="s">
        <v>742</v>
      </c>
      <c r="G265">
        <v>100</v>
      </c>
      <c r="H265" t="s">
        <v>98</v>
      </c>
      <c r="I265">
        <v>2</v>
      </c>
      <c r="J265" t="s">
        <v>195</v>
      </c>
      <c r="K265">
        <v>400</v>
      </c>
      <c r="L265" t="s">
        <v>347</v>
      </c>
      <c r="M265">
        <v>424</v>
      </c>
      <c r="N265" t="s">
        <v>81</v>
      </c>
      <c r="O265">
        <v>406</v>
      </c>
      <c r="P265" t="s">
        <v>742</v>
      </c>
      <c r="Q265" t="str">
        <f t="shared" si="13"/>
        <v>GRUPO DE PROCESOS DE LIQUIDACION JUDICIAL 2</v>
      </c>
      <c r="R265">
        <v>38</v>
      </c>
      <c r="S265" t="s">
        <v>3</v>
      </c>
      <c r="T265" s="10">
        <v>204411</v>
      </c>
      <c r="U265" s="10" t="s">
        <v>6</v>
      </c>
      <c r="V265" s="10" t="str">
        <f t="shared" si="14"/>
        <v>PROFESIONAL UNIVERSITARIO CÓDIGO 204411</v>
      </c>
    </row>
    <row r="266" spans="1:22" x14ac:dyDescent="0.25">
      <c r="A266">
        <v>1016053834</v>
      </c>
      <c r="B266" t="s">
        <v>743</v>
      </c>
      <c r="C266" t="s">
        <v>744</v>
      </c>
      <c r="D266" t="str">
        <f t="shared" si="12"/>
        <v>CARLOS ALFREDO BOGOTA RIVEROS</v>
      </c>
      <c r="E266">
        <v>400</v>
      </c>
      <c r="F266" t="s">
        <v>346</v>
      </c>
      <c r="G266">
        <v>100</v>
      </c>
      <c r="H266" t="s">
        <v>98</v>
      </c>
      <c r="I266">
        <v>2</v>
      </c>
      <c r="J266" t="s">
        <v>195</v>
      </c>
      <c r="K266">
        <v>400</v>
      </c>
      <c r="L266" t="s">
        <v>347</v>
      </c>
      <c r="M266">
        <v>0</v>
      </c>
      <c r="N266" t="s">
        <v>196</v>
      </c>
      <c r="O266">
        <v>0</v>
      </c>
      <c r="P266" t="s">
        <v>196</v>
      </c>
      <c r="Q266" t="str">
        <f t="shared" si="13"/>
        <v>DELEGATURA PARA PROCEDIMIENTOS DE INSOLVENCIA</v>
      </c>
      <c r="R266">
        <v>32</v>
      </c>
      <c r="S266" t="s">
        <v>1542</v>
      </c>
      <c r="T266" s="10">
        <v>102011</v>
      </c>
      <c r="U266" s="10" t="s">
        <v>13</v>
      </c>
      <c r="V266" s="10" t="str">
        <f t="shared" si="14"/>
        <v>ASESOR CÓDIGO 102011</v>
      </c>
    </row>
    <row r="267" spans="1:22" x14ac:dyDescent="0.25">
      <c r="A267">
        <v>7928906</v>
      </c>
      <c r="B267" t="s">
        <v>669</v>
      </c>
      <c r="C267" t="s">
        <v>745</v>
      </c>
      <c r="D267" t="str">
        <f t="shared" si="12"/>
        <v>CARLOS ALBERTO CASTELLAR ANGULO</v>
      </c>
      <c r="E267">
        <v>650</v>
      </c>
      <c r="F267" t="s">
        <v>375</v>
      </c>
      <c r="G267">
        <v>100</v>
      </c>
      <c r="H267" t="s">
        <v>98</v>
      </c>
      <c r="I267">
        <v>3</v>
      </c>
      <c r="J267" t="s">
        <v>212</v>
      </c>
      <c r="K267">
        <v>650</v>
      </c>
      <c r="L267" t="s">
        <v>376</v>
      </c>
      <c r="M267">
        <v>0</v>
      </c>
      <c r="N267" t="s">
        <v>196</v>
      </c>
      <c r="O267">
        <v>0</v>
      </c>
      <c r="P267" t="s">
        <v>196</v>
      </c>
      <c r="Q267" t="str">
        <f t="shared" si="13"/>
        <v>INT REG ZONA CARIBE DEL ARCHIPIÉLAGO SAN ANDRÉS, PROVIDENCIA Y SANTA CATALINA</v>
      </c>
      <c r="R267">
        <v>66</v>
      </c>
      <c r="S267" t="s">
        <v>1542</v>
      </c>
      <c r="T267" s="10">
        <v>313214</v>
      </c>
      <c r="U267" s="10" t="s">
        <v>5</v>
      </c>
      <c r="V267" s="10" t="str">
        <f t="shared" si="14"/>
        <v>TECNICO OPERATIVO CÓDIGO 313214</v>
      </c>
    </row>
    <row r="268" spans="1:22" x14ac:dyDescent="0.25">
      <c r="A268">
        <v>30653790</v>
      </c>
      <c r="B268" t="s">
        <v>290</v>
      </c>
      <c r="C268" t="s">
        <v>746</v>
      </c>
      <c r="D268" t="str">
        <f t="shared" si="12"/>
        <v>MARIA TERESA DELEON LUGO</v>
      </c>
      <c r="E268">
        <v>650</v>
      </c>
      <c r="F268" t="s">
        <v>375</v>
      </c>
      <c r="G268">
        <v>100</v>
      </c>
      <c r="H268" t="s">
        <v>98</v>
      </c>
      <c r="I268">
        <v>3</v>
      </c>
      <c r="J268" t="s">
        <v>212</v>
      </c>
      <c r="K268">
        <v>650</v>
      </c>
      <c r="L268" t="s">
        <v>376</v>
      </c>
      <c r="M268">
        <v>0</v>
      </c>
      <c r="N268" t="s">
        <v>196</v>
      </c>
      <c r="O268">
        <v>0</v>
      </c>
      <c r="P268" t="s">
        <v>196</v>
      </c>
      <c r="Q268" t="str">
        <f t="shared" si="13"/>
        <v>INT REG ZONA CARIBE DEL ARCHIPIÉLAGO SAN ANDRÉS, PROVIDENCIA Y SANTA CATALINA</v>
      </c>
      <c r="R268">
        <v>55</v>
      </c>
      <c r="S268" t="s">
        <v>3</v>
      </c>
      <c r="T268" s="10">
        <v>202814</v>
      </c>
      <c r="U268" s="10" t="s">
        <v>9</v>
      </c>
      <c r="V268" s="10" t="str">
        <f t="shared" si="14"/>
        <v>PROFESIONAL ESPECIALIZADO CÓDIGO 202814</v>
      </c>
    </row>
    <row r="269" spans="1:22" x14ac:dyDescent="0.25">
      <c r="A269">
        <v>32936270</v>
      </c>
      <c r="B269" t="s">
        <v>235</v>
      </c>
      <c r="C269" t="s">
        <v>747</v>
      </c>
      <c r="D269" t="str">
        <f t="shared" si="12"/>
        <v>OLGA LUCIA MARRUGO GOMEZ</v>
      </c>
      <c r="E269">
        <v>650</v>
      </c>
      <c r="F269" t="s">
        <v>375</v>
      </c>
      <c r="G269">
        <v>100</v>
      </c>
      <c r="H269" t="s">
        <v>98</v>
      </c>
      <c r="I269">
        <v>3</v>
      </c>
      <c r="J269" t="s">
        <v>212</v>
      </c>
      <c r="K269">
        <v>650</v>
      </c>
      <c r="L269" t="s">
        <v>376</v>
      </c>
      <c r="M269">
        <v>0</v>
      </c>
      <c r="N269" t="s">
        <v>196</v>
      </c>
      <c r="O269">
        <v>0</v>
      </c>
      <c r="P269" t="s">
        <v>196</v>
      </c>
      <c r="Q269" t="str">
        <f t="shared" si="13"/>
        <v>INT REG ZONA CARIBE DEL ARCHIPIÉLAGO SAN ANDRÉS, PROVIDENCIA Y SANTA CATALINA</v>
      </c>
      <c r="R269">
        <v>41</v>
      </c>
      <c r="S269" t="s">
        <v>3</v>
      </c>
      <c r="T269" s="10">
        <v>20441</v>
      </c>
      <c r="U269" s="10" t="s">
        <v>6</v>
      </c>
      <c r="V269" s="10" t="str">
        <f t="shared" si="14"/>
        <v>PROFESIONAL UNIVERSITARIO CÓDIGO 20441</v>
      </c>
    </row>
    <row r="270" spans="1:22" x14ac:dyDescent="0.25">
      <c r="A270">
        <v>33159741</v>
      </c>
      <c r="B270" t="s">
        <v>748</v>
      </c>
      <c r="C270" t="s">
        <v>749</v>
      </c>
      <c r="D270" t="str">
        <f t="shared" si="12"/>
        <v>RAMONA PARRA CASTRO</v>
      </c>
      <c r="E270">
        <v>650</v>
      </c>
      <c r="F270" t="s">
        <v>375</v>
      </c>
      <c r="G270">
        <v>100</v>
      </c>
      <c r="H270" t="s">
        <v>98</v>
      </c>
      <c r="I270">
        <v>3</v>
      </c>
      <c r="J270" t="s">
        <v>212</v>
      </c>
      <c r="K270">
        <v>650</v>
      </c>
      <c r="L270" t="s">
        <v>376</v>
      </c>
      <c r="M270">
        <v>0</v>
      </c>
      <c r="N270" t="s">
        <v>196</v>
      </c>
      <c r="O270">
        <v>0</v>
      </c>
      <c r="P270" t="s">
        <v>196</v>
      </c>
      <c r="Q270" t="str">
        <f t="shared" si="13"/>
        <v>INT REG ZONA CARIBE DEL ARCHIPIÉLAGO SAN ANDRÉS, PROVIDENCIA Y SANTA CATALINA</v>
      </c>
      <c r="R270">
        <v>66</v>
      </c>
      <c r="S270" t="s">
        <v>3</v>
      </c>
      <c r="T270" s="10">
        <v>313214</v>
      </c>
      <c r="U270" s="10" t="s">
        <v>5</v>
      </c>
      <c r="V270" s="10" t="str">
        <f t="shared" si="14"/>
        <v>TECNICO OPERATIVO CÓDIGO 313214</v>
      </c>
    </row>
    <row r="271" spans="1:22" x14ac:dyDescent="0.25">
      <c r="A271">
        <v>40993780</v>
      </c>
      <c r="B271" t="s">
        <v>750</v>
      </c>
      <c r="C271" t="s">
        <v>751</v>
      </c>
      <c r="D271" t="str">
        <f t="shared" si="12"/>
        <v>ANGIE MELANIE HAWKINS RODRIGUEZ</v>
      </c>
      <c r="E271">
        <v>650</v>
      </c>
      <c r="F271" t="s">
        <v>375</v>
      </c>
      <c r="G271">
        <v>100</v>
      </c>
      <c r="H271" t="s">
        <v>98</v>
      </c>
      <c r="I271">
        <v>3</v>
      </c>
      <c r="J271" t="s">
        <v>212</v>
      </c>
      <c r="K271">
        <v>650</v>
      </c>
      <c r="L271" t="s">
        <v>376</v>
      </c>
      <c r="M271">
        <v>0</v>
      </c>
      <c r="N271" t="s">
        <v>196</v>
      </c>
      <c r="O271">
        <v>0</v>
      </c>
      <c r="P271" t="s">
        <v>196</v>
      </c>
      <c r="Q271" t="str">
        <f t="shared" si="13"/>
        <v>INT REG ZONA CARIBE DEL ARCHIPIÉLAGO SAN ANDRÉS, PROVIDENCIA Y SANTA CATALINA</v>
      </c>
      <c r="R271">
        <v>41</v>
      </c>
      <c r="S271" t="s">
        <v>3</v>
      </c>
      <c r="T271" s="10">
        <v>312416</v>
      </c>
      <c r="U271" s="10" t="s">
        <v>55</v>
      </c>
      <c r="V271" s="10" t="str">
        <f t="shared" si="14"/>
        <v>TECNICO ADMINISTRATIVO CÓDIGO 312416</v>
      </c>
    </row>
    <row r="272" spans="1:22" x14ac:dyDescent="0.25">
      <c r="A272">
        <v>45516577</v>
      </c>
      <c r="B272" t="s">
        <v>752</v>
      </c>
      <c r="C272" t="s">
        <v>753</v>
      </c>
      <c r="D272" t="str">
        <f t="shared" si="12"/>
        <v>CRUZ GOMEZ CORDOBA</v>
      </c>
      <c r="E272">
        <v>650</v>
      </c>
      <c r="F272" t="s">
        <v>375</v>
      </c>
      <c r="G272">
        <v>100</v>
      </c>
      <c r="H272" t="s">
        <v>98</v>
      </c>
      <c r="I272">
        <v>3</v>
      </c>
      <c r="J272" t="s">
        <v>212</v>
      </c>
      <c r="K272">
        <v>650</v>
      </c>
      <c r="L272" t="s">
        <v>376</v>
      </c>
      <c r="M272">
        <v>0</v>
      </c>
      <c r="N272" t="s">
        <v>196</v>
      </c>
      <c r="O272">
        <v>0</v>
      </c>
      <c r="P272" t="s">
        <v>196</v>
      </c>
      <c r="Q272" t="str">
        <f t="shared" si="13"/>
        <v>INT REG ZONA CARIBE DEL ARCHIPIÉLAGO SAN ANDRÉS, PROVIDENCIA Y SANTA CATALINA</v>
      </c>
      <c r="R272">
        <v>54</v>
      </c>
      <c r="S272" t="s">
        <v>3</v>
      </c>
      <c r="T272" s="10">
        <v>406408</v>
      </c>
      <c r="U272" s="10" t="s">
        <v>7</v>
      </c>
      <c r="V272" s="10" t="str">
        <f t="shared" si="14"/>
        <v>AUXILIAR DE SERVICIOS GENERALES CÓDIGO 406408</v>
      </c>
    </row>
    <row r="273" spans="1:22" x14ac:dyDescent="0.25">
      <c r="A273">
        <v>1050951298</v>
      </c>
      <c r="B273" t="s">
        <v>664</v>
      </c>
      <c r="C273" t="s">
        <v>754</v>
      </c>
      <c r="D273" t="str">
        <f t="shared" si="12"/>
        <v>MARIA ALEJANDRA MUÑOZ DEVOZ</v>
      </c>
      <c r="E273">
        <v>650</v>
      </c>
      <c r="F273" t="s">
        <v>375</v>
      </c>
      <c r="G273">
        <v>100</v>
      </c>
      <c r="H273" t="s">
        <v>98</v>
      </c>
      <c r="I273">
        <v>3</v>
      </c>
      <c r="J273" t="s">
        <v>212</v>
      </c>
      <c r="K273">
        <v>650</v>
      </c>
      <c r="L273" t="s">
        <v>376</v>
      </c>
      <c r="M273">
        <v>0</v>
      </c>
      <c r="N273" t="s">
        <v>196</v>
      </c>
      <c r="O273">
        <v>0</v>
      </c>
      <c r="P273" t="s">
        <v>196</v>
      </c>
      <c r="Q273" t="str">
        <f t="shared" si="13"/>
        <v>INT REG ZONA CARIBE DEL ARCHIPIÉLAGO SAN ANDRÉS, PROVIDENCIA Y SANTA CATALINA</v>
      </c>
      <c r="R273">
        <v>37</v>
      </c>
      <c r="S273" t="s">
        <v>3</v>
      </c>
      <c r="T273" s="10">
        <v>204407</v>
      </c>
      <c r="U273" s="10" t="s">
        <v>6</v>
      </c>
      <c r="V273" s="10" t="str">
        <f t="shared" si="14"/>
        <v>PROFESIONAL UNIVERSITARIO CÓDIGO 204407</v>
      </c>
    </row>
    <row r="274" spans="1:22" x14ac:dyDescent="0.25">
      <c r="A274">
        <v>45754260</v>
      </c>
      <c r="B274" t="s">
        <v>755</v>
      </c>
      <c r="C274" t="s">
        <v>756</v>
      </c>
      <c r="D274" t="str">
        <f t="shared" si="12"/>
        <v>OLIVIA DEL CARMEN ARROYO MENDOZA</v>
      </c>
      <c r="E274">
        <v>650</v>
      </c>
      <c r="F274" t="s">
        <v>375</v>
      </c>
      <c r="G274">
        <v>100</v>
      </c>
      <c r="H274" t="s">
        <v>98</v>
      </c>
      <c r="I274">
        <v>3</v>
      </c>
      <c r="J274" t="s">
        <v>212</v>
      </c>
      <c r="K274">
        <v>650</v>
      </c>
      <c r="L274" t="s">
        <v>376</v>
      </c>
      <c r="M274">
        <v>0</v>
      </c>
      <c r="N274" t="s">
        <v>196</v>
      </c>
      <c r="O274">
        <v>0</v>
      </c>
      <c r="P274" t="s">
        <v>196</v>
      </c>
      <c r="Q274" t="str">
        <f t="shared" si="13"/>
        <v>INT REG ZONA CARIBE DEL ARCHIPIÉLAGO SAN ANDRÉS, PROVIDENCIA Y SANTA CATALINA</v>
      </c>
      <c r="R274">
        <v>50</v>
      </c>
      <c r="S274" t="s">
        <v>3</v>
      </c>
      <c r="T274" s="10">
        <v>312416</v>
      </c>
      <c r="U274" s="10" t="s">
        <v>55</v>
      </c>
      <c r="V274" s="10" t="str">
        <f t="shared" si="14"/>
        <v>TECNICO ADMINISTRATIVO CÓDIGO 312416</v>
      </c>
    </row>
    <row r="275" spans="1:22" x14ac:dyDescent="0.25">
      <c r="A275">
        <v>73092984</v>
      </c>
      <c r="B275" t="s">
        <v>757</v>
      </c>
      <c r="C275" t="s">
        <v>758</v>
      </c>
      <c r="D275" t="str">
        <f t="shared" si="12"/>
        <v>JANIO ANTONIO MADERA VARGAS</v>
      </c>
      <c r="E275">
        <v>650</v>
      </c>
      <c r="F275" t="s">
        <v>375</v>
      </c>
      <c r="G275">
        <v>100</v>
      </c>
      <c r="H275" t="s">
        <v>98</v>
      </c>
      <c r="I275">
        <v>3</v>
      </c>
      <c r="J275" t="s">
        <v>212</v>
      </c>
      <c r="K275">
        <v>650</v>
      </c>
      <c r="L275" t="s">
        <v>376</v>
      </c>
      <c r="M275">
        <v>0</v>
      </c>
      <c r="N275" t="s">
        <v>196</v>
      </c>
      <c r="O275">
        <v>0</v>
      </c>
      <c r="P275" t="s">
        <v>196</v>
      </c>
      <c r="Q275" t="str">
        <f t="shared" si="13"/>
        <v>INT REG ZONA CARIBE DEL ARCHIPIÉLAGO SAN ANDRÉS, PROVIDENCIA Y SANTA CATALINA</v>
      </c>
      <c r="R275">
        <v>64</v>
      </c>
      <c r="S275" t="s">
        <v>1542</v>
      </c>
      <c r="T275" s="10">
        <v>202816</v>
      </c>
      <c r="U275" s="10" t="s">
        <v>9</v>
      </c>
      <c r="V275" s="10" t="str">
        <f t="shared" si="14"/>
        <v>PROFESIONAL ESPECIALIZADO CÓDIGO 202816</v>
      </c>
    </row>
    <row r="276" spans="1:22" x14ac:dyDescent="0.25">
      <c r="A276">
        <v>73113518</v>
      </c>
      <c r="B276" t="s">
        <v>534</v>
      </c>
      <c r="C276" t="s">
        <v>759</v>
      </c>
      <c r="D276" t="str">
        <f t="shared" si="12"/>
        <v>JOSE LUIS NARVAEZ RIVAS</v>
      </c>
      <c r="E276">
        <v>650</v>
      </c>
      <c r="F276" t="s">
        <v>375</v>
      </c>
      <c r="G276">
        <v>100</v>
      </c>
      <c r="H276" t="s">
        <v>98</v>
      </c>
      <c r="I276">
        <v>3</v>
      </c>
      <c r="J276" t="s">
        <v>212</v>
      </c>
      <c r="K276">
        <v>650</v>
      </c>
      <c r="L276" t="s">
        <v>376</v>
      </c>
      <c r="M276">
        <v>0</v>
      </c>
      <c r="N276" t="s">
        <v>196</v>
      </c>
      <c r="O276">
        <v>0</v>
      </c>
      <c r="P276" t="s">
        <v>196</v>
      </c>
      <c r="Q276" t="str">
        <f t="shared" si="13"/>
        <v>INT REG ZONA CARIBE DEL ARCHIPIÉLAGO SAN ANDRÉS, PROVIDENCIA Y SANTA CATALINA</v>
      </c>
      <c r="R276">
        <v>60</v>
      </c>
      <c r="S276" t="s">
        <v>1542</v>
      </c>
      <c r="T276" s="10">
        <v>20441</v>
      </c>
      <c r="U276" s="10" t="s">
        <v>6</v>
      </c>
      <c r="V276" s="10" t="str">
        <f t="shared" si="14"/>
        <v>PROFESIONAL UNIVERSITARIO CÓDIGO 20441</v>
      </c>
    </row>
    <row r="277" spans="1:22" x14ac:dyDescent="0.25">
      <c r="A277">
        <v>73165755</v>
      </c>
      <c r="B277" t="s">
        <v>760</v>
      </c>
      <c r="C277" t="s">
        <v>761</v>
      </c>
      <c r="D277" t="str">
        <f t="shared" si="12"/>
        <v>JOAQUIN RODRIGUEZ GOMEZ</v>
      </c>
      <c r="E277">
        <v>650</v>
      </c>
      <c r="F277" t="s">
        <v>375</v>
      </c>
      <c r="G277">
        <v>100</v>
      </c>
      <c r="H277" t="s">
        <v>98</v>
      </c>
      <c r="I277">
        <v>3</v>
      </c>
      <c r="J277" t="s">
        <v>212</v>
      </c>
      <c r="K277">
        <v>650</v>
      </c>
      <c r="L277" t="s">
        <v>376</v>
      </c>
      <c r="M277">
        <v>0</v>
      </c>
      <c r="N277" t="s">
        <v>196</v>
      </c>
      <c r="O277">
        <v>0</v>
      </c>
      <c r="P277" t="s">
        <v>196</v>
      </c>
      <c r="Q277" t="str">
        <f t="shared" si="13"/>
        <v>INT REG ZONA CARIBE DEL ARCHIPIÉLAGO SAN ANDRÉS, PROVIDENCIA Y SANTA CATALINA</v>
      </c>
      <c r="R277">
        <v>51</v>
      </c>
      <c r="S277" t="s">
        <v>1542</v>
      </c>
      <c r="T277" s="10">
        <v>204407</v>
      </c>
      <c r="U277" s="10" t="s">
        <v>6</v>
      </c>
      <c r="V277" s="10" t="str">
        <f t="shared" si="14"/>
        <v>PROFESIONAL UNIVERSITARIO CÓDIGO 204407</v>
      </c>
    </row>
    <row r="278" spans="1:22" x14ac:dyDescent="0.25">
      <c r="A278">
        <v>1047379247</v>
      </c>
      <c r="B278" t="s">
        <v>762</v>
      </c>
      <c r="C278" t="s">
        <v>763</v>
      </c>
      <c r="D278" t="str">
        <f t="shared" si="12"/>
        <v>DAVID ELIAS ELJACH DAGUER</v>
      </c>
      <c r="E278">
        <v>650</v>
      </c>
      <c r="F278" t="s">
        <v>375</v>
      </c>
      <c r="G278">
        <v>100</v>
      </c>
      <c r="H278" t="s">
        <v>98</v>
      </c>
      <c r="I278">
        <v>3</v>
      </c>
      <c r="J278" t="s">
        <v>212</v>
      </c>
      <c r="K278">
        <v>650</v>
      </c>
      <c r="L278" t="s">
        <v>376</v>
      </c>
      <c r="M278">
        <v>0</v>
      </c>
      <c r="N278" t="s">
        <v>196</v>
      </c>
      <c r="O278">
        <v>0</v>
      </c>
      <c r="P278" t="s">
        <v>196</v>
      </c>
      <c r="Q278" t="str">
        <f t="shared" si="13"/>
        <v>INT REG ZONA CARIBE DEL ARCHIPIÉLAGO SAN ANDRÉS, PROVIDENCIA Y SANTA CATALINA</v>
      </c>
      <c r="R278">
        <v>39</v>
      </c>
      <c r="S278" t="s">
        <v>1542</v>
      </c>
      <c r="T278" s="10">
        <v>202814</v>
      </c>
      <c r="U278" s="10" t="s">
        <v>9</v>
      </c>
      <c r="V278" s="10" t="str">
        <f t="shared" si="14"/>
        <v>PROFESIONAL ESPECIALIZADO CÓDIGO 202814</v>
      </c>
    </row>
    <row r="279" spans="1:22" x14ac:dyDescent="0.25">
      <c r="A279">
        <v>6617672</v>
      </c>
      <c r="B279" t="s">
        <v>764</v>
      </c>
      <c r="C279" t="s">
        <v>765</v>
      </c>
      <c r="D279" t="str">
        <f t="shared" si="12"/>
        <v>NELSON DE JESUS PAYARES AVILES</v>
      </c>
      <c r="E279">
        <v>180</v>
      </c>
      <c r="F279" t="s">
        <v>68</v>
      </c>
      <c r="G279">
        <v>100</v>
      </c>
      <c r="H279" t="s">
        <v>98</v>
      </c>
      <c r="I279">
        <v>1</v>
      </c>
      <c r="J279" t="s">
        <v>334</v>
      </c>
      <c r="K279">
        <v>180</v>
      </c>
      <c r="L279" t="s">
        <v>68</v>
      </c>
      <c r="M279">
        <v>0</v>
      </c>
      <c r="N279" t="s">
        <v>196</v>
      </c>
      <c r="O279">
        <v>0</v>
      </c>
      <c r="P279" t="s">
        <v>196</v>
      </c>
      <c r="Q279" t="str">
        <f t="shared" si="13"/>
        <v>OFICINA DE CONTROL INTERNO</v>
      </c>
      <c r="R279">
        <v>66</v>
      </c>
      <c r="S279" t="s">
        <v>1542</v>
      </c>
      <c r="T279" s="10">
        <v>202814</v>
      </c>
      <c r="U279" s="10" t="s">
        <v>9</v>
      </c>
      <c r="V279" s="10" t="str">
        <f t="shared" si="14"/>
        <v>PROFESIONAL ESPECIALIZADO CÓDIGO 202814</v>
      </c>
    </row>
    <row r="280" spans="1:22" x14ac:dyDescent="0.25">
      <c r="A280">
        <v>52052079</v>
      </c>
      <c r="B280" t="s">
        <v>766</v>
      </c>
      <c r="C280" t="s">
        <v>767</v>
      </c>
      <c r="D280" t="str">
        <f t="shared" si="12"/>
        <v>CLAUDIA CECILIA SANCHEZ FLOREZ</v>
      </c>
      <c r="E280">
        <v>180</v>
      </c>
      <c r="F280" t="s">
        <v>68</v>
      </c>
      <c r="G280">
        <v>100</v>
      </c>
      <c r="H280" t="s">
        <v>98</v>
      </c>
      <c r="I280">
        <v>1</v>
      </c>
      <c r="J280" t="s">
        <v>334</v>
      </c>
      <c r="K280">
        <v>180</v>
      </c>
      <c r="L280" t="s">
        <v>68</v>
      </c>
      <c r="M280">
        <v>0</v>
      </c>
      <c r="N280" t="s">
        <v>196</v>
      </c>
      <c r="O280">
        <v>0</v>
      </c>
      <c r="P280" t="s">
        <v>196</v>
      </c>
      <c r="Q280" t="str">
        <f t="shared" si="13"/>
        <v>OFICINA DE CONTROL INTERNO</v>
      </c>
      <c r="R280">
        <v>53</v>
      </c>
      <c r="S280" t="s">
        <v>3</v>
      </c>
      <c r="T280" s="10">
        <v>421015</v>
      </c>
      <c r="U280" s="10" t="s">
        <v>11</v>
      </c>
      <c r="V280" s="10" t="str">
        <f t="shared" si="14"/>
        <v>SECRETARIO EJECUTIVO CÓDIGO 421015</v>
      </c>
    </row>
    <row r="281" spans="1:22" x14ac:dyDescent="0.25">
      <c r="A281">
        <v>80178234</v>
      </c>
      <c r="B281" t="s">
        <v>768</v>
      </c>
      <c r="C281" t="s">
        <v>769</v>
      </c>
      <c r="D281" t="str">
        <f t="shared" si="12"/>
        <v>VICTOR ALFONSO ROMERO BALLESTEROS</v>
      </c>
      <c r="E281">
        <v>180</v>
      </c>
      <c r="F281" t="s">
        <v>68</v>
      </c>
      <c r="G281">
        <v>100</v>
      </c>
      <c r="H281" t="s">
        <v>98</v>
      </c>
      <c r="I281">
        <v>1</v>
      </c>
      <c r="J281" t="s">
        <v>334</v>
      </c>
      <c r="K281">
        <v>180</v>
      </c>
      <c r="L281" t="s">
        <v>68</v>
      </c>
      <c r="M281">
        <v>0</v>
      </c>
      <c r="N281" t="s">
        <v>196</v>
      </c>
      <c r="O281">
        <v>0</v>
      </c>
      <c r="P281" t="s">
        <v>196</v>
      </c>
      <c r="Q281" t="str">
        <f t="shared" si="13"/>
        <v>OFICINA DE CONTROL INTERNO</v>
      </c>
      <c r="R281">
        <v>44</v>
      </c>
      <c r="S281" t="s">
        <v>1542</v>
      </c>
      <c r="T281" s="10">
        <v>202814</v>
      </c>
      <c r="U281" s="10" t="s">
        <v>9</v>
      </c>
      <c r="V281" s="10" t="str">
        <f t="shared" si="14"/>
        <v>PROFESIONAL ESPECIALIZADO CÓDIGO 202814</v>
      </c>
    </row>
    <row r="282" spans="1:22" x14ac:dyDescent="0.25">
      <c r="A282">
        <v>91011621</v>
      </c>
      <c r="B282" t="s">
        <v>770</v>
      </c>
      <c r="C282" t="s">
        <v>771</v>
      </c>
      <c r="D282" t="str">
        <f t="shared" si="12"/>
        <v>MIGUEL DARIO QUINTANA SANCHEZ</v>
      </c>
      <c r="E282">
        <v>180</v>
      </c>
      <c r="F282" t="s">
        <v>68</v>
      </c>
      <c r="G282">
        <v>100</v>
      </c>
      <c r="H282" t="s">
        <v>98</v>
      </c>
      <c r="I282">
        <v>1</v>
      </c>
      <c r="J282" t="s">
        <v>334</v>
      </c>
      <c r="K282">
        <v>180</v>
      </c>
      <c r="L282" t="s">
        <v>68</v>
      </c>
      <c r="M282">
        <v>0</v>
      </c>
      <c r="N282" t="s">
        <v>196</v>
      </c>
      <c r="O282">
        <v>0</v>
      </c>
      <c r="P282" t="s">
        <v>196</v>
      </c>
      <c r="Q282" t="str">
        <f t="shared" si="13"/>
        <v>OFICINA DE CONTROL INTERNO</v>
      </c>
      <c r="R282">
        <v>63</v>
      </c>
      <c r="S282" t="s">
        <v>1542</v>
      </c>
      <c r="T282" s="10">
        <v>204407</v>
      </c>
      <c r="U282" s="10" t="s">
        <v>6</v>
      </c>
      <c r="V282" s="10" t="str">
        <f t="shared" si="14"/>
        <v>PROFESIONAL UNIVERSITARIO CÓDIGO 204407</v>
      </c>
    </row>
    <row r="283" spans="1:22" x14ac:dyDescent="0.25">
      <c r="A283">
        <v>1015398162</v>
      </c>
      <c r="B283" t="s">
        <v>488</v>
      </c>
      <c r="C283" t="s">
        <v>772</v>
      </c>
      <c r="D283" t="str">
        <f t="shared" si="12"/>
        <v>DIANA PAOLA AGUASACO MUNEVAR</v>
      </c>
      <c r="E283">
        <v>180</v>
      </c>
      <c r="F283" t="s">
        <v>68</v>
      </c>
      <c r="G283">
        <v>100</v>
      </c>
      <c r="H283" t="s">
        <v>98</v>
      </c>
      <c r="I283">
        <v>1</v>
      </c>
      <c r="J283" t="s">
        <v>334</v>
      </c>
      <c r="K283">
        <v>180</v>
      </c>
      <c r="L283" t="s">
        <v>68</v>
      </c>
      <c r="M283">
        <v>0</v>
      </c>
      <c r="N283" t="s">
        <v>196</v>
      </c>
      <c r="O283">
        <v>0</v>
      </c>
      <c r="P283" t="s">
        <v>196</v>
      </c>
      <c r="Q283" t="str">
        <f t="shared" si="13"/>
        <v>OFICINA DE CONTROL INTERNO</v>
      </c>
      <c r="R283">
        <v>38</v>
      </c>
      <c r="S283" t="s">
        <v>3</v>
      </c>
      <c r="T283" s="10">
        <v>204407</v>
      </c>
      <c r="U283" s="10" t="s">
        <v>6</v>
      </c>
      <c r="V283" s="10" t="str">
        <f t="shared" si="14"/>
        <v>PROFESIONAL UNIVERSITARIO CÓDIGO 204407</v>
      </c>
    </row>
    <row r="284" spans="1:22" x14ac:dyDescent="0.25">
      <c r="A284">
        <v>53015282</v>
      </c>
      <c r="B284" t="s">
        <v>773</v>
      </c>
      <c r="C284" t="s">
        <v>774</v>
      </c>
      <c r="D284" t="str">
        <f t="shared" si="12"/>
        <v>YEIMI PAOLA GOMEZ TORRES</v>
      </c>
      <c r="E284">
        <v>130</v>
      </c>
      <c r="F284" t="s">
        <v>84</v>
      </c>
      <c r="G284">
        <v>100</v>
      </c>
      <c r="H284" t="s">
        <v>98</v>
      </c>
      <c r="I284">
        <v>5</v>
      </c>
      <c r="J284" t="s">
        <v>83</v>
      </c>
      <c r="K284">
        <v>130</v>
      </c>
      <c r="L284" t="s">
        <v>84</v>
      </c>
      <c r="M284">
        <v>0</v>
      </c>
      <c r="N284" t="s">
        <v>196</v>
      </c>
      <c r="O284">
        <v>0</v>
      </c>
      <c r="P284" t="s">
        <v>196</v>
      </c>
      <c r="Q284" t="str">
        <f t="shared" si="13"/>
        <v>GRUPO DE REGISTRO DE ESPECIALISTAS</v>
      </c>
      <c r="R284">
        <v>40</v>
      </c>
      <c r="S284" t="s">
        <v>3</v>
      </c>
      <c r="T284" s="10">
        <v>204411</v>
      </c>
      <c r="U284" s="10" t="s">
        <v>6</v>
      </c>
      <c r="V284" s="10" t="str">
        <f t="shared" si="14"/>
        <v>PROFESIONAL UNIVERSITARIO CÓDIGO 204411</v>
      </c>
    </row>
    <row r="285" spans="1:22" x14ac:dyDescent="0.25">
      <c r="A285">
        <v>79579014</v>
      </c>
      <c r="B285" t="s">
        <v>775</v>
      </c>
      <c r="C285" t="s">
        <v>776</v>
      </c>
      <c r="D285" t="str">
        <f t="shared" si="12"/>
        <v>FABIO MAURICIO FLOREZ RAMIREZ</v>
      </c>
      <c r="E285">
        <v>130</v>
      </c>
      <c r="F285" t="s">
        <v>84</v>
      </c>
      <c r="G285">
        <v>100</v>
      </c>
      <c r="H285" t="s">
        <v>98</v>
      </c>
      <c r="I285">
        <v>5</v>
      </c>
      <c r="J285" t="s">
        <v>83</v>
      </c>
      <c r="K285">
        <v>130</v>
      </c>
      <c r="L285" t="s">
        <v>84</v>
      </c>
      <c r="M285">
        <v>0</v>
      </c>
      <c r="N285" t="s">
        <v>196</v>
      </c>
      <c r="O285">
        <v>0</v>
      </c>
      <c r="P285" t="s">
        <v>196</v>
      </c>
      <c r="Q285" t="str">
        <f t="shared" si="13"/>
        <v>GRUPO DE REGISTRO DE ESPECIALISTAS</v>
      </c>
      <c r="R285">
        <v>54</v>
      </c>
      <c r="S285" t="s">
        <v>1542</v>
      </c>
      <c r="T285" s="10">
        <v>421015</v>
      </c>
      <c r="U285" s="10" t="s">
        <v>11</v>
      </c>
      <c r="V285" s="10" t="str">
        <f t="shared" si="14"/>
        <v>SECRETARIO EJECUTIVO CÓDIGO 421015</v>
      </c>
    </row>
    <row r="286" spans="1:22" x14ac:dyDescent="0.25">
      <c r="A286">
        <v>80419299</v>
      </c>
      <c r="B286" t="s">
        <v>777</v>
      </c>
      <c r="C286" t="s">
        <v>778</v>
      </c>
      <c r="D286" t="str">
        <f t="shared" si="12"/>
        <v>CESAR JULIO GALLO MARQUEZ</v>
      </c>
      <c r="E286">
        <v>130</v>
      </c>
      <c r="F286" t="s">
        <v>84</v>
      </c>
      <c r="G286">
        <v>100</v>
      </c>
      <c r="H286" t="s">
        <v>98</v>
      </c>
      <c r="I286">
        <v>5</v>
      </c>
      <c r="J286" t="s">
        <v>83</v>
      </c>
      <c r="K286">
        <v>130</v>
      </c>
      <c r="L286" t="s">
        <v>84</v>
      </c>
      <c r="M286">
        <v>0</v>
      </c>
      <c r="N286" t="s">
        <v>196</v>
      </c>
      <c r="O286">
        <v>0</v>
      </c>
      <c r="P286" t="s">
        <v>196</v>
      </c>
      <c r="Q286" t="str">
        <f t="shared" si="13"/>
        <v>GRUPO DE REGISTRO DE ESPECIALISTAS</v>
      </c>
      <c r="R286">
        <v>55</v>
      </c>
      <c r="S286" t="s">
        <v>1542</v>
      </c>
      <c r="T286" s="10">
        <v>204411</v>
      </c>
      <c r="U286" s="10" t="s">
        <v>6</v>
      </c>
      <c r="V286" s="10" t="str">
        <f t="shared" si="14"/>
        <v>PROFESIONAL UNIVERSITARIO CÓDIGO 204411</v>
      </c>
    </row>
    <row r="287" spans="1:22" x14ac:dyDescent="0.25">
      <c r="A287">
        <v>1016065539</v>
      </c>
      <c r="B287" t="s">
        <v>779</v>
      </c>
      <c r="C287" t="s">
        <v>780</v>
      </c>
      <c r="D287" t="str">
        <f t="shared" si="12"/>
        <v>MARTHA MILENA TORRES GARZON</v>
      </c>
      <c r="E287">
        <v>130</v>
      </c>
      <c r="F287" t="s">
        <v>84</v>
      </c>
      <c r="G287">
        <v>100</v>
      </c>
      <c r="H287" t="s">
        <v>98</v>
      </c>
      <c r="I287">
        <v>5</v>
      </c>
      <c r="J287" t="s">
        <v>83</v>
      </c>
      <c r="K287">
        <v>130</v>
      </c>
      <c r="L287" t="s">
        <v>84</v>
      </c>
      <c r="M287">
        <v>0</v>
      </c>
      <c r="N287" t="s">
        <v>196</v>
      </c>
      <c r="O287">
        <v>0</v>
      </c>
      <c r="P287" t="s">
        <v>196</v>
      </c>
      <c r="Q287" t="str">
        <f t="shared" si="13"/>
        <v>GRUPO DE REGISTRO DE ESPECIALISTAS</v>
      </c>
      <c r="R287">
        <v>31</v>
      </c>
      <c r="S287" t="s">
        <v>3</v>
      </c>
      <c r="T287" s="10">
        <v>406408</v>
      </c>
      <c r="U287" s="10" t="s">
        <v>7</v>
      </c>
      <c r="V287" s="10" t="str">
        <f t="shared" si="14"/>
        <v>AUXILIAR DE SERVICIOS GENERALES CÓDIGO 406408</v>
      </c>
    </row>
    <row r="288" spans="1:22" x14ac:dyDescent="0.25">
      <c r="A288">
        <v>1024571071</v>
      </c>
      <c r="B288" t="s">
        <v>781</v>
      </c>
      <c r="C288" t="s">
        <v>782</v>
      </c>
      <c r="D288" t="str">
        <f t="shared" si="12"/>
        <v>ANGELA JIMENEZ FORERO</v>
      </c>
      <c r="E288">
        <v>130</v>
      </c>
      <c r="F288" t="s">
        <v>84</v>
      </c>
      <c r="G288">
        <v>100</v>
      </c>
      <c r="H288" t="s">
        <v>98</v>
      </c>
      <c r="I288">
        <v>5</v>
      </c>
      <c r="J288" t="s">
        <v>83</v>
      </c>
      <c r="K288">
        <v>130</v>
      </c>
      <c r="L288" t="s">
        <v>84</v>
      </c>
      <c r="M288">
        <v>0</v>
      </c>
      <c r="N288" t="s">
        <v>196</v>
      </c>
      <c r="O288">
        <v>0</v>
      </c>
      <c r="P288" t="s">
        <v>196</v>
      </c>
      <c r="Q288" t="str">
        <f t="shared" si="13"/>
        <v>GRUPO DE REGISTRO DE ESPECIALISTAS</v>
      </c>
      <c r="R288">
        <v>29</v>
      </c>
      <c r="S288" t="s">
        <v>3</v>
      </c>
      <c r="T288" s="10">
        <v>20441</v>
      </c>
      <c r="U288" s="10" t="s">
        <v>6</v>
      </c>
      <c r="V288" s="10" t="str">
        <f t="shared" si="14"/>
        <v>PROFESIONAL UNIVERSITARIO CÓDIGO 20441</v>
      </c>
    </row>
    <row r="289" spans="1:22" x14ac:dyDescent="0.25">
      <c r="A289">
        <v>1026279560</v>
      </c>
      <c r="B289" t="s">
        <v>783</v>
      </c>
      <c r="C289" t="s">
        <v>784</v>
      </c>
      <c r="D289" t="str">
        <f t="shared" si="12"/>
        <v>HANS SARMIENTO LIZARAZO</v>
      </c>
      <c r="E289">
        <v>130</v>
      </c>
      <c r="F289" t="s">
        <v>84</v>
      </c>
      <c r="G289">
        <v>100</v>
      </c>
      <c r="H289" t="s">
        <v>98</v>
      </c>
      <c r="I289">
        <v>5</v>
      </c>
      <c r="J289" t="s">
        <v>83</v>
      </c>
      <c r="K289">
        <v>130</v>
      </c>
      <c r="L289" t="s">
        <v>84</v>
      </c>
      <c r="M289">
        <v>0</v>
      </c>
      <c r="N289" t="s">
        <v>196</v>
      </c>
      <c r="O289">
        <v>0</v>
      </c>
      <c r="P289" t="s">
        <v>196</v>
      </c>
      <c r="Q289" t="str">
        <f t="shared" si="13"/>
        <v>GRUPO DE REGISTRO DE ESPECIALISTAS</v>
      </c>
      <c r="R289">
        <v>33</v>
      </c>
      <c r="S289" t="s">
        <v>1542</v>
      </c>
      <c r="T289" s="10">
        <v>20441</v>
      </c>
      <c r="U289" s="10" t="s">
        <v>6</v>
      </c>
      <c r="V289" s="10" t="str">
        <f t="shared" si="14"/>
        <v>PROFESIONAL UNIVERSITARIO CÓDIGO 20441</v>
      </c>
    </row>
    <row r="290" spans="1:22" x14ac:dyDescent="0.25">
      <c r="A290">
        <v>1104706367</v>
      </c>
      <c r="B290" t="s">
        <v>785</v>
      </c>
      <c r="C290" t="s">
        <v>786</v>
      </c>
      <c r="D290" t="str">
        <f t="shared" si="12"/>
        <v>ALEXANDER SANABRIA CASTRO</v>
      </c>
      <c r="E290">
        <v>115</v>
      </c>
      <c r="F290" t="s">
        <v>102</v>
      </c>
      <c r="G290">
        <v>100</v>
      </c>
      <c r="H290" t="s">
        <v>98</v>
      </c>
      <c r="I290">
        <v>2</v>
      </c>
      <c r="J290" t="s">
        <v>195</v>
      </c>
      <c r="K290">
        <v>200</v>
      </c>
      <c r="L290" t="s">
        <v>112</v>
      </c>
      <c r="M290">
        <v>210</v>
      </c>
      <c r="N290" t="s">
        <v>287</v>
      </c>
      <c r="O290">
        <v>115</v>
      </c>
      <c r="P290" t="s">
        <v>102</v>
      </c>
      <c r="Q290" t="str">
        <f t="shared" si="13"/>
        <v>GRUPO DE ANALISIS Y REGULACION CONTABLE</v>
      </c>
      <c r="R290">
        <v>32</v>
      </c>
      <c r="S290" t="s">
        <v>1542</v>
      </c>
      <c r="T290" s="10">
        <v>404414</v>
      </c>
      <c r="U290" s="10" t="s">
        <v>8</v>
      </c>
      <c r="V290" s="10" t="str">
        <f t="shared" si="14"/>
        <v>AUXILIAR ADMINISTRATIVO CÓDIGO 404414</v>
      </c>
    </row>
    <row r="291" spans="1:22" x14ac:dyDescent="0.25">
      <c r="A291">
        <v>1026561231</v>
      </c>
      <c r="B291" t="s">
        <v>787</v>
      </c>
      <c r="C291" t="s">
        <v>788</v>
      </c>
      <c r="D291" t="str">
        <f t="shared" si="12"/>
        <v>JONATHAN ALEXANDER PARRA CHAVES</v>
      </c>
      <c r="E291">
        <v>115</v>
      </c>
      <c r="F291" t="s">
        <v>102</v>
      </c>
      <c r="G291">
        <v>100</v>
      </c>
      <c r="H291" t="s">
        <v>98</v>
      </c>
      <c r="I291">
        <v>2</v>
      </c>
      <c r="J291" t="s">
        <v>195</v>
      </c>
      <c r="K291">
        <v>200</v>
      </c>
      <c r="L291" t="s">
        <v>112</v>
      </c>
      <c r="M291">
        <v>210</v>
      </c>
      <c r="N291" t="s">
        <v>287</v>
      </c>
      <c r="O291">
        <v>115</v>
      </c>
      <c r="P291" t="s">
        <v>102</v>
      </c>
      <c r="Q291" t="str">
        <f t="shared" si="13"/>
        <v>GRUPO DE ANALISIS Y REGULACION CONTABLE</v>
      </c>
      <c r="R291">
        <v>36</v>
      </c>
      <c r="S291" t="s">
        <v>1542</v>
      </c>
      <c r="T291" s="10">
        <v>204407</v>
      </c>
      <c r="U291" s="10" t="s">
        <v>6</v>
      </c>
      <c r="V291" s="10" t="str">
        <f t="shared" si="14"/>
        <v>PROFESIONAL UNIVERSITARIO CÓDIGO 204407</v>
      </c>
    </row>
    <row r="292" spans="1:22" x14ac:dyDescent="0.25">
      <c r="A292">
        <v>79467043</v>
      </c>
      <c r="B292" t="s">
        <v>789</v>
      </c>
      <c r="C292" t="s">
        <v>790</v>
      </c>
      <c r="D292" t="str">
        <f t="shared" si="12"/>
        <v>FRANKLY MANUEL RODRIGUEZ RAMIREZ</v>
      </c>
      <c r="E292">
        <v>115</v>
      </c>
      <c r="F292" t="s">
        <v>102</v>
      </c>
      <c r="G292">
        <v>100</v>
      </c>
      <c r="H292" t="s">
        <v>98</v>
      </c>
      <c r="I292">
        <v>2</v>
      </c>
      <c r="J292" t="s">
        <v>195</v>
      </c>
      <c r="K292">
        <v>200</v>
      </c>
      <c r="L292" t="s">
        <v>112</v>
      </c>
      <c r="M292">
        <v>210</v>
      </c>
      <c r="N292" t="s">
        <v>287</v>
      </c>
      <c r="O292">
        <v>115</v>
      </c>
      <c r="P292" t="s">
        <v>102</v>
      </c>
      <c r="Q292" t="str">
        <f t="shared" si="13"/>
        <v>GRUPO DE ANALISIS Y REGULACION CONTABLE</v>
      </c>
      <c r="R292">
        <v>57</v>
      </c>
      <c r="S292" t="s">
        <v>1542</v>
      </c>
      <c r="T292" s="10">
        <v>202814</v>
      </c>
      <c r="U292" s="10" t="s">
        <v>9</v>
      </c>
      <c r="V292" s="10" t="str">
        <f t="shared" si="14"/>
        <v>PROFESIONAL ESPECIALIZADO CÓDIGO 202814</v>
      </c>
    </row>
    <row r="293" spans="1:22" x14ac:dyDescent="0.25">
      <c r="A293">
        <v>79811927</v>
      </c>
      <c r="B293" t="s">
        <v>791</v>
      </c>
      <c r="C293" t="s">
        <v>792</v>
      </c>
      <c r="D293" t="str">
        <f t="shared" si="12"/>
        <v>JAVIER ANTONIO VERA CRUZ</v>
      </c>
      <c r="E293">
        <v>115</v>
      </c>
      <c r="F293" t="s">
        <v>102</v>
      </c>
      <c r="G293">
        <v>100</v>
      </c>
      <c r="H293" t="s">
        <v>98</v>
      </c>
      <c r="I293">
        <v>2</v>
      </c>
      <c r="J293" t="s">
        <v>195</v>
      </c>
      <c r="K293">
        <v>200</v>
      </c>
      <c r="L293" t="s">
        <v>112</v>
      </c>
      <c r="M293">
        <v>210</v>
      </c>
      <c r="N293" t="s">
        <v>287</v>
      </c>
      <c r="O293">
        <v>115</v>
      </c>
      <c r="P293" t="s">
        <v>102</v>
      </c>
      <c r="Q293" t="str">
        <f t="shared" si="13"/>
        <v>GRUPO DE ANALISIS Y REGULACION CONTABLE</v>
      </c>
      <c r="R293">
        <v>47</v>
      </c>
      <c r="S293" t="s">
        <v>1542</v>
      </c>
      <c r="T293" s="10">
        <v>202814</v>
      </c>
      <c r="U293" s="10" t="s">
        <v>9</v>
      </c>
      <c r="V293" s="10" t="str">
        <f t="shared" si="14"/>
        <v>PROFESIONAL ESPECIALIZADO CÓDIGO 202814</v>
      </c>
    </row>
    <row r="294" spans="1:22" x14ac:dyDescent="0.25">
      <c r="A294">
        <v>39532384</v>
      </c>
      <c r="B294" t="s">
        <v>793</v>
      </c>
      <c r="C294" t="s">
        <v>794</v>
      </c>
      <c r="D294" t="str">
        <f t="shared" si="12"/>
        <v>DORIS YANETH TORRES GARZON</v>
      </c>
      <c r="E294">
        <v>115</v>
      </c>
      <c r="F294" t="s">
        <v>102</v>
      </c>
      <c r="G294">
        <v>100</v>
      </c>
      <c r="H294" t="s">
        <v>98</v>
      </c>
      <c r="I294">
        <v>2</v>
      </c>
      <c r="J294" t="s">
        <v>195</v>
      </c>
      <c r="K294">
        <v>200</v>
      </c>
      <c r="L294" t="s">
        <v>112</v>
      </c>
      <c r="M294">
        <v>115</v>
      </c>
      <c r="N294" t="s">
        <v>795</v>
      </c>
      <c r="O294">
        <v>0</v>
      </c>
      <c r="P294" t="s">
        <v>196</v>
      </c>
      <c r="Q294" t="str">
        <f t="shared" si="13"/>
        <v>GRUPO DE REGULACION E INVESTIGACION CONTABLE</v>
      </c>
      <c r="R294">
        <v>62</v>
      </c>
      <c r="S294" t="s">
        <v>3</v>
      </c>
      <c r="T294" s="10">
        <v>204411</v>
      </c>
      <c r="U294" s="10" t="s">
        <v>6</v>
      </c>
      <c r="V294" s="10" t="str">
        <f t="shared" si="14"/>
        <v>PROFESIONAL UNIVERSITARIO CÓDIGO 204411</v>
      </c>
    </row>
    <row r="295" spans="1:22" x14ac:dyDescent="0.25">
      <c r="A295">
        <v>80182549</v>
      </c>
      <c r="B295" t="s">
        <v>796</v>
      </c>
      <c r="C295" t="s">
        <v>797</v>
      </c>
      <c r="D295" t="str">
        <f t="shared" si="12"/>
        <v>SEBASTIAN BERNAL GARAVITO</v>
      </c>
      <c r="E295">
        <v>810</v>
      </c>
      <c r="F295" t="s">
        <v>134</v>
      </c>
      <c r="G295">
        <v>100</v>
      </c>
      <c r="H295" t="s">
        <v>98</v>
      </c>
      <c r="I295">
        <v>2</v>
      </c>
      <c r="J295" t="s">
        <v>195</v>
      </c>
      <c r="K295">
        <v>700</v>
      </c>
      <c r="L295" t="s">
        <v>67</v>
      </c>
      <c r="M295">
        <v>810</v>
      </c>
      <c r="N295" t="s">
        <v>134</v>
      </c>
      <c r="O295">
        <v>0</v>
      </c>
      <c r="P295" t="s">
        <v>196</v>
      </c>
      <c r="Q295" t="str">
        <f t="shared" si="13"/>
        <v>DIRECCION DE JURISDICCION SOCIETARIA I</v>
      </c>
      <c r="R295">
        <v>43</v>
      </c>
      <c r="S295" t="s">
        <v>1542</v>
      </c>
      <c r="T295" s="10">
        <v>10519</v>
      </c>
      <c r="U295" s="10" t="s">
        <v>58</v>
      </c>
      <c r="V295" s="10" t="str">
        <f t="shared" si="14"/>
        <v>DIRECTOR DE SUPER INTENDENCIA CÓDIGO 10519</v>
      </c>
    </row>
    <row r="296" spans="1:22" x14ac:dyDescent="0.25">
      <c r="A296">
        <v>92548679</v>
      </c>
      <c r="B296" t="s">
        <v>385</v>
      </c>
      <c r="C296" t="s">
        <v>798</v>
      </c>
      <c r="D296" t="str">
        <f t="shared" si="12"/>
        <v>LUIS FERNANDO ROMERO GIL</v>
      </c>
      <c r="E296">
        <v>820</v>
      </c>
      <c r="F296" t="s">
        <v>131</v>
      </c>
      <c r="G296">
        <v>100</v>
      </c>
      <c r="H296" t="s">
        <v>98</v>
      </c>
      <c r="I296">
        <v>2</v>
      </c>
      <c r="J296" t="s">
        <v>195</v>
      </c>
      <c r="K296">
        <v>700</v>
      </c>
      <c r="L296" t="s">
        <v>67</v>
      </c>
      <c r="M296">
        <v>820</v>
      </c>
      <c r="N296" t="s">
        <v>799</v>
      </c>
      <c r="O296">
        <v>0</v>
      </c>
      <c r="P296" t="s">
        <v>196</v>
      </c>
      <c r="Q296" t="str">
        <f t="shared" si="13"/>
        <v>DIRECCION DE JURISDICCION SOCIETARIA II</v>
      </c>
      <c r="R296">
        <v>41</v>
      </c>
      <c r="S296" t="s">
        <v>1542</v>
      </c>
      <c r="T296" s="10">
        <v>10519</v>
      </c>
      <c r="U296" s="10" t="s">
        <v>58</v>
      </c>
      <c r="V296" s="10" t="str">
        <f t="shared" si="14"/>
        <v>DIRECTOR DE SUPER INTENDENCIA CÓDIGO 10519</v>
      </c>
    </row>
    <row r="297" spans="1:22" x14ac:dyDescent="0.25">
      <c r="A297">
        <v>53000222</v>
      </c>
      <c r="B297" t="s">
        <v>730</v>
      </c>
      <c r="C297" t="s">
        <v>800</v>
      </c>
      <c r="D297" t="str">
        <f t="shared" si="12"/>
        <v>NATALIA JACOBO DUEÑAS</v>
      </c>
      <c r="E297">
        <v>830</v>
      </c>
      <c r="F297" t="s">
        <v>124</v>
      </c>
      <c r="G297">
        <v>100</v>
      </c>
      <c r="H297" t="s">
        <v>98</v>
      </c>
      <c r="I297">
        <v>2</v>
      </c>
      <c r="J297" t="s">
        <v>195</v>
      </c>
      <c r="K297">
        <v>700</v>
      </c>
      <c r="L297" t="s">
        <v>67</v>
      </c>
      <c r="M297">
        <v>830</v>
      </c>
      <c r="N297" t="s">
        <v>599</v>
      </c>
      <c r="O297">
        <v>0</v>
      </c>
      <c r="P297" t="s">
        <v>196</v>
      </c>
      <c r="Q297" t="str">
        <f t="shared" si="13"/>
        <v>DIRECCION DE JURISDICCION SOCIETARIA III</v>
      </c>
      <c r="R297">
        <v>40</v>
      </c>
      <c r="S297" t="s">
        <v>3</v>
      </c>
      <c r="T297" s="10">
        <v>10519</v>
      </c>
      <c r="U297" s="10" t="s">
        <v>58</v>
      </c>
      <c r="V297" s="10" t="str">
        <f t="shared" si="14"/>
        <v>DIRECTOR DE SUPER INTENDENCIA CÓDIGO 10519</v>
      </c>
    </row>
    <row r="298" spans="1:22" x14ac:dyDescent="0.25">
      <c r="A298">
        <v>1020715755</v>
      </c>
      <c r="B298" t="s">
        <v>801</v>
      </c>
      <c r="C298" t="s">
        <v>802</v>
      </c>
      <c r="D298" t="str">
        <f t="shared" si="12"/>
        <v>CRISTIAN CASTRO RAMIREZ</v>
      </c>
      <c r="E298">
        <v>840</v>
      </c>
      <c r="F298" t="s">
        <v>91</v>
      </c>
      <c r="G298">
        <v>100</v>
      </c>
      <c r="H298" t="s">
        <v>98</v>
      </c>
      <c r="I298">
        <v>2</v>
      </c>
      <c r="J298" t="s">
        <v>195</v>
      </c>
      <c r="K298">
        <v>700</v>
      </c>
      <c r="L298" t="s">
        <v>67</v>
      </c>
      <c r="M298">
        <v>840</v>
      </c>
      <c r="N298" t="s">
        <v>91</v>
      </c>
      <c r="O298">
        <v>0</v>
      </c>
      <c r="P298" t="s">
        <v>196</v>
      </c>
      <c r="Q298" t="str">
        <f t="shared" si="13"/>
        <v>DIRECCION DE PROCESOS ESPECIALES</v>
      </c>
      <c r="R298">
        <v>39</v>
      </c>
      <c r="S298" t="s">
        <v>1542</v>
      </c>
      <c r="T298" s="10">
        <v>10519</v>
      </c>
      <c r="U298" s="10" t="s">
        <v>58</v>
      </c>
      <c r="V298" s="10" t="str">
        <f t="shared" si="14"/>
        <v>DIRECTOR DE SUPER INTENDENCIA CÓDIGO 10519</v>
      </c>
    </row>
    <row r="299" spans="1:22" x14ac:dyDescent="0.25">
      <c r="A299">
        <v>52440822</v>
      </c>
      <c r="B299" t="s">
        <v>803</v>
      </c>
      <c r="C299" t="s">
        <v>804</v>
      </c>
      <c r="D299" t="str">
        <f t="shared" si="12"/>
        <v>CLAUDIA LORELA DIAZ SPERANZA</v>
      </c>
      <c r="E299">
        <v>116</v>
      </c>
      <c r="F299" t="s">
        <v>122</v>
      </c>
      <c r="G299">
        <v>100</v>
      </c>
      <c r="H299" t="s">
        <v>98</v>
      </c>
      <c r="I299">
        <v>2</v>
      </c>
      <c r="J299" t="s">
        <v>195</v>
      </c>
      <c r="K299">
        <v>700</v>
      </c>
      <c r="L299" t="s">
        <v>67</v>
      </c>
      <c r="M299">
        <v>116</v>
      </c>
      <c r="N299" t="s">
        <v>515</v>
      </c>
      <c r="O299">
        <v>0</v>
      </c>
      <c r="P299" t="s">
        <v>196</v>
      </c>
      <c r="Q299" t="str">
        <f t="shared" si="13"/>
        <v>GRUPO DE CONCILIACION Y ARBITRAMENTO SOCIETARIO</v>
      </c>
      <c r="R299">
        <v>47</v>
      </c>
      <c r="S299" t="s">
        <v>3</v>
      </c>
      <c r="T299" s="10">
        <v>202814</v>
      </c>
      <c r="U299" s="10" t="s">
        <v>9</v>
      </c>
      <c r="V299" s="10" t="str">
        <f t="shared" si="14"/>
        <v>PROFESIONAL ESPECIALIZADO CÓDIGO 202814</v>
      </c>
    </row>
    <row r="300" spans="1:22" x14ac:dyDescent="0.25">
      <c r="A300">
        <v>8498783</v>
      </c>
      <c r="B300" t="s">
        <v>805</v>
      </c>
      <c r="C300" t="s">
        <v>806</v>
      </c>
      <c r="D300" t="str">
        <f t="shared" si="12"/>
        <v>JAVIER ENRIQUE FONTALVO GUTIERREZ</v>
      </c>
      <c r="E300">
        <v>800</v>
      </c>
      <c r="F300" t="s">
        <v>67</v>
      </c>
      <c r="G300">
        <v>100</v>
      </c>
      <c r="H300" t="s">
        <v>98</v>
      </c>
      <c r="I300">
        <v>2</v>
      </c>
      <c r="J300" t="s">
        <v>195</v>
      </c>
      <c r="K300">
        <v>700</v>
      </c>
      <c r="L300" t="s">
        <v>67</v>
      </c>
      <c r="M300">
        <v>0</v>
      </c>
      <c r="N300" t="s">
        <v>196</v>
      </c>
      <c r="O300">
        <v>0</v>
      </c>
      <c r="P300" t="s">
        <v>196</v>
      </c>
      <c r="Q300" t="str">
        <f t="shared" si="13"/>
        <v>DELEGATURA PARA PROCEDIMIENTOS MERCANTILES</v>
      </c>
      <c r="R300">
        <v>43</v>
      </c>
      <c r="S300" t="s">
        <v>1542</v>
      </c>
      <c r="T300" s="10">
        <v>421018</v>
      </c>
      <c r="U300" s="10" t="s">
        <v>11</v>
      </c>
      <c r="V300" s="10" t="str">
        <f t="shared" si="14"/>
        <v>SECRETARIO EJECUTIVO CÓDIGO 421018</v>
      </c>
    </row>
    <row r="301" spans="1:22" x14ac:dyDescent="0.25">
      <c r="A301">
        <v>52992138</v>
      </c>
      <c r="B301" t="s">
        <v>807</v>
      </c>
      <c r="C301" t="s">
        <v>808</v>
      </c>
      <c r="D301" t="str">
        <f t="shared" si="12"/>
        <v>ANGELA PATRICIA MORTIGO MURCIA</v>
      </c>
      <c r="E301">
        <v>800</v>
      </c>
      <c r="F301" t="s">
        <v>67</v>
      </c>
      <c r="G301">
        <v>100</v>
      </c>
      <c r="H301" t="s">
        <v>98</v>
      </c>
      <c r="I301">
        <v>2</v>
      </c>
      <c r="J301" t="s">
        <v>195</v>
      </c>
      <c r="K301">
        <v>700</v>
      </c>
      <c r="L301" t="s">
        <v>67</v>
      </c>
      <c r="M301">
        <v>0</v>
      </c>
      <c r="N301" t="s">
        <v>196</v>
      </c>
      <c r="O301">
        <v>0</v>
      </c>
      <c r="P301" t="s">
        <v>196</v>
      </c>
      <c r="Q301" t="str">
        <f t="shared" si="13"/>
        <v>DELEGATURA PARA PROCEDIMIENTOS MERCANTILES</v>
      </c>
      <c r="R301">
        <v>42</v>
      </c>
      <c r="S301" t="s">
        <v>3</v>
      </c>
      <c r="T301" s="10">
        <v>102014</v>
      </c>
      <c r="U301" s="10" t="s">
        <v>13</v>
      </c>
      <c r="V301" s="10" t="str">
        <f t="shared" si="14"/>
        <v>ASESOR CÓDIGO 102014</v>
      </c>
    </row>
    <row r="302" spans="1:22" x14ac:dyDescent="0.25">
      <c r="A302">
        <v>79432145</v>
      </c>
      <c r="B302" t="s">
        <v>809</v>
      </c>
      <c r="C302" t="s">
        <v>810</v>
      </c>
      <c r="D302" t="str">
        <f t="shared" si="12"/>
        <v>RONAL SALAMANCA VARGAS</v>
      </c>
      <c r="E302">
        <v>800</v>
      </c>
      <c r="F302" t="s">
        <v>67</v>
      </c>
      <c r="G302">
        <v>100</v>
      </c>
      <c r="H302" t="s">
        <v>98</v>
      </c>
      <c r="I302">
        <v>2</v>
      </c>
      <c r="J302" t="s">
        <v>195</v>
      </c>
      <c r="K302">
        <v>700</v>
      </c>
      <c r="L302" t="s">
        <v>67</v>
      </c>
      <c r="M302">
        <v>0</v>
      </c>
      <c r="N302" t="s">
        <v>196</v>
      </c>
      <c r="O302">
        <v>0</v>
      </c>
      <c r="P302" t="s">
        <v>196</v>
      </c>
      <c r="Q302" t="str">
        <f t="shared" si="13"/>
        <v>DELEGATURA PARA PROCEDIMIENTOS MERCANTILES</v>
      </c>
      <c r="R302">
        <v>58</v>
      </c>
      <c r="S302" t="s">
        <v>1542</v>
      </c>
      <c r="T302" s="10">
        <v>421022</v>
      </c>
      <c r="U302" s="10" t="s">
        <v>11</v>
      </c>
      <c r="V302" s="10" t="str">
        <f t="shared" si="14"/>
        <v>SECRETARIO EJECUTIVO CÓDIGO 421022</v>
      </c>
    </row>
    <row r="303" spans="1:22" x14ac:dyDescent="0.25">
      <c r="A303">
        <v>80095086</v>
      </c>
      <c r="B303" t="s">
        <v>811</v>
      </c>
      <c r="C303" t="s">
        <v>812</v>
      </c>
      <c r="D303" t="str">
        <f t="shared" si="12"/>
        <v>VICTOR IVAN RAMOS RAMOS</v>
      </c>
      <c r="E303">
        <v>800</v>
      </c>
      <c r="F303" t="s">
        <v>67</v>
      </c>
      <c r="G303">
        <v>100</v>
      </c>
      <c r="H303" t="s">
        <v>98</v>
      </c>
      <c r="I303">
        <v>2</v>
      </c>
      <c r="J303" t="s">
        <v>195</v>
      </c>
      <c r="K303">
        <v>700</v>
      </c>
      <c r="L303" t="s">
        <v>67</v>
      </c>
      <c r="M303">
        <v>0</v>
      </c>
      <c r="N303" t="s">
        <v>196</v>
      </c>
      <c r="O303">
        <v>0</v>
      </c>
      <c r="P303" t="s">
        <v>196</v>
      </c>
      <c r="Q303" t="str">
        <f t="shared" si="13"/>
        <v>DELEGATURA PARA PROCEDIMIENTOS MERCANTILES</v>
      </c>
      <c r="R303">
        <v>43</v>
      </c>
      <c r="S303" t="s">
        <v>1542</v>
      </c>
      <c r="T303" s="10">
        <v>410314</v>
      </c>
      <c r="U303" s="10" t="s">
        <v>54</v>
      </c>
      <c r="V303" s="10" t="str">
        <f t="shared" si="14"/>
        <v>CONDUCTOR MECANICO CÓDIGO 410314</v>
      </c>
    </row>
    <row r="304" spans="1:22" x14ac:dyDescent="0.25">
      <c r="A304">
        <v>52057602</v>
      </c>
      <c r="B304" t="s">
        <v>813</v>
      </c>
      <c r="C304" t="s">
        <v>814</v>
      </c>
      <c r="D304" t="str">
        <f t="shared" si="12"/>
        <v>MARIA CONSUELO ALARCON PARDO</v>
      </c>
      <c r="E304">
        <v>800</v>
      </c>
      <c r="F304" t="s">
        <v>67</v>
      </c>
      <c r="G304">
        <v>100</v>
      </c>
      <c r="H304" t="s">
        <v>98</v>
      </c>
      <c r="I304">
        <v>2</v>
      </c>
      <c r="J304" t="s">
        <v>195</v>
      </c>
      <c r="K304">
        <v>700</v>
      </c>
      <c r="L304" t="s">
        <v>67</v>
      </c>
      <c r="M304">
        <v>0</v>
      </c>
      <c r="N304" t="s">
        <v>196</v>
      </c>
      <c r="O304">
        <v>0</v>
      </c>
      <c r="P304" t="s">
        <v>196</v>
      </c>
      <c r="Q304" t="str">
        <f t="shared" si="13"/>
        <v>DELEGATURA PARA PROCEDIMIENTOS MERCANTILES</v>
      </c>
      <c r="R304">
        <v>52</v>
      </c>
      <c r="S304" t="s">
        <v>3</v>
      </c>
      <c r="T304" s="10">
        <v>202820</v>
      </c>
      <c r="U304" s="10" t="s">
        <v>9</v>
      </c>
      <c r="V304" s="10" t="str">
        <f t="shared" si="14"/>
        <v>PROFESIONAL ESPECIALIZADO CÓDIGO 202820</v>
      </c>
    </row>
    <row r="305" spans="1:22" x14ac:dyDescent="0.25">
      <c r="A305">
        <v>52715101</v>
      </c>
      <c r="B305" t="s">
        <v>815</v>
      </c>
      <c r="C305" t="s">
        <v>816</v>
      </c>
      <c r="D305" t="str">
        <f t="shared" si="12"/>
        <v>ELENA ANDREA SIERRA CUERVO</v>
      </c>
      <c r="E305">
        <v>800</v>
      </c>
      <c r="F305" t="s">
        <v>67</v>
      </c>
      <c r="G305">
        <v>100</v>
      </c>
      <c r="H305" t="s">
        <v>98</v>
      </c>
      <c r="I305">
        <v>2</v>
      </c>
      <c r="J305" t="s">
        <v>195</v>
      </c>
      <c r="K305">
        <v>700</v>
      </c>
      <c r="L305" t="s">
        <v>67</v>
      </c>
      <c r="M305">
        <v>0</v>
      </c>
      <c r="N305" t="s">
        <v>196</v>
      </c>
      <c r="O305">
        <v>0</v>
      </c>
      <c r="P305" t="s">
        <v>196</v>
      </c>
      <c r="Q305" t="str">
        <f t="shared" si="13"/>
        <v>DELEGATURA PARA PROCEDIMIENTOS MERCANTILES</v>
      </c>
      <c r="R305">
        <v>46</v>
      </c>
      <c r="S305" t="s">
        <v>3</v>
      </c>
      <c r="T305" s="10">
        <v>202820</v>
      </c>
      <c r="U305" s="10" t="s">
        <v>9</v>
      </c>
      <c r="V305" s="10" t="str">
        <f t="shared" si="14"/>
        <v>PROFESIONAL ESPECIALIZADO CÓDIGO 202820</v>
      </c>
    </row>
    <row r="306" spans="1:22" x14ac:dyDescent="0.25">
      <c r="A306">
        <v>1020842839</v>
      </c>
      <c r="B306" t="s">
        <v>817</v>
      </c>
      <c r="C306" t="s">
        <v>818</v>
      </c>
      <c r="D306" t="str">
        <f t="shared" si="12"/>
        <v>LAURA CUBIDES GUTIERREZ</v>
      </c>
      <c r="E306">
        <v>800</v>
      </c>
      <c r="F306" t="s">
        <v>67</v>
      </c>
      <c r="G306">
        <v>100</v>
      </c>
      <c r="H306" t="s">
        <v>98</v>
      </c>
      <c r="I306">
        <v>2</v>
      </c>
      <c r="J306" t="s">
        <v>195</v>
      </c>
      <c r="K306">
        <v>700</v>
      </c>
      <c r="L306" t="s">
        <v>67</v>
      </c>
      <c r="M306">
        <v>0</v>
      </c>
      <c r="N306" t="s">
        <v>196</v>
      </c>
      <c r="O306">
        <v>0</v>
      </c>
      <c r="P306" t="s">
        <v>196</v>
      </c>
      <c r="Q306" t="str">
        <f t="shared" si="13"/>
        <v>DELEGATURA PARA PROCEDIMIENTOS MERCANTILES</v>
      </c>
      <c r="R306">
        <v>26</v>
      </c>
      <c r="S306" t="s">
        <v>3</v>
      </c>
      <c r="T306" s="10">
        <v>20441</v>
      </c>
      <c r="U306" s="10" t="s">
        <v>6</v>
      </c>
      <c r="V306" s="10" t="str">
        <f t="shared" si="14"/>
        <v>PROFESIONAL UNIVERSITARIO CÓDIGO 20441</v>
      </c>
    </row>
    <row r="307" spans="1:22" x14ac:dyDescent="0.25">
      <c r="A307">
        <v>1020717793</v>
      </c>
      <c r="B307" t="s">
        <v>819</v>
      </c>
      <c r="C307" t="s">
        <v>820</v>
      </c>
      <c r="D307" t="str">
        <f t="shared" si="12"/>
        <v>MAURICIO DAVID ORJUELA ARENAS</v>
      </c>
      <c r="E307">
        <v>800</v>
      </c>
      <c r="F307" t="s">
        <v>67</v>
      </c>
      <c r="G307">
        <v>100</v>
      </c>
      <c r="H307" t="s">
        <v>98</v>
      </c>
      <c r="I307">
        <v>2</v>
      </c>
      <c r="J307" t="s">
        <v>195</v>
      </c>
      <c r="K307">
        <v>700</v>
      </c>
      <c r="L307" t="s">
        <v>67</v>
      </c>
      <c r="M307">
        <v>0</v>
      </c>
      <c r="N307" t="s">
        <v>196</v>
      </c>
      <c r="O307">
        <v>0</v>
      </c>
      <c r="P307" t="s">
        <v>196</v>
      </c>
      <c r="Q307" t="str">
        <f t="shared" si="13"/>
        <v>DELEGATURA PARA PROCEDIMIENTOS MERCANTILES</v>
      </c>
      <c r="R307">
        <v>39</v>
      </c>
      <c r="S307" t="s">
        <v>1542</v>
      </c>
      <c r="T307" s="10">
        <v>102011</v>
      </c>
      <c r="U307" s="10" t="s">
        <v>13</v>
      </c>
      <c r="V307" s="10" t="str">
        <f t="shared" si="14"/>
        <v>ASESOR CÓDIGO 102011</v>
      </c>
    </row>
    <row r="308" spans="1:22" x14ac:dyDescent="0.25">
      <c r="A308">
        <v>1001870987</v>
      </c>
      <c r="B308" t="s">
        <v>246</v>
      </c>
      <c r="C308" t="s">
        <v>821</v>
      </c>
      <c r="D308" t="str">
        <f t="shared" si="12"/>
        <v>MARCELA FERRER CHAPMAN</v>
      </c>
      <c r="E308">
        <v>800</v>
      </c>
      <c r="F308" t="s">
        <v>67</v>
      </c>
      <c r="G308">
        <v>100</v>
      </c>
      <c r="H308" t="s">
        <v>98</v>
      </c>
      <c r="I308">
        <v>2</v>
      </c>
      <c r="J308" t="s">
        <v>195</v>
      </c>
      <c r="K308">
        <v>700</v>
      </c>
      <c r="L308" t="s">
        <v>67</v>
      </c>
      <c r="M308">
        <v>0</v>
      </c>
      <c r="N308" t="s">
        <v>196</v>
      </c>
      <c r="O308">
        <v>0</v>
      </c>
      <c r="P308" t="s">
        <v>196</v>
      </c>
      <c r="Q308" t="str">
        <f t="shared" si="13"/>
        <v>DELEGATURA PARA PROCEDIMIENTOS MERCANTILES</v>
      </c>
      <c r="R308">
        <v>24</v>
      </c>
      <c r="S308" t="s">
        <v>3</v>
      </c>
      <c r="T308" s="10">
        <v>404414</v>
      </c>
      <c r="U308" s="10" t="s">
        <v>8</v>
      </c>
      <c r="V308" s="10" t="str">
        <f t="shared" si="14"/>
        <v>AUXILIAR ADMINISTRATIVO CÓDIGO 404414</v>
      </c>
    </row>
    <row r="309" spans="1:22" x14ac:dyDescent="0.25">
      <c r="A309">
        <v>1004214459</v>
      </c>
      <c r="B309" t="s">
        <v>822</v>
      </c>
      <c r="C309" t="s">
        <v>823</v>
      </c>
      <c r="D309" t="str">
        <f t="shared" si="12"/>
        <v>JOSE FRANCISCO SANCHEZ PAZ</v>
      </c>
      <c r="E309">
        <v>800</v>
      </c>
      <c r="F309" t="s">
        <v>67</v>
      </c>
      <c r="G309">
        <v>100</v>
      </c>
      <c r="H309" t="s">
        <v>98</v>
      </c>
      <c r="I309">
        <v>2</v>
      </c>
      <c r="J309" t="s">
        <v>195</v>
      </c>
      <c r="K309">
        <v>700</v>
      </c>
      <c r="L309" t="s">
        <v>67</v>
      </c>
      <c r="M309">
        <v>0</v>
      </c>
      <c r="N309" t="s">
        <v>196</v>
      </c>
      <c r="O309">
        <v>0</v>
      </c>
      <c r="P309" t="s">
        <v>196</v>
      </c>
      <c r="Q309" t="str">
        <f t="shared" si="13"/>
        <v>DELEGATURA PARA PROCEDIMIENTOS MERCANTILES</v>
      </c>
      <c r="R309">
        <v>25</v>
      </c>
      <c r="S309" t="s">
        <v>1542</v>
      </c>
      <c r="T309" s="10">
        <v>204407</v>
      </c>
      <c r="U309" s="10" t="s">
        <v>6</v>
      </c>
      <c r="V309" s="10" t="str">
        <f t="shared" si="14"/>
        <v>PROFESIONAL UNIVERSITARIO CÓDIGO 204407</v>
      </c>
    </row>
    <row r="310" spans="1:22" x14ac:dyDescent="0.25">
      <c r="A310">
        <v>7713540</v>
      </c>
      <c r="B310" t="s">
        <v>824</v>
      </c>
      <c r="C310" t="s">
        <v>825</v>
      </c>
      <c r="D310" t="str">
        <f t="shared" si="12"/>
        <v>JORGE ANDRES RAMON SARMIENTO</v>
      </c>
      <c r="E310">
        <v>561</v>
      </c>
      <c r="F310" t="s">
        <v>72</v>
      </c>
      <c r="G310">
        <v>100</v>
      </c>
      <c r="H310" t="s">
        <v>98</v>
      </c>
      <c r="I310">
        <v>5</v>
      </c>
      <c r="J310" t="s">
        <v>83</v>
      </c>
      <c r="K310">
        <v>514</v>
      </c>
      <c r="L310" t="s">
        <v>92</v>
      </c>
      <c r="M310">
        <v>561</v>
      </c>
      <c r="N310" t="s">
        <v>72</v>
      </c>
      <c r="O310">
        <v>0</v>
      </c>
      <c r="P310" t="s">
        <v>196</v>
      </c>
      <c r="Q310" t="str">
        <f t="shared" si="13"/>
        <v>GRUPO DE COBRO COACTIVO Y JUDICIAL</v>
      </c>
      <c r="R310">
        <v>45</v>
      </c>
      <c r="S310" t="s">
        <v>1542</v>
      </c>
      <c r="T310" s="10">
        <v>313214</v>
      </c>
      <c r="U310" s="10" t="s">
        <v>5</v>
      </c>
      <c r="V310" s="10" t="str">
        <f t="shared" si="14"/>
        <v>TECNICO OPERATIVO CÓDIGO 313214</v>
      </c>
    </row>
    <row r="311" spans="1:22" x14ac:dyDescent="0.25">
      <c r="A311">
        <v>1101754133</v>
      </c>
      <c r="B311" t="s">
        <v>826</v>
      </c>
      <c r="C311" t="s">
        <v>827</v>
      </c>
      <c r="D311" t="str">
        <f t="shared" si="12"/>
        <v>SERGIO ANDRES MORENO SANCHEZ</v>
      </c>
      <c r="E311">
        <v>561</v>
      </c>
      <c r="F311" t="s">
        <v>72</v>
      </c>
      <c r="G311">
        <v>100</v>
      </c>
      <c r="H311" t="s">
        <v>98</v>
      </c>
      <c r="I311">
        <v>5</v>
      </c>
      <c r="J311" t="s">
        <v>83</v>
      </c>
      <c r="K311">
        <v>514</v>
      </c>
      <c r="L311" t="s">
        <v>92</v>
      </c>
      <c r="M311">
        <v>561</v>
      </c>
      <c r="N311" t="s">
        <v>72</v>
      </c>
      <c r="O311">
        <v>0</v>
      </c>
      <c r="P311" t="s">
        <v>196</v>
      </c>
      <c r="Q311" t="str">
        <f t="shared" si="13"/>
        <v>GRUPO DE COBRO COACTIVO Y JUDICIAL</v>
      </c>
      <c r="R311">
        <v>37</v>
      </c>
      <c r="S311" t="s">
        <v>1542</v>
      </c>
      <c r="T311" s="10">
        <v>20441</v>
      </c>
      <c r="U311" s="10" t="s">
        <v>6</v>
      </c>
      <c r="V311" s="10" t="str">
        <f t="shared" si="14"/>
        <v>PROFESIONAL UNIVERSITARIO CÓDIGO 20441</v>
      </c>
    </row>
    <row r="312" spans="1:22" x14ac:dyDescent="0.25">
      <c r="A312">
        <v>1019095333</v>
      </c>
      <c r="B312" t="s">
        <v>828</v>
      </c>
      <c r="C312" t="s">
        <v>829</v>
      </c>
      <c r="D312" t="str">
        <f t="shared" si="12"/>
        <v>KARLA VANESA LOPEZ</v>
      </c>
      <c r="E312">
        <v>561</v>
      </c>
      <c r="F312" t="s">
        <v>72</v>
      </c>
      <c r="G312">
        <v>100</v>
      </c>
      <c r="H312" t="s">
        <v>98</v>
      </c>
      <c r="I312">
        <v>5</v>
      </c>
      <c r="J312" t="s">
        <v>83</v>
      </c>
      <c r="K312">
        <v>514</v>
      </c>
      <c r="L312" t="s">
        <v>92</v>
      </c>
      <c r="M312">
        <v>561</v>
      </c>
      <c r="N312" t="s">
        <v>72</v>
      </c>
      <c r="O312">
        <v>0</v>
      </c>
      <c r="P312" t="s">
        <v>196</v>
      </c>
      <c r="Q312" t="str">
        <f t="shared" si="13"/>
        <v>GRUPO DE COBRO COACTIVO Y JUDICIAL</v>
      </c>
      <c r="R312">
        <v>31</v>
      </c>
      <c r="S312" t="s">
        <v>3</v>
      </c>
      <c r="T312" s="10">
        <v>20441</v>
      </c>
      <c r="U312" s="10" t="s">
        <v>6</v>
      </c>
      <c r="V312" s="10" t="str">
        <f t="shared" si="14"/>
        <v>PROFESIONAL UNIVERSITARIO CÓDIGO 20441</v>
      </c>
    </row>
    <row r="313" spans="1:22" x14ac:dyDescent="0.25">
      <c r="A313">
        <v>1019130643</v>
      </c>
      <c r="B313" t="s">
        <v>398</v>
      </c>
      <c r="C313" t="s">
        <v>774</v>
      </c>
      <c r="D313" t="str">
        <f t="shared" si="12"/>
        <v>LAURA CAMILA GOMEZ TORRES</v>
      </c>
      <c r="E313">
        <v>561</v>
      </c>
      <c r="F313" t="s">
        <v>72</v>
      </c>
      <c r="G313">
        <v>100</v>
      </c>
      <c r="H313" t="s">
        <v>98</v>
      </c>
      <c r="I313">
        <v>5</v>
      </c>
      <c r="J313" t="s">
        <v>83</v>
      </c>
      <c r="K313">
        <v>514</v>
      </c>
      <c r="L313" t="s">
        <v>92</v>
      </c>
      <c r="M313">
        <v>561</v>
      </c>
      <c r="N313" t="s">
        <v>72</v>
      </c>
      <c r="O313">
        <v>0</v>
      </c>
      <c r="P313" t="s">
        <v>196</v>
      </c>
      <c r="Q313" t="str">
        <f t="shared" si="13"/>
        <v>GRUPO DE COBRO COACTIVO Y JUDICIAL</v>
      </c>
      <c r="R313">
        <v>28</v>
      </c>
      <c r="S313" t="s">
        <v>3</v>
      </c>
      <c r="T313" s="10">
        <v>20441</v>
      </c>
      <c r="U313" s="10" t="s">
        <v>6</v>
      </c>
      <c r="V313" s="10" t="str">
        <f t="shared" si="14"/>
        <v>PROFESIONAL UNIVERSITARIO CÓDIGO 20441</v>
      </c>
    </row>
    <row r="314" spans="1:22" x14ac:dyDescent="0.25">
      <c r="A314">
        <v>79126306</v>
      </c>
      <c r="B314" t="s">
        <v>830</v>
      </c>
      <c r="C314" t="s">
        <v>831</v>
      </c>
      <c r="D314" t="str">
        <f t="shared" si="12"/>
        <v>FREDY YESID DIAZ PALACIOS</v>
      </c>
      <c r="E314">
        <v>561</v>
      </c>
      <c r="F314" t="s">
        <v>72</v>
      </c>
      <c r="G314">
        <v>100</v>
      </c>
      <c r="H314" t="s">
        <v>98</v>
      </c>
      <c r="I314">
        <v>5</v>
      </c>
      <c r="J314" t="s">
        <v>83</v>
      </c>
      <c r="K314">
        <v>514</v>
      </c>
      <c r="L314" t="s">
        <v>92</v>
      </c>
      <c r="M314">
        <v>561</v>
      </c>
      <c r="N314" t="s">
        <v>72</v>
      </c>
      <c r="O314">
        <v>0</v>
      </c>
      <c r="P314" t="s">
        <v>196</v>
      </c>
      <c r="Q314" t="str">
        <f t="shared" si="13"/>
        <v>GRUPO DE COBRO COACTIVO Y JUDICIAL</v>
      </c>
      <c r="R314">
        <v>60</v>
      </c>
      <c r="S314" t="s">
        <v>1542</v>
      </c>
      <c r="T314" s="10">
        <v>312416</v>
      </c>
      <c r="U314" s="10" t="s">
        <v>55</v>
      </c>
      <c r="V314" s="10" t="str">
        <f t="shared" si="14"/>
        <v>TECNICO ADMINISTRATIVO CÓDIGO 312416</v>
      </c>
    </row>
    <row r="315" spans="1:22" x14ac:dyDescent="0.25">
      <c r="A315">
        <v>79784153</v>
      </c>
      <c r="B315" t="s">
        <v>832</v>
      </c>
      <c r="C315" t="s">
        <v>833</v>
      </c>
      <c r="D315" t="str">
        <f t="shared" si="12"/>
        <v>JUAN CAMILO TRUJILLO MANRIQUE</v>
      </c>
      <c r="E315">
        <v>561</v>
      </c>
      <c r="F315" t="s">
        <v>72</v>
      </c>
      <c r="G315">
        <v>100</v>
      </c>
      <c r="H315" t="s">
        <v>98</v>
      </c>
      <c r="I315">
        <v>5</v>
      </c>
      <c r="J315" t="s">
        <v>83</v>
      </c>
      <c r="K315">
        <v>514</v>
      </c>
      <c r="L315" t="s">
        <v>92</v>
      </c>
      <c r="M315">
        <v>561</v>
      </c>
      <c r="N315" t="s">
        <v>72</v>
      </c>
      <c r="O315">
        <v>0</v>
      </c>
      <c r="P315" t="s">
        <v>196</v>
      </c>
      <c r="Q315" t="str">
        <f t="shared" si="13"/>
        <v>GRUPO DE COBRO COACTIVO Y JUDICIAL</v>
      </c>
      <c r="R315">
        <v>49</v>
      </c>
      <c r="S315" t="s">
        <v>1542</v>
      </c>
      <c r="T315" s="10">
        <v>204411</v>
      </c>
      <c r="U315" s="10" t="s">
        <v>6</v>
      </c>
      <c r="V315" s="10" t="str">
        <f t="shared" si="14"/>
        <v>PROFESIONAL UNIVERSITARIO CÓDIGO 204411</v>
      </c>
    </row>
    <row r="316" spans="1:22" x14ac:dyDescent="0.25">
      <c r="A316">
        <v>52881200</v>
      </c>
      <c r="B316" t="s">
        <v>834</v>
      </c>
      <c r="C316" t="s">
        <v>835</v>
      </c>
      <c r="D316" t="str">
        <f t="shared" si="12"/>
        <v>NINI SAYURY CRUZ TOLOZA</v>
      </c>
      <c r="E316">
        <v>561</v>
      </c>
      <c r="F316" t="s">
        <v>72</v>
      </c>
      <c r="G316">
        <v>100</v>
      </c>
      <c r="H316" t="s">
        <v>98</v>
      </c>
      <c r="I316">
        <v>5</v>
      </c>
      <c r="J316" t="s">
        <v>83</v>
      </c>
      <c r="K316">
        <v>514</v>
      </c>
      <c r="L316" t="s">
        <v>92</v>
      </c>
      <c r="M316">
        <v>561</v>
      </c>
      <c r="N316" t="s">
        <v>72</v>
      </c>
      <c r="O316">
        <v>0</v>
      </c>
      <c r="P316" t="s">
        <v>196</v>
      </c>
      <c r="Q316" t="str">
        <f t="shared" si="13"/>
        <v>GRUPO DE COBRO COACTIVO Y JUDICIAL</v>
      </c>
      <c r="R316">
        <v>45</v>
      </c>
      <c r="S316" t="s">
        <v>3</v>
      </c>
      <c r="T316" s="10">
        <v>204411</v>
      </c>
      <c r="U316" s="10" t="s">
        <v>6</v>
      </c>
      <c r="V316" s="10" t="str">
        <f t="shared" si="14"/>
        <v>PROFESIONAL UNIVERSITARIO CÓDIGO 204411</v>
      </c>
    </row>
    <row r="317" spans="1:22" x14ac:dyDescent="0.25">
      <c r="A317">
        <v>65699373</v>
      </c>
      <c r="B317" t="s">
        <v>836</v>
      </c>
      <c r="C317" t="s">
        <v>837</v>
      </c>
      <c r="D317" t="str">
        <f t="shared" si="12"/>
        <v>MARTHA LUCIA TRIANA FERIA</v>
      </c>
      <c r="E317">
        <v>561</v>
      </c>
      <c r="F317" t="s">
        <v>72</v>
      </c>
      <c r="G317">
        <v>100</v>
      </c>
      <c r="H317" t="s">
        <v>98</v>
      </c>
      <c r="I317">
        <v>5</v>
      </c>
      <c r="J317" t="s">
        <v>83</v>
      </c>
      <c r="K317">
        <v>514</v>
      </c>
      <c r="L317" t="s">
        <v>92</v>
      </c>
      <c r="M317">
        <v>561</v>
      </c>
      <c r="N317" t="s">
        <v>72</v>
      </c>
      <c r="O317">
        <v>0</v>
      </c>
      <c r="P317" t="s">
        <v>196</v>
      </c>
      <c r="Q317" t="str">
        <f t="shared" si="13"/>
        <v>GRUPO DE COBRO COACTIVO Y JUDICIAL</v>
      </c>
      <c r="R317">
        <v>54</v>
      </c>
      <c r="S317" t="s">
        <v>3</v>
      </c>
      <c r="T317" s="10">
        <v>204407</v>
      </c>
      <c r="U317" s="10" t="s">
        <v>6</v>
      </c>
      <c r="V317" s="10" t="str">
        <f t="shared" si="14"/>
        <v>PROFESIONAL UNIVERSITARIO CÓDIGO 204407</v>
      </c>
    </row>
    <row r="318" spans="1:22" x14ac:dyDescent="0.25">
      <c r="A318">
        <v>35495402</v>
      </c>
      <c r="B318" t="s">
        <v>838</v>
      </c>
      <c r="C318" t="s">
        <v>839</v>
      </c>
      <c r="D318" t="str">
        <f t="shared" si="12"/>
        <v>MARTHA HELENA MENDOZA VILLAMIZAR</v>
      </c>
      <c r="E318">
        <v>561</v>
      </c>
      <c r="F318" t="s">
        <v>72</v>
      </c>
      <c r="G318">
        <v>100</v>
      </c>
      <c r="H318" t="s">
        <v>98</v>
      </c>
      <c r="I318">
        <v>5</v>
      </c>
      <c r="J318" t="s">
        <v>83</v>
      </c>
      <c r="K318">
        <v>514</v>
      </c>
      <c r="L318" t="s">
        <v>92</v>
      </c>
      <c r="M318">
        <v>561</v>
      </c>
      <c r="N318" t="s">
        <v>72</v>
      </c>
      <c r="O318">
        <v>0</v>
      </c>
      <c r="P318" t="s">
        <v>196</v>
      </c>
      <c r="Q318" t="str">
        <f t="shared" si="13"/>
        <v>GRUPO DE COBRO COACTIVO Y JUDICIAL</v>
      </c>
      <c r="R318">
        <v>66</v>
      </c>
      <c r="S318" t="s">
        <v>3</v>
      </c>
      <c r="T318" s="10">
        <v>312416</v>
      </c>
      <c r="U318" s="10" t="s">
        <v>55</v>
      </c>
      <c r="V318" s="10" t="str">
        <f t="shared" si="14"/>
        <v>TECNICO ADMINISTRATIVO CÓDIGO 312416</v>
      </c>
    </row>
    <row r="319" spans="1:22" x14ac:dyDescent="0.25">
      <c r="A319">
        <v>51692879</v>
      </c>
      <c r="B319" t="s">
        <v>840</v>
      </c>
      <c r="C319" t="s">
        <v>841</v>
      </c>
      <c r="D319" t="str">
        <f t="shared" si="12"/>
        <v>NORMA CONSTANZA CARDENAS RODRIGUEZ</v>
      </c>
      <c r="E319">
        <v>561</v>
      </c>
      <c r="F319" t="s">
        <v>72</v>
      </c>
      <c r="G319">
        <v>100</v>
      </c>
      <c r="H319" t="s">
        <v>98</v>
      </c>
      <c r="I319">
        <v>5</v>
      </c>
      <c r="J319" t="s">
        <v>83</v>
      </c>
      <c r="K319">
        <v>514</v>
      </c>
      <c r="L319" t="s">
        <v>92</v>
      </c>
      <c r="M319">
        <v>561</v>
      </c>
      <c r="N319" t="s">
        <v>72</v>
      </c>
      <c r="O319">
        <v>0</v>
      </c>
      <c r="P319" t="s">
        <v>196</v>
      </c>
      <c r="Q319" t="str">
        <f t="shared" si="13"/>
        <v>GRUPO DE COBRO COACTIVO Y JUDICIAL</v>
      </c>
      <c r="R319">
        <v>64</v>
      </c>
      <c r="S319" t="s">
        <v>3</v>
      </c>
      <c r="T319" s="10">
        <v>421018</v>
      </c>
      <c r="U319" s="10" t="s">
        <v>11</v>
      </c>
      <c r="V319" s="10" t="str">
        <f t="shared" si="14"/>
        <v>SECRETARIO EJECUTIVO CÓDIGO 421018</v>
      </c>
    </row>
    <row r="320" spans="1:22" x14ac:dyDescent="0.25">
      <c r="A320">
        <v>51853051</v>
      </c>
      <c r="B320" t="s">
        <v>842</v>
      </c>
      <c r="C320" t="s">
        <v>843</v>
      </c>
      <c r="D320" t="str">
        <f t="shared" si="12"/>
        <v>MARIA IBETH MUÑOZ BERNAL</v>
      </c>
      <c r="E320">
        <v>561</v>
      </c>
      <c r="F320" t="s">
        <v>72</v>
      </c>
      <c r="G320">
        <v>100</v>
      </c>
      <c r="H320" t="s">
        <v>98</v>
      </c>
      <c r="I320">
        <v>5</v>
      </c>
      <c r="J320" t="s">
        <v>83</v>
      </c>
      <c r="K320">
        <v>514</v>
      </c>
      <c r="L320" t="s">
        <v>92</v>
      </c>
      <c r="M320">
        <v>561</v>
      </c>
      <c r="N320" t="s">
        <v>72</v>
      </c>
      <c r="O320">
        <v>0</v>
      </c>
      <c r="P320" t="s">
        <v>196</v>
      </c>
      <c r="Q320" t="str">
        <f t="shared" si="13"/>
        <v>GRUPO DE COBRO COACTIVO Y JUDICIAL</v>
      </c>
      <c r="R320">
        <v>58</v>
      </c>
      <c r="S320" t="s">
        <v>3</v>
      </c>
      <c r="T320" s="10">
        <v>204411</v>
      </c>
      <c r="U320" s="10" t="s">
        <v>6</v>
      </c>
      <c r="V320" s="10" t="str">
        <f t="shared" si="14"/>
        <v>PROFESIONAL UNIVERSITARIO CÓDIGO 204411</v>
      </c>
    </row>
    <row r="321" spans="1:22" x14ac:dyDescent="0.25">
      <c r="A321">
        <v>52201174</v>
      </c>
      <c r="B321" t="s">
        <v>844</v>
      </c>
      <c r="C321" t="s">
        <v>845</v>
      </c>
      <c r="D321" t="str">
        <f t="shared" si="12"/>
        <v>JANNETH ANDREA FLOREZ CARO</v>
      </c>
      <c r="E321">
        <v>561</v>
      </c>
      <c r="F321" t="s">
        <v>72</v>
      </c>
      <c r="G321">
        <v>100</v>
      </c>
      <c r="H321" t="s">
        <v>98</v>
      </c>
      <c r="I321">
        <v>5</v>
      </c>
      <c r="J321" t="s">
        <v>83</v>
      </c>
      <c r="K321">
        <v>514</v>
      </c>
      <c r="L321" t="s">
        <v>92</v>
      </c>
      <c r="M321">
        <v>561</v>
      </c>
      <c r="N321" t="s">
        <v>72</v>
      </c>
      <c r="O321">
        <v>0</v>
      </c>
      <c r="P321" t="s">
        <v>196</v>
      </c>
      <c r="Q321" t="str">
        <f t="shared" si="13"/>
        <v>GRUPO DE COBRO COACTIVO Y JUDICIAL</v>
      </c>
      <c r="R321">
        <v>44</v>
      </c>
      <c r="S321" t="s">
        <v>3</v>
      </c>
      <c r="T321" s="10">
        <v>204407</v>
      </c>
      <c r="U321" s="10" t="s">
        <v>6</v>
      </c>
      <c r="V321" s="10" t="str">
        <f t="shared" si="14"/>
        <v>PROFESIONAL UNIVERSITARIO CÓDIGO 204407</v>
      </c>
    </row>
    <row r="322" spans="1:22" x14ac:dyDescent="0.25">
      <c r="A322">
        <v>52762350</v>
      </c>
      <c r="B322" t="s">
        <v>846</v>
      </c>
      <c r="C322" t="s">
        <v>847</v>
      </c>
      <c r="D322" t="str">
        <f t="shared" si="12"/>
        <v>DEISY ALEXANDRA ESTRADA GARCIA</v>
      </c>
      <c r="E322">
        <v>534</v>
      </c>
      <c r="F322" t="s">
        <v>80</v>
      </c>
      <c r="G322">
        <v>100</v>
      </c>
      <c r="H322" t="s">
        <v>98</v>
      </c>
      <c r="I322">
        <v>5</v>
      </c>
      <c r="J322" t="s">
        <v>83</v>
      </c>
      <c r="K322">
        <v>514</v>
      </c>
      <c r="L322" t="s">
        <v>92</v>
      </c>
      <c r="M322">
        <v>534</v>
      </c>
      <c r="N322" t="s">
        <v>80</v>
      </c>
      <c r="O322">
        <v>0</v>
      </c>
      <c r="P322" t="s">
        <v>196</v>
      </c>
      <c r="Q322" t="str">
        <f t="shared" si="13"/>
        <v>GRUPO DE PRESUPUESTO</v>
      </c>
      <c r="R322">
        <v>41</v>
      </c>
      <c r="S322" t="s">
        <v>3</v>
      </c>
      <c r="T322" s="10">
        <v>202816</v>
      </c>
      <c r="U322" s="10" t="s">
        <v>9</v>
      </c>
      <c r="V322" s="10" t="str">
        <f t="shared" si="14"/>
        <v>PROFESIONAL ESPECIALIZADO CÓDIGO 202816</v>
      </c>
    </row>
    <row r="323" spans="1:22" x14ac:dyDescent="0.25">
      <c r="A323">
        <v>30722469</v>
      </c>
      <c r="B323" t="s">
        <v>848</v>
      </c>
      <c r="C323" t="s">
        <v>849</v>
      </c>
      <c r="D323" t="str">
        <f t="shared" ref="D323:D386" si="15">TRIM(B323)&amp;" "&amp;TRIM(C323)</f>
        <v>MARIA DE JESUS ARIZALA SEGURA</v>
      </c>
      <c r="E323">
        <v>320</v>
      </c>
      <c r="F323" t="s">
        <v>850</v>
      </c>
      <c r="G323">
        <v>100</v>
      </c>
      <c r="H323" t="s">
        <v>98</v>
      </c>
      <c r="I323">
        <v>2</v>
      </c>
      <c r="J323" t="s">
        <v>195</v>
      </c>
      <c r="K323">
        <v>300</v>
      </c>
      <c r="L323" t="s">
        <v>78</v>
      </c>
      <c r="M323">
        <v>302</v>
      </c>
      <c r="N323" t="s">
        <v>851</v>
      </c>
      <c r="O323">
        <v>320</v>
      </c>
      <c r="P323" t="s">
        <v>850</v>
      </c>
      <c r="Q323" t="str">
        <f t="shared" ref="Q323:Q386" si="16">IF(TRIM(P323)="NIVEL",IF(TRIM(N323)="NIVEL",IF(TRIM(L323)="NIVEL",IF(TRIM(J323)="NIVEL",TRIM(H323),TRIM(J323)),TRIM(L323)),TRIM(N323)),TRIM(P323))</f>
        <v>GRUPO TRAMITES SOCIETARIOS</v>
      </c>
      <c r="R323">
        <v>64</v>
      </c>
      <c r="S323" t="s">
        <v>3</v>
      </c>
      <c r="T323" s="10">
        <v>204411</v>
      </c>
      <c r="U323" s="10" t="s">
        <v>6</v>
      </c>
      <c r="V323" s="10" t="str">
        <f t="shared" ref="V323:V386" si="17">TRIM(U323)&amp;" CÓDIGO "&amp;TRIM(T323)</f>
        <v>PROFESIONAL UNIVERSITARIO CÓDIGO 204411</v>
      </c>
    </row>
    <row r="324" spans="1:22" x14ac:dyDescent="0.25">
      <c r="A324">
        <v>19260897</v>
      </c>
      <c r="B324" t="s">
        <v>852</v>
      </c>
      <c r="C324" t="s">
        <v>853</v>
      </c>
      <c r="D324" t="str">
        <f t="shared" si="15"/>
        <v>FREDDY HERNANDO CORTES ROJAS</v>
      </c>
      <c r="E324">
        <v>320</v>
      </c>
      <c r="F324" t="s">
        <v>850</v>
      </c>
      <c r="G324">
        <v>100</v>
      </c>
      <c r="H324" t="s">
        <v>98</v>
      </c>
      <c r="I324">
        <v>2</v>
      </c>
      <c r="J324" t="s">
        <v>195</v>
      </c>
      <c r="K324">
        <v>300</v>
      </c>
      <c r="L324" t="s">
        <v>78</v>
      </c>
      <c r="M324">
        <v>302</v>
      </c>
      <c r="N324" t="s">
        <v>851</v>
      </c>
      <c r="O324">
        <v>320</v>
      </c>
      <c r="P324" t="s">
        <v>850</v>
      </c>
      <c r="Q324" t="str">
        <f t="shared" si="16"/>
        <v>GRUPO TRAMITES SOCIETARIOS</v>
      </c>
      <c r="R324">
        <v>69</v>
      </c>
      <c r="S324" t="s">
        <v>1542</v>
      </c>
      <c r="T324" s="10">
        <v>202816</v>
      </c>
      <c r="U324" s="10" t="s">
        <v>9</v>
      </c>
      <c r="V324" s="10" t="str">
        <f t="shared" si="17"/>
        <v>PROFESIONAL ESPECIALIZADO CÓDIGO 202816</v>
      </c>
    </row>
    <row r="325" spans="1:22" x14ac:dyDescent="0.25">
      <c r="A325">
        <v>19304942</v>
      </c>
      <c r="B325" t="s">
        <v>854</v>
      </c>
      <c r="C325" t="s">
        <v>855</v>
      </c>
      <c r="D325" t="str">
        <f t="shared" si="15"/>
        <v>JAIME ANTONIO VALENCIA RUMIE</v>
      </c>
      <c r="E325">
        <v>320</v>
      </c>
      <c r="F325" t="s">
        <v>850</v>
      </c>
      <c r="G325">
        <v>100</v>
      </c>
      <c r="H325" t="s">
        <v>98</v>
      </c>
      <c r="I325">
        <v>2</v>
      </c>
      <c r="J325" t="s">
        <v>195</v>
      </c>
      <c r="K325">
        <v>300</v>
      </c>
      <c r="L325" t="s">
        <v>78</v>
      </c>
      <c r="M325">
        <v>302</v>
      </c>
      <c r="N325" t="s">
        <v>851</v>
      </c>
      <c r="O325">
        <v>320</v>
      </c>
      <c r="P325" t="s">
        <v>850</v>
      </c>
      <c r="Q325" t="str">
        <f t="shared" si="16"/>
        <v>GRUPO TRAMITES SOCIETARIOS</v>
      </c>
      <c r="R325">
        <v>67</v>
      </c>
      <c r="S325" t="s">
        <v>1542</v>
      </c>
      <c r="T325" s="10">
        <v>204411</v>
      </c>
      <c r="U325" s="10" t="s">
        <v>6</v>
      </c>
      <c r="V325" s="10" t="str">
        <f t="shared" si="17"/>
        <v>PROFESIONAL UNIVERSITARIO CÓDIGO 204411</v>
      </c>
    </row>
    <row r="326" spans="1:22" x14ac:dyDescent="0.25">
      <c r="A326">
        <v>36381839</v>
      </c>
      <c r="B326" t="s">
        <v>856</v>
      </c>
      <c r="C326" t="s">
        <v>857</v>
      </c>
      <c r="D326" t="str">
        <f t="shared" si="15"/>
        <v>GLORIA STELLA OSPITIA ANACONA</v>
      </c>
      <c r="E326">
        <v>320</v>
      </c>
      <c r="F326" t="s">
        <v>850</v>
      </c>
      <c r="G326">
        <v>100</v>
      </c>
      <c r="H326" t="s">
        <v>98</v>
      </c>
      <c r="I326">
        <v>2</v>
      </c>
      <c r="J326" t="s">
        <v>195</v>
      </c>
      <c r="K326">
        <v>300</v>
      </c>
      <c r="L326" t="s">
        <v>78</v>
      </c>
      <c r="M326">
        <v>302</v>
      </c>
      <c r="N326" t="s">
        <v>851</v>
      </c>
      <c r="O326">
        <v>320</v>
      </c>
      <c r="P326" t="s">
        <v>850</v>
      </c>
      <c r="Q326" t="str">
        <f t="shared" si="16"/>
        <v>GRUPO TRAMITES SOCIETARIOS</v>
      </c>
      <c r="R326">
        <v>49</v>
      </c>
      <c r="S326" t="s">
        <v>3</v>
      </c>
      <c r="T326" s="10">
        <v>204407</v>
      </c>
      <c r="U326" s="10" t="s">
        <v>6</v>
      </c>
      <c r="V326" s="10" t="str">
        <f t="shared" si="17"/>
        <v>PROFESIONAL UNIVERSITARIO CÓDIGO 204407</v>
      </c>
    </row>
    <row r="327" spans="1:22" x14ac:dyDescent="0.25">
      <c r="A327">
        <v>39547379</v>
      </c>
      <c r="B327" t="s">
        <v>858</v>
      </c>
      <c r="C327" t="s">
        <v>859</v>
      </c>
      <c r="D327" t="str">
        <f t="shared" si="15"/>
        <v>NATACHA USCATEGUI TORRES</v>
      </c>
      <c r="E327">
        <v>320</v>
      </c>
      <c r="F327" t="s">
        <v>850</v>
      </c>
      <c r="G327">
        <v>100</v>
      </c>
      <c r="H327" t="s">
        <v>98</v>
      </c>
      <c r="I327">
        <v>2</v>
      </c>
      <c r="J327" t="s">
        <v>195</v>
      </c>
      <c r="K327">
        <v>300</v>
      </c>
      <c r="L327" t="s">
        <v>78</v>
      </c>
      <c r="M327">
        <v>302</v>
      </c>
      <c r="N327" t="s">
        <v>851</v>
      </c>
      <c r="O327">
        <v>320</v>
      </c>
      <c r="P327" t="s">
        <v>850</v>
      </c>
      <c r="Q327" t="str">
        <f t="shared" si="16"/>
        <v>GRUPO TRAMITES SOCIETARIOS</v>
      </c>
      <c r="R327">
        <v>57</v>
      </c>
      <c r="S327" t="s">
        <v>3</v>
      </c>
      <c r="T327" s="10">
        <v>204411</v>
      </c>
      <c r="U327" s="10" t="s">
        <v>6</v>
      </c>
      <c r="V327" s="10" t="str">
        <f t="shared" si="17"/>
        <v>PROFESIONAL UNIVERSITARIO CÓDIGO 204411</v>
      </c>
    </row>
    <row r="328" spans="1:22" x14ac:dyDescent="0.25">
      <c r="A328">
        <v>24372542</v>
      </c>
      <c r="B328" t="s">
        <v>860</v>
      </c>
      <c r="C328" t="s">
        <v>861</v>
      </c>
      <c r="D328" t="str">
        <f t="shared" si="15"/>
        <v>DIANA PATRICIA PATIÑO MORALES</v>
      </c>
      <c r="E328">
        <v>320</v>
      </c>
      <c r="F328" t="s">
        <v>850</v>
      </c>
      <c r="G328">
        <v>100</v>
      </c>
      <c r="H328" t="s">
        <v>98</v>
      </c>
      <c r="I328">
        <v>2</v>
      </c>
      <c r="J328" t="s">
        <v>195</v>
      </c>
      <c r="K328">
        <v>300</v>
      </c>
      <c r="L328" t="s">
        <v>78</v>
      </c>
      <c r="M328">
        <v>302</v>
      </c>
      <c r="N328" t="s">
        <v>851</v>
      </c>
      <c r="O328">
        <v>320</v>
      </c>
      <c r="P328" t="s">
        <v>850</v>
      </c>
      <c r="Q328" t="str">
        <f t="shared" si="16"/>
        <v>GRUPO TRAMITES SOCIETARIOS</v>
      </c>
      <c r="R328">
        <v>44</v>
      </c>
      <c r="S328" t="s">
        <v>3</v>
      </c>
      <c r="T328" s="10">
        <v>204411</v>
      </c>
      <c r="U328" s="10" t="s">
        <v>6</v>
      </c>
      <c r="V328" s="10" t="str">
        <f t="shared" si="17"/>
        <v>PROFESIONAL UNIVERSITARIO CÓDIGO 204411</v>
      </c>
    </row>
    <row r="329" spans="1:22" x14ac:dyDescent="0.25">
      <c r="A329">
        <v>26027053</v>
      </c>
      <c r="B329" t="s">
        <v>862</v>
      </c>
      <c r="C329" t="s">
        <v>863</v>
      </c>
      <c r="D329" t="str">
        <f t="shared" si="15"/>
        <v>GLORIA STELLA OCHOA PEREZ</v>
      </c>
      <c r="E329">
        <v>320</v>
      </c>
      <c r="F329" t="s">
        <v>850</v>
      </c>
      <c r="G329">
        <v>100</v>
      </c>
      <c r="H329" t="s">
        <v>98</v>
      </c>
      <c r="I329">
        <v>2</v>
      </c>
      <c r="J329" t="s">
        <v>195</v>
      </c>
      <c r="K329">
        <v>300</v>
      </c>
      <c r="L329" t="s">
        <v>78</v>
      </c>
      <c r="M329">
        <v>302</v>
      </c>
      <c r="N329" t="s">
        <v>851</v>
      </c>
      <c r="O329">
        <v>320</v>
      </c>
      <c r="P329" t="s">
        <v>850</v>
      </c>
      <c r="Q329" t="str">
        <f t="shared" si="16"/>
        <v>GRUPO TRAMITES SOCIETARIOS</v>
      </c>
      <c r="R329">
        <v>66</v>
      </c>
      <c r="S329" t="s">
        <v>3</v>
      </c>
      <c r="T329" s="10">
        <v>204411</v>
      </c>
      <c r="U329" s="10" t="s">
        <v>6</v>
      </c>
      <c r="V329" s="10" t="str">
        <f t="shared" si="17"/>
        <v>PROFESIONAL UNIVERSITARIO CÓDIGO 204411</v>
      </c>
    </row>
    <row r="330" spans="1:22" x14ac:dyDescent="0.25">
      <c r="A330">
        <v>28539692</v>
      </c>
      <c r="B330" t="s">
        <v>864</v>
      </c>
      <c r="C330" t="s">
        <v>865</v>
      </c>
      <c r="D330" t="str">
        <f t="shared" si="15"/>
        <v>SANDRA MAYERLI RUIZ MORENO</v>
      </c>
      <c r="E330">
        <v>320</v>
      </c>
      <c r="F330" t="s">
        <v>850</v>
      </c>
      <c r="G330">
        <v>100</v>
      </c>
      <c r="H330" t="s">
        <v>98</v>
      </c>
      <c r="I330">
        <v>2</v>
      </c>
      <c r="J330" t="s">
        <v>195</v>
      </c>
      <c r="K330">
        <v>300</v>
      </c>
      <c r="L330" t="s">
        <v>78</v>
      </c>
      <c r="M330">
        <v>302</v>
      </c>
      <c r="N330" t="s">
        <v>851</v>
      </c>
      <c r="O330">
        <v>320</v>
      </c>
      <c r="P330" t="s">
        <v>850</v>
      </c>
      <c r="Q330" t="str">
        <f t="shared" si="16"/>
        <v>GRUPO TRAMITES SOCIETARIOS</v>
      </c>
      <c r="R330">
        <v>42</v>
      </c>
      <c r="S330" t="s">
        <v>3</v>
      </c>
      <c r="T330" s="10">
        <v>204407</v>
      </c>
      <c r="U330" s="10" t="s">
        <v>6</v>
      </c>
      <c r="V330" s="10" t="str">
        <f t="shared" si="17"/>
        <v>PROFESIONAL UNIVERSITARIO CÓDIGO 204407</v>
      </c>
    </row>
    <row r="331" spans="1:22" x14ac:dyDescent="0.25">
      <c r="A331">
        <v>51660804</v>
      </c>
      <c r="B331" t="s">
        <v>866</v>
      </c>
      <c r="C331" t="s">
        <v>867</v>
      </c>
      <c r="D331" t="str">
        <f t="shared" si="15"/>
        <v>JUDITH HERNANDEZ MARTINEZ</v>
      </c>
      <c r="E331">
        <v>320</v>
      </c>
      <c r="F331" t="s">
        <v>850</v>
      </c>
      <c r="G331">
        <v>100</v>
      </c>
      <c r="H331" t="s">
        <v>98</v>
      </c>
      <c r="I331">
        <v>2</v>
      </c>
      <c r="J331" t="s">
        <v>195</v>
      </c>
      <c r="K331">
        <v>300</v>
      </c>
      <c r="L331" t="s">
        <v>78</v>
      </c>
      <c r="M331">
        <v>302</v>
      </c>
      <c r="N331" t="s">
        <v>851</v>
      </c>
      <c r="O331">
        <v>320</v>
      </c>
      <c r="P331" t="s">
        <v>850</v>
      </c>
      <c r="Q331" t="str">
        <f t="shared" si="16"/>
        <v>GRUPO TRAMITES SOCIETARIOS</v>
      </c>
      <c r="R331">
        <v>63</v>
      </c>
      <c r="S331" t="s">
        <v>3</v>
      </c>
      <c r="T331" s="10">
        <v>312416</v>
      </c>
      <c r="U331" s="10" t="s">
        <v>55</v>
      </c>
      <c r="V331" s="10" t="str">
        <f t="shared" si="17"/>
        <v>TECNICO ADMINISTRATIVO CÓDIGO 312416</v>
      </c>
    </row>
    <row r="332" spans="1:22" x14ac:dyDescent="0.25">
      <c r="A332">
        <v>53017215</v>
      </c>
      <c r="B332" t="s">
        <v>868</v>
      </c>
      <c r="C332" t="s">
        <v>869</v>
      </c>
      <c r="D332" t="str">
        <f t="shared" si="15"/>
        <v>GLORIA JOHANNA YAÑEZ TORRES</v>
      </c>
      <c r="E332">
        <v>320</v>
      </c>
      <c r="F332" t="s">
        <v>850</v>
      </c>
      <c r="G332">
        <v>100</v>
      </c>
      <c r="H332" t="s">
        <v>98</v>
      </c>
      <c r="I332">
        <v>2</v>
      </c>
      <c r="J332" t="s">
        <v>195</v>
      </c>
      <c r="K332">
        <v>300</v>
      </c>
      <c r="L332" t="s">
        <v>78</v>
      </c>
      <c r="M332">
        <v>302</v>
      </c>
      <c r="N332" t="s">
        <v>851</v>
      </c>
      <c r="O332">
        <v>320</v>
      </c>
      <c r="P332" t="s">
        <v>850</v>
      </c>
      <c r="Q332" t="str">
        <f t="shared" si="16"/>
        <v>GRUPO TRAMITES SOCIETARIOS</v>
      </c>
      <c r="R332">
        <v>40</v>
      </c>
      <c r="S332" t="s">
        <v>3</v>
      </c>
      <c r="T332" s="10">
        <v>204411</v>
      </c>
      <c r="U332" s="10" t="s">
        <v>6</v>
      </c>
      <c r="V332" s="10" t="str">
        <f t="shared" si="17"/>
        <v>PROFESIONAL UNIVERSITARIO CÓDIGO 204411</v>
      </c>
    </row>
    <row r="333" spans="1:22" x14ac:dyDescent="0.25">
      <c r="A333">
        <v>80397408</v>
      </c>
      <c r="B333" t="s">
        <v>870</v>
      </c>
      <c r="C333" t="s">
        <v>871</v>
      </c>
      <c r="D333" t="str">
        <f t="shared" si="15"/>
        <v>EDWIM DAMIAN TORRES ROBAYO</v>
      </c>
      <c r="E333">
        <v>320</v>
      </c>
      <c r="F333" t="s">
        <v>850</v>
      </c>
      <c r="G333">
        <v>100</v>
      </c>
      <c r="H333" t="s">
        <v>98</v>
      </c>
      <c r="I333">
        <v>2</v>
      </c>
      <c r="J333" t="s">
        <v>195</v>
      </c>
      <c r="K333">
        <v>300</v>
      </c>
      <c r="L333" t="s">
        <v>78</v>
      </c>
      <c r="M333">
        <v>325</v>
      </c>
      <c r="N333" t="s">
        <v>133</v>
      </c>
      <c r="O333">
        <v>320</v>
      </c>
      <c r="P333" t="s">
        <v>850</v>
      </c>
      <c r="Q333" t="str">
        <f t="shared" si="16"/>
        <v>GRUPO TRAMITES SOCIETARIOS</v>
      </c>
      <c r="R333">
        <v>43</v>
      </c>
      <c r="S333" t="s">
        <v>1542</v>
      </c>
      <c r="T333" s="10">
        <v>204411</v>
      </c>
      <c r="U333" s="10" t="s">
        <v>6</v>
      </c>
      <c r="V333" s="10" t="str">
        <f t="shared" si="17"/>
        <v>PROFESIONAL UNIVERSITARIO CÓDIGO 204411</v>
      </c>
    </row>
    <row r="334" spans="1:22" x14ac:dyDescent="0.25">
      <c r="A334">
        <v>60341094</v>
      </c>
      <c r="B334" t="s">
        <v>872</v>
      </c>
      <c r="C334" t="s">
        <v>873</v>
      </c>
      <c r="D334" t="str">
        <f t="shared" si="15"/>
        <v>NUBIA XIOMARA SEPULVEDA MENDOZA</v>
      </c>
      <c r="E334">
        <v>162</v>
      </c>
      <c r="F334" t="s">
        <v>126</v>
      </c>
      <c r="G334">
        <v>100</v>
      </c>
      <c r="H334" t="s">
        <v>98</v>
      </c>
      <c r="I334">
        <v>6</v>
      </c>
      <c r="J334" t="s">
        <v>266</v>
      </c>
      <c r="K334">
        <v>162</v>
      </c>
      <c r="L334" t="s">
        <v>126</v>
      </c>
      <c r="M334">
        <v>0</v>
      </c>
      <c r="N334" t="s">
        <v>196</v>
      </c>
      <c r="O334">
        <v>0</v>
      </c>
      <c r="P334" t="s">
        <v>196</v>
      </c>
      <c r="Q334" t="str">
        <f t="shared" si="16"/>
        <v>GRUPO DE PROYECTOS DE TECNOLOGIA</v>
      </c>
      <c r="R334">
        <v>54</v>
      </c>
      <c r="S334" t="s">
        <v>3</v>
      </c>
      <c r="T334" s="10">
        <v>202816</v>
      </c>
      <c r="U334" s="10" t="s">
        <v>9</v>
      </c>
      <c r="V334" s="10" t="str">
        <f t="shared" si="17"/>
        <v>PROFESIONAL ESPECIALIZADO CÓDIGO 202816</v>
      </c>
    </row>
    <row r="335" spans="1:22" x14ac:dyDescent="0.25">
      <c r="A335">
        <v>1022439075</v>
      </c>
      <c r="B335" t="s">
        <v>874</v>
      </c>
      <c r="C335" t="s">
        <v>875</v>
      </c>
      <c r="D335" t="str">
        <f t="shared" si="15"/>
        <v>JESUS DAVID CASTILLO TORRES</v>
      </c>
      <c r="E335">
        <v>162</v>
      </c>
      <c r="F335" t="s">
        <v>126</v>
      </c>
      <c r="G335">
        <v>100</v>
      </c>
      <c r="H335" t="s">
        <v>98</v>
      </c>
      <c r="I335">
        <v>6</v>
      </c>
      <c r="J335" t="s">
        <v>266</v>
      </c>
      <c r="K335">
        <v>162</v>
      </c>
      <c r="L335" t="s">
        <v>126</v>
      </c>
      <c r="M335">
        <v>0</v>
      </c>
      <c r="N335" t="s">
        <v>196</v>
      </c>
      <c r="O335">
        <v>0</v>
      </c>
      <c r="P335" t="s">
        <v>196</v>
      </c>
      <c r="Q335" t="str">
        <f t="shared" si="16"/>
        <v>GRUPO DE PROYECTOS DE TECNOLOGIA</v>
      </c>
      <c r="R335">
        <v>27</v>
      </c>
      <c r="S335" t="s">
        <v>1542</v>
      </c>
      <c r="T335" s="10">
        <v>204407</v>
      </c>
      <c r="U335" s="10" t="s">
        <v>6</v>
      </c>
      <c r="V335" s="10" t="str">
        <f t="shared" si="17"/>
        <v>PROFESIONAL UNIVERSITARIO CÓDIGO 204407</v>
      </c>
    </row>
    <row r="336" spans="1:22" x14ac:dyDescent="0.25">
      <c r="A336">
        <v>1075225379</v>
      </c>
      <c r="B336" t="s">
        <v>876</v>
      </c>
      <c r="C336" t="s">
        <v>877</v>
      </c>
      <c r="D336" t="str">
        <f t="shared" si="15"/>
        <v>MARIA JOSE ROSALES LOPEZ</v>
      </c>
      <c r="E336">
        <v>162</v>
      </c>
      <c r="F336" t="s">
        <v>126</v>
      </c>
      <c r="G336">
        <v>100</v>
      </c>
      <c r="H336" t="s">
        <v>98</v>
      </c>
      <c r="I336">
        <v>6</v>
      </c>
      <c r="J336" t="s">
        <v>266</v>
      </c>
      <c r="K336">
        <v>162</v>
      </c>
      <c r="L336" t="s">
        <v>126</v>
      </c>
      <c r="M336">
        <v>0</v>
      </c>
      <c r="N336" t="s">
        <v>196</v>
      </c>
      <c r="O336">
        <v>0</v>
      </c>
      <c r="P336" t="s">
        <v>196</v>
      </c>
      <c r="Q336" t="str">
        <f t="shared" si="16"/>
        <v>GRUPO DE PROYECTOS DE TECNOLOGIA</v>
      </c>
      <c r="R336">
        <v>37</v>
      </c>
      <c r="S336" t="s">
        <v>3</v>
      </c>
      <c r="T336" s="10">
        <v>204407</v>
      </c>
      <c r="U336" s="10" t="s">
        <v>6</v>
      </c>
      <c r="V336" s="10" t="str">
        <f t="shared" si="17"/>
        <v>PROFESIONAL UNIVERSITARIO CÓDIGO 204407</v>
      </c>
    </row>
    <row r="337" spans="1:22" x14ac:dyDescent="0.25">
      <c r="A337">
        <v>1026576774</v>
      </c>
      <c r="B337" t="s">
        <v>571</v>
      </c>
      <c r="C337" t="s">
        <v>878</v>
      </c>
      <c r="D337" t="str">
        <f t="shared" si="15"/>
        <v>DANIELA GUTIERREZ TOVAR</v>
      </c>
      <c r="E337">
        <v>810</v>
      </c>
      <c r="F337" t="s">
        <v>134</v>
      </c>
      <c r="G337">
        <v>100</v>
      </c>
      <c r="H337" t="s">
        <v>98</v>
      </c>
      <c r="I337">
        <v>2</v>
      </c>
      <c r="J337" t="s">
        <v>195</v>
      </c>
      <c r="K337">
        <v>700</v>
      </c>
      <c r="L337" t="s">
        <v>67</v>
      </c>
      <c r="M337">
        <v>810</v>
      </c>
      <c r="N337" t="s">
        <v>134</v>
      </c>
      <c r="O337">
        <v>0</v>
      </c>
      <c r="P337" t="s">
        <v>196</v>
      </c>
      <c r="Q337" t="str">
        <f t="shared" si="16"/>
        <v>DIRECCION DE JURISDICCION SOCIETARIA I</v>
      </c>
      <c r="R337">
        <v>32</v>
      </c>
      <c r="S337" t="s">
        <v>3</v>
      </c>
      <c r="T337" s="10">
        <v>20441</v>
      </c>
      <c r="U337" s="10" t="s">
        <v>6</v>
      </c>
      <c r="V337" s="10" t="str">
        <f t="shared" si="17"/>
        <v>PROFESIONAL UNIVERSITARIO CÓDIGO 20441</v>
      </c>
    </row>
    <row r="338" spans="1:22" x14ac:dyDescent="0.25">
      <c r="A338">
        <v>1031173519</v>
      </c>
      <c r="B338" t="s">
        <v>879</v>
      </c>
      <c r="C338" t="s">
        <v>880</v>
      </c>
      <c r="D338" t="str">
        <f t="shared" si="15"/>
        <v>JENNIFER PAOLA TORRES MOLINA</v>
      </c>
      <c r="E338">
        <v>810</v>
      </c>
      <c r="F338" t="s">
        <v>134</v>
      </c>
      <c r="G338">
        <v>100</v>
      </c>
      <c r="H338" t="s">
        <v>98</v>
      </c>
      <c r="I338">
        <v>2</v>
      </c>
      <c r="J338" t="s">
        <v>195</v>
      </c>
      <c r="K338">
        <v>700</v>
      </c>
      <c r="L338" t="s">
        <v>67</v>
      </c>
      <c r="M338">
        <v>810</v>
      </c>
      <c r="N338" t="s">
        <v>134</v>
      </c>
      <c r="O338">
        <v>0</v>
      </c>
      <c r="P338" t="s">
        <v>196</v>
      </c>
      <c r="Q338" t="str">
        <f t="shared" si="16"/>
        <v>DIRECCION DE JURISDICCION SOCIETARIA I</v>
      </c>
      <c r="R338">
        <v>27</v>
      </c>
      <c r="S338" t="s">
        <v>3</v>
      </c>
      <c r="T338" s="10">
        <v>204407</v>
      </c>
      <c r="U338" s="10" t="s">
        <v>6</v>
      </c>
      <c r="V338" s="10" t="str">
        <f t="shared" si="17"/>
        <v>PROFESIONAL UNIVERSITARIO CÓDIGO 204407</v>
      </c>
    </row>
    <row r="339" spans="1:22" x14ac:dyDescent="0.25">
      <c r="A339">
        <v>1018428294</v>
      </c>
      <c r="B339" t="s">
        <v>881</v>
      </c>
      <c r="C339" t="s">
        <v>882</v>
      </c>
      <c r="D339" t="str">
        <f t="shared" si="15"/>
        <v>SARA CRISTINA NIÑO SANCHEZ</v>
      </c>
      <c r="E339">
        <v>810</v>
      </c>
      <c r="F339" t="s">
        <v>134</v>
      </c>
      <c r="G339">
        <v>100</v>
      </c>
      <c r="H339" t="s">
        <v>98</v>
      </c>
      <c r="I339">
        <v>2</v>
      </c>
      <c r="J339" t="s">
        <v>195</v>
      </c>
      <c r="K339">
        <v>700</v>
      </c>
      <c r="L339" t="s">
        <v>67</v>
      </c>
      <c r="M339">
        <v>810</v>
      </c>
      <c r="N339" t="s">
        <v>134</v>
      </c>
      <c r="O339">
        <v>0</v>
      </c>
      <c r="P339" t="s">
        <v>196</v>
      </c>
      <c r="Q339" t="str">
        <f t="shared" si="16"/>
        <v>DIRECCION DE JURISDICCION SOCIETARIA I</v>
      </c>
      <c r="R339">
        <v>36</v>
      </c>
      <c r="S339" t="s">
        <v>3</v>
      </c>
      <c r="T339" s="10">
        <v>202816</v>
      </c>
      <c r="U339" s="10" t="s">
        <v>9</v>
      </c>
      <c r="V339" s="10" t="str">
        <f t="shared" si="17"/>
        <v>PROFESIONAL ESPECIALIZADO CÓDIGO 202816</v>
      </c>
    </row>
    <row r="340" spans="1:22" x14ac:dyDescent="0.25">
      <c r="A340">
        <v>1018482316</v>
      </c>
      <c r="B340" t="s">
        <v>883</v>
      </c>
      <c r="C340" t="s">
        <v>884</v>
      </c>
      <c r="D340" t="str">
        <f t="shared" si="15"/>
        <v>KAROL FERNANDA CABRERA VARGAS</v>
      </c>
      <c r="E340">
        <v>810</v>
      </c>
      <c r="F340" t="s">
        <v>134</v>
      </c>
      <c r="G340">
        <v>100</v>
      </c>
      <c r="H340" t="s">
        <v>98</v>
      </c>
      <c r="I340">
        <v>2</v>
      </c>
      <c r="J340" t="s">
        <v>195</v>
      </c>
      <c r="K340">
        <v>700</v>
      </c>
      <c r="L340" t="s">
        <v>67</v>
      </c>
      <c r="M340">
        <v>810</v>
      </c>
      <c r="N340" t="s">
        <v>134</v>
      </c>
      <c r="O340">
        <v>0</v>
      </c>
      <c r="P340" t="s">
        <v>196</v>
      </c>
      <c r="Q340" t="str">
        <f t="shared" si="16"/>
        <v>DIRECCION DE JURISDICCION SOCIETARIA I</v>
      </c>
      <c r="R340">
        <v>29</v>
      </c>
      <c r="S340" t="s">
        <v>3</v>
      </c>
      <c r="T340" s="10">
        <v>204411</v>
      </c>
      <c r="U340" s="10" t="s">
        <v>6</v>
      </c>
      <c r="V340" s="10" t="str">
        <f t="shared" si="17"/>
        <v>PROFESIONAL UNIVERSITARIO CÓDIGO 204411</v>
      </c>
    </row>
    <row r="341" spans="1:22" x14ac:dyDescent="0.25">
      <c r="A341">
        <v>33104109</v>
      </c>
      <c r="B341" t="s">
        <v>885</v>
      </c>
      <c r="C341" t="s">
        <v>886</v>
      </c>
      <c r="D341" t="str">
        <f t="shared" si="15"/>
        <v>VANESSA ISABEL SIERRA VARELA</v>
      </c>
      <c r="E341">
        <v>515</v>
      </c>
      <c r="F341" t="s">
        <v>99</v>
      </c>
      <c r="G341">
        <v>100</v>
      </c>
      <c r="H341" t="s">
        <v>98</v>
      </c>
      <c r="I341">
        <v>5</v>
      </c>
      <c r="J341" t="s">
        <v>83</v>
      </c>
      <c r="K341">
        <v>513</v>
      </c>
      <c r="L341" t="s">
        <v>109</v>
      </c>
      <c r="M341">
        <v>515</v>
      </c>
      <c r="N341" t="s">
        <v>99</v>
      </c>
      <c r="O341">
        <v>0</v>
      </c>
      <c r="P341" t="s">
        <v>196</v>
      </c>
      <c r="Q341" t="str">
        <f t="shared" si="16"/>
        <v>GRUPO DE NOTIFICACIONES ADMINISTRATIVAS</v>
      </c>
      <c r="R341">
        <v>46</v>
      </c>
      <c r="S341" t="s">
        <v>3</v>
      </c>
      <c r="T341" s="10">
        <v>204407</v>
      </c>
      <c r="U341" s="10" t="s">
        <v>6</v>
      </c>
      <c r="V341" s="10" t="str">
        <f t="shared" si="17"/>
        <v>PROFESIONAL UNIVERSITARIO CÓDIGO 204407</v>
      </c>
    </row>
    <row r="342" spans="1:22" x14ac:dyDescent="0.25">
      <c r="A342">
        <v>19475196</v>
      </c>
      <c r="B342" t="s">
        <v>887</v>
      </c>
      <c r="C342" t="s">
        <v>888</v>
      </c>
      <c r="D342" t="str">
        <f t="shared" si="15"/>
        <v>CARLOS MANUEL PINEDA RODRIGUEZ</v>
      </c>
      <c r="E342">
        <v>515</v>
      </c>
      <c r="F342" t="s">
        <v>99</v>
      </c>
      <c r="G342">
        <v>100</v>
      </c>
      <c r="H342" t="s">
        <v>98</v>
      </c>
      <c r="I342">
        <v>5</v>
      </c>
      <c r="J342" t="s">
        <v>83</v>
      </c>
      <c r="K342">
        <v>514</v>
      </c>
      <c r="L342" t="s">
        <v>92</v>
      </c>
      <c r="M342">
        <v>532</v>
      </c>
      <c r="N342" t="s">
        <v>94</v>
      </c>
      <c r="O342">
        <v>0</v>
      </c>
      <c r="P342" t="s">
        <v>196</v>
      </c>
      <c r="Q342" t="str">
        <f t="shared" si="16"/>
        <v>GRUPO DE TESORERIA</v>
      </c>
      <c r="R342">
        <v>63</v>
      </c>
      <c r="S342" t="s">
        <v>1542</v>
      </c>
      <c r="T342" s="10">
        <v>312416</v>
      </c>
      <c r="U342" s="10" t="s">
        <v>55</v>
      </c>
      <c r="V342" s="10" t="str">
        <f t="shared" si="17"/>
        <v>TECNICO ADMINISTRATIVO CÓDIGO 312416</v>
      </c>
    </row>
    <row r="343" spans="1:22" x14ac:dyDescent="0.25">
      <c r="A343">
        <v>1031169239</v>
      </c>
      <c r="B343" t="s">
        <v>889</v>
      </c>
      <c r="C343" t="s">
        <v>890</v>
      </c>
      <c r="D343" t="str">
        <f t="shared" si="15"/>
        <v>ANA MILENA BARRERA RAMIREZ</v>
      </c>
      <c r="E343">
        <v>515</v>
      </c>
      <c r="F343" t="s">
        <v>99</v>
      </c>
      <c r="G343">
        <v>100</v>
      </c>
      <c r="H343" t="s">
        <v>98</v>
      </c>
      <c r="I343">
        <v>5</v>
      </c>
      <c r="J343" t="s">
        <v>83</v>
      </c>
      <c r="K343">
        <v>514</v>
      </c>
      <c r="L343" t="s">
        <v>92</v>
      </c>
      <c r="M343">
        <v>532</v>
      </c>
      <c r="N343" t="s">
        <v>94</v>
      </c>
      <c r="O343">
        <v>0</v>
      </c>
      <c r="P343" t="s">
        <v>196</v>
      </c>
      <c r="Q343" t="str">
        <f t="shared" si="16"/>
        <v>GRUPO DE TESORERIA</v>
      </c>
      <c r="R343">
        <v>28</v>
      </c>
      <c r="S343" t="s">
        <v>3</v>
      </c>
      <c r="T343" s="10">
        <v>20441</v>
      </c>
      <c r="U343" s="10" t="s">
        <v>6</v>
      </c>
      <c r="V343" s="10" t="str">
        <f t="shared" si="17"/>
        <v>PROFESIONAL UNIVERSITARIO CÓDIGO 20441</v>
      </c>
    </row>
    <row r="344" spans="1:22" x14ac:dyDescent="0.25">
      <c r="A344">
        <v>1039474314</v>
      </c>
      <c r="B344" t="s">
        <v>891</v>
      </c>
      <c r="C344" t="s">
        <v>892</v>
      </c>
      <c r="D344" t="str">
        <f t="shared" si="15"/>
        <v>LINA LORENA CARDENAS BEJARANO</v>
      </c>
      <c r="E344">
        <v>515</v>
      </c>
      <c r="F344" t="s">
        <v>99</v>
      </c>
      <c r="G344">
        <v>100</v>
      </c>
      <c r="H344" t="s">
        <v>98</v>
      </c>
      <c r="I344">
        <v>5</v>
      </c>
      <c r="J344" t="s">
        <v>83</v>
      </c>
      <c r="K344">
        <v>514</v>
      </c>
      <c r="L344" t="s">
        <v>92</v>
      </c>
      <c r="M344">
        <v>532</v>
      </c>
      <c r="N344" t="s">
        <v>94</v>
      </c>
      <c r="O344">
        <v>0</v>
      </c>
      <c r="P344" t="s">
        <v>196</v>
      </c>
      <c r="Q344" t="str">
        <f t="shared" si="16"/>
        <v>GRUPO DE TESORERIA</v>
      </c>
      <c r="R344">
        <v>26</v>
      </c>
      <c r="S344" t="s">
        <v>3</v>
      </c>
      <c r="T344" s="10">
        <v>20441</v>
      </c>
      <c r="U344" s="10" t="s">
        <v>6</v>
      </c>
      <c r="V344" s="10" t="str">
        <f t="shared" si="17"/>
        <v>PROFESIONAL UNIVERSITARIO CÓDIGO 20441</v>
      </c>
    </row>
    <row r="345" spans="1:22" x14ac:dyDescent="0.25">
      <c r="A345">
        <v>53003866</v>
      </c>
      <c r="B345" t="s">
        <v>893</v>
      </c>
      <c r="C345" t="s">
        <v>894</v>
      </c>
      <c r="D345" t="str">
        <f t="shared" si="15"/>
        <v>DISLEY DULFARY PANQUEVA GOMEZ</v>
      </c>
      <c r="E345">
        <v>515</v>
      </c>
      <c r="F345" t="s">
        <v>99</v>
      </c>
      <c r="G345">
        <v>100</v>
      </c>
      <c r="H345" t="s">
        <v>98</v>
      </c>
      <c r="I345">
        <v>5</v>
      </c>
      <c r="J345" t="s">
        <v>83</v>
      </c>
      <c r="K345">
        <v>514</v>
      </c>
      <c r="L345" t="s">
        <v>92</v>
      </c>
      <c r="M345">
        <v>532</v>
      </c>
      <c r="N345" t="s">
        <v>94</v>
      </c>
      <c r="O345">
        <v>0</v>
      </c>
      <c r="P345" t="s">
        <v>196</v>
      </c>
      <c r="Q345" t="str">
        <f t="shared" si="16"/>
        <v>GRUPO DE TESORERIA</v>
      </c>
      <c r="R345">
        <v>40</v>
      </c>
      <c r="S345" t="s">
        <v>3</v>
      </c>
      <c r="T345" s="10">
        <v>404414</v>
      </c>
      <c r="U345" s="10" t="s">
        <v>8</v>
      </c>
      <c r="V345" s="10" t="str">
        <f t="shared" si="17"/>
        <v>AUXILIAR ADMINISTRATIVO CÓDIGO 404414</v>
      </c>
    </row>
    <row r="346" spans="1:22" x14ac:dyDescent="0.25">
      <c r="A346">
        <v>1000572992</v>
      </c>
      <c r="B346" t="s">
        <v>895</v>
      </c>
      <c r="C346" t="s">
        <v>896</v>
      </c>
      <c r="D346" t="str">
        <f t="shared" si="15"/>
        <v>VALERY CALDERON FARFAN</v>
      </c>
      <c r="E346">
        <v>555</v>
      </c>
      <c r="F346" t="s">
        <v>130</v>
      </c>
      <c r="G346">
        <v>100</v>
      </c>
      <c r="H346" t="s">
        <v>98</v>
      </c>
      <c r="I346">
        <v>5</v>
      </c>
      <c r="J346" t="s">
        <v>83</v>
      </c>
      <c r="K346">
        <v>555</v>
      </c>
      <c r="L346" t="s">
        <v>130</v>
      </c>
      <c r="M346">
        <v>0</v>
      </c>
      <c r="N346" t="s">
        <v>196</v>
      </c>
      <c r="O346">
        <v>0</v>
      </c>
      <c r="P346" t="s">
        <v>196</v>
      </c>
      <c r="Q346" t="str">
        <f t="shared" si="16"/>
        <v>OFICINA DE CONTROL DISCIPLINARIO INTERNO</v>
      </c>
      <c r="R346">
        <v>23</v>
      </c>
      <c r="S346" t="s">
        <v>3</v>
      </c>
      <c r="T346" s="10">
        <v>404414</v>
      </c>
      <c r="U346" s="10" t="s">
        <v>8</v>
      </c>
      <c r="V346" s="10" t="str">
        <f t="shared" si="17"/>
        <v>AUXILIAR ADMINISTRATIVO CÓDIGO 404414</v>
      </c>
    </row>
    <row r="347" spans="1:22" x14ac:dyDescent="0.25">
      <c r="A347">
        <v>20687099</v>
      </c>
      <c r="B347" t="s">
        <v>897</v>
      </c>
      <c r="C347" t="s">
        <v>898</v>
      </c>
      <c r="D347" t="str">
        <f t="shared" si="15"/>
        <v>LUZ MARINA ZERDA LOPEZ</v>
      </c>
      <c r="E347">
        <v>509</v>
      </c>
      <c r="F347" t="s">
        <v>118</v>
      </c>
      <c r="G347">
        <v>100</v>
      </c>
      <c r="H347" t="s">
        <v>98</v>
      </c>
      <c r="I347">
        <v>5</v>
      </c>
      <c r="J347" t="s">
        <v>83</v>
      </c>
      <c r="K347">
        <v>505</v>
      </c>
      <c r="L347" t="s">
        <v>76</v>
      </c>
      <c r="M347">
        <v>509</v>
      </c>
      <c r="N347" t="s">
        <v>118</v>
      </c>
      <c r="O347">
        <v>0</v>
      </c>
      <c r="P347" t="s">
        <v>196</v>
      </c>
      <c r="Q347" t="str">
        <f t="shared" si="16"/>
        <v>GRUPO DE SEGURIDAD Y SALUD EN EL TRABAJO</v>
      </c>
      <c r="R347">
        <v>56</v>
      </c>
      <c r="S347" t="s">
        <v>3</v>
      </c>
      <c r="T347" s="10">
        <v>312416</v>
      </c>
      <c r="U347" s="10" t="s">
        <v>55</v>
      </c>
      <c r="V347" s="10" t="str">
        <f t="shared" si="17"/>
        <v>TECNICO ADMINISTRATIVO CÓDIGO 312416</v>
      </c>
    </row>
    <row r="348" spans="1:22" x14ac:dyDescent="0.25">
      <c r="A348">
        <v>1052386383</v>
      </c>
      <c r="B348" t="s">
        <v>899</v>
      </c>
      <c r="C348" t="s">
        <v>900</v>
      </c>
      <c r="D348" t="str">
        <f t="shared" si="15"/>
        <v>DIANA CAROLINA BECERRA BONZA</v>
      </c>
      <c r="E348">
        <v>509</v>
      </c>
      <c r="F348" t="s">
        <v>118</v>
      </c>
      <c r="G348">
        <v>100</v>
      </c>
      <c r="H348" t="s">
        <v>98</v>
      </c>
      <c r="I348">
        <v>5</v>
      </c>
      <c r="J348" t="s">
        <v>83</v>
      </c>
      <c r="K348">
        <v>505</v>
      </c>
      <c r="L348" t="s">
        <v>76</v>
      </c>
      <c r="M348">
        <v>509</v>
      </c>
      <c r="N348" t="s">
        <v>118</v>
      </c>
      <c r="O348">
        <v>0</v>
      </c>
      <c r="P348" t="s">
        <v>196</v>
      </c>
      <c r="Q348" t="str">
        <f t="shared" si="16"/>
        <v>GRUPO DE SEGURIDAD Y SALUD EN EL TRABAJO</v>
      </c>
      <c r="R348">
        <v>38</v>
      </c>
      <c r="S348" t="s">
        <v>3</v>
      </c>
      <c r="T348" s="10">
        <v>20441</v>
      </c>
      <c r="U348" s="10" t="s">
        <v>6</v>
      </c>
      <c r="V348" s="10" t="str">
        <f t="shared" si="17"/>
        <v>PROFESIONAL UNIVERSITARIO CÓDIGO 20441</v>
      </c>
    </row>
    <row r="349" spans="1:22" x14ac:dyDescent="0.25">
      <c r="A349">
        <v>1010174544</v>
      </c>
      <c r="B349" t="s">
        <v>901</v>
      </c>
      <c r="C349" t="s">
        <v>902</v>
      </c>
      <c r="D349" t="str">
        <f t="shared" si="15"/>
        <v>ANDERSON DUVAN FAJARDO CAMPO</v>
      </c>
      <c r="E349">
        <v>509</v>
      </c>
      <c r="F349" t="s">
        <v>118</v>
      </c>
      <c r="G349">
        <v>100</v>
      </c>
      <c r="H349" t="s">
        <v>98</v>
      </c>
      <c r="I349">
        <v>5</v>
      </c>
      <c r="J349" t="s">
        <v>83</v>
      </c>
      <c r="K349">
        <v>505</v>
      </c>
      <c r="L349" t="s">
        <v>76</v>
      </c>
      <c r="M349">
        <v>509</v>
      </c>
      <c r="N349" t="s">
        <v>118</v>
      </c>
      <c r="O349">
        <v>0</v>
      </c>
      <c r="P349" t="s">
        <v>196</v>
      </c>
      <c r="Q349" t="str">
        <f t="shared" si="16"/>
        <v>GRUPO DE SEGURIDAD Y SALUD EN EL TRABAJO</v>
      </c>
      <c r="R349">
        <v>37</v>
      </c>
      <c r="S349" t="s">
        <v>1542</v>
      </c>
      <c r="T349" s="10">
        <v>204407</v>
      </c>
      <c r="U349" s="10" t="s">
        <v>6</v>
      </c>
      <c r="V349" s="10" t="str">
        <f t="shared" si="17"/>
        <v>PROFESIONAL UNIVERSITARIO CÓDIGO 204407</v>
      </c>
    </row>
    <row r="350" spans="1:22" x14ac:dyDescent="0.25">
      <c r="A350">
        <v>1013604177</v>
      </c>
      <c r="B350" t="s">
        <v>903</v>
      </c>
      <c r="C350" t="s">
        <v>904</v>
      </c>
      <c r="D350" t="str">
        <f t="shared" si="15"/>
        <v>MONICA ZARATH RODRIGUEZ ALVAREZ</v>
      </c>
      <c r="E350">
        <v>509</v>
      </c>
      <c r="F350" t="s">
        <v>118</v>
      </c>
      <c r="G350">
        <v>100</v>
      </c>
      <c r="H350" t="s">
        <v>98</v>
      </c>
      <c r="I350">
        <v>5</v>
      </c>
      <c r="J350" t="s">
        <v>83</v>
      </c>
      <c r="K350">
        <v>505</v>
      </c>
      <c r="L350" t="s">
        <v>76</v>
      </c>
      <c r="M350">
        <v>509</v>
      </c>
      <c r="N350" t="s">
        <v>118</v>
      </c>
      <c r="O350">
        <v>0</v>
      </c>
      <c r="P350" t="s">
        <v>196</v>
      </c>
      <c r="Q350" t="str">
        <f t="shared" si="16"/>
        <v>GRUPO DE SEGURIDAD Y SALUD EN EL TRABAJO</v>
      </c>
      <c r="R350">
        <v>36</v>
      </c>
      <c r="S350" t="s">
        <v>3</v>
      </c>
      <c r="T350" s="10">
        <v>421015</v>
      </c>
      <c r="U350" s="10" t="s">
        <v>11</v>
      </c>
      <c r="V350" s="10" t="str">
        <f t="shared" si="17"/>
        <v>SECRETARIO EJECUTIVO CÓDIGO 421015</v>
      </c>
    </row>
    <row r="351" spans="1:22" x14ac:dyDescent="0.25">
      <c r="A351">
        <v>52493861</v>
      </c>
      <c r="B351" t="s">
        <v>905</v>
      </c>
      <c r="C351" t="s">
        <v>906</v>
      </c>
      <c r="D351" t="str">
        <f t="shared" si="15"/>
        <v>CLAUDIA ANGELICA NIÑO LOPEZ</v>
      </c>
      <c r="E351">
        <v>509</v>
      </c>
      <c r="F351" t="s">
        <v>118</v>
      </c>
      <c r="G351">
        <v>100</v>
      </c>
      <c r="H351" t="s">
        <v>98</v>
      </c>
      <c r="I351">
        <v>5</v>
      </c>
      <c r="J351" t="s">
        <v>83</v>
      </c>
      <c r="K351">
        <v>505</v>
      </c>
      <c r="L351" t="s">
        <v>76</v>
      </c>
      <c r="M351">
        <v>509</v>
      </c>
      <c r="N351" t="s">
        <v>118</v>
      </c>
      <c r="O351">
        <v>0</v>
      </c>
      <c r="P351" t="s">
        <v>196</v>
      </c>
      <c r="Q351" t="str">
        <f t="shared" si="16"/>
        <v>GRUPO DE SEGURIDAD Y SALUD EN EL TRABAJO</v>
      </c>
      <c r="R351">
        <v>47</v>
      </c>
      <c r="S351" t="s">
        <v>3</v>
      </c>
      <c r="T351" s="10">
        <v>406408</v>
      </c>
      <c r="U351" s="10" t="s">
        <v>7</v>
      </c>
      <c r="V351" s="10" t="str">
        <f t="shared" si="17"/>
        <v>AUXILIAR DE SERVICIOS GENERALES CÓDIGO 406408</v>
      </c>
    </row>
    <row r="352" spans="1:22" x14ac:dyDescent="0.25">
      <c r="A352">
        <v>51952404</v>
      </c>
      <c r="B352" t="s">
        <v>480</v>
      </c>
      <c r="C352" t="s">
        <v>907</v>
      </c>
      <c r="D352" t="str">
        <f t="shared" si="15"/>
        <v>LINA MARIA OSORIO BAENA</v>
      </c>
      <c r="E352">
        <v>509</v>
      </c>
      <c r="F352" t="s">
        <v>118</v>
      </c>
      <c r="G352">
        <v>100</v>
      </c>
      <c r="H352" t="s">
        <v>98</v>
      </c>
      <c r="I352">
        <v>5</v>
      </c>
      <c r="J352" t="s">
        <v>83</v>
      </c>
      <c r="K352">
        <v>505</v>
      </c>
      <c r="L352" t="s">
        <v>76</v>
      </c>
      <c r="M352">
        <v>509</v>
      </c>
      <c r="N352" t="s">
        <v>118</v>
      </c>
      <c r="O352">
        <v>0</v>
      </c>
      <c r="P352" t="s">
        <v>196</v>
      </c>
      <c r="Q352" t="str">
        <f t="shared" si="16"/>
        <v>GRUPO DE SEGURIDAD Y SALUD EN EL TRABAJO</v>
      </c>
      <c r="R352">
        <v>56</v>
      </c>
      <c r="S352" t="s">
        <v>3</v>
      </c>
      <c r="T352" s="10">
        <v>204407</v>
      </c>
      <c r="U352" s="10" t="s">
        <v>6</v>
      </c>
      <c r="V352" s="10" t="str">
        <f t="shared" si="17"/>
        <v>PROFESIONAL UNIVERSITARIO CÓDIGO 204407</v>
      </c>
    </row>
    <row r="353" spans="1:22" x14ac:dyDescent="0.25">
      <c r="A353">
        <v>19448775</v>
      </c>
      <c r="B353" t="s">
        <v>908</v>
      </c>
      <c r="C353" t="s">
        <v>909</v>
      </c>
      <c r="D353" t="str">
        <f t="shared" si="15"/>
        <v>DANIEL HERNANDO BARRAGAN CASTRO</v>
      </c>
      <c r="E353">
        <v>161</v>
      </c>
      <c r="F353" t="s">
        <v>96</v>
      </c>
      <c r="G353">
        <v>100</v>
      </c>
      <c r="H353" t="s">
        <v>98</v>
      </c>
      <c r="I353">
        <v>6</v>
      </c>
      <c r="J353" t="s">
        <v>266</v>
      </c>
      <c r="K353">
        <v>161</v>
      </c>
      <c r="L353" t="s">
        <v>96</v>
      </c>
      <c r="M353">
        <v>0</v>
      </c>
      <c r="N353" t="s">
        <v>196</v>
      </c>
      <c r="O353">
        <v>0</v>
      </c>
      <c r="P353" t="s">
        <v>196</v>
      </c>
      <c r="Q353" t="str">
        <f t="shared" si="16"/>
        <v>GRUPO DE ARQUITECTURA DE DATOS</v>
      </c>
      <c r="R353">
        <v>66</v>
      </c>
      <c r="S353" t="s">
        <v>1542</v>
      </c>
      <c r="T353" s="10">
        <v>202814</v>
      </c>
      <c r="U353" s="10" t="s">
        <v>9</v>
      </c>
      <c r="V353" s="10" t="str">
        <f t="shared" si="17"/>
        <v>PROFESIONAL ESPECIALIZADO CÓDIGO 202814</v>
      </c>
    </row>
    <row r="354" spans="1:22" x14ac:dyDescent="0.25">
      <c r="A354">
        <v>19452831</v>
      </c>
      <c r="B354" t="s">
        <v>423</v>
      </c>
      <c r="C354" t="s">
        <v>910</v>
      </c>
      <c r="D354" t="str">
        <f t="shared" si="15"/>
        <v>JUAN MANUEL PULIDO ROZO</v>
      </c>
      <c r="E354">
        <v>161</v>
      </c>
      <c r="F354" t="s">
        <v>96</v>
      </c>
      <c r="G354">
        <v>100</v>
      </c>
      <c r="H354" t="s">
        <v>98</v>
      </c>
      <c r="I354">
        <v>6</v>
      </c>
      <c r="J354" t="s">
        <v>266</v>
      </c>
      <c r="K354">
        <v>161</v>
      </c>
      <c r="L354" t="s">
        <v>96</v>
      </c>
      <c r="M354">
        <v>0</v>
      </c>
      <c r="N354" t="s">
        <v>196</v>
      </c>
      <c r="O354">
        <v>0</v>
      </c>
      <c r="P354" t="s">
        <v>196</v>
      </c>
      <c r="Q354" t="str">
        <f t="shared" si="16"/>
        <v>GRUPO DE ARQUITECTURA DE DATOS</v>
      </c>
      <c r="R354">
        <v>65</v>
      </c>
      <c r="S354" t="s">
        <v>1542</v>
      </c>
      <c r="T354" s="10">
        <v>421018</v>
      </c>
      <c r="U354" s="10" t="s">
        <v>11</v>
      </c>
      <c r="V354" s="10" t="str">
        <f t="shared" si="17"/>
        <v>SECRETARIO EJECUTIVO CÓDIGO 421018</v>
      </c>
    </row>
    <row r="355" spans="1:22" x14ac:dyDescent="0.25">
      <c r="A355">
        <v>52868047</v>
      </c>
      <c r="B355" t="s">
        <v>911</v>
      </c>
      <c r="C355" t="s">
        <v>912</v>
      </c>
      <c r="D355" t="str">
        <f t="shared" si="15"/>
        <v>LIDA JAZMIN CARDENAS GARZON</v>
      </c>
      <c r="E355">
        <v>161</v>
      </c>
      <c r="F355" t="s">
        <v>96</v>
      </c>
      <c r="G355">
        <v>100</v>
      </c>
      <c r="H355" t="s">
        <v>98</v>
      </c>
      <c r="I355">
        <v>6</v>
      </c>
      <c r="J355" t="s">
        <v>266</v>
      </c>
      <c r="K355">
        <v>161</v>
      </c>
      <c r="L355" t="s">
        <v>96</v>
      </c>
      <c r="M355">
        <v>0</v>
      </c>
      <c r="N355" t="s">
        <v>196</v>
      </c>
      <c r="O355">
        <v>0</v>
      </c>
      <c r="P355" t="s">
        <v>196</v>
      </c>
      <c r="Q355" t="str">
        <f t="shared" si="16"/>
        <v>GRUPO DE ARQUITECTURA DE DATOS</v>
      </c>
      <c r="R355">
        <v>43</v>
      </c>
      <c r="S355" t="s">
        <v>3</v>
      </c>
      <c r="T355" s="10">
        <v>204411</v>
      </c>
      <c r="U355" s="10" t="s">
        <v>6</v>
      </c>
      <c r="V355" s="10" t="str">
        <f t="shared" si="17"/>
        <v>PROFESIONAL UNIVERSITARIO CÓDIGO 204411</v>
      </c>
    </row>
    <row r="356" spans="1:22" x14ac:dyDescent="0.25">
      <c r="A356">
        <v>1010213837</v>
      </c>
      <c r="B356" t="s">
        <v>913</v>
      </c>
      <c r="C356" t="s">
        <v>914</v>
      </c>
      <c r="D356" t="str">
        <f t="shared" si="15"/>
        <v>LIZETH ALICIA MELO LUGO</v>
      </c>
      <c r="E356">
        <v>220</v>
      </c>
      <c r="F356" t="s">
        <v>90</v>
      </c>
      <c r="G356">
        <v>100</v>
      </c>
      <c r="H356" t="s">
        <v>98</v>
      </c>
      <c r="I356">
        <v>1</v>
      </c>
      <c r="J356" t="s">
        <v>334</v>
      </c>
      <c r="K356">
        <v>220</v>
      </c>
      <c r="L356" t="s">
        <v>343</v>
      </c>
      <c r="M356">
        <v>0</v>
      </c>
      <c r="N356" t="s">
        <v>196</v>
      </c>
      <c r="O356">
        <v>0</v>
      </c>
      <c r="P356" t="s">
        <v>196</v>
      </c>
      <c r="Q356" t="str">
        <f t="shared" si="16"/>
        <v>OFICINA ASESORA JURIDICA</v>
      </c>
      <c r="R356">
        <v>31</v>
      </c>
      <c r="S356" t="s">
        <v>3</v>
      </c>
      <c r="T356" s="10">
        <v>204407</v>
      </c>
      <c r="U356" s="10" t="s">
        <v>6</v>
      </c>
      <c r="V356" s="10" t="str">
        <f t="shared" si="17"/>
        <v>PROFESIONAL UNIVERSITARIO CÓDIGO 204407</v>
      </c>
    </row>
    <row r="357" spans="1:22" x14ac:dyDescent="0.25">
      <c r="A357">
        <v>1098688933</v>
      </c>
      <c r="B357" t="s">
        <v>915</v>
      </c>
      <c r="C357" t="s">
        <v>916</v>
      </c>
      <c r="D357" t="str">
        <f t="shared" si="15"/>
        <v>JOSE LEONARDO MUJICA QUINTERO</v>
      </c>
      <c r="E357">
        <v>220</v>
      </c>
      <c r="F357" t="s">
        <v>90</v>
      </c>
      <c r="G357">
        <v>100</v>
      </c>
      <c r="H357" t="s">
        <v>98</v>
      </c>
      <c r="I357">
        <v>1</v>
      </c>
      <c r="J357" t="s">
        <v>334</v>
      </c>
      <c r="K357">
        <v>220</v>
      </c>
      <c r="L357" t="s">
        <v>343</v>
      </c>
      <c r="M357">
        <v>0</v>
      </c>
      <c r="N357" t="s">
        <v>196</v>
      </c>
      <c r="O357">
        <v>0</v>
      </c>
      <c r="P357" t="s">
        <v>196</v>
      </c>
      <c r="Q357" t="str">
        <f t="shared" si="16"/>
        <v>OFICINA ASESORA JURIDICA</v>
      </c>
      <c r="R357">
        <v>35</v>
      </c>
      <c r="S357" t="s">
        <v>1542</v>
      </c>
      <c r="T357" s="10">
        <v>204407</v>
      </c>
      <c r="U357" s="10" t="s">
        <v>6</v>
      </c>
      <c r="V357" s="10" t="str">
        <f t="shared" si="17"/>
        <v>PROFESIONAL UNIVERSITARIO CÓDIGO 204407</v>
      </c>
    </row>
    <row r="358" spans="1:22" x14ac:dyDescent="0.25">
      <c r="A358">
        <v>1101683370</v>
      </c>
      <c r="B358" t="s">
        <v>917</v>
      </c>
      <c r="C358" t="s">
        <v>918</v>
      </c>
      <c r="D358" t="str">
        <f t="shared" si="15"/>
        <v>DEISY MILENA OLARTE CALA</v>
      </c>
      <c r="E358">
        <v>220</v>
      </c>
      <c r="F358" t="s">
        <v>90</v>
      </c>
      <c r="G358">
        <v>100</v>
      </c>
      <c r="H358" t="s">
        <v>98</v>
      </c>
      <c r="I358">
        <v>1</v>
      </c>
      <c r="J358" t="s">
        <v>334</v>
      </c>
      <c r="K358">
        <v>220</v>
      </c>
      <c r="L358" t="s">
        <v>343</v>
      </c>
      <c r="M358">
        <v>0</v>
      </c>
      <c r="N358" t="s">
        <v>196</v>
      </c>
      <c r="O358">
        <v>0</v>
      </c>
      <c r="P358" t="s">
        <v>196</v>
      </c>
      <c r="Q358" t="str">
        <f t="shared" si="16"/>
        <v>OFICINA ASESORA JURIDICA</v>
      </c>
      <c r="R358">
        <v>39</v>
      </c>
      <c r="S358" t="s">
        <v>3</v>
      </c>
      <c r="T358" s="10">
        <v>421015</v>
      </c>
      <c r="U358" s="10" t="s">
        <v>11</v>
      </c>
      <c r="V358" s="10" t="str">
        <f t="shared" si="17"/>
        <v>SECRETARIO EJECUTIVO CÓDIGO 421015</v>
      </c>
    </row>
    <row r="359" spans="1:22" x14ac:dyDescent="0.25">
      <c r="A359">
        <v>79303913</v>
      </c>
      <c r="B359" t="s">
        <v>919</v>
      </c>
      <c r="C359" t="s">
        <v>920</v>
      </c>
      <c r="D359" t="str">
        <f t="shared" si="15"/>
        <v>ELIAS FERNANDO KECAN MAYORGA</v>
      </c>
      <c r="E359">
        <v>220</v>
      </c>
      <c r="F359" t="s">
        <v>90</v>
      </c>
      <c r="G359">
        <v>100</v>
      </c>
      <c r="H359" t="s">
        <v>98</v>
      </c>
      <c r="I359">
        <v>1</v>
      </c>
      <c r="J359" t="s">
        <v>334</v>
      </c>
      <c r="K359">
        <v>220</v>
      </c>
      <c r="L359" t="s">
        <v>343</v>
      </c>
      <c r="M359">
        <v>0</v>
      </c>
      <c r="N359" t="s">
        <v>196</v>
      </c>
      <c r="O359">
        <v>0</v>
      </c>
      <c r="P359" t="s">
        <v>196</v>
      </c>
      <c r="Q359" t="str">
        <f t="shared" si="16"/>
        <v>OFICINA ASESORA JURIDICA</v>
      </c>
      <c r="R359">
        <v>63</v>
      </c>
      <c r="S359" t="s">
        <v>1542</v>
      </c>
      <c r="T359" s="10">
        <v>202818</v>
      </c>
      <c r="U359" s="10" t="s">
        <v>9</v>
      </c>
      <c r="V359" s="10" t="str">
        <f t="shared" si="17"/>
        <v>PROFESIONAL ESPECIALIZADO CÓDIGO 202818</v>
      </c>
    </row>
    <row r="360" spans="1:22" x14ac:dyDescent="0.25">
      <c r="A360">
        <v>79384883</v>
      </c>
      <c r="B360" t="s">
        <v>921</v>
      </c>
      <c r="C360" t="s">
        <v>922</v>
      </c>
      <c r="D360" t="str">
        <f t="shared" si="15"/>
        <v>IVAN RICARDO SUAREZ SANCHEZ</v>
      </c>
      <c r="E360">
        <v>220</v>
      </c>
      <c r="F360" t="s">
        <v>90</v>
      </c>
      <c r="G360">
        <v>100</v>
      </c>
      <c r="H360" t="s">
        <v>98</v>
      </c>
      <c r="I360">
        <v>1</v>
      </c>
      <c r="J360" t="s">
        <v>334</v>
      </c>
      <c r="K360">
        <v>220</v>
      </c>
      <c r="L360" t="s">
        <v>343</v>
      </c>
      <c r="M360">
        <v>0</v>
      </c>
      <c r="N360" t="s">
        <v>196</v>
      </c>
      <c r="O360">
        <v>0</v>
      </c>
      <c r="P360" t="s">
        <v>196</v>
      </c>
      <c r="Q360" t="str">
        <f t="shared" si="16"/>
        <v>OFICINA ASESORA JURIDICA</v>
      </c>
      <c r="R360">
        <v>59</v>
      </c>
      <c r="S360" t="s">
        <v>1542</v>
      </c>
      <c r="T360" s="10">
        <v>102011</v>
      </c>
      <c r="U360" s="10" t="s">
        <v>13</v>
      </c>
      <c r="V360" s="10" t="str">
        <f t="shared" si="17"/>
        <v>ASESOR CÓDIGO 102011</v>
      </c>
    </row>
    <row r="361" spans="1:22" x14ac:dyDescent="0.25">
      <c r="A361">
        <v>80370331</v>
      </c>
      <c r="B361" t="s">
        <v>923</v>
      </c>
      <c r="C361" t="s">
        <v>924</v>
      </c>
      <c r="D361" t="str">
        <f t="shared" si="15"/>
        <v>EVER CASTRO ROA</v>
      </c>
      <c r="E361">
        <v>220</v>
      </c>
      <c r="F361" t="s">
        <v>90</v>
      </c>
      <c r="G361">
        <v>100</v>
      </c>
      <c r="H361" t="s">
        <v>98</v>
      </c>
      <c r="I361">
        <v>1</v>
      </c>
      <c r="J361" t="s">
        <v>334</v>
      </c>
      <c r="K361">
        <v>220</v>
      </c>
      <c r="L361" t="s">
        <v>343</v>
      </c>
      <c r="M361">
        <v>0</v>
      </c>
      <c r="N361" t="s">
        <v>196</v>
      </c>
      <c r="O361">
        <v>0</v>
      </c>
      <c r="P361" t="s">
        <v>196</v>
      </c>
      <c r="Q361" t="str">
        <f t="shared" si="16"/>
        <v>OFICINA ASESORA JURIDICA</v>
      </c>
      <c r="R361">
        <v>56</v>
      </c>
      <c r="S361" t="s">
        <v>1542</v>
      </c>
      <c r="T361" s="10">
        <v>202816</v>
      </c>
      <c r="U361" s="10" t="s">
        <v>9</v>
      </c>
      <c r="V361" s="10" t="str">
        <f t="shared" si="17"/>
        <v>PROFESIONAL ESPECIALIZADO CÓDIGO 202816</v>
      </c>
    </row>
    <row r="362" spans="1:22" x14ac:dyDescent="0.25">
      <c r="A362">
        <v>1007249039</v>
      </c>
      <c r="B362" t="s">
        <v>925</v>
      </c>
      <c r="C362" t="s">
        <v>926</v>
      </c>
      <c r="D362" t="str">
        <f t="shared" si="15"/>
        <v>VALENTINA BOHORQUEZ LINARES</v>
      </c>
      <c r="E362">
        <v>220</v>
      </c>
      <c r="F362" t="s">
        <v>90</v>
      </c>
      <c r="G362">
        <v>100</v>
      </c>
      <c r="H362" t="s">
        <v>98</v>
      </c>
      <c r="I362">
        <v>1</v>
      </c>
      <c r="J362" t="s">
        <v>334</v>
      </c>
      <c r="K362">
        <v>220</v>
      </c>
      <c r="L362" t="s">
        <v>343</v>
      </c>
      <c r="M362">
        <v>0</v>
      </c>
      <c r="N362" t="s">
        <v>196</v>
      </c>
      <c r="O362">
        <v>0</v>
      </c>
      <c r="P362" t="s">
        <v>196</v>
      </c>
      <c r="Q362" t="str">
        <f t="shared" si="16"/>
        <v>OFICINA ASESORA JURIDICA</v>
      </c>
      <c r="R362">
        <v>25</v>
      </c>
      <c r="S362" t="s">
        <v>3</v>
      </c>
      <c r="T362" s="10">
        <v>20441</v>
      </c>
      <c r="U362" s="10" t="s">
        <v>6</v>
      </c>
      <c r="V362" s="10" t="str">
        <f t="shared" si="17"/>
        <v>PROFESIONAL UNIVERSITARIO CÓDIGO 20441</v>
      </c>
    </row>
    <row r="363" spans="1:22" x14ac:dyDescent="0.25">
      <c r="A363">
        <v>52777630</v>
      </c>
      <c r="B363" t="s">
        <v>927</v>
      </c>
      <c r="C363" t="s">
        <v>928</v>
      </c>
      <c r="D363" t="str">
        <f t="shared" si="15"/>
        <v>ANA MARIA PATRICIA MARMOLEJO ANGEL</v>
      </c>
      <c r="E363">
        <v>195</v>
      </c>
      <c r="F363" t="s">
        <v>77</v>
      </c>
      <c r="G363">
        <v>100</v>
      </c>
      <c r="H363" t="s">
        <v>98</v>
      </c>
      <c r="I363">
        <v>1</v>
      </c>
      <c r="J363" t="s">
        <v>334</v>
      </c>
      <c r="K363">
        <v>220</v>
      </c>
      <c r="L363" t="s">
        <v>343</v>
      </c>
      <c r="M363">
        <v>195</v>
      </c>
      <c r="N363" t="s">
        <v>546</v>
      </c>
      <c r="O363">
        <v>0</v>
      </c>
      <c r="P363" t="s">
        <v>196</v>
      </c>
      <c r="Q363" t="str">
        <f t="shared" si="16"/>
        <v>GRUPO DE ASESORIA Y DOCTRINA SOCIETARIA</v>
      </c>
      <c r="R363">
        <v>42</v>
      </c>
      <c r="S363" t="s">
        <v>3</v>
      </c>
      <c r="T363" s="10">
        <v>202816</v>
      </c>
      <c r="U363" s="10" t="s">
        <v>9</v>
      </c>
      <c r="V363" s="10" t="str">
        <f t="shared" si="17"/>
        <v>PROFESIONAL ESPECIALIZADO CÓDIGO 202816</v>
      </c>
    </row>
    <row r="364" spans="1:22" x14ac:dyDescent="0.25">
      <c r="A364">
        <v>53083181</v>
      </c>
      <c r="B364" t="s">
        <v>488</v>
      </c>
      <c r="C364" t="s">
        <v>929</v>
      </c>
      <c r="D364" t="str">
        <f t="shared" si="15"/>
        <v>DIANA PAOLA CALDERON HERNANDEZ</v>
      </c>
      <c r="E364">
        <v>220</v>
      </c>
      <c r="F364" t="s">
        <v>90</v>
      </c>
      <c r="G364">
        <v>100</v>
      </c>
      <c r="H364" t="s">
        <v>98</v>
      </c>
      <c r="I364">
        <v>1</v>
      </c>
      <c r="J364" t="s">
        <v>334</v>
      </c>
      <c r="K364">
        <v>220</v>
      </c>
      <c r="L364" t="s">
        <v>343</v>
      </c>
      <c r="M364">
        <v>0</v>
      </c>
      <c r="N364" t="s">
        <v>196</v>
      </c>
      <c r="O364">
        <v>0</v>
      </c>
      <c r="P364" t="s">
        <v>196</v>
      </c>
      <c r="Q364" t="str">
        <f t="shared" si="16"/>
        <v>OFICINA ASESORA JURIDICA</v>
      </c>
      <c r="R364">
        <v>40</v>
      </c>
      <c r="S364" t="s">
        <v>3</v>
      </c>
      <c r="T364" s="10">
        <v>204407</v>
      </c>
      <c r="U364" s="10" t="s">
        <v>6</v>
      </c>
      <c r="V364" s="10" t="str">
        <f t="shared" si="17"/>
        <v>PROFESIONAL UNIVERSITARIO CÓDIGO 204407</v>
      </c>
    </row>
    <row r="365" spans="1:22" x14ac:dyDescent="0.25">
      <c r="A365">
        <v>57438504</v>
      </c>
      <c r="B365" t="s">
        <v>930</v>
      </c>
      <c r="C365" t="s">
        <v>931</v>
      </c>
      <c r="D365" t="str">
        <f t="shared" si="15"/>
        <v>ORIETA NIGRINIS LOPEZ</v>
      </c>
      <c r="E365">
        <v>220</v>
      </c>
      <c r="F365" t="s">
        <v>90</v>
      </c>
      <c r="G365">
        <v>100</v>
      </c>
      <c r="H365" t="s">
        <v>98</v>
      </c>
      <c r="I365">
        <v>1</v>
      </c>
      <c r="J365" t="s">
        <v>334</v>
      </c>
      <c r="K365">
        <v>220</v>
      </c>
      <c r="L365" t="s">
        <v>343</v>
      </c>
      <c r="M365">
        <v>0</v>
      </c>
      <c r="N365" t="s">
        <v>196</v>
      </c>
      <c r="O365">
        <v>0</v>
      </c>
      <c r="P365" t="s">
        <v>196</v>
      </c>
      <c r="Q365" t="str">
        <f t="shared" si="16"/>
        <v>OFICINA ASESORA JURIDICA</v>
      </c>
      <c r="R365">
        <v>52</v>
      </c>
      <c r="S365" t="s">
        <v>3</v>
      </c>
      <c r="T365" s="10">
        <v>202818</v>
      </c>
      <c r="U365" s="10" t="s">
        <v>9</v>
      </c>
      <c r="V365" s="10" t="str">
        <f t="shared" si="17"/>
        <v>PROFESIONAL ESPECIALIZADO CÓDIGO 202818</v>
      </c>
    </row>
    <row r="366" spans="1:22" x14ac:dyDescent="0.25">
      <c r="A366">
        <v>63305358</v>
      </c>
      <c r="B366" t="s">
        <v>932</v>
      </c>
      <c r="C366" t="s">
        <v>933</v>
      </c>
      <c r="D366" t="str">
        <f t="shared" si="15"/>
        <v>CONSUELO VEGA MERCHAN</v>
      </c>
      <c r="E366">
        <v>221</v>
      </c>
      <c r="F366" t="s">
        <v>97</v>
      </c>
      <c r="G366">
        <v>100</v>
      </c>
      <c r="H366" t="s">
        <v>98</v>
      </c>
      <c r="I366">
        <v>1</v>
      </c>
      <c r="J366" t="s">
        <v>334</v>
      </c>
      <c r="K366">
        <v>220</v>
      </c>
      <c r="L366" t="s">
        <v>343</v>
      </c>
      <c r="M366">
        <v>221</v>
      </c>
      <c r="N366" t="s">
        <v>97</v>
      </c>
      <c r="O366">
        <v>0</v>
      </c>
      <c r="P366" t="s">
        <v>196</v>
      </c>
      <c r="Q366" t="str">
        <f t="shared" si="16"/>
        <v>GRUPO DE DEFENSA JUDICIAL</v>
      </c>
      <c r="R366">
        <v>63</v>
      </c>
      <c r="S366" t="s">
        <v>3</v>
      </c>
      <c r="T366" s="10">
        <v>202818</v>
      </c>
      <c r="U366" s="10" t="s">
        <v>9</v>
      </c>
      <c r="V366" s="10" t="str">
        <f t="shared" si="17"/>
        <v>PROFESIONAL ESPECIALIZADO CÓDIGO 202818</v>
      </c>
    </row>
    <row r="367" spans="1:22" x14ac:dyDescent="0.25">
      <c r="A367">
        <v>52057179</v>
      </c>
      <c r="B367" t="s">
        <v>934</v>
      </c>
      <c r="C367" t="s">
        <v>935</v>
      </c>
      <c r="D367" t="str">
        <f t="shared" si="15"/>
        <v>DIANA MARCELA MANTILLA CUPABAN</v>
      </c>
      <c r="E367">
        <v>355</v>
      </c>
      <c r="F367" t="s">
        <v>936</v>
      </c>
      <c r="G367">
        <v>100</v>
      </c>
      <c r="H367" t="s">
        <v>98</v>
      </c>
      <c r="I367">
        <v>2</v>
      </c>
      <c r="J367" t="s">
        <v>195</v>
      </c>
      <c r="K367">
        <v>300</v>
      </c>
      <c r="L367" t="s">
        <v>78</v>
      </c>
      <c r="M367">
        <v>302</v>
      </c>
      <c r="N367" t="s">
        <v>851</v>
      </c>
      <c r="O367">
        <v>355</v>
      </c>
      <c r="P367" t="s">
        <v>936</v>
      </c>
      <c r="Q367" t="str">
        <f t="shared" si="16"/>
        <v>GRUPO DE INSPECCION VIGILANCIA Y CONTROL</v>
      </c>
      <c r="R367">
        <v>53</v>
      </c>
      <c r="S367" t="s">
        <v>3</v>
      </c>
      <c r="T367" s="10">
        <v>202820</v>
      </c>
      <c r="U367" s="10" t="s">
        <v>9</v>
      </c>
      <c r="V367" s="10" t="str">
        <f t="shared" si="17"/>
        <v>PROFESIONAL ESPECIALIZADO CÓDIGO 202820</v>
      </c>
    </row>
    <row r="368" spans="1:22" x14ac:dyDescent="0.25">
      <c r="A368">
        <v>52818931</v>
      </c>
      <c r="B368" t="s">
        <v>691</v>
      </c>
      <c r="C368" t="s">
        <v>937</v>
      </c>
      <c r="D368" t="str">
        <f t="shared" si="15"/>
        <v>ANA MARIA CUERVO GASCA</v>
      </c>
      <c r="E368">
        <v>313</v>
      </c>
      <c r="F368" t="s">
        <v>578</v>
      </c>
      <c r="G368">
        <v>100</v>
      </c>
      <c r="H368" t="s">
        <v>98</v>
      </c>
      <c r="I368">
        <v>2</v>
      </c>
      <c r="J368" t="s">
        <v>195</v>
      </c>
      <c r="K368">
        <v>300</v>
      </c>
      <c r="L368" t="s">
        <v>78</v>
      </c>
      <c r="M368">
        <v>312</v>
      </c>
      <c r="N368" t="s">
        <v>579</v>
      </c>
      <c r="O368">
        <v>0</v>
      </c>
      <c r="P368" t="s">
        <v>196</v>
      </c>
      <c r="Q368" t="str">
        <f t="shared" si="16"/>
        <v>GRUPO DE ANALISIS Y SEGUIMIENTO FINANCIERO</v>
      </c>
      <c r="R368">
        <v>41</v>
      </c>
      <c r="S368" t="s">
        <v>3</v>
      </c>
      <c r="T368" s="10">
        <v>202816</v>
      </c>
      <c r="U368" s="10" t="s">
        <v>9</v>
      </c>
      <c r="V368" s="10" t="str">
        <f t="shared" si="17"/>
        <v>PROFESIONAL ESPECIALIZADO CÓDIGO 202816</v>
      </c>
    </row>
    <row r="369" spans="1:22" x14ac:dyDescent="0.25">
      <c r="A369">
        <v>1098621606</v>
      </c>
      <c r="B369" t="s">
        <v>938</v>
      </c>
      <c r="C369" t="s">
        <v>939</v>
      </c>
      <c r="D369" t="str">
        <f t="shared" si="15"/>
        <v>ANDREA JULIANA MENDEZ MONSALVE</v>
      </c>
      <c r="E369">
        <v>202</v>
      </c>
      <c r="F369" t="s">
        <v>69</v>
      </c>
      <c r="G369">
        <v>100</v>
      </c>
      <c r="H369" t="s">
        <v>98</v>
      </c>
      <c r="I369">
        <v>2</v>
      </c>
      <c r="J369" t="s">
        <v>195</v>
      </c>
      <c r="K369">
        <v>200</v>
      </c>
      <c r="L369" t="s">
        <v>112</v>
      </c>
      <c r="M369">
        <v>202</v>
      </c>
      <c r="N369" t="s">
        <v>302</v>
      </c>
      <c r="O369">
        <v>0</v>
      </c>
      <c r="P369" t="s">
        <v>196</v>
      </c>
      <c r="Q369" t="str">
        <f t="shared" si="16"/>
        <v>GRUPO DE REQUERIMIENTOS EMPRESARIALES</v>
      </c>
      <c r="R369">
        <v>39</v>
      </c>
      <c r="S369" t="s">
        <v>3</v>
      </c>
      <c r="T369" s="10">
        <v>102014</v>
      </c>
      <c r="U369" s="10" t="s">
        <v>13</v>
      </c>
      <c r="V369" s="10" t="str">
        <f t="shared" si="17"/>
        <v>ASESOR CÓDIGO 102014</v>
      </c>
    </row>
    <row r="370" spans="1:22" x14ac:dyDescent="0.25">
      <c r="A370">
        <v>1032448519</v>
      </c>
      <c r="B370" t="s">
        <v>246</v>
      </c>
      <c r="C370" t="s">
        <v>940</v>
      </c>
      <c r="D370" t="str">
        <f t="shared" si="15"/>
        <v>MARCELA CASTELLANOS CASTAÑEDA</v>
      </c>
      <c r="E370">
        <v>202</v>
      </c>
      <c r="F370" t="s">
        <v>69</v>
      </c>
      <c r="G370">
        <v>100</v>
      </c>
      <c r="H370" t="s">
        <v>98</v>
      </c>
      <c r="I370">
        <v>2</v>
      </c>
      <c r="J370" t="s">
        <v>195</v>
      </c>
      <c r="K370">
        <v>200</v>
      </c>
      <c r="L370" t="s">
        <v>112</v>
      </c>
      <c r="M370">
        <v>202</v>
      </c>
      <c r="N370" t="s">
        <v>302</v>
      </c>
      <c r="O370">
        <v>0</v>
      </c>
      <c r="P370" t="s">
        <v>196</v>
      </c>
      <c r="Q370" t="str">
        <f t="shared" si="16"/>
        <v>GRUPO DE REQUERIMIENTOS EMPRESARIALES</v>
      </c>
      <c r="R370">
        <v>33</v>
      </c>
      <c r="S370" t="s">
        <v>3</v>
      </c>
      <c r="T370" s="10">
        <v>20441</v>
      </c>
      <c r="U370" s="10" t="s">
        <v>6</v>
      </c>
      <c r="V370" s="10" t="str">
        <f t="shared" si="17"/>
        <v>PROFESIONAL UNIVERSITARIO CÓDIGO 20441</v>
      </c>
    </row>
    <row r="371" spans="1:22" x14ac:dyDescent="0.25">
      <c r="A371">
        <v>1015418963</v>
      </c>
      <c r="B371" t="s">
        <v>941</v>
      </c>
      <c r="C371" t="s">
        <v>942</v>
      </c>
      <c r="D371" t="str">
        <f t="shared" si="15"/>
        <v>MARTHA BIBIANA CASAS HIPOLITO</v>
      </c>
      <c r="E371">
        <v>202</v>
      </c>
      <c r="F371" t="s">
        <v>69</v>
      </c>
      <c r="G371">
        <v>100</v>
      </c>
      <c r="H371" t="s">
        <v>98</v>
      </c>
      <c r="I371">
        <v>2</v>
      </c>
      <c r="J371" t="s">
        <v>195</v>
      </c>
      <c r="K371">
        <v>200</v>
      </c>
      <c r="L371" t="s">
        <v>112</v>
      </c>
      <c r="M371">
        <v>202</v>
      </c>
      <c r="N371" t="s">
        <v>302</v>
      </c>
      <c r="O371">
        <v>0</v>
      </c>
      <c r="P371" t="s">
        <v>196</v>
      </c>
      <c r="Q371" t="str">
        <f t="shared" si="16"/>
        <v>GRUPO DE REQUERIMIENTOS EMPRESARIALES</v>
      </c>
      <c r="R371">
        <v>35</v>
      </c>
      <c r="S371" t="s">
        <v>3</v>
      </c>
      <c r="T371" s="10">
        <v>313214</v>
      </c>
      <c r="U371" s="10" t="s">
        <v>5</v>
      </c>
      <c r="V371" s="10" t="str">
        <f t="shared" si="17"/>
        <v>TECNICO OPERATIVO CÓDIGO 313214</v>
      </c>
    </row>
    <row r="372" spans="1:22" x14ac:dyDescent="0.25">
      <c r="A372">
        <v>1015430712</v>
      </c>
      <c r="B372" t="s">
        <v>943</v>
      </c>
      <c r="C372" t="s">
        <v>944</v>
      </c>
      <c r="D372" t="str">
        <f t="shared" si="15"/>
        <v>SANTIAGO ARTURO VANEGAS SANTOS</v>
      </c>
      <c r="E372">
        <v>202</v>
      </c>
      <c r="F372" t="s">
        <v>69</v>
      </c>
      <c r="G372">
        <v>100</v>
      </c>
      <c r="H372" t="s">
        <v>98</v>
      </c>
      <c r="I372">
        <v>2</v>
      </c>
      <c r="J372" t="s">
        <v>195</v>
      </c>
      <c r="K372">
        <v>200</v>
      </c>
      <c r="L372" t="s">
        <v>112</v>
      </c>
      <c r="M372">
        <v>202</v>
      </c>
      <c r="N372" t="s">
        <v>302</v>
      </c>
      <c r="O372">
        <v>0</v>
      </c>
      <c r="P372" t="s">
        <v>196</v>
      </c>
      <c r="Q372" t="str">
        <f t="shared" si="16"/>
        <v>GRUPO DE REQUERIMIENTOS EMPRESARIALES</v>
      </c>
      <c r="R372">
        <v>33</v>
      </c>
      <c r="S372" t="s">
        <v>1542</v>
      </c>
      <c r="T372" s="10">
        <v>20441</v>
      </c>
      <c r="U372" s="10" t="s">
        <v>6</v>
      </c>
      <c r="V372" s="10" t="str">
        <f t="shared" si="17"/>
        <v>PROFESIONAL UNIVERSITARIO CÓDIGO 20441</v>
      </c>
    </row>
    <row r="373" spans="1:22" x14ac:dyDescent="0.25">
      <c r="A373">
        <v>52733040</v>
      </c>
      <c r="B373" t="s">
        <v>945</v>
      </c>
      <c r="C373" t="s">
        <v>946</v>
      </c>
      <c r="D373" t="str">
        <f t="shared" si="15"/>
        <v>ANGELA LILIANA HERNANDEZ LOPEZ</v>
      </c>
      <c r="E373">
        <v>202</v>
      </c>
      <c r="F373" t="s">
        <v>69</v>
      </c>
      <c r="G373">
        <v>100</v>
      </c>
      <c r="H373" t="s">
        <v>98</v>
      </c>
      <c r="I373">
        <v>2</v>
      </c>
      <c r="J373" t="s">
        <v>195</v>
      </c>
      <c r="K373">
        <v>200</v>
      </c>
      <c r="L373" t="s">
        <v>112</v>
      </c>
      <c r="M373">
        <v>202</v>
      </c>
      <c r="N373" t="s">
        <v>302</v>
      </c>
      <c r="O373">
        <v>0</v>
      </c>
      <c r="P373" t="s">
        <v>196</v>
      </c>
      <c r="Q373" t="str">
        <f t="shared" si="16"/>
        <v>GRUPO DE REQUERIMIENTOS EMPRESARIALES</v>
      </c>
      <c r="R373">
        <v>42</v>
      </c>
      <c r="S373" t="s">
        <v>3</v>
      </c>
      <c r="T373" s="10">
        <v>421015</v>
      </c>
      <c r="U373" s="10" t="s">
        <v>11</v>
      </c>
      <c r="V373" s="10" t="str">
        <f t="shared" si="17"/>
        <v>SECRETARIO EJECUTIVO CÓDIGO 421015</v>
      </c>
    </row>
    <row r="374" spans="1:22" x14ac:dyDescent="0.25">
      <c r="A374">
        <v>79280732</v>
      </c>
      <c r="B374" t="s">
        <v>947</v>
      </c>
      <c r="C374" t="s">
        <v>948</v>
      </c>
      <c r="D374" t="str">
        <f t="shared" si="15"/>
        <v>SAUL RODRIGUEZ MARTINEZ</v>
      </c>
      <c r="E374">
        <v>202</v>
      </c>
      <c r="F374" t="s">
        <v>69</v>
      </c>
      <c r="G374">
        <v>100</v>
      </c>
      <c r="H374" t="s">
        <v>98</v>
      </c>
      <c r="I374">
        <v>2</v>
      </c>
      <c r="J374" t="s">
        <v>195</v>
      </c>
      <c r="K374">
        <v>200</v>
      </c>
      <c r="L374" t="s">
        <v>112</v>
      </c>
      <c r="M374">
        <v>202</v>
      </c>
      <c r="N374" t="s">
        <v>302</v>
      </c>
      <c r="O374">
        <v>0</v>
      </c>
      <c r="P374" t="s">
        <v>196</v>
      </c>
      <c r="Q374" t="str">
        <f t="shared" si="16"/>
        <v>GRUPO DE REQUERIMIENTOS EMPRESARIALES</v>
      </c>
      <c r="R374">
        <v>62</v>
      </c>
      <c r="S374" t="s">
        <v>1542</v>
      </c>
      <c r="T374" s="10">
        <v>204407</v>
      </c>
      <c r="U374" s="10" t="s">
        <v>6</v>
      </c>
      <c r="V374" s="10" t="str">
        <f t="shared" si="17"/>
        <v>PROFESIONAL UNIVERSITARIO CÓDIGO 204407</v>
      </c>
    </row>
    <row r="375" spans="1:22" x14ac:dyDescent="0.25">
      <c r="A375">
        <v>51596055</v>
      </c>
      <c r="B375" t="s">
        <v>949</v>
      </c>
      <c r="C375" t="s">
        <v>950</v>
      </c>
      <c r="D375" t="str">
        <f t="shared" si="15"/>
        <v>CLARA ESPERANZA CARREÑO AVELLANEDA</v>
      </c>
      <c r="E375">
        <v>202</v>
      </c>
      <c r="F375" t="s">
        <v>69</v>
      </c>
      <c r="G375">
        <v>100</v>
      </c>
      <c r="H375" t="s">
        <v>98</v>
      </c>
      <c r="I375">
        <v>2</v>
      </c>
      <c r="J375" t="s">
        <v>195</v>
      </c>
      <c r="K375">
        <v>200</v>
      </c>
      <c r="L375" t="s">
        <v>112</v>
      </c>
      <c r="M375">
        <v>202</v>
      </c>
      <c r="N375" t="s">
        <v>302</v>
      </c>
      <c r="O375">
        <v>0</v>
      </c>
      <c r="P375" t="s">
        <v>196</v>
      </c>
      <c r="Q375" t="str">
        <f t="shared" si="16"/>
        <v>GRUPO DE REQUERIMIENTOS EMPRESARIALES</v>
      </c>
      <c r="R375">
        <v>65</v>
      </c>
      <c r="S375" t="s">
        <v>3</v>
      </c>
      <c r="T375" s="10">
        <v>202814</v>
      </c>
      <c r="U375" s="10" t="s">
        <v>9</v>
      </c>
      <c r="V375" s="10" t="str">
        <f t="shared" si="17"/>
        <v>PROFESIONAL ESPECIALIZADO CÓDIGO 202814</v>
      </c>
    </row>
    <row r="376" spans="1:22" x14ac:dyDescent="0.25">
      <c r="A376">
        <v>51601469</v>
      </c>
      <c r="B376" t="s">
        <v>951</v>
      </c>
      <c r="C376" t="s">
        <v>952</v>
      </c>
      <c r="D376" t="str">
        <f t="shared" si="15"/>
        <v>LUZ MARINA PINEDA CAMACHO</v>
      </c>
      <c r="E376">
        <v>202</v>
      </c>
      <c r="F376" t="s">
        <v>69</v>
      </c>
      <c r="G376">
        <v>100</v>
      </c>
      <c r="H376" t="s">
        <v>98</v>
      </c>
      <c r="I376">
        <v>2</v>
      </c>
      <c r="J376" t="s">
        <v>195</v>
      </c>
      <c r="K376">
        <v>200</v>
      </c>
      <c r="L376" t="s">
        <v>112</v>
      </c>
      <c r="M376">
        <v>202</v>
      </c>
      <c r="N376" t="s">
        <v>302</v>
      </c>
      <c r="O376">
        <v>0</v>
      </c>
      <c r="P376" t="s">
        <v>196</v>
      </c>
      <c r="Q376" t="str">
        <f t="shared" si="16"/>
        <v>GRUPO DE REQUERIMIENTOS EMPRESARIALES</v>
      </c>
      <c r="R376">
        <v>64</v>
      </c>
      <c r="S376" t="s">
        <v>3</v>
      </c>
      <c r="T376" s="10">
        <v>202814</v>
      </c>
      <c r="U376" s="10" t="s">
        <v>9</v>
      </c>
      <c r="V376" s="10" t="str">
        <f t="shared" si="17"/>
        <v>PROFESIONAL ESPECIALIZADO CÓDIGO 202814</v>
      </c>
    </row>
    <row r="377" spans="1:22" x14ac:dyDescent="0.25">
      <c r="A377">
        <v>52816586</v>
      </c>
      <c r="B377" t="s">
        <v>953</v>
      </c>
      <c r="C377" t="s">
        <v>954</v>
      </c>
      <c r="D377" t="str">
        <f t="shared" si="15"/>
        <v>DEYANIRA DEL PILAR OSPINA ARIZA</v>
      </c>
      <c r="E377">
        <v>820</v>
      </c>
      <c r="F377" t="s">
        <v>131</v>
      </c>
      <c r="G377">
        <v>100</v>
      </c>
      <c r="H377" t="s">
        <v>98</v>
      </c>
      <c r="I377">
        <v>2</v>
      </c>
      <c r="J377" t="s">
        <v>195</v>
      </c>
      <c r="K377">
        <v>700</v>
      </c>
      <c r="L377" t="s">
        <v>67</v>
      </c>
      <c r="M377">
        <v>820</v>
      </c>
      <c r="N377" t="s">
        <v>799</v>
      </c>
      <c r="O377">
        <v>0</v>
      </c>
      <c r="P377" t="s">
        <v>196</v>
      </c>
      <c r="Q377" t="str">
        <f t="shared" si="16"/>
        <v>DIRECCION DE JURISDICCION SOCIETARIA II</v>
      </c>
      <c r="R377">
        <v>42</v>
      </c>
      <c r="S377" t="s">
        <v>3</v>
      </c>
      <c r="T377" s="10">
        <v>202820</v>
      </c>
      <c r="U377" s="10" t="s">
        <v>9</v>
      </c>
      <c r="V377" s="10" t="str">
        <f t="shared" si="17"/>
        <v>PROFESIONAL ESPECIALIZADO CÓDIGO 202820</v>
      </c>
    </row>
    <row r="378" spans="1:22" x14ac:dyDescent="0.25">
      <c r="A378">
        <v>1193146658</v>
      </c>
      <c r="B378" t="s">
        <v>955</v>
      </c>
      <c r="C378" t="s">
        <v>956</v>
      </c>
      <c r="D378" t="str">
        <f t="shared" si="15"/>
        <v>JORGE LUIS FORERO BUITRAGO</v>
      </c>
      <c r="E378">
        <v>820</v>
      </c>
      <c r="F378" t="s">
        <v>131</v>
      </c>
      <c r="G378">
        <v>100</v>
      </c>
      <c r="H378" t="s">
        <v>98</v>
      </c>
      <c r="I378">
        <v>2</v>
      </c>
      <c r="J378" t="s">
        <v>195</v>
      </c>
      <c r="K378">
        <v>700</v>
      </c>
      <c r="L378" t="s">
        <v>67</v>
      </c>
      <c r="M378">
        <v>820</v>
      </c>
      <c r="N378" t="s">
        <v>799</v>
      </c>
      <c r="O378">
        <v>0</v>
      </c>
      <c r="P378" t="s">
        <v>196</v>
      </c>
      <c r="Q378" t="str">
        <f t="shared" si="16"/>
        <v>DIRECCION DE JURISDICCION SOCIETARIA II</v>
      </c>
      <c r="R378">
        <v>25</v>
      </c>
      <c r="S378" t="s">
        <v>1542</v>
      </c>
      <c r="T378" s="10">
        <v>312416</v>
      </c>
      <c r="U378" s="10" t="s">
        <v>55</v>
      </c>
      <c r="V378" s="10" t="str">
        <f t="shared" si="17"/>
        <v>TECNICO ADMINISTRATIVO CÓDIGO 312416</v>
      </c>
    </row>
    <row r="379" spans="1:22" x14ac:dyDescent="0.25">
      <c r="A379">
        <v>1053871372</v>
      </c>
      <c r="B379" t="s">
        <v>957</v>
      </c>
      <c r="C379" t="s">
        <v>958</v>
      </c>
      <c r="D379" t="str">
        <f t="shared" si="15"/>
        <v>MANUEL JOSE GIRALDO LONDOÑO</v>
      </c>
      <c r="E379">
        <v>820</v>
      </c>
      <c r="F379" t="s">
        <v>131</v>
      </c>
      <c r="G379">
        <v>100</v>
      </c>
      <c r="H379" t="s">
        <v>98</v>
      </c>
      <c r="I379">
        <v>2</v>
      </c>
      <c r="J379" t="s">
        <v>195</v>
      </c>
      <c r="K379">
        <v>700</v>
      </c>
      <c r="L379" t="s">
        <v>67</v>
      </c>
      <c r="M379">
        <v>820</v>
      </c>
      <c r="N379" t="s">
        <v>799</v>
      </c>
      <c r="O379">
        <v>0</v>
      </c>
      <c r="P379" t="s">
        <v>196</v>
      </c>
      <c r="Q379" t="str">
        <f t="shared" si="16"/>
        <v>DIRECCION DE JURISDICCION SOCIETARIA II</v>
      </c>
      <c r="R379">
        <v>26</v>
      </c>
      <c r="S379" t="s">
        <v>1542</v>
      </c>
      <c r="T379" s="10">
        <v>204407</v>
      </c>
      <c r="U379" s="10" t="s">
        <v>6</v>
      </c>
      <c r="V379" s="10" t="str">
        <f t="shared" si="17"/>
        <v>PROFESIONAL UNIVERSITARIO CÓDIGO 204407</v>
      </c>
    </row>
    <row r="380" spans="1:22" x14ac:dyDescent="0.25">
      <c r="A380">
        <v>1140842216</v>
      </c>
      <c r="B380" t="s">
        <v>959</v>
      </c>
      <c r="C380" t="s">
        <v>960</v>
      </c>
      <c r="D380" t="str">
        <f t="shared" si="15"/>
        <v>CARLOS MARIO PASTRANA OLACIREGUI</v>
      </c>
      <c r="E380">
        <v>444</v>
      </c>
      <c r="F380" t="s">
        <v>727</v>
      </c>
      <c r="G380">
        <v>100</v>
      </c>
      <c r="H380" t="s">
        <v>98</v>
      </c>
      <c r="I380">
        <v>2</v>
      </c>
      <c r="J380" t="s">
        <v>195</v>
      </c>
      <c r="K380">
        <v>400</v>
      </c>
      <c r="L380" t="s">
        <v>347</v>
      </c>
      <c r="M380">
        <v>444</v>
      </c>
      <c r="N380" t="s">
        <v>728</v>
      </c>
      <c r="O380">
        <v>0</v>
      </c>
      <c r="P380" t="s">
        <v>196</v>
      </c>
      <c r="Q380" t="str">
        <f t="shared" si="16"/>
        <v>GRUPO DE PROCESOS DE LIQUIDACION A</v>
      </c>
      <c r="R380">
        <v>34</v>
      </c>
      <c r="S380" t="s">
        <v>1542</v>
      </c>
      <c r="T380" s="10">
        <v>202816</v>
      </c>
      <c r="U380" s="10" t="s">
        <v>9</v>
      </c>
      <c r="V380" s="10" t="str">
        <f t="shared" si="17"/>
        <v>PROFESIONAL ESPECIALIZADO CÓDIGO 202816</v>
      </c>
    </row>
    <row r="381" spans="1:22" x14ac:dyDescent="0.25">
      <c r="A381">
        <v>1094916848</v>
      </c>
      <c r="B381" t="s">
        <v>817</v>
      </c>
      <c r="C381" t="s">
        <v>961</v>
      </c>
      <c r="D381" t="str">
        <f t="shared" si="15"/>
        <v>LAURA ARBELAEZ RESTREPO</v>
      </c>
      <c r="E381">
        <v>444</v>
      </c>
      <c r="F381" t="s">
        <v>727</v>
      </c>
      <c r="G381">
        <v>100</v>
      </c>
      <c r="H381" t="s">
        <v>98</v>
      </c>
      <c r="I381">
        <v>2</v>
      </c>
      <c r="J381" t="s">
        <v>195</v>
      </c>
      <c r="K381">
        <v>400</v>
      </c>
      <c r="L381" t="s">
        <v>347</v>
      </c>
      <c r="M381">
        <v>444</v>
      </c>
      <c r="N381" t="s">
        <v>728</v>
      </c>
      <c r="O381">
        <v>0</v>
      </c>
      <c r="P381" t="s">
        <v>196</v>
      </c>
      <c r="Q381" t="str">
        <f t="shared" si="16"/>
        <v>GRUPO DE PROCESOS DE LIQUIDACION A</v>
      </c>
      <c r="R381">
        <v>34</v>
      </c>
      <c r="S381" t="s">
        <v>3</v>
      </c>
      <c r="T381" s="10">
        <v>204411</v>
      </c>
      <c r="U381" s="10" t="s">
        <v>6</v>
      </c>
      <c r="V381" s="10" t="str">
        <f t="shared" si="17"/>
        <v>PROFESIONAL UNIVERSITARIO CÓDIGO 204411</v>
      </c>
    </row>
    <row r="382" spans="1:22" x14ac:dyDescent="0.25">
      <c r="A382">
        <v>1032434637</v>
      </c>
      <c r="B382" t="s">
        <v>962</v>
      </c>
      <c r="C382" t="s">
        <v>963</v>
      </c>
      <c r="D382" t="str">
        <f t="shared" si="15"/>
        <v>JULIAN ALFONSO NIÑO BARON</v>
      </c>
      <c r="E382">
        <v>444</v>
      </c>
      <c r="F382" t="s">
        <v>727</v>
      </c>
      <c r="G382">
        <v>100</v>
      </c>
      <c r="H382" t="s">
        <v>98</v>
      </c>
      <c r="I382">
        <v>2</v>
      </c>
      <c r="J382" t="s">
        <v>195</v>
      </c>
      <c r="K382">
        <v>400</v>
      </c>
      <c r="L382" t="s">
        <v>347</v>
      </c>
      <c r="M382">
        <v>444</v>
      </c>
      <c r="N382" t="s">
        <v>728</v>
      </c>
      <c r="O382">
        <v>0</v>
      </c>
      <c r="P382" t="s">
        <v>196</v>
      </c>
      <c r="Q382" t="str">
        <f t="shared" si="16"/>
        <v>GRUPO DE PROCESOS DE LIQUIDACION A</v>
      </c>
      <c r="R382">
        <v>35</v>
      </c>
      <c r="S382" t="s">
        <v>1542</v>
      </c>
      <c r="T382" s="10">
        <v>204411</v>
      </c>
      <c r="U382" s="10" t="s">
        <v>6</v>
      </c>
      <c r="V382" s="10" t="str">
        <f t="shared" si="17"/>
        <v>PROFESIONAL UNIVERSITARIO CÓDIGO 204411</v>
      </c>
    </row>
    <row r="383" spans="1:22" x14ac:dyDescent="0.25">
      <c r="A383">
        <v>1018422241</v>
      </c>
      <c r="B383" t="s">
        <v>964</v>
      </c>
      <c r="C383" t="s">
        <v>965</v>
      </c>
      <c r="D383" t="str">
        <f t="shared" si="15"/>
        <v>MARIA FERNANDA PORRAS CORTES</v>
      </c>
      <c r="E383">
        <v>444</v>
      </c>
      <c r="F383" t="s">
        <v>727</v>
      </c>
      <c r="G383">
        <v>100</v>
      </c>
      <c r="H383" t="s">
        <v>98</v>
      </c>
      <c r="I383">
        <v>2</v>
      </c>
      <c r="J383" t="s">
        <v>195</v>
      </c>
      <c r="K383">
        <v>400</v>
      </c>
      <c r="L383" t="s">
        <v>347</v>
      </c>
      <c r="M383">
        <v>444</v>
      </c>
      <c r="N383" t="s">
        <v>728</v>
      </c>
      <c r="O383">
        <v>0</v>
      </c>
      <c r="P383" t="s">
        <v>196</v>
      </c>
      <c r="Q383" t="str">
        <f t="shared" si="16"/>
        <v>GRUPO DE PROCESOS DE LIQUIDACION A</v>
      </c>
      <c r="R383">
        <v>36</v>
      </c>
      <c r="S383" t="s">
        <v>3</v>
      </c>
      <c r="T383" s="10">
        <v>202814</v>
      </c>
      <c r="U383" s="10" t="s">
        <v>9</v>
      </c>
      <c r="V383" s="10" t="str">
        <f t="shared" si="17"/>
        <v>PROFESIONAL ESPECIALIZADO CÓDIGO 202814</v>
      </c>
    </row>
    <row r="384" spans="1:22" x14ac:dyDescent="0.25">
      <c r="A384">
        <v>1015419746</v>
      </c>
      <c r="B384" t="s">
        <v>966</v>
      </c>
      <c r="C384" t="s">
        <v>967</v>
      </c>
      <c r="D384" t="str">
        <f t="shared" si="15"/>
        <v>JOSE CAMILO RUBIANO PARRA</v>
      </c>
      <c r="E384">
        <v>444</v>
      </c>
      <c r="F384" t="s">
        <v>727</v>
      </c>
      <c r="G384">
        <v>100</v>
      </c>
      <c r="H384" t="s">
        <v>98</v>
      </c>
      <c r="I384">
        <v>2</v>
      </c>
      <c r="J384" t="s">
        <v>195</v>
      </c>
      <c r="K384">
        <v>400</v>
      </c>
      <c r="L384" t="s">
        <v>347</v>
      </c>
      <c r="M384">
        <v>444</v>
      </c>
      <c r="N384" t="s">
        <v>728</v>
      </c>
      <c r="O384">
        <v>0</v>
      </c>
      <c r="P384" t="s">
        <v>196</v>
      </c>
      <c r="Q384" t="str">
        <f t="shared" si="16"/>
        <v>GRUPO DE PROCESOS DE LIQUIDACION A</v>
      </c>
      <c r="R384">
        <v>35</v>
      </c>
      <c r="S384" t="s">
        <v>1542</v>
      </c>
      <c r="T384" s="10">
        <v>204407</v>
      </c>
      <c r="U384" s="10" t="s">
        <v>6</v>
      </c>
      <c r="V384" s="10" t="str">
        <f t="shared" si="17"/>
        <v>PROFESIONAL UNIVERSITARIO CÓDIGO 204407</v>
      </c>
    </row>
    <row r="385" spans="1:22" x14ac:dyDescent="0.25">
      <c r="A385">
        <v>79950594</v>
      </c>
      <c r="B385" t="s">
        <v>968</v>
      </c>
      <c r="C385" t="s">
        <v>969</v>
      </c>
      <c r="D385" t="str">
        <f t="shared" si="15"/>
        <v>JOSE ALEJANDRO GAMBA TORRES</v>
      </c>
      <c r="E385">
        <v>444</v>
      </c>
      <c r="F385" t="s">
        <v>727</v>
      </c>
      <c r="G385">
        <v>100</v>
      </c>
      <c r="H385" t="s">
        <v>98</v>
      </c>
      <c r="I385">
        <v>2</v>
      </c>
      <c r="J385" t="s">
        <v>195</v>
      </c>
      <c r="K385">
        <v>400</v>
      </c>
      <c r="L385" t="s">
        <v>347</v>
      </c>
      <c r="M385">
        <v>444</v>
      </c>
      <c r="N385" t="s">
        <v>728</v>
      </c>
      <c r="O385">
        <v>0</v>
      </c>
      <c r="P385" t="s">
        <v>196</v>
      </c>
      <c r="Q385" t="str">
        <f t="shared" si="16"/>
        <v>GRUPO DE PROCESOS DE LIQUIDACION A</v>
      </c>
      <c r="R385">
        <v>46</v>
      </c>
      <c r="S385" t="s">
        <v>1542</v>
      </c>
      <c r="T385" s="10">
        <v>202816</v>
      </c>
      <c r="U385" s="10" t="s">
        <v>9</v>
      </c>
      <c r="V385" s="10" t="str">
        <f t="shared" si="17"/>
        <v>PROFESIONAL ESPECIALIZADO CÓDIGO 202816</v>
      </c>
    </row>
    <row r="386" spans="1:22" x14ac:dyDescent="0.25">
      <c r="A386">
        <v>52206560</v>
      </c>
      <c r="B386" t="s">
        <v>970</v>
      </c>
      <c r="C386" t="s">
        <v>971</v>
      </c>
      <c r="D386" t="str">
        <f t="shared" si="15"/>
        <v>PILAR DEL SOCORRO URBINA VILLALOBOS</v>
      </c>
      <c r="E386">
        <v>444</v>
      </c>
      <c r="F386" t="s">
        <v>727</v>
      </c>
      <c r="G386">
        <v>100</v>
      </c>
      <c r="H386" t="s">
        <v>98</v>
      </c>
      <c r="I386">
        <v>2</v>
      </c>
      <c r="J386" t="s">
        <v>195</v>
      </c>
      <c r="K386">
        <v>400</v>
      </c>
      <c r="L386" t="s">
        <v>347</v>
      </c>
      <c r="M386">
        <v>444</v>
      </c>
      <c r="N386" t="s">
        <v>728</v>
      </c>
      <c r="O386">
        <v>0</v>
      </c>
      <c r="P386" t="s">
        <v>196</v>
      </c>
      <c r="Q386" t="str">
        <f t="shared" si="16"/>
        <v>GRUPO DE PROCESOS DE LIQUIDACION A</v>
      </c>
      <c r="R386">
        <v>51</v>
      </c>
      <c r="S386" t="s">
        <v>3</v>
      </c>
      <c r="T386" s="10">
        <v>204411</v>
      </c>
      <c r="U386" s="10" t="s">
        <v>6</v>
      </c>
      <c r="V386" s="10" t="str">
        <f t="shared" si="17"/>
        <v>PROFESIONAL UNIVERSITARIO CÓDIGO 204411</v>
      </c>
    </row>
    <row r="387" spans="1:22" x14ac:dyDescent="0.25">
      <c r="A387">
        <v>7693613</v>
      </c>
      <c r="B387" t="s">
        <v>972</v>
      </c>
      <c r="C387" t="s">
        <v>973</v>
      </c>
      <c r="D387" t="str">
        <f t="shared" ref="D387:D450" si="18">TRIM(B387)&amp;" "&amp;TRIM(C387)</f>
        <v>JORGE ENRIQUE SANCHEZ RAMIREZ</v>
      </c>
      <c r="E387">
        <v>460</v>
      </c>
      <c r="F387" t="s">
        <v>95</v>
      </c>
      <c r="G387">
        <v>100</v>
      </c>
      <c r="H387" t="s">
        <v>98</v>
      </c>
      <c r="I387">
        <v>2</v>
      </c>
      <c r="J387" t="s">
        <v>195</v>
      </c>
      <c r="K387">
        <v>400</v>
      </c>
      <c r="L387" t="s">
        <v>347</v>
      </c>
      <c r="M387">
        <v>460</v>
      </c>
      <c r="N387" t="s">
        <v>95</v>
      </c>
      <c r="O387">
        <v>0</v>
      </c>
      <c r="P387" t="s">
        <v>196</v>
      </c>
      <c r="Q387" t="str">
        <f t="shared" ref="Q387:Q450" si="19">IF(TRIM(P387)="NIVEL",IF(TRIM(N387)="NIVEL",IF(TRIM(L387)="NIVEL",IF(TRIM(J387)="NIVEL",TRIM(H387),TRIM(J387)),TRIM(L387)),TRIM(N387)),TRIM(P387))</f>
        <v>GRUPO DE ADMISIONES</v>
      </c>
      <c r="R387">
        <v>53</v>
      </c>
      <c r="S387" t="s">
        <v>1542</v>
      </c>
      <c r="T387" s="10">
        <v>204411</v>
      </c>
      <c r="U387" s="10" t="s">
        <v>6</v>
      </c>
      <c r="V387" s="10" t="str">
        <f t="shared" ref="V387:V450" si="20">TRIM(U387)&amp;" CÓDIGO "&amp;TRIM(T387)</f>
        <v>PROFESIONAL UNIVERSITARIO CÓDIGO 204411</v>
      </c>
    </row>
    <row r="388" spans="1:22" x14ac:dyDescent="0.25">
      <c r="A388">
        <v>1032390669</v>
      </c>
      <c r="B388" t="s">
        <v>974</v>
      </c>
      <c r="C388" t="s">
        <v>975</v>
      </c>
      <c r="D388" t="str">
        <f t="shared" si="18"/>
        <v>EDWIN GEOVANNI BUITRAGO ASTROS</v>
      </c>
      <c r="E388">
        <v>460</v>
      </c>
      <c r="F388" t="s">
        <v>95</v>
      </c>
      <c r="G388">
        <v>100</v>
      </c>
      <c r="H388" t="s">
        <v>98</v>
      </c>
      <c r="I388">
        <v>2</v>
      </c>
      <c r="J388" t="s">
        <v>195</v>
      </c>
      <c r="K388">
        <v>400</v>
      </c>
      <c r="L388" t="s">
        <v>347</v>
      </c>
      <c r="M388">
        <v>460</v>
      </c>
      <c r="N388" t="s">
        <v>95</v>
      </c>
      <c r="O388">
        <v>0</v>
      </c>
      <c r="P388" t="s">
        <v>196</v>
      </c>
      <c r="Q388" t="str">
        <f t="shared" si="19"/>
        <v>GRUPO DE ADMISIONES</v>
      </c>
      <c r="R388">
        <v>38</v>
      </c>
      <c r="S388" t="s">
        <v>1542</v>
      </c>
      <c r="T388" s="10">
        <v>20441</v>
      </c>
      <c r="U388" s="10" t="s">
        <v>6</v>
      </c>
      <c r="V388" s="10" t="str">
        <f t="shared" si="20"/>
        <v>PROFESIONAL UNIVERSITARIO CÓDIGO 20441</v>
      </c>
    </row>
    <row r="389" spans="1:22" x14ac:dyDescent="0.25">
      <c r="A389">
        <v>79784067</v>
      </c>
      <c r="B389" t="s">
        <v>976</v>
      </c>
      <c r="C389" t="s">
        <v>977</v>
      </c>
      <c r="D389" t="str">
        <f t="shared" si="18"/>
        <v>ENRIQUE JOSE MARIA DELGADO PINILLOS</v>
      </c>
      <c r="E389">
        <v>460</v>
      </c>
      <c r="F389" t="s">
        <v>95</v>
      </c>
      <c r="G389">
        <v>100</v>
      </c>
      <c r="H389" t="s">
        <v>98</v>
      </c>
      <c r="I389">
        <v>2</v>
      </c>
      <c r="J389" t="s">
        <v>195</v>
      </c>
      <c r="K389">
        <v>400</v>
      </c>
      <c r="L389" t="s">
        <v>347</v>
      </c>
      <c r="M389">
        <v>460</v>
      </c>
      <c r="N389" t="s">
        <v>95</v>
      </c>
      <c r="O389">
        <v>0</v>
      </c>
      <c r="P389" t="s">
        <v>196</v>
      </c>
      <c r="Q389" t="str">
        <f t="shared" si="19"/>
        <v>GRUPO DE ADMISIONES</v>
      </c>
      <c r="R389">
        <v>50</v>
      </c>
      <c r="S389" t="s">
        <v>1542</v>
      </c>
      <c r="T389" s="10">
        <v>20441</v>
      </c>
      <c r="U389" s="10" t="s">
        <v>6</v>
      </c>
      <c r="V389" s="10" t="str">
        <f t="shared" si="20"/>
        <v>PROFESIONAL UNIVERSITARIO CÓDIGO 20441</v>
      </c>
    </row>
    <row r="390" spans="1:22" x14ac:dyDescent="0.25">
      <c r="A390">
        <v>51817579</v>
      </c>
      <c r="B390" t="s">
        <v>978</v>
      </c>
      <c r="C390" t="s">
        <v>979</v>
      </c>
      <c r="D390" t="str">
        <f t="shared" si="18"/>
        <v>MARGARITA MARIA ROZO MORALES</v>
      </c>
      <c r="E390">
        <v>460</v>
      </c>
      <c r="F390" t="s">
        <v>95</v>
      </c>
      <c r="G390">
        <v>100</v>
      </c>
      <c r="H390" t="s">
        <v>98</v>
      </c>
      <c r="I390">
        <v>2</v>
      </c>
      <c r="J390" t="s">
        <v>195</v>
      </c>
      <c r="K390">
        <v>400</v>
      </c>
      <c r="L390" t="s">
        <v>347</v>
      </c>
      <c r="M390">
        <v>460</v>
      </c>
      <c r="N390" t="s">
        <v>95</v>
      </c>
      <c r="O390">
        <v>0</v>
      </c>
      <c r="P390" t="s">
        <v>196</v>
      </c>
      <c r="Q390" t="str">
        <f t="shared" si="19"/>
        <v>GRUPO DE ADMISIONES</v>
      </c>
      <c r="R390">
        <v>61</v>
      </c>
      <c r="S390" t="s">
        <v>3</v>
      </c>
      <c r="T390" s="10">
        <v>313214</v>
      </c>
      <c r="U390" s="10" t="s">
        <v>5</v>
      </c>
      <c r="V390" s="10" t="str">
        <f t="shared" si="20"/>
        <v>TECNICO OPERATIVO CÓDIGO 313214</v>
      </c>
    </row>
    <row r="391" spans="1:22" x14ac:dyDescent="0.25">
      <c r="A391">
        <v>1022391143</v>
      </c>
      <c r="B391" t="s">
        <v>980</v>
      </c>
      <c r="C391" t="s">
        <v>981</v>
      </c>
      <c r="D391" t="str">
        <f t="shared" si="18"/>
        <v>DIANA KATHERINE AGUILERA ACOSTA</v>
      </c>
      <c r="E391">
        <v>107</v>
      </c>
      <c r="F391" t="s">
        <v>106</v>
      </c>
      <c r="G391">
        <v>100</v>
      </c>
      <c r="H391" t="s">
        <v>98</v>
      </c>
      <c r="I391">
        <v>7</v>
      </c>
      <c r="J391" t="s">
        <v>106</v>
      </c>
      <c r="K391">
        <v>0</v>
      </c>
      <c r="L391" t="s">
        <v>196</v>
      </c>
      <c r="M391">
        <v>0</v>
      </c>
      <c r="N391" t="s">
        <v>196</v>
      </c>
      <c r="O391">
        <v>0</v>
      </c>
      <c r="P391" t="s">
        <v>196</v>
      </c>
      <c r="Q391" t="str">
        <f t="shared" si="19"/>
        <v>GRUPO DE COMUNICACIONES</v>
      </c>
      <c r="R391">
        <v>31</v>
      </c>
      <c r="S391" t="s">
        <v>3</v>
      </c>
      <c r="T391" s="10">
        <v>404414</v>
      </c>
      <c r="U391" s="10" t="s">
        <v>8</v>
      </c>
      <c r="V391" s="10" t="str">
        <f t="shared" si="20"/>
        <v>AUXILIAR ADMINISTRATIVO CÓDIGO 404414</v>
      </c>
    </row>
    <row r="392" spans="1:22" x14ac:dyDescent="0.25">
      <c r="A392">
        <v>1030589878</v>
      </c>
      <c r="B392" t="s">
        <v>982</v>
      </c>
      <c r="C392" t="s">
        <v>983</v>
      </c>
      <c r="D392" t="str">
        <f t="shared" si="18"/>
        <v>STEFANIA SIERRA PINTO</v>
      </c>
      <c r="E392">
        <v>107</v>
      </c>
      <c r="F392" t="s">
        <v>106</v>
      </c>
      <c r="G392">
        <v>100</v>
      </c>
      <c r="H392" t="s">
        <v>98</v>
      </c>
      <c r="I392">
        <v>7</v>
      </c>
      <c r="J392" t="s">
        <v>106</v>
      </c>
      <c r="K392">
        <v>0</v>
      </c>
      <c r="L392" t="s">
        <v>196</v>
      </c>
      <c r="M392">
        <v>0</v>
      </c>
      <c r="N392" t="s">
        <v>196</v>
      </c>
      <c r="O392">
        <v>0</v>
      </c>
      <c r="P392" t="s">
        <v>196</v>
      </c>
      <c r="Q392" t="str">
        <f t="shared" si="19"/>
        <v>GRUPO DE COMUNICACIONES</v>
      </c>
      <c r="R392">
        <v>34</v>
      </c>
      <c r="S392" t="s">
        <v>3</v>
      </c>
      <c r="T392" s="10">
        <v>312416</v>
      </c>
      <c r="U392" s="10" t="s">
        <v>55</v>
      </c>
      <c r="V392" s="10" t="str">
        <f t="shared" si="20"/>
        <v>TECNICO ADMINISTRATIVO CÓDIGO 312416</v>
      </c>
    </row>
    <row r="393" spans="1:22" x14ac:dyDescent="0.25">
      <c r="A393">
        <v>1014223527</v>
      </c>
      <c r="B393" t="s">
        <v>984</v>
      </c>
      <c r="C393" t="s">
        <v>985</v>
      </c>
      <c r="D393" t="str">
        <f t="shared" si="18"/>
        <v>ADRIAN ENRIQUE CRISTANCHO TAMAYO</v>
      </c>
      <c r="E393">
        <v>107</v>
      </c>
      <c r="F393" t="s">
        <v>106</v>
      </c>
      <c r="G393">
        <v>100</v>
      </c>
      <c r="H393" t="s">
        <v>98</v>
      </c>
      <c r="I393">
        <v>7</v>
      </c>
      <c r="J393" t="s">
        <v>106</v>
      </c>
      <c r="K393">
        <v>0</v>
      </c>
      <c r="L393" t="s">
        <v>196</v>
      </c>
      <c r="M393">
        <v>0</v>
      </c>
      <c r="N393" t="s">
        <v>196</v>
      </c>
      <c r="O393">
        <v>0</v>
      </c>
      <c r="P393" t="s">
        <v>196</v>
      </c>
      <c r="Q393" t="str">
        <f t="shared" si="19"/>
        <v>GRUPO DE COMUNICACIONES</v>
      </c>
      <c r="R393">
        <v>34</v>
      </c>
      <c r="S393" t="s">
        <v>1542</v>
      </c>
      <c r="T393" s="10">
        <v>421018</v>
      </c>
      <c r="U393" s="10" t="s">
        <v>11</v>
      </c>
      <c r="V393" s="10" t="str">
        <f t="shared" si="20"/>
        <v>SECRETARIO EJECUTIVO CÓDIGO 421018</v>
      </c>
    </row>
    <row r="394" spans="1:22" x14ac:dyDescent="0.25">
      <c r="A394">
        <v>1018515636</v>
      </c>
      <c r="B394" t="s">
        <v>986</v>
      </c>
      <c r="C394" t="s">
        <v>987</v>
      </c>
      <c r="D394" t="str">
        <f t="shared" si="18"/>
        <v>JUAN PABLO SAMUDIO MEJIA</v>
      </c>
      <c r="E394">
        <v>107</v>
      </c>
      <c r="F394" t="s">
        <v>106</v>
      </c>
      <c r="G394">
        <v>100</v>
      </c>
      <c r="H394" t="s">
        <v>98</v>
      </c>
      <c r="I394">
        <v>7</v>
      </c>
      <c r="J394" t="s">
        <v>106</v>
      </c>
      <c r="K394">
        <v>0</v>
      </c>
      <c r="L394" t="s">
        <v>196</v>
      </c>
      <c r="M394">
        <v>0</v>
      </c>
      <c r="N394" t="s">
        <v>196</v>
      </c>
      <c r="O394">
        <v>0</v>
      </c>
      <c r="P394" t="s">
        <v>196</v>
      </c>
      <c r="Q394" t="str">
        <f t="shared" si="19"/>
        <v>GRUPO DE COMUNICACIONES</v>
      </c>
      <c r="R394">
        <v>25</v>
      </c>
      <c r="S394" t="s">
        <v>1542</v>
      </c>
      <c r="T394" s="10">
        <v>404414</v>
      </c>
      <c r="U394" s="10" t="s">
        <v>8</v>
      </c>
      <c r="V394" s="10" t="str">
        <f t="shared" si="20"/>
        <v>AUXILIAR ADMINISTRATIVO CÓDIGO 404414</v>
      </c>
    </row>
    <row r="395" spans="1:22" x14ac:dyDescent="0.25">
      <c r="A395">
        <v>1014195193</v>
      </c>
      <c r="B395" t="s">
        <v>988</v>
      </c>
      <c r="C395" t="s">
        <v>989</v>
      </c>
      <c r="D395" t="str">
        <f t="shared" si="18"/>
        <v>JONATHAN ALVARADO NIÑO</v>
      </c>
      <c r="E395">
        <v>107</v>
      </c>
      <c r="F395" t="s">
        <v>106</v>
      </c>
      <c r="G395">
        <v>100</v>
      </c>
      <c r="H395" t="s">
        <v>98</v>
      </c>
      <c r="I395">
        <v>7</v>
      </c>
      <c r="J395" t="s">
        <v>106</v>
      </c>
      <c r="K395">
        <v>0</v>
      </c>
      <c r="L395" t="s">
        <v>196</v>
      </c>
      <c r="M395">
        <v>0</v>
      </c>
      <c r="N395" t="s">
        <v>196</v>
      </c>
      <c r="O395">
        <v>0</v>
      </c>
      <c r="P395" t="s">
        <v>196</v>
      </c>
      <c r="Q395" t="str">
        <f t="shared" si="19"/>
        <v>GRUPO DE COMUNICACIONES</v>
      </c>
      <c r="R395">
        <v>37</v>
      </c>
      <c r="S395" t="s">
        <v>1542</v>
      </c>
      <c r="T395" s="10">
        <v>421022</v>
      </c>
      <c r="U395" s="10" t="s">
        <v>11</v>
      </c>
      <c r="V395" s="10" t="str">
        <f t="shared" si="20"/>
        <v>SECRETARIO EJECUTIVO CÓDIGO 421022</v>
      </c>
    </row>
    <row r="396" spans="1:22" x14ac:dyDescent="0.25">
      <c r="A396">
        <v>31485527</v>
      </c>
      <c r="B396" t="s">
        <v>497</v>
      </c>
      <c r="C396" t="s">
        <v>990</v>
      </c>
      <c r="D396" t="str">
        <f t="shared" si="18"/>
        <v>ADRIANA MARIA GUTIERREZ LAVERDE</v>
      </c>
      <c r="E396">
        <v>107</v>
      </c>
      <c r="F396" t="s">
        <v>106</v>
      </c>
      <c r="G396">
        <v>100</v>
      </c>
      <c r="H396" t="s">
        <v>98</v>
      </c>
      <c r="I396">
        <v>7</v>
      </c>
      <c r="J396" t="s">
        <v>106</v>
      </c>
      <c r="K396">
        <v>0</v>
      </c>
      <c r="L396" t="s">
        <v>196</v>
      </c>
      <c r="M396">
        <v>0</v>
      </c>
      <c r="N396" t="s">
        <v>196</v>
      </c>
      <c r="O396">
        <v>0</v>
      </c>
      <c r="P396" t="s">
        <v>196</v>
      </c>
      <c r="Q396" t="str">
        <f t="shared" si="19"/>
        <v>GRUPO DE COMUNICACIONES</v>
      </c>
      <c r="R396">
        <v>43</v>
      </c>
      <c r="S396" t="s">
        <v>3</v>
      </c>
      <c r="T396" s="10">
        <v>102011</v>
      </c>
      <c r="U396" s="10" t="s">
        <v>13</v>
      </c>
      <c r="V396" s="10" t="str">
        <f t="shared" si="20"/>
        <v>ASESOR CÓDIGO 102011</v>
      </c>
    </row>
    <row r="397" spans="1:22" x14ac:dyDescent="0.25">
      <c r="A397">
        <v>1013609060</v>
      </c>
      <c r="B397" t="s">
        <v>991</v>
      </c>
      <c r="C397" t="s">
        <v>992</v>
      </c>
      <c r="D397" t="str">
        <f t="shared" si="18"/>
        <v>FRANCISCO FAJARDO ADAMES</v>
      </c>
      <c r="E397">
        <v>430</v>
      </c>
      <c r="F397" t="s">
        <v>121</v>
      </c>
      <c r="G397">
        <v>100</v>
      </c>
      <c r="H397" t="s">
        <v>98</v>
      </c>
      <c r="I397">
        <v>2</v>
      </c>
      <c r="J397" t="s">
        <v>195</v>
      </c>
      <c r="K397">
        <v>400</v>
      </c>
      <c r="L397" t="s">
        <v>347</v>
      </c>
      <c r="M397">
        <v>429</v>
      </c>
      <c r="N397" t="s">
        <v>87</v>
      </c>
      <c r="O397">
        <v>0</v>
      </c>
      <c r="P397" t="s">
        <v>196</v>
      </c>
      <c r="Q397" t="str">
        <f t="shared" si="19"/>
        <v>DIRECCION DE PROCESOS DE REORGANIZACION II</v>
      </c>
      <c r="R397">
        <v>36</v>
      </c>
      <c r="S397" t="s">
        <v>1542</v>
      </c>
      <c r="T397" s="10">
        <v>204411</v>
      </c>
      <c r="U397" s="10" t="s">
        <v>6</v>
      </c>
      <c r="V397" s="10" t="str">
        <f t="shared" si="20"/>
        <v>PROFESIONAL UNIVERSITARIO CÓDIGO 204411</v>
      </c>
    </row>
    <row r="398" spans="1:22" x14ac:dyDescent="0.25">
      <c r="A398">
        <v>1000461937</v>
      </c>
      <c r="B398" t="s">
        <v>993</v>
      </c>
      <c r="C398" t="s">
        <v>994</v>
      </c>
      <c r="D398" t="str">
        <f t="shared" si="18"/>
        <v>JUANA VALENTINA CONTRERAS RUBIO</v>
      </c>
      <c r="E398">
        <v>430</v>
      </c>
      <c r="F398" t="s">
        <v>121</v>
      </c>
      <c r="G398">
        <v>100</v>
      </c>
      <c r="H398" t="s">
        <v>98</v>
      </c>
      <c r="I398">
        <v>2</v>
      </c>
      <c r="J398" t="s">
        <v>195</v>
      </c>
      <c r="K398">
        <v>400</v>
      </c>
      <c r="L398" t="s">
        <v>347</v>
      </c>
      <c r="M398">
        <v>429</v>
      </c>
      <c r="N398" t="s">
        <v>87</v>
      </c>
      <c r="O398">
        <v>0</v>
      </c>
      <c r="P398" t="s">
        <v>196</v>
      </c>
      <c r="Q398" t="str">
        <f t="shared" si="19"/>
        <v>DIRECCION DE PROCESOS DE REORGANIZACION II</v>
      </c>
      <c r="R398">
        <v>24</v>
      </c>
      <c r="S398" t="s">
        <v>3</v>
      </c>
      <c r="T398" s="10">
        <v>20441</v>
      </c>
      <c r="U398" s="10" t="s">
        <v>6</v>
      </c>
      <c r="V398" s="10" t="str">
        <f t="shared" si="20"/>
        <v>PROFESIONAL UNIVERSITARIO CÓDIGO 20441</v>
      </c>
    </row>
    <row r="399" spans="1:22" x14ac:dyDescent="0.25">
      <c r="A399">
        <v>1032393869</v>
      </c>
      <c r="B399" t="s">
        <v>995</v>
      </c>
      <c r="C399" t="s">
        <v>996</v>
      </c>
      <c r="D399" t="str">
        <f t="shared" si="18"/>
        <v>CELIA LOPEZ ANGEL</v>
      </c>
      <c r="E399">
        <v>430</v>
      </c>
      <c r="F399" t="s">
        <v>121</v>
      </c>
      <c r="G399">
        <v>100</v>
      </c>
      <c r="H399" t="s">
        <v>98</v>
      </c>
      <c r="I399">
        <v>2</v>
      </c>
      <c r="J399" t="s">
        <v>195</v>
      </c>
      <c r="K399">
        <v>400</v>
      </c>
      <c r="L399" t="s">
        <v>347</v>
      </c>
      <c r="M399">
        <v>430</v>
      </c>
      <c r="N399" t="s">
        <v>997</v>
      </c>
      <c r="O399">
        <v>0</v>
      </c>
      <c r="P399" t="s">
        <v>196</v>
      </c>
      <c r="Q399" t="str">
        <f t="shared" si="19"/>
        <v>GRUPO DE PROCESOS DE REORGANIZACION II</v>
      </c>
      <c r="R399">
        <v>38</v>
      </c>
      <c r="S399" t="s">
        <v>3</v>
      </c>
      <c r="T399" s="10">
        <v>204411</v>
      </c>
      <c r="U399" s="10" t="s">
        <v>6</v>
      </c>
      <c r="V399" s="10" t="str">
        <f t="shared" si="20"/>
        <v>PROFESIONAL UNIVERSITARIO CÓDIGO 204411</v>
      </c>
    </row>
    <row r="400" spans="1:22" x14ac:dyDescent="0.25">
      <c r="A400">
        <v>1014176437</v>
      </c>
      <c r="B400" t="s">
        <v>385</v>
      </c>
      <c r="C400" t="s">
        <v>998</v>
      </c>
      <c r="D400" t="str">
        <f t="shared" si="18"/>
        <v>LUIS FERNANDO CARDENAS HERREÑO</v>
      </c>
      <c r="E400">
        <v>430</v>
      </c>
      <c r="F400" t="s">
        <v>121</v>
      </c>
      <c r="G400">
        <v>100</v>
      </c>
      <c r="H400" t="s">
        <v>98</v>
      </c>
      <c r="I400">
        <v>2</v>
      </c>
      <c r="J400" t="s">
        <v>195</v>
      </c>
      <c r="K400">
        <v>400</v>
      </c>
      <c r="L400" t="s">
        <v>347</v>
      </c>
      <c r="M400">
        <v>430</v>
      </c>
      <c r="N400" t="s">
        <v>997</v>
      </c>
      <c r="O400">
        <v>0</v>
      </c>
      <c r="P400" t="s">
        <v>196</v>
      </c>
      <c r="Q400" t="str">
        <f t="shared" si="19"/>
        <v>GRUPO DE PROCESOS DE REORGANIZACION II</v>
      </c>
      <c r="R400">
        <v>39</v>
      </c>
      <c r="S400" t="s">
        <v>1542</v>
      </c>
      <c r="T400" s="10">
        <v>204407</v>
      </c>
      <c r="U400" s="10" t="s">
        <v>6</v>
      </c>
      <c r="V400" s="10" t="str">
        <f t="shared" si="20"/>
        <v>PROFESIONAL UNIVERSITARIO CÓDIGO 204407</v>
      </c>
    </row>
    <row r="401" spans="1:22" x14ac:dyDescent="0.25">
      <c r="A401">
        <v>70127401</v>
      </c>
      <c r="B401" t="s">
        <v>999</v>
      </c>
      <c r="C401" t="s">
        <v>1000</v>
      </c>
      <c r="D401" t="str">
        <f t="shared" si="18"/>
        <v>LUIS ANGEL PEREZ COSSIO</v>
      </c>
      <c r="E401">
        <v>430</v>
      </c>
      <c r="F401" t="s">
        <v>121</v>
      </c>
      <c r="G401">
        <v>100</v>
      </c>
      <c r="H401" t="s">
        <v>98</v>
      </c>
      <c r="I401">
        <v>2</v>
      </c>
      <c r="J401" t="s">
        <v>195</v>
      </c>
      <c r="K401">
        <v>400</v>
      </c>
      <c r="L401" t="s">
        <v>347</v>
      </c>
      <c r="M401">
        <v>430</v>
      </c>
      <c r="N401" t="s">
        <v>997</v>
      </c>
      <c r="O401">
        <v>0</v>
      </c>
      <c r="P401" t="s">
        <v>196</v>
      </c>
      <c r="Q401" t="str">
        <f t="shared" si="19"/>
        <v>GRUPO DE PROCESOS DE REORGANIZACION II</v>
      </c>
      <c r="R401">
        <v>66</v>
      </c>
      <c r="S401" t="s">
        <v>1542</v>
      </c>
      <c r="T401" s="10">
        <v>204411</v>
      </c>
      <c r="U401" s="10" t="s">
        <v>6</v>
      </c>
      <c r="V401" s="10" t="str">
        <f t="shared" si="20"/>
        <v>PROFESIONAL UNIVERSITARIO CÓDIGO 204411</v>
      </c>
    </row>
    <row r="402" spans="1:22" x14ac:dyDescent="0.25">
      <c r="A402">
        <v>1152464035</v>
      </c>
      <c r="B402" t="s">
        <v>1001</v>
      </c>
      <c r="C402" t="s">
        <v>1002</v>
      </c>
      <c r="D402" t="str">
        <f t="shared" si="18"/>
        <v>LOLA FABIANA REYES FLOREZ</v>
      </c>
      <c r="E402">
        <v>443</v>
      </c>
      <c r="F402" t="s">
        <v>733</v>
      </c>
      <c r="G402">
        <v>100</v>
      </c>
      <c r="H402" t="s">
        <v>98</v>
      </c>
      <c r="I402">
        <v>2</v>
      </c>
      <c r="J402" t="s">
        <v>195</v>
      </c>
      <c r="K402">
        <v>400</v>
      </c>
      <c r="L402" t="s">
        <v>347</v>
      </c>
      <c r="M402">
        <v>443</v>
      </c>
      <c r="N402" t="s">
        <v>734</v>
      </c>
      <c r="O402">
        <v>0</v>
      </c>
      <c r="P402" t="s">
        <v>196</v>
      </c>
      <c r="Q402" t="str">
        <f t="shared" si="19"/>
        <v>GRUPO DE PROCESOS DE REORGANIZACION A</v>
      </c>
      <c r="R402">
        <v>28</v>
      </c>
      <c r="S402" t="s">
        <v>3</v>
      </c>
      <c r="T402" s="10">
        <v>204407</v>
      </c>
      <c r="U402" s="10" t="s">
        <v>6</v>
      </c>
      <c r="V402" s="10" t="str">
        <f t="shared" si="20"/>
        <v>PROFESIONAL UNIVERSITARIO CÓDIGO 204407</v>
      </c>
    </row>
    <row r="403" spans="1:22" x14ac:dyDescent="0.25">
      <c r="A403">
        <v>1030624887</v>
      </c>
      <c r="B403" t="s">
        <v>1003</v>
      </c>
      <c r="C403" t="s">
        <v>1004</v>
      </c>
      <c r="D403" t="str">
        <f t="shared" si="18"/>
        <v>CESAR HERNAN PARDO GAONA</v>
      </c>
      <c r="E403">
        <v>443</v>
      </c>
      <c r="F403" t="s">
        <v>733</v>
      </c>
      <c r="G403">
        <v>100</v>
      </c>
      <c r="H403" t="s">
        <v>98</v>
      </c>
      <c r="I403">
        <v>2</v>
      </c>
      <c r="J403" t="s">
        <v>195</v>
      </c>
      <c r="K403">
        <v>400</v>
      </c>
      <c r="L403" t="s">
        <v>347</v>
      </c>
      <c r="M403">
        <v>443</v>
      </c>
      <c r="N403" t="s">
        <v>734</v>
      </c>
      <c r="O403">
        <v>0</v>
      </c>
      <c r="P403" t="s">
        <v>196</v>
      </c>
      <c r="Q403" t="str">
        <f t="shared" si="19"/>
        <v>GRUPO DE PROCESOS DE REORGANIZACION A</v>
      </c>
      <c r="R403">
        <v>32</v>
      </c>
      <c r="S403" t="s">
        <v>1542</v>
      </c>
      <c r="T403" s="10">
        <v>202814</v>
      </c>
      <c r="U403" s="10" t="s">
        <v>9</v>
      </c>
      <c r="V403" s="10" t="str">
        <f t="shared" si="20"/>
        <v>PROFESIONAL ESPECIALIZADO CÓDIGO 202814</v>
      </c>
    </row>
    <row r="404" spans="1:22" x14ac:dyDescent="0.25">
      <c r="A404">
        <v>1015453138</v>
      </c>
      <c r="B404" t="s">
        <v>1005</v>
      </c>
      <c r="C404" t="s">
        <v>1006</v>
      </c>
      <c r="D404" t="str">
        <f t="shared" si="18"/>
        <v>MARIA CAMILA SANTAMARIA ORTIZ</v>
      </c>
      <c r="E404">
        <v>443</v>
      </c>
      <c r="F404" t="s">
        <v>733</v>
      </c>
      <c r="G404">
        <v>100</v>
      </c>
      <c r="H404" t="s">
        <v>98</v>
      </c>
      <c r="I404">
        <v>2</v>
      </c>
      <c r="J404" t="s">
        <v>195</v>
      </c>
      <c r="K404">
        <v>400</v>
      </c>
      <c r="L404" t="s">
        <v>347</v>
      </c>
      <c r="M404">
        <v>443</v>
      </c>
      <c r="N404" t="s">
        <v>734</v>
      </c>
      <c r="O404">
        <v>0</v>
      </c>
      <c r="P404" t="s">
        <v>196</v>
      </c>
      <c r="Q404" t="str">
        <f t="shared" si="19"/>
        <v>GRUPO DE PROCESOS DE REORGANIZACION A</v>
      </c>
      <c r="R404">
        <v>25</v>
      </c>
      <c r="S404" t="s">
        <v>3</v>
      </c>
      <c r="T404" s="10">
        <v>204411</v>
      </c>
      <c r="U404" s="10" t="s">
        <v>6</v>
      </c>
      <c r="V404" s="10" t="str">
        <f t="shared" si="20"/>
        <v>PROFESIONAL UNIVERSITARIO CÓDIGO 204411</v>
      </c>
    </row>
    <row r="405" spans="1:22" x14ac:dyDescent="0.25">
      <c r="A405">
        <v>71776435</v>
      </c>
      <c r="B405" t="s">
        <v>1007</v>
      </c>
      <c r="C405" t="s">
        <v>1008</v>
      </c>
      <c r="D405" t="str">
        <f t="shared" si="18"/>
        <v>EDWAR MORALES MEDINA</v>
      </c>
      <c r="E405">
        <v>443</v>
      </c>
      <c r="F405" t="s">
        <v>733</v>
      </c>
      <c r="G405">
        <v>100</v>
      </c>
      <c r="H405" t="s">
        <v>98</v>
      </c>
      <c r="I405">
        <v>2</v>
      </c>
      <c r="J405" t="s">
        <v>195</v>
      </c>
      <c r="K405">
        <v>400</v>
      </c>
      <c r="L405" t="s">
        <v>347</v>
      </c>
      <c r="M405">
        <v>443</v>
      </c>
      <c r="N405" t="s">
        <v>734</v>
      </c>
      <c r="O405">
        <v>0</v>
      </c>
      <c r="P405" t="s">
        <v>196</v>
      </c>
      <c r="Q405" t="str">
        <f t="shared" si="19"/>
        <v>GRUPO DE PROCESOS DE REORGANIZACION A</v>
      </c>
      <c r="R405">
        <v>47</v>
      </c>
      <c r="S405" t="s">
        <v>1542</v>
      </c>
      <c r="T405" s="10">
        <v>202814</v>
      </c>
      <c r="U405" s="10" t="s">
        <v>9</v>
      </c>
      <c r="V405" s="10" t="str">
        <f t="shared" si="20"/>
        <v>PROFESIONAL ESPECIALIZADO CÓDIGO 202814</v>
      </c>
    </row>
    <row r="406" spans="1:22" x14ac:dyDescent="0.25">
      <c r="A406">
        <v>52802154</v>
      </c>
      <c r="B406" t="s">
        <v>1009</v>
      </c>
      <c r="C406" t="s">
        <v>1010</v>
      </c>
      <c r="D406" t="str">
        <f t="shared" si="18"/>
        <v>MARCELA CAMPOS CASTIBLANCO</v>
      </c>
      <c r="E406">
        <v>443</v>
      </c>
      <c r="F406" t="s">
        <v>733</v>
      </c>
      <c r="G406">
        <v>100</v>
      </c>
      <c r="H406" t="s">
        <v>98</v>
      </c>
      <c r="I406">
        <v>2</v>
      </c>
      <c r="J406" t="s">
        <v>195</v>
      </c>
      <c r="K406">
        <v>400</v>
      </c>
      <c r="L406" t="s">
        <v>347</v>
      </c>
      <c r="M406">
        <v>443</v>
      </c>
      <c r="N406" t="s">
        <v>734</v>
      </c>
      <c r="O406">
        <v>0</v>
      </c>
      <c r="P406" t="s">
        <v>196</v>
      </c>
      <c r="Q406" t="str">
        <f t="shared" si="19"/>
        <v>GRUPO DE PROCESOS DE REORGANIZACION A</v>
      </c>
      <c r="R406">
        <v>44</v>
      </c>
      <c r="S406" t="s">
        <v>3</v>
      </c>
      <c r="T406" s="10">
        <v>204411</v>
      </c>
      <c r="U406" s="10" t="s">
        <v>6</v>
      </c>
      <c r="V406" s="10" t="str">
        <f t="shared" si="20"/>
        <v>PROFESIONAL UNIVERSITARIO CÓDIGO 204411</v>
      </c>
    </row>
    <row r="407" spans="1:22" x14ac:dyDescent="0.25">
      <c r="A407">
        <v>39046546</v>
      </c>
      <c r="B407" t="s">
        <v>1011</v>
      </c>
      <c r="C407" t="s">
        <v>1012</v>
      </c>
      <c r="D407" t="str">
        <f t="shared" si="18"/>
        <v>ANGELICA MARIA FERRER DE LA HOZ</v>
      </c>
      <c r="E407">
        <v>443</v>
      </c>
      <c r="F407" t="s">
        <v>733</v>
      </c>
      <c r="G407">
        <v>100</v>
      </c>
      <c r="H407" t="s">
        <v>98</v>
      </c>
      <c r="I407">
        <v>2</v>
      </c>
      <c r="J407" t="s">
        <v>195</v>
      </c>
      <c r="K407">
        <v>400</v>
      </c>
      <c r="L407" t="s">
        <v>347</v>
      </c>
      <c r="M407">
        <v>443</v>
      </c>
      <c r="N407" t="s">
        <v>734</v>
      </c>
      <c r="O407">
        <v>0</v>
      </c>
      <c r="P407" t="s">
        <v>196</v>
      </c>
      <c r="Q407" t="str">
        <f t="shared" si="19"/>
        <v>GRUPO DE PROCESOS DE REORGANIZACION A</v>
      </c>
      <c r="R407">
        <v>46</v>
      </c>
      <c r="S407" t="s">
        <v>3</v>
      </c>
      <c r="T407" s="10">
        <v>202820</v>
      </c>
      <c r="U407" s="10" t="s">
        <v>9</v>
      </c>
      <c r="V407" s="10" t="str">
        <f t="shared" si="20"/>
        <v>PROFESIONAL ESPECIALIZADO CÓDIGO 202820</v>
      </c>
    </row>
    <row r="408" spans="1:22" x14ac:dyDescent="0.25">
      <c r="A408">
        <v>1073681271</v>
      </c>
      <c r="B408" t="s">
        <v>1013</v>
      </c>
      <c r="C408" t="s">
        <v>1014</v>
      </c>
      <c r="D408" t="str">
        <f t="shared" si="18"/>
        <v>NELLY TATIANA PERDOMO ZAMBRANO</v>
      </c>
      <c r="E408">
        <v>426</v>
      </c>
      <c r="F408" t="s">
        <v>110</v>
      </c>
      <c r="G408">
        <v>100</v>
      </c>
      <c r="H408" t="s">
        <v>98</v>
      </c>
      <c r="I408">
        <v>2</v>
      </c>
      <c r="J408" t="s">
        <v>195</v>
      </c>
      <c r="K408">
        <v>400</v>
      </c>
      <c r="L408" t="s">
        <v>347</v>
      </c>
      <c r="M408">
        <v>425</v>
      </c>
      <c r="N408" t="s">
        <v>86</v>
      </c>
      <c r="O408">
        <v>0</v>
      </c>
      <c r="P408" t="s">
        <v>196</v>
      </c>
      <c r="Q408" t="str">
        <f t="shared" si="19"/>
        <v>GRUPO DE ACUERDOS DE INSOLVENCIA EN EJECUCION C</v>
      </c>
      <c r="R408">
        <v>36</v>
      </c>
      <c r="S408" t="s">
        <v>3</v>
      </c>
      <c r="T408" s="10">
        <v>204407</v>
      </c>
      <c r="U408" s="10" t="s">
        <v>6</v>
      </c>
      <c r="V408" s="10" t="str">
        <f t="shared" si="20"/>
        <v>PROFESIONAL UNIVERSITARIO CÓDIGO 204407</v>
      </c>
    </row>
    <row r="409" spans="1:22" x14ac:dyDescent="0.25">
      <c r="A409">
        <v>1019079979</v>
      </c>
      <c r="B409" t="s">
        <v>233</v>
      </c>
      <c r="C409" t="s">
        <v>1015</v>
      </c>
      <c r="D409" t="str">
        <f t="shared" si="18"/>
        <v>MARIA DEL PILAR NIÑO GALLO</v>
      </c>
      <c r="E409">
        <v>426</v>
      </c>
      <c r="F409" t="s">
        <v>110</v>
      </c>
      <c r="G409">
        <v>100</v>
      </c>
      <c r="H409" t="s">
        <v>98</v>
      </c>
      <c r="I409">
        <v>2</v>
      </c>
      <c r="J409" t="s">
        <v>195</v>
      </c>
      <c r="K409">
        <v>400</v>
      </c>
      <c r="L409" t="s">
        <v>347</v>
      </c>
      <c r="M409">
        <v>426</v>
      </c>
      <c r="N409" t="s">
        <v>110</v>
      </c>
      <c r="O409">
        <v>0</v>
      </c>
      <c r="P409" t="s">
        <v>196</v>
      </c>
      <c r="Q409" t="str">
        <f t="shared" si="19"/>
        <v>DIRECCION DE ACUERDOS DE INSOLVENCIA EN EJECUCION</v>
      </c>
      <c r="R409">
        <v>32</v>
      </c>
      <c r="S409" t="s">
        <v>3</v>
      </c>
      <c r="T409" s="10">
        <v>204407</v>
      </c>
      <c r="U409" s="10" t="s">
        <v>6</v>
      </c>
      <c r="V409" s="10" t="str">
        <f t="shared" si="20"/>
        <v>PROFESIONAL UNIVERSITARIO CÓDIGO 204407</v>
      </c>
    </row>
    <row r="410" spans="1:22" x14ac:dyDescent="0.25">
      <c r="A410">
        <v>1000611614</v>
      </c>
      <c r="B410" t="s">
        <v>1016</v>
      </c>
      <c r="C410" t="s">
        <v>1017</v>
      </c>
      <c r="D410" t="str">
        <f t="shared" si="18"/>
        <v>MARIA VALENTINA RODRIGUEZ SUAREZ</v>
      </c>
      <c r="E410">
        <v>426</v>
      </c>
      <c r="F410" t="s">
        <v>110</v>
      </c>
      <c r="G410">
        <v>100</v>
      </c>
      <c r="H410" t="s">
        <v>98</v>
      </c>
      <c r="I410">
        <v>2</v>
      </c>
      <c r="J410" t="s">
        <v>195</v>
      </c>
      <c r="K410">
        <v>400</v>
      </c>
      <c r="L410" t="s">
        <v>347</v>
      </c>
      <c r="M410">
        <v>426</v>
      </c>
      <c r="N410" t="s">
        <v>110</v>
      </c>
      <c r="O410">
        <v>0</v>
      </c>
      <c r="P410" t="s">
        <v>196</v>
      </c>
      <c r="Q410" t="str">
        <f t="shared" si="19"/>
        <v>DIRECCION DE ACUERDOS DE INSOLVENCIA EN EJECUCION</v>
      </c>
      <c r="R410">
        <v>25</v>
      </c>
      <c r="S410" t="s">
        <v>3</v>
      </c>
      <c r="T410" s="10">
        <v>204407</v>
      </c>
      <c r="U410" s="10" t="s">
        <v>6</v>
      </c>
      <c r="V410" s="10" t="str">
        <f t="shared" si="20"/>
        <v>PROFESIONAL UNIVERSITARIO CÓDIGO 204407</v>
      </c>
    </row>
    <row r="411" spans="1:22" x14ac:dyDescent="0.25">
      <c r="A411">
        <v>60326737</v>
      </c>
      <c r="B411" t="s">
        <v>1018</v>
      </c>
      <c r="C411" t="s">
        <v>1019</v>
      </c>
      <c r="D411" t="str">
        <f t="shared" si="18"/>
        <v>MYRIAM CAROLA DE LA CRUZ TORRADO ORDOÑEZ</v>
      </c>
      <c r="E411">
        <v>426</v>
      </c>
      <c r="F411" t="s">
        <v>110</v>
      </c>
      <c r="G411">
        <v>100</v>
      </c>
      <c r="H411" t="s">
        <v>98</v>
      </c>
      <c r="I411">
        <v>2</v>
      </c>
      <c r="J411" t="s">
        <v>195</v>
      </c>
      <c r="K411">
        <v>400</v>
      </c>
      <c r="L411" t="s">
        <v>347</v>
      </c>
      <c r="M411">
        <v>426</v>
      </c>
      <c r="N411" t="s">
        <v>110</v>
      </c>
      <c r="O411">
        <v>0</v>
      </c>
      <c r="P411" t="s">
        <v>196</v>
      </c>
      <c r="Q411" t="str">
        <f t="shared" si="19"/>
        <v>DIRECCION DE ACUERDOS DE INSOLVENCIA EN EJECUCION</v>
      </c>
      <c r="R411">
        <v>58</v>
      </c>
      <c r="S411" t="s">
        <v>3</v>
      </c>
      <c r="T411" s="10">
        <v>202814</v>
      </c>
      <c r="U411" s="10" t="s">
        <v>9</v>
      </c>
      <c r="V411" s="10" t="str">
        <f t="shared" si="20"/>
        <v>PROFESIONAL ESPECIALIZADO CÓDIGO 202814</v>
      </c>
    </row>
    <row r="412" spans="1:22" x14ac:dyDescent="0.25">
      <c r="A412">
        <v>52700743</v>
      </c>
      <c r="B412" t="s">
        <v>1020</v>
      </c>
      <c r="C412" t="s">
        <v>1021</v>
      </c>
      <c r="D412" t="str">
        <f t="shared" si="18"/>
        <v>MARIA CLAUDIA CORDOBA SALAZAR</v>
      </c>
      <c r="E412">
        <v>426</v>
      </c>
      <c r="F412" t="s">
        <v>110</v>
      </c>
      <c r="G412">
        <v>100</v>
      </c>
      <c r="H412" t="s">
        <v>98</v>
      </c>
      <c r="I412">
        <v>2</v>
      </c>
      <c r="J412" t="s">
        <v>195</v>
      </c>
      <c r="K412">
        <v>400</v>
      </c>
      <c r="L412" t="s">
        <v>347</v>
      </c>
      <c r="M412">
        <v>426</v>
      </c>
      <c r="N412" t="s">
        <v>110</v>
      </c>
      <c r="O412">
        <v>0</v>
      </c>
      <c r="P412" t="s">
        <v>196</v>
      </c>
      <c r="Q412" t="str">
        <f t="shared" si="19"/>
        <v>DIRECCION DE ACUERDOS DE INSOLVENCIA EN EJECUCION</v>
      </c>
      <c r="R412">
        <v>44</v>
      </c>
      <c r="S412" t="s">
        <v>3</v>
      </c>
      <c r="T412" s="10">
        <v>202818</v>
      </c>
      <c r="U412" s="10" t="s">
        <v>9</v>
      </c>
      <c r="V412" s="10" t="str">
        <f t="shared" si="20"/>
        <v>PROFESIONAL ESPECIALIZADO CÓDIGO 202818</v>
      </c>
    </row>
    <row r="413" spans="1:22" x14ac:dyDescent="0.25">
      <c r="A413">
        <v>41795503</v>
      </c>
      <c r="B413" t="s">
        <v>1022</v>
      </c>
      <c r="C413" t="s">
        <v>295</v>
      </c>
      <c r="D413" t="str">
        <f t="shared" si="18"/>
        <v>ALBA MARINA AHUMADA GONZALEZ</v>
      </c>
      <c r="E413">
        <v>426</v>
      </c>
      <c r="F413" t="s">
        <v>110</v>
      </c>
      <c r="G413">
        <v>100</v>
      </c>
      <c r="H413" t="s">
        <v>98</v>
      </c>
      <c r="I413">
        <v>2</v>
      </c>
      <c r="J413" t="s">
        <v>195</v>
      </c>
      <c r="K413">
        <v>400</v>
      </c>
      <c r="L413" t="s">
        <v>347</v>
      </c>
      <c r="M413">
        <v>426</v>
      </c>
      <c r="N413" t="s">
        <v>110</v>
      </c>
      <c r="O413">
        <v>0</v>
      </c>
      <c r="P413" t="s">
        <v>196</v>
      </c>
      <c r="Q413" t="str">
        <f t="shared" si="19"/>
        <v>DIRECCION DE ACUERDOS DE INSOLVENCIA EN EJECUCION</v>
      </c>
      <c r="R413">
        <v>60</v>
      </c>
      <c r="S413" t="s">
        <v>3</v>
      </c>
      <c r="T413" s="10">
        <v>421022</v>
      </c>
      <c r="U413" s="10" t="s">
        <v>11</v>
      </c>
      <c r="V413" s="10" t="str">
        <f t="shared" si="20"/>
        <v>SECRETARIO EJECUTIVO CÓDIGO 421022</v>
      </c>
    </row>
    <row r="414" spans="1:22" x14ac:dyDescent="0.25">
      <c r="A414">
        <v>52249285</v>
      </c>
      <c r="B414" t="s">
        <v>1023</v>
      </c>
      <c r="C414" t="s">
        <v>247</v>
      </c>
      <c r="D414" t="str">
        <f t="shared" si="18"/>
        <v>NAYIBE MARTINEZ LOPEZ</v>
      </c>
      <c r="E414">
        <v>426</v>
      </c>
      <c r="F414" t="s">
        <v>110</v>
      </c>
      <c r="G414">
        <v>100</v>
      </c>
      <c r="H414" t="s">
        <v>98</v>
      </c>
      <c r="I414">
        <v>2</v>
      </c>
      <c r="J414" t="s">
        <v>195</v>
      </c>
      <c r="K414">
        <v>400</v>
      </c>
      <c r="L414" t="s">
        <v>347</v>
      </c>
      <c r="M414">
        <v>424</v>
      </c>
      <c r="N414" t="s">
        <v>81</v>
      </c>
      <c r="O414">
        <v>0</v>
      </c>
      <c r="P414" t="s">
        <v>196</v>
      </c>
      <c r="Q414" t="str">
        <f t="shared" si="19"/>
        <v>DIRECCION DE PROCESOS DE LIQUIDACION II</v>
      </c>
      <c r="R414">
        <v>49</v>
      </c>
      <c r="S414" t="s">
        <v>3</v>
      </c>
      <c r="T414" s="10">
        <v>20441</v>
      </c>
      <c r="U414" s="10" t="s">
        <v>6</v>
      </c>
      <c r="V414" s="10" t="str">
        <f t="shared" si="20"/>
        <v>PROFESIONAL UNIVERSITARIO CÓDIGO 20441</v>
      </c>
    </row>
    <row r="415" spans="1:22" x14ac:dyDescent="0.25">
      <c r="A415">
        <v>1101693937</v>
      </c>
      <c r="B415" t="s">
        <v>899</v>
      </c>
      <c r="C415" t="s">
        <v>1024</v>
      </c>
      <c r="D415" t="str">
        <f t="shared" si="18"/>
        <v>DIANA CAROLINA SANTOS RIBERO</v>
      </c>
      <c r="E415">
        <v>429</v>
      </c>
      <c r="F415" t="s">
        <v>87</v>
      </c>
      <c r="G415">
        <v>100</v>
      </c>
      <c r="H415" t="s">
        <v>98</v>
      </c>
      <c r="I415">
        <v>2</v>
      </c>
      <c r="J415" t="s">
        <v>195</v>
      </c>
      <c r="K415">
        <v>400</v>
      </c>
      <c r="L415" t="s">
        <v>347</v>
      </c>
      <c r="M415">
        <v>429</v>
      </c>
      <c r="N415" t="s">
        <v>87</v>
      </c>
      <c r="O415">
        <v>0</v>
      </c>
      <c r="P415" t="s">
        <v>196</v>
      </c>
      <c r="Q415" t="str">
        <f t="shared" si="19"/>
        <v>DIRECCION DE PROCESOS DE REORGANIZACION II</v>
      </c>
      <c r="R415">
        <v>30</v>
      </c>
      <c r="S415" t="s">
        <v>3</v>
      </c>
      <c r="T415" s="10">
        <v>20441</v>
      </c>
      <c r="U415" s="10" t="s">
        <v>6</v>
      </c>
      <c r="V415" s="10" t="str">
        <f t="shared" si="20"/>
        <v>PROFESIONAL UNIVERSITARIO CÓDIGO 20441</v>
      </c>
    </row>
    <row r="416" spans="1:22" x14ac:dyDescent="0.25">
      <c r="A416">
        <v>1059705267</v>
      </c>
      <c r="B416" t="s">
        <v>1025</v>
      </c>
      <c r="C416" t="s">
        <v>1026</v>
      </c>
      <c r="D416" t="str">
        <f t="shared" si="18"/>
        <v>MANUEL FERNANDO SANCHEZ DIAZ</v>
      </c>
      <c r="E416">
        <v>429</v>
      </c>
      <c r="F416" t="s">
        <v>87</v>
      </c>
      <c r="G416">
        <v>100</v>
      </c>
      <c r="H416" t="s">
        <v>98</v>
      </c>
      <c r="I416">
        <v>2</v>
      </c>
      <c r="J416" t="s">
        <v>195</v>
      </c>
      <c r="K416">
        <v>400</v>
      </c>
      <c r="L416" t="s">
        <v>347</v>
      </c>
      <c r="M416">
        <v>429</v>
      </c>
      <c r="N416" t="s">
        <v>87</v>
      </c>
      <c r="O416">
        <v>0</v>
      </c>
      <c r="P416" t="s">
        <v>196</v>
      </c>
      <c r="Q416" t="str">
        <f t="shared" si="19"/>
        <v>DIRECCION DE PROCESOS DE REORGANIZACION II</v>
      </c>
      <c r="R416">
        <v>32</v>
      </c>
      <c r="S416" t="s">
        <v>1542</v>
      </c>
      <c r="T416" s="10">
        <v>20441</v>
      </c>
      <c r="U416" s="10" t="s">
        <v>6</v>
      </c>
      <c r="V416" s="10" t="str">
        <f t="shared" si="20"/>
        <v>PROFESIONAL UNIVERSITARIO CÓDIGO 20441</v>
      </c>
    </row>
    <row r="417" spans="1:22" x14ac:dyDescent="0.25">
      <c r="A417">
        <v>1000331342</v>
      </c>
      <c r="B417" t="s">
        <v>710</v>
      </c>
      <c r="C417" t="s">
        <v>1027</v>
      </c>
      <c r="D417" t="str">
        <f t="shared" si="18"/>
        <v>MARIA FERNANDA VELANDIA MENESES</v>
      </c>
      <c r="E417">
        <v>429</v>
      </c>
      <c r="F417" t="s">
        <v>87</v>
      </c>
      <c r="G417">
        <v>100</v>
      </c>
      <c r="H417" t="s">
        <v>98</v>
      </c>
      <c r="I417">
        <v>2</v>
      </c>
      <c r="J417" t="s">
        <v>195</v>
      </c>
      <c r="K417">
        <v>400</v>
      </c>
      <c r="L417" t="s">
        <v>347</v>
      </c>
      <c r="M417">
        <v>429</v>
      </c>
      <c r="N417" t="s">
        <v>87</v>
      </c>
      <c r="O417">
        <v>0</v>
      </c>
      <c r="P417" t="s">
        <v>196</v>
      </c>
      <c r="Q417" t="str">
        <f t="shared" si="19"/>
        <v>DIRECCION DE PROCESOS DE REORGANIZACION II</v>
      </c>
      <c r="R417">
        <v>25</v>
      </c>
      <c r="S417" t="s">
        <v>3</v>
      </c>
      <c r="T417" s="10">
        <v>20441</v>
      </c>
      <c r="U417" s="10" t="s">
        <v>6</v>
      </c>
      <c r="V417" s="10" t="str">
        <f t="shared" si="20"/>
        <v>PROFESIONAL UNIVERSITARIO CÓDIGO 20441</v>
      </c>
    </row>
    <row r="418" spans="1:22" x14ac:dyDescent="0.25">
      <c r="A418">
        <v>1012339618</v>
      </c>
      <c r="B418" t="s">
        <v>1028</v>
      </c>
      <c r="C418" t="s">
        <v>1029</v>
      </c>
      <c r="D418" t="str">
        <f t="shared" si="18"/>
        <v>HAROLD GARCIA BUITRAGO</v>
      </c>
      <c r="E418">
        <v>429</v>
      </c>
      <c r="F418" t="s">
        <v>87</v>
      </c>
      <c r="G418">
        <v>100</v>
      </c>
      <c r="H418" t="s">
        <v>98</v>
      </c>
      <c r="I418">
        <v>2</v>
      </c>
      <c r="J418" t="s">
        <v>195</v>
      </c>
      <c r="K418">
        <v>400</v>
      </c>
      <c r="L418" t="s">
        <v>347</v>
      </c>
      <c r="M418">
        <v>429</v>
      </c>
      <c r="N418" t="s">
        <v>87</v>
      </c>
      <c r="O418">
        <v>0</v>
      </c>
      <c r="P418" t="s">
        <v>196</v>
      </c>
      <c r="Q418" t="str">
        <f t="shared" si="19"/>
        <v>DIRECCION DE PROCESOS DE REORGANIZACION II</v>
      </c>
      <c r="R418">
        <v>37</v>
      </c>
      <c r="S418" t="s">
        <v>1542</v>
      </c>
      <c r="T418" s="10">
        <v>204407</v>
      </c>
      <c r="U418" s="10" t="s">
        <v>6</v>
      </c>
      <c r="V418" s="10" t="str">
        <f t="shared" si="20"/>
        <v>PROFESIONAL UNIVERSITARIO CÓDIGO 204407</v>
      </c>
    </row>
    <row r="419" spans="1:22" x14ac:dyDescent="0.25">
      <c r="A419">
        <v>52051014</v>
      </c>
      <c r="B419" t="s">
        <v>1030</v>
      </c>
      <c r="C419" t="s">
        <v>1031</v>
      </c>
      <c r="D419" t="str">
        <f t="shared" si="18"/>
        <v>BLANCA LILIANA CONTRERAS TAFUR</v>
      </c>
      <c r="E419">
        <v>429</v>
      </c>
      <c r="F419" t="s">
        <v>87</v>
      </c>
      <c r="G419">
        <v>100</v>
      </c>
      <c r="H419" t="s">
        <v>98</v>
      </c>
      <c r="I419">
        <v>2</v>
      </c>
      <c r="J419" t="s">
        <v>195</v>
      </c>
      <c r="K419">
        <v>400</v>
      </c>
      <c r="L419" t="s">
        <v>347</v>
      </c>
      <c r="M419">
        <v>429</v>
      </c>
      <c r="N419" t="s">
        <v>87</v>
      </c>
      <c r="O419">
        <v>0</v>
      </c>
      <c r="P419" t="s">
        <v>196</v>
      </c>
      <c r="Q419" t="str">
        <f t="shared" si="19"/>
        <v>DIRECCION DE PROCESOS DE REORGANIZACION II</v>
      </c>
      <c r="R419">
        <v>53</v>
      </c>
      <c r="S419" t="s">
        <v>3</v>
      </c>
      <c r="T419" s="10">
        <v>404414</v>
      </c>
      <c r="U419" s="10" t="s">
        <v>8</v>
      </c>
      <c r="V419" s="10" t="str">
        <f t="shared" si="20"/>
        <v>AUXILIAR ADMINISTRATIVO CÓDIGO 404414</v>
      </c>
    </row>
    <row r="420" spans="1:22" x14ac:dyDescent="0.25">
      <c r="A420">
        <v>51595056</v>
      </c>
      <c r="B420" t="s">
        <v>1032</v>
      </c>
      <c r="C420" t="s">
        <v>1033</v>
      </c>
      <c r="D420" t="str">
        <f t="shared" si="18"/>
        <v>FABIOLA CARO BERMUDEZ</v>
      </c>
      <c r="E420">
        <v>429</v>
      </c>
      <c r="F420" t="s">
        <v>87</v>
      </c>
      <c r="G420">
        <v>100</v>
      </c>
      <c r="H420" t="s">
        <v>98</v>
      </c>
      <c r="I420">
        <v>2</v>
      </c>
      <c r="J420" t="s">
        <v>195</v>
      </c>
      <c r="K420">
        <v>400</v>
      </c>
      <c r="L420" t="s">
        <v>347</v>
      </c>
      <c r="M420">
        <v>429</v>
      </c>
      <c r="N420" t="s">
        <v>87</v>
      </c>
      <c r="O420">
        <v>0</v>
      </c>
      <c r="P420" t="s">
        <v>196</v>
      </c>
      <c r="Q420" t="str">
        <f t="shared" si="19"/>
        <v>DIRECCION DE PROCESOS DE REORGANIZACION II</v>
      </c>
      <c r="R420">
        <v>64</v>
      </c>
      <c r="S420" t="s">
        <v>3</v>
      </c>
      <c r="T420" s="10">
        <v>204411</v>
      </c>
      <c r="U420" s="10" t="s">
        <v>6</v>
      </c>
      <c r="V420" s="10" t="str">
        <f t="shared" si="20"/>
        <v>PROFESIONAL UNIVERSITARIO CÓDIGO 204411</v>
      </c>
    </row>
    <row r="421" spans="1:22" x14ac:dyDescent="0.25">
      <c r="A421">
        <v>1010215232</v>
      </c>
      <c r="B421" t="s">
        <v>1034</v>
      </c>
      <c r="C421" t="s">
        <v>1035</v>
      </c>
      <c r="D421" t="str">
        <f t="shared" si="18"/>
        <v>DANNA GERALDINE LINARES MARTINEZ</v>
      </c>
      <c r="E421">
        <v>430</v>
      </c>
      <c r="F421" t="s">
        <v>121</v>
      </c>
      <c r="G421">
        <v>100</v>
      </c>
      <c r="H421" t="s">
        <v>98</v>
      </c>
      <c r="I421">
        <v>2</v>
      </c>
      <c r="J421" t="s">
        <v>195</v>
      </c>
      <c r="K421">
        <v>400</v>
      </c>
      <c r="L421" t="s">
        <v>347</v>
      </c>
      <c r="M421">
        <v>430</v>
      </c>
      <c r="N421" t="s">
        <v>997</v>
      </c>
      <c r="O421">
        <v>0</v>
      </c>
      <c r="P421" t="s">
        <v>196</v>
      </c>
      <c r="Q421" t="str">
        <f t="shared" si="19"/>
        <v>GRUPO DE PROCESOS DE REORGANIZACION II</v>
      </c>
      <c r="R421">
        <v>31</v>
      </c>
      <c r="S421" t="s">
        <v>3</v>
      </c>
      <c r="T421" s="10">
        <v>204411</v>
      </c>
      <c r="U421" s="10" t="s">
        <v>6</v>
      </c>
      <c r="V421" s="10" t="str">
        <f t="shared" si="20"/>
        <v>PROFESIONAL UNIVERSITARIO CÓDIGO 204411</v>
      </c>
    </row>
    <row r="422" spans="1:22" x14ac:dyDescent="0.25">
      <c r="A422">
        <v>1073152849</v>
      </c>
      <c r="B422" t="s">
        <v>1036</v>
      </c>
      <c r="C422" t="s">
        <v>1037</v>
      </c>
      <c r="D422" t="str">
        <f t="shared" si="18"/>
        <v>ALBA XIMENA CARREÑO SARMIENTO</v>
      </c>
      <c r="E422">
        <v>911</v>
      </c>
      <c r="F422" t="s">
        <v>132</v>
      </c>
      <c r="G422">
        <v>100</v>
      </c>
      <c r="H422" t="s">
        <v>98</v>
      </c>
      <c r="I422">
        <v>2</v>
      </c>
      <c r="J422" t="s">
        <v>195</v>
      </c>
      <c r="K422">
        <v>900</v>
      </c>
      <c r="L422" t="s">
        <v>62</v>
      </c>
      <c r="M422">
        <v>910</v>
      </c>
      <c r="N422" t="s">
        <v>125</v>
      </c>
      <c r="O422">
        <v>911</v>
      </c>
      <c r="P422" t="s">
        <v>132</v>
      </c>
      <c r="Q422" t="str">
        <f t="shared" si="19"/>
        <v>GRUPO DE PEQUEÑAS INTERVENCIONES JUDICIALES</v>
      </c>
      <c r="R422">
        <v>38</v>
      </c>
      <c r="S422" t="s">
        <v>3</v>
      </c>
      <c r="T422" s="10">
        <v>20441</v>
      </c>
      <c r="U422" s="10" t="s">
        <v>6</v>
      </c>
      <c r="V422" s="10" t="str">
        <f t="shared" si="20"/>
        <v>PROFESIONAL UNIVERSITARIO CÓDIGO 20441</v>
      </c>
    </row>
    <row r="423" spans="1:22" x14ac:dyDescent="0.25">
      <c r="A423">
        <v>1010166877</v>
      </c>
      <c r="B423" t="s">
        <v>899</v>
      </c>
      <c r="C423" t="s">
        <v>1038</v>
      </c>
      <c r="D423" t="str">
        <f t="shared" si="18"/>
        <v>DIANA CAROLINA MONTERO RUIZ</v>
      </c>
      <c r="E423">
        <v>911</v>
      </c>
      <c r="F423" t="s">
        <v>132</v>
      </c>
      <c r="G423">
        <v>100</v>
      </c>
      <c r="H423" t="s">
        <v>98</v>
      </c>
      <c r="I423">
        <v>2</v>
      </c>
      <c r="J423" t="s">
        <v>195</v>
      </c>
      <c r="K423">
        <v>900</v>
      </c>
      <c r="L423" t="s">
        <v>62</v>
      </c>
      <c r="M423">
        <v>910</v>
      </c>
      <c r="N423" t="s">
        <v>125</v>
      </c>
      <c r="O423">
        <v>911</v>
      </c>
      <c r="P423" t="s">
        <v>132</v>
      </c>
      <c r="Q423" t="str">
        <f t="shared" si="19"/>
        <v>GRUPO DE PEQUEÑAS INTERVENCIONES JUDICIALES</v>
      </c>
      <c r="R423">
        <v>39</v>
      </c>
      <c r="S423" t="s">
        <v>3</v>
      </c>
      <c r="T423" s="10">
        <v>202814</v>
      </c>
      <c r="U423" s="10" t="s">
        <v>9</v>
      </c>
      <c r="V423" s="10" t="str">
        <f t="shared" si="20"/>
        <v>PROFESIONAL ESPECIALIZADO CÓDIGO 202814</v>
      </c>
    </row>
    <row r="424" spans="1:22" x14ac:dyDescent="0.25">
      <c r="A424">
        <v>1018442332</v>
      </c>
      <c r="B424" t="s">
        <v>1039</v>
      </c>
      <c r="C424" t="s">
        <v>1040</v>
      </c>
      <c r="D424" t="str">
        <f t="shared" si="18"/>
        <v>LAURA MARIA VERGARA AGUILERA</v>
      </c>
      <c r="E424">
        <v>406</v>
      </c>
      <c r="F424" t="s">
        <v>742</v>
      </c>
      <c r="G424">
        <v>100</v>
      </c>
      <c r="H424" t="s">
        <v>98</v>
      </c>
      <c r="I424">
        <v>2</v>
      </c>
      <c r="J424" t="s">
        <v>195</v>
      </c>
      <c r="K424">
        <v>400</v>
      </c>
      <c r="L424" t="s">
        <v>347</v>
      </c>
      <c r="M424">
        <v>424</v>
      </c>
      <c r="N424" t="s">
        <v>81</v>
      </c>
      <c r="O424">
        <v>406</v>
      </c>
      <c r="P424" t="s">
        <v>742</v>
      </c>
      <c r="Q424" t="str">
        <f t="shared" si="19"/>
        <v>GRUPO DE PROCESOS DE LIQUIDACION JUDICIAL 2</v>
      </c>
      <c r="R424">
        <v>34</v>
      </c>
      <c r="S424" t="s">
        <v>3</v>
      </c>
      <c r="T424" s="10">
        <v>204411</v>
      </c>
      <c r="U424" s="10" t="s">
        <v>6</v>
      </c>
      <c r="V424" s="10" t="str">
        <f t="shared" si="20"/>
        <v>PROFESIONAL UNIVERSITARIO CÓDIGO 204411</v>
      </c>
    </row>
    <row r="425" spans="1:22" x14ac:dyDescent="0.25">
      <c r="A425">
        <v>1014258603</v>
      </c>
      <c r="B425" t="s">
        <v>1041</v>
      </c>
      <c r="C425" t="s">
        <v>1042</v>
      </c>
      <c r="D425" t="str">
        <f t="shared" si="18"/>
        <v>KAREN ANDREA MARTINEZ SANTOS</v>
      </c>
      <c r="E425">
        <v>406</v>
      </c>
      <c r="F425" t="s">
        <v>742</v>
      </c>
      <c r="G425">
        <v>100</v>
      </c>
      <c r="H425" t="s">
        <v>98</v>
      </c>
      <c r="I425">
        <v>2</v>
      </c>
      <c r="J425" t="s">
        <v>195</v>
      </c>
      <c r="K425">
        <v>400</v>
      </c>
      <c r="L425" t="s">
        <v>347</v>
      </c>
      <c r="M425">
        <v>424</v>
      </c>
      <c r="N425" t="s">
        <v>81</v>
      </c>
      <c r="O425">
        <v>406</v>
      </c>
      <c r="P425" t="s">
        <v>742</v>
      </c>
      <c r="Q425" t="str">
        <f t="shared" si="19"/>
        <v>GRUPO DE PROCESOS DE LIQUIDACION JUDICIAL 2</v>
      </c>
      <c r="R425">
        <v>31</v>
      </c>
      <c r="S425" t="s">
        <v>3</v>
      </c>
      <c r="T425" s="10">
        <v>20441</v>
      </c>
      <c r="U425" s="10" t="s">
        <v>6</v>
      </c>
      <c r="V425" s="10" t="str">
        <f t="shared" si="20"/>
        <v>PROFESIONAL UNIVERSITARIO CÓDIGO 20441</v>
      </c>
    </row>
    <row r="426" spans="1:22" x14ac:dyDescent="0.25">
      <c r="A426">
        <v>52182601</v>
      </c>
      <c r="B426" t="s">
        <v>1043</v>
      </c>
      <c r="C426" t="s">
        <v>1044</v>
      </c>
      <c r="D426" t="str">
        <f t="shared" si="18"/>
        <v>GINA CONSTANZA SANCHEZ CORTES</v>
      </c>
      <c r="E426">
        <v>406</v>
      </c>
      <c r="F426" t="s">
        <v>742</v>
      </c>
      <c r="G426">
        <v>100</v>
      </c>
      <c r="H426" t="s">
        <v>98</v>
      </c>
      <c r="I426">
        <v>2</v>
      </c>
      <c r="J426" t="s">
        <v>195</v>
      </c>
      <c r="K426">
        <v>400</v>
      </c>
      <c r="L426" t="s">
        <v>347</v>
      </c>
      <c r="M426">
        <v>424</v>
      </c>
      <c r="N426" t="s">
        <v>81</v>
      </c>
      <c r="O426">
        <v>406</v>
      </c>
      <c r="P426" t="s">
        <v>742</v>
      </c>
      <c r="Q426" t="str">
        <f t="shared" si="19"/>
        <v>GRUPO DE PROCESOS DE LIQUIDACION JUDICIAL 2</v>
      </c>
      <c r="R426">
        <v>53</v>
      </c>
      <c r="S426" t="s">
        <v>3</v>
      </c>
      <c r="T426" s="10">
        <v>204407</v>
      </c>
      <c r="U426" s="10" t="s">
        <v>6</v>
      </c>
      <c r="V426" s="10" t="str">
        <f t="shared" si="20"/>
        <v>PROFESIONAL UNIVERSITARIO CÓDIGO 204407</v>
      </c>
    </row>
    <row r="427" spans="1:22" x14ac:dyDescent="0.25">
      <c r="A427">
        <v>19439265</v>
      </c>
      <c r="B427" t="s">
        <v>1045</v>
      </c>
      <c r="C427" t="s">
        <v>1046</v>
      </c>
      <c r="D427" t="str">
        <f t="shared" si="18"/>
        <v>FABIO TOLOSA DIAZ</v>
      </c>
      <c r="E427">
        <v>406</v>
      </c>
      <c r="F427" t="s">
        <v>742</v>
      </c>
      <c r="G427">
        <v>100</v>
      </c>
      <c r="H427" t="s">
        <v>98</v>
      </c>
      <c r="I427">
        <v>2</v>
      </c>
      <c r="J427" t="s">
        <v>195</v>
      </c>
      <c r="K427">
        <v>400</v>
      </c>
      <c r="L427" t="s">
        <v>347</v>
      </c>
      <c r="M427">
        <v>424</v>
      </c>
      <c r="N427" t="s">
        <v>81</v>
      </c>
      <c r="O427">
        <v>406</v>
      </c>
      <c r="P427" t="s">
        <v>742</v>
      </c>
      <c r="Q427" t="str">
        <f t="shared" si="19"/>
        <v>GRUPO DE PROCESOS DE LIQUIDACION JUDICIAL 2</v>
      </c>
      <c r="R427">
        <v>64</v>
      </c>
      <c r="S427" t="s">
        <v>1542</v>
      </c>
      <c r="T427" s="10">
        <v>202820</v>
      </c>
      <c r="U427" s="10" t="s">
        <v>9</v>
      </c>
      <c r="V427" s="10" t="str">
        <f t="shared" si="20"/>
        <v>PROFESIONAL ESPECIALIZADO CÓDIGO 202820</v>
      </c>
    </row>
    <row r="428" spans="1:22" x14ac:dyDescent="0.25">
      <c r="A428">
        <v>4613213</v>
      </c>
      <c r="B428" t="s">
        <v>1047</v>
      </c>
      <c r="C428" t="s">
        <v>1048</v>
      </c>
      <c r="D428" t="str">
        <f t="shared" si="18"/>
        <v>ANDRES JOSE MUÑOZ CADAVID</v>
      </c>
      <c r="E428">
        <v>125</v>
      </c>
      <c r="F428" t="s">
        <v>66</v>
      </c>
      <c r="G428">
        <v>100</v>
      </c>
      <c r="H428" t="s">
        <v>98</v>
      </c>
      <c r="I428">
        <v>2</v>
      </c>
      <c r="J428" t="s">
        <v>195</v>
      </c>
      <c r="K428">
        <v>300</v>
      </c>
      <c r="L428" t="s">
        <v>78</v>
      </c>
      <c r="M428">
        <v>303</v>
      </c>
      <c r="N428" t="s">
        <v>1049</v>
      </c>
      <c r="O428">
        <v>125</v>
      </c>
      <c r="P428" t="s">
        <v>66</v>
      </c>
      <c r="Q428" t="str">
        <f t="shared" si="19"/>
        <v>GRUPO DE CONGLOMERADOS</v>
      </c>
      <c r="R428">
        <v>45</v>
      </c>
      <c r="S428" t="s">
        <v>1542</v>
      </c>
      <c r="T428" s="10">
        <v>202820</v>
      </c>
      <c r="U428" s="10" t="s">
        <v>9</v>
      </c>
      <c r="V428" s="10" t="str">
        <f t="shared" si="20"/>
        <v>PROFESIONAL ESPECIALIZADO CÓDIGO 202820</v>
      </c>
    </row>
    <row r="429" spans="1:22" x14ac:dyDescent="0.25">
      <c r="A429">
        <v>1090385569</v>
      </c>
      <c r="B429" t="s">
        <v>1050</v>
      </c>
      <c r="C429" t="s">
        <v>1051</v>
      </c>
      <c r="D429" t="str">
        <f t="shared" si="18"/>
        <v>CATALINA DUARTE SANCHEZ</v>
      </c>
      <c r="E429">
        <v>125</v>
      </c>
      <c r="F429" t="s">
        <v>66</v>
      </c>
      <c r="G429">
        <v>100</v>
      </c>
      <c r="H429" t="s">
        <v>98</v>
      </c>
      <c r="I429">
        <v>2</v>
      </c>
      <c r="J429" t="s">
        <v>195</v>
      </c>
      <c r="K429">
        <v>300</v>
      </c>
      <c r="L429" t="s">
        <v>78</v>
      </c>
      <c r="M429">
        <v>303</v>
      </c>
      <c r="N429" t="s">
        <v>1049</v>
      </c>
      <c r="O429">
        <v>125</v>
      </c>
      <c r="P429" t="s">
        <v>66</v>
      </c>
      <c r="Q429" t="str">
        <f t="shared" si="19"/>
        <v>GRUPO DE CONGLOMERADOS</v>
      </c>
      <c r="R429">
        <v>38</v>
      </c>
      <c r="S429" t="s">
        <v>3</v>
      </c>
      <c r="T429" s="10">
        <v>204411</v>
      </c>
      <c r="U429" s="10" t="s">
        <v>6</v>
      </c>
      <c r="V429" s="10" t="str">
        <f t="shared" si="20"/>
        <v>PROFESIONAL UNIVERSITARIO CÓDIGO 204411</v>
      </c>
    </row>
    <row r="430" spans="1:22" x14ac:dyDescent="0.25">
      <c r="A430">
        <v>1023924677</v>
      </c>
      <c r="B430" t="s">
        <v>1052</v>
      </c>
      <c r="C430" t="s">
        <v>1053</v>
      </c>
      <c r="D430" t="str">
        <f t="shared" si="18"/>
        <v>NICKOLAS LEGUIZ HERNANDEZ BRICEÑO</v>
      </c>
      <c r="E430">
        <v>125</v>
      </c>
      <c r="F430" t="s">
        <v>66</v>
      </c>
      <c r="G430">
        <v>100</v>
      </c>
      <c r="H430" t="s">
        <v>98</v>
      </c>
      <c r="I430">
        <v>2</v>
      </c>
      <c r="J430" t="s">
        <v>195</v>
      </c>
      <c r="K430">
        <v>300</v>
      </c>
      <c r="L430" t="s">
        <v>78</v>
      </c>
      <c r="M430">
        <v>303</v>
      </c>
      <c r="N430" t="s">
        <v>1049</v>
      </c>
      <c r="O430">
        <v>125</v>
      </c>
      <c r="P430" t="s">
        <v>66</v>
      </c>
      <c r="Q430" t="str">
        <f t="shared" si="19"/>
        <v>GRUPO DE CONGLOMERADOS</v>
      </c>
      <c r="R430">
        <v>32</v>
      </c>
      <c r="S430" t="s">
        <v>1542</v>
      </c>
      <c r="T430" s="10">
        <v>204407</v>
      </c>
      <c r="U430" s="10" t="s">
        <v>6</v>
      </c>
      <c r="V430" s="10" t="str">
        <f t="shared" si="20"/>
        <v>PROFESIONAL UNIVERSITARIO CÓDIGO 204407</v>
      </c>
    </row>
    <row r="431" spans="1:22" x14ac:dyDescent="0.25">
      <c r="A431">
        <v>1018428100</v>
      </c>
      <c r="B431" t="s">
        <v>1054</v>
      </c>
      <c r="C431" t="s">
        <v>1055</v>
      </c>
      <c r="D431" t="str">
        <f t="shared" si="18"/>
        <v>ERIKSON HERNAN VALERO GARZON</v>
      </c>
      <c r="E431">
        <v>125</v>
      </c>
      <c r="F431" t="s">
        <v>66</v>
      </c>
      <c r="G431">
        <v>100</v>
      </c>
      <c r="H431" t="s">
        <v>98</v>
      </c>
      <c r="I431">
        <v>2</v>
      </c>
      <c r="J431" t="s">
        <v>195</v>
      </c>
      <c r="K431">
        <v>300</v>
      </c>
      <c r="L431" t="s">
        <v>78</v>
      </c>
      <c r="M431">
        <v>303</v>
      </c>
      <c r="N431" t="s">
        <v>1049</v>
      </c>
      <c r="O431">
        <v>125</v>
      </c>
      <c r="P431" t="s">
        <v>66</v>
      </c>
      <c r="Q431" t="str">
        <f t="shared" si="19"/>
        <v>GRUPO DE CONGLOMERADOS</v>
      </c>
      <c r="R431">
        <v>36</v>
      </c>
      <c r="S431" t="s">
        <v>1542</v>
      </c>
      <c r="T431" s="10">
        <v>204411</v>
      </c>
      <c r="U431" s="10" t="s">
        <v>6</v>
      </c>
      <c r="V431" s="10" t="str">
        <f t="shared" si="20"/>
        <v>PROFESIONAL UNIVERSITARIO CÓDIGO 204411</v>
      </c>
    </row>
    <row r="432" spans="1:22" x14ac:dyDescent="0.25">
      <c r="A432">
        <v>1020831560</v>
      </c>
      <c r="B432" t="s">
        <v>691</v>
      </c>
      <c r="C432" t="s">
        <v>1056</v>
      </c>
      <c r="D432" t="str">
        <f t="shared" si="18"/>
        <v>ANA MARIA PACHON SUAREZ</v>
      </c>
      <c r="E432">
        <v>125</v>
      </c>
      <c r="F432" t="s">
        <v>66</v>
      </c>
      <c r="G432">
        <v>100</v>
      </c>
      <c r="H432" t="s">
        <v>98</v>
      </c>
      <c r="I432">
        <v>2</v>
      </c>
      <c r="J432" t="s">
        <v>195</v>
      </c>
      <c r="K432">
        <v>300</v>
      </c>
      <c r="L432" t="s">
        <v>78</v>
      </c>
      <c r="M432">
        <v>303</v>
      </c>
      <c r="N432" t="s">
        <v>1049</v>
      </c>
      <c r="O432">
        <v>125</v>
      </c>
      <c r="P432" t="s">
        <v>66</v>
      </c>
      <c r="Q432" t="str">
        <f t="shared" si="19"/>
        <v>GRUPO DE CONGLOMERADOS</v>
      </c>
      <c r="R432">
        <v>27</v>
      </c>
      <c r="S432" t="s">
        <v>3</v>
      </c>
      <c r="T432" s="10">
        <v>20441</v>
      </c>
      <c r="U432" s="10" t="s">
        <v>6</v>
      </c>
      <c r="V432" s="10" t="str">
        <f t="shared" si="20"/>
        <v>PROFESIONAL UNIVERSITARIO CÓDIGO 20441</v>
      </c>
    </row>
    <row r="433" spans="1:22" x14ac:dyDescent="0.25">
      <c r="A433">
        <v>80419200</v>
      </c>
      <c r="B433" t="s">
        <v>1057</v>
      </c>
      <c r="C433" t="s">
        <v>1058</v>
      </c>
      <c r="D433" t="str">
        <f t="shared" si="18"/>
        <v>JULIO ANDRES MANTILLA AVILA</v>
      </c>
      <c r="E433">
        <v>125</v>
      </c>
      <c r="F433" t="s">
        <v>66</v>
      </c>
      <c r="G433">
        <v>100</v>
      </c>
      <c r="H433" t="s">
        <v>98</v>
      </c>
      <c r="I433">
        <v>2</v>
      </c>
      <c r="J433" t="s">
        <v>195</v>
      </c>
      <c r="K433">
        <v>300</v>
      </c>
      <c r="L433" t="s">
        <v>78</v>
      </c>
      <c r="M433">
        <v>303</v>
      </c>
      <c r="N433" t="s">
        <v>1049</v>
      </c>
      <c r="O433">
        <v>125</v>
      </c>
      <c r="P433" t="s">
        <v>66</v>
      </c>
      <c r="Q433" t="str">
        <f t="shared" si="19"/>
        <v>GRUPO DE CONGLOMERADOS</v>
      </c>
      <c r="R433">
        <v>55</v>
      </c>
      <c r="S433" t="s">
        <v>1542</v>
      </c>
      <c r="T433" s="10">
        <v>202816</v>
      </c>
      <c r="U433" s="10" t="s">
        <v>9</v>
      </c>
      <c r="V433" s="10" t="str">
        <f t="shared" si="20"/>
        <v>PROFESIONAL ESPECIALIZADO CÓDIGO 202816</v>
      </c>
    </row>
    <row r="434" spans="1:22" x14ac:dyDescent="0.25">
      <c r="A434">
        <v>1000236455</v>
      </c>
      <c r="B434" t="s">
        <v>1059</v>
      </c>
      <c r="C434" t="s">
        <v>1060</v>
      </c>
      <c r="D434" t="str">
        <f t="shared" si="18"/>
        <v>NIKOL VANESA RONCEROS RESTREPO</v>
      </c>
      <c r="E434">
        <v>125</v>
      </c>
      <c r="F434" t="s">
        <v>66</v>
      </c>
      <c r="G434">
        <v>100</v>
      </c>
      <c r="H434" t="s">
        <v>98</v>
      </c>
      <c r="I434">
        <v>2</v>
      </c>
      <c r="J434" t="s">
        <v>195</v>
      </c>
      <c r="K434">
        <v>300</v>
      </c>
      <c r="L434" t="s">
        <v>78</v>
      </c>
      <c r="M434">
        <v>303</v>
      </c>
      <c r="N434" t="s">
        <v>1049</v>
      </c>
      <c r="O434">
        <v>125</v>
      </c>
      <c r="P434" t="s">
        <v>66</v>
      </c>
      <c r="Q434" t="str">
        <f t="shared" si="19"/>
        <v>GRUPO DE CONGLOMERADOS</v>
      </c>
      <c r="R434">
        <v>24</v>
      </c>
      <c r="S434" t="s">
        <v>3</v>
      </c>
      <c r="T434" s="10">
        <v>404414</v>
      </c>
      <c r="U434" s="10" t="s">
        <v>8</v>
      </c>
      <c r="V434" s="10" t="str">
        <f t="shared" si="20"/>
        <v>AUXILIAR ADMINISTRATIVO CÓDIGO 404414</v>
      </c>
    </row>
    <row r="435" spans="1:22" x14ac:dyDescent="0.25">
      <c r="A435">
        <v>79455842</v>
      </c>
      <c r="B435" t="s">
        <v>1061</v>
      </c>
      <c r="C435" t="s">
        <v>1062</v>
      </c>
      <c r="D435" t="str">
        <f t="shared" si="18"/>
        <v>JOHN GABRIEL ESPINOSA GOMEZ</v>
      </c>
      <c r="E435">
        <v>125</v>
      </c>
      <c r="F435" t="s">
        <v>66</v>
      </c>
      <c r="G435">
        <v>100</v>
      </c>
      <c r="H435" t="s">
        <v>98</v>
      </c>
      <c r="I435">
        <v>2</v>
      </c>
      <c r="J435" t="s">
        <v>195</v>
      </c>
      <c r="K435">
        <v>300</v>
      </c>
      <c r="L435" t="s">
        <v>78</v>
      </c>
      <c r="M435">
        <v>303</v>
      </c>
      <c r="N435" t="s">
        <v>1049</v>
      </c>
      <c r="O435">
        <v>125</v>
      </c>
      <c r="P435" t="s">
        <v>66</v>
      </c>
      <c r="Q435" t="str">
        <f t="shared" si="19"/>
        <v>GRUPO DE CONGLOMERADOS</v>
      </c>
      <c r="R435">
        <v>57</v>
      </c>
      <c r="S435" t="s">
        <v>1542</v>
      </c>
      <c r="T435" s="10">
        <v>204411</v>
      </c>
      <c r="U435" s="10" t="s">
        <v>6</v>
      </c>
      <c r="V435" s="10" t="str">
        <f t="shared" si="20"/>
        <v>PROFESIONAL UNIVERSITARIO CÓDIGO 204411</v>
      </c>
    </row>
    <row r="436" spans="1:22" x14ac:dyDescent="0.25">
      <c r="A436">
        <v>79621828</v>
      </c>
      <c r="B436" t="s">
        <v>420</v>
      </c>
      <c r="C436" t="s">
        <v>1063</v>
      </c>
      <c r="D436" t="str">
        <f t="shared" si="18"/>
        <v>ALEXANDER GONZALEZ MEDINA</v>
      </c>
      <c r="E436">
        <v>125</v>
      </c>
      <c r="F436" t="s">
        <v>66</v>
      </c>
      <c r="G436">
        <v>100</v>
      </c>
      <c r="H436" t="s">
        <v>98</v>
      </c>
      <c r="I436">
        <v>2</v>
      </c>
      <c r="J436" t="s">
        <v>195</v>
      </c>
      <c r="K436">
        <v>300</v>
      </c>
      <c r="L436" t="s">
        <v>78</v>
      </c>
      <c r="M436">
        <v>303</v>
      </c>
      <c r="N436" t="s">
        <v>1049</v>
      </c>
      <c r="O436">
        <v>125</v>
      </c>
      <c r="P436" t="s">
        <v>66</v>
      </c>
      <c r="Q436" t="str">
        <f t="shared" si="19"/>
        <v>GRUPO DE CONGLOMERADOS</v>
      </c>
      <c r="R436">
        <v>52</v>
      </c>
      <c r="S436" t="s">
        <v>1542</v>
      </c>
      <c r="T436" s="10">
        <v>204411</v>
      </c>
      <c r="U436" s="10" t="s">
        <v>6</v>
      </c>
      <c r="V436" s="10" t="str">
        <f t="shared" si="20"/>
        <v>PROFESIONAL UNIVERSITARIO CÓDIGO 204411</v>
      </c>
    </row>
    <row r="437" spans="1:22" x14ac:dyDescent="0.25">
      <c r="A437">
        <v>51990252</v>
      </c>
      <c r="B437" t="s">
        <v>254</v>
      </c>
      <c r="C437" t="s">
        <v>1064</v>
      </c>
      <c r="D437" t="str">
        <f t="shared" si="18"/>
        <v>CLAUDIA PATRICIA MATIZ TRIANA</v>
      </c>
      <c r="E437">
        <v>125</v>
      </c>
      <c r="F437" t="s">
        <v>66</v>
      </c>
      <c r="G437">
        <v>100</v>
      </c>
      <c r="H437" t="s">
        <v>98</v>
      </c>
      <c r="I437">
        <v>2</v>
      </c>
      <c r="J437" t="s">
        <v>195</v>
      </c>
      <c r="K437">
        <v>300</v>
      </c>
      <c r="L437" t="s">
        <v>78</v>
      </c>
      <c r="M437">
        <v>303</v>
      </c>
      <c r="N437" t="s">
        <v>1049</v>
      </c>
      <c r="O437">
        <v>125</v>
      </c>
      <c r="P437" t="s">
        <v>66</v>
      </c>
      <c r="Q437" t="str">
        <f t="shared" si="19"/>
        <v>GRUPO DE CONGLOMERADOS</v>
      </c>
      <c r="R437">
        <v>55</v>
      </c>
      <c r="S437" t="s">
        <v>3</v>
      </c>
      <c r="T437" s="10">
        <v>421015</v>
      </c>
      <c r="U437" s="10" t="s">
        <v>11</v>
      </c>
      <c r="V437" s="10" t="str">
        <f t="shared" si="20"/>
        <v>SECRETARIO EJECUTIVO CÓDIGO 421015</v>
      </c>
    </row>
    <row r="438" spans="1:22" x14ac:dyDescent="0.25">
      <c r="A438">
        <v>37864490</v>
      </c>
      <c r="B438" t="s">
        <v>1065</v>
      </c>
      <c r="C438" t="s">
        <v>1066</v>
      </c>
      <c r="D438" t="str">
        <f t="shared" si="18"/>
        <v>HADIT CAMELO CHACON</v>
      </c>
      <c r="E438">
        <v>125</v>
      </c>
      <c r="F438" t="s">
        <v>66</v>
      </c>
      <c r="G438">
        <v>100</v>
      </c>
      <c r="H438" t="s">
        <v>98</v>
      </c>
      <c r="I438">
        <v>2</v>
      </c>
      <c r="J438" t="s">
        <v>195</v>
      </c>
      <c r="K438">
        <v>300</v>
      </c>
      <c r="L438" t="s">
        <v>78</v>
      </c>
      <c r="M438">
        <v>303</v>
      </c>
      <c r="N438" t="s">
        <v>1049</v>
      </c>
      <c r="O438">
        <v>125</v>
      </c>
      <c r="P438" t="s">
        <v>66</v>
      </c>
      <c r="Q438" t="str">
        <f t="shared" si="19"/>
        <v>GRUPO DE CONGLOMERADOS</v>
      </c>
      <c r="R438">
        <v>44</v>
      </c>
      <c r="S438" t="s">
        <v>3</v>
      </c>
      <c r="T438" s="10">
        <v>202818</v>
      </c>
      <c r="U438" s="10" t="s">
        <v>9</v>
      </c>
      <c r="V438" s="10" t="str">
        <f t="shared" si="20"/>
        <v>PROFESIONAL ESPECIALIZADO CÓDIGO 202818</v>
      </c>
    </row>
    <row r="439" spans="1:22" x14ac:dyDescent="0.25">
      <c r="A439">
        <v>15046846</v>
      </c>
      <c r="B439" t="s">
        <v>1067</v>
      </c>
      <c r="C439" t="s">
        <v>1068</v>
      </c>
      <c r="D439" t="str">
        <f t="shared" si="18"/>
        <v>JOSE LUIS ARROYO DIAZ</v>
      </c>
      <c r="E439">
        <v>125</v>
      </c>
      <c r="F439" t="s">
        <v>66</v>
      </c>
      <c r="G439">
        <v>100</v>
      </c>
      <c r="H439" t="s">
        <v>98</v>
      </c>
      <c r="I439">
        <v>5</v>
      </c>
      <c r="J439" t="s">
        <v>83</v>
      </c>
      <c r="K439">
        <v>415</v>
      </c>
      <c r="L439" t="s">
        <v>63</v>
      </c>
      <c r="M439">
        <v>0</v>
      </c>
      <c r="N439" t="s">
        <v>196</v>
      </c>
      <c r="O439">
        <v>0</v>
      </c>
      <c r="P439" t="s">
        <v>196</v>
      </c>
      <c r="Q439" t="str">
        <f t="shared" si="19"/>
        <v>GRUPO DE APOYO JUDICIAL</v>
      </c>
      <c r="R439">
        <v>58</v>
      </c>
      <c r="S439" t="s">
        <v>1542</v>
      </c>
      <c r="T439" s="10">
        <v>312416</v>
      </c>
      <c r="U439" s="10" t="s">
        <v>55</v>
      </c>
      <c r="V439" s="10" t="str">
        <f t="shared" si="20"/>
        <v>TECNICO ADMINISTRATIVO CÓDIGO 312416</v>
      </c>
    </row>
    <row r="440" spans="1:22" x14ac:dyDescent="0.25">
      <c r="A440">
        <v>19427994</v>
      </c>
      <c r="B440" t="s">
        <v>1069</v>
      </c>
      <c r="C440" t="s">
        <v>1070</v>
      </c>
      <c r="D440" t="str">
        <f t="shared" si="18"/>
        <v>GERMAN LUIS DECHAMPS GUZMAN</v>
      </c>
      <c r="E440">
        <v>427</v>
      </c>
      <c r="F440" t="s">
        <v>93</v>
      </c>
      <c r="G440">
        <v>100</v>
      </c>
      <c r="H440" t="s">
        <v>98</v>
      </c>
      <c r="I440">
        <v>2</v>
      </c>
      <c r="J440" t="s">
        <v>195</v>
      </c>
      <c r="K440">
        <v>400</v>
      </c>
      <c r="L440" t="s">
        <v>347</v>
      </c>
      <c r="M440">
        <v>427</v>
      </c>
      <c r="N440" t="s">
        <v>93</v>
      </c>
      <c r="O440">
        <v>0</v>
      </c>
      <c r="P440" t="s">
        <v>196</v>
      </c>
      <c r="Q440" t="str">
        <f t="shared" si="19"/>
        <v>DIRECCION DE PROCESOS DE LIQUIDACION I</v>
      </c>
      <c r="R440">
        <v>65</v>
      </c>
      <c r="S440" t="s">
        <v>1542</v>
      </c>
      <c r="T440" s="10">
        <v>202816</v>
      </c>
      <c r="U440" s="10" t="s">
        <v>9</v>
      </c>
      <c r="V440" s="10" t="str">
        <f t="shared" si="20"/>
        <v>PROFESIONAL ESPECIALIZADO CÓDIGO 202816</v>
      </c>
    </row>
    <row r="441" spans="1:22" x14ac:dyDescent="0.25">
      <c r="A441">
        <v>1033768221</v>
      </c>
      <c r="B441" t="s">
        <v>1071</v>
      </c>
      <c r="C441" t="s">
        <v>1072</v>
      </c>
      <c r="D441" t="str">
        <f t="shared" si="18"/>
        <v>JASBLEIDY ASTRID FONSECA GARZON</v>
      </c>
      <c r="E441">
        <v>427</v>
      </c>
      <c r="F441" t="s">
        <v>93</v>
      </c>
      <c r="G441">
        <v>100</v>
      </c>
      <c r="H441" t="s">
        <v>98</v>
      </c>
      <c r="I441">
        <v>2</v>
      </c>
      <c r="J441" t="s">
        <v>195</v>
      </c>
      <c r="K441">
        <v>400</v>
      </c>
      <c r="L441" t="s">
        <v>347</v>
      </c>
      <c r="M441">
        <v>427</v>
      </c>
      <c r="N441" t="s">
        <v>93</v>
      </c>
      <c r="O441">
        <v>0</v>
      </c>
      <c r="P441" t="s">
        <v>196</v>
      </c>
      <c r="Q441" t="str">
        <f t="shared" si="19"/>
        <v>DIRECCION DE PROCESOS DE LIQUIDACION I</v>
      </c>
      <c r="R441">
        <v>31</v>
      </c>
      <c r="S441" t="s">
        <v>3</v>
      </c>
      <c r="T441" s="10">
        <v>404414</v>
      </c>
      <c r="U441" s="10" t="s">
        <v>8</v>
      </c>
      <c r="V441" s="10" t="str">
        <f t="shared" si="20"/>
        <v>AUXILIAR ADMINISTRATIVO CÓDIGO 404414</v>
      </c>
    </row>
    <row r="442" spans="1:22" x14ac:dyDescent="0.25">
      <c r="A442">
        <v>79295334</v>
      </c>
      <c r="B442" t="s">
        <v>1073</v>
      </c>
      <c r="C442" t="s">
        <v>1074</v>
      </c>
      <c r="D442" t="str">
        <f t="shared" si="18"/>
        <v>HUGO HERNANDO ALONSO SANCHEZ</v>
      </c>
      <c r="E442">
        <v>427</v>
      </c>
      <c r="F442" t="s">
        <v>93</v>
      </c>
      <c r="G442">
        <v>100</v>
      </c>
      <c r="H442" t="s">
        <v>98</v>
      </c>
      <c r="I442">
        <v>2</v>
      </c>
      <c r="J442" t="s">
        <v>195</v>
      </c>
      <c r="K442">
        <v>400</v>
      </c>
      <c r="L442" t="s">
        <v>347</v>
      </c>
      <c r="M442">
        <v>427</v>
      </c>
      <c r="N442" t="s">
        <v>93</v>
      </c>
      <c r="O442">
        <v>0</v>
      </c>
      <c r="P442" t="s">
        <v>196</v>
      </c>
      <c r="Q442" t="str">
        <f t="shared" si="19"/>
        <v>DIRECCION DE PROCESOS DE LIQUIDACION I</v>
      </c>
      <c r="R442">
        <v>61</v>
      </c>
      <c r="S442" t="s">
        <v>1542</v>
      </c>
      <c r="T442" s="10">
        <v>202814</v>
      </c>
      <c r="U442" s="10" t="s">
        <v>9</v>
      </c>
      <c r="V442" s="10" t="str">
        <f t="shared" si="20"/>
        <v>PROFESIONAL ESPECIALIZADO CÓDIGO 202814</v>
      </c>
    </row>
    <row r="443" spans="1:22" x14ac:dyDescent="0.25">
      <c r="A443">
        <v>52083990</v>
      </c>
      <c r="B443" t="s">
        <v>1075</v>
      </c>
      <c r="C443" t="s">
        <v>1076</v>
      </c>
      <c r="D443" t="str">
        <f t="shared" si="18"/>
        <v>CLAUDIA YANETH PARDO CORNELIO</v>
      </c>
      <c r="E443">
        <v>428</v>
      </c>
      <c r="F443" t="s">
        <v>114</v>
      </c>
      <c r="G443">
        <v>100</v>
      </c>
      <c r="H443" t="s">
        <v>98</v>
      </c>
      <c r="I443">
        <v>2</v>
      </c>
      <c r="J443" t="s">
        <v>195</v>
      </c>
      <c r="K443">
        <v>400</v>
      </c>
      <c r="L443" t="s">
        <v>347</v>
      </c>
      <c r="M443">
        <v>427</v>
      </c>
      <c r="N443" t="s">
        <v>93</v>
      </c>
      <c r="O443">
        <v>0</v>
      </c>
      <c r="P443" t="s">
        <v>196</v>
      </c>
      <c r="Q443" t="str">
        <f t="shared" si="19"/>
        <v>DIRECCION DE PROCESOS DE LIQUIDACION I</v>
      </c>
      <c r="R443">
        <v>53</v>
      </c>
      <c r="S443" t="s">
        <v>3</v>
      </c>
      <c r="T443" s="10">
        <v>202814</v>
      </c>
      <c r="U443" s="10" t="s">
        <v>9</v>
      </c>
      <c r="V443" s="10" t="str">
        <f t="shared" si="20"/>
        <v>PROFESIONAL ESPECIALIZADO CÓDIGO 202814</v>
      </c>
    </row>
    <row r="444" spans="1:22" x14ac:dyDescent="0.25">
      <c r="A444">
        <v>27683529</v>
      </c>
      <c r="B444" t="s">
        <v>1077</v>
      </c>
      <c r="C444" t="s">
        <v>1078</v>
      </c>
      <c r="D444" t="str">
        <f t="shared" si="18"/>
        <v>LISBETH HELIANA HERNANDEZ GARCIA</v>
      </c>
      <c r="E444">
        <v>427</v>
      </c>
      <c r="F444" t="s">
        <v>93</v>
      </c>
      <c r="G444">
        <v>100</v>
      </c>
      <c r="H444" t="s">
        <v>98</v>
      </c>
      <c r="I444">
        <v>2</v>
      </c>
      <c r="J444" t="s">
        <v>195</v>
      </c>
      <c r="K444">
        <v>400</v>
      </c>
      <c r="L444" t="s">
        <v>347</v>
      </c>
      <c r="M444">
        <v>427</v>
      </c>
      <c r="N444" t="s">
        <v>93</v>
      </c>
      <c r="O444">
        <v>0</v>
      </c>
      <c r="P444" t="s">
        <v>196</v>
      </c>
      <c r="Q444" t="str">
        <f t="shared" si="19"/>
        <v>DIRECCION DE PROCESOS DE LIQUIDACION I</v>
      </c>
      <c r="R444">
        <v>40</v>
      </c>
      <c r="S444" t="s">
        <v>3</v>
      </c>
      <c r="T444" s="10">
        <v>202814</v>
      </c>
      <c r="U444" s="10" t="s">
        <v>9</v>
      </c>
      <c r="V444" s="10" t="str">
        <f t="shared" si="20"/>
        <v>PROFESIONAL ESPECIALIZADO CÓDIGO 202814</v>
      </c>
    </row>
    <row r="445" spans="1:22" x14ac:dyDescent="0.25">
      <c r="A445">
        <v>1032497752</v>
      </c>
      <c r="B445" t="s">
        <v>474</v>
      </c>
      <c r="C445" t="s">
        <v>1079</v>
      </c>
      <c r="D445" t="str">
        <f t="shared" si="18"/>
        <v>JUAN DIEGO BERMUDEZ ROJAS</v>
      </c>
      <c r="E445">
        <v>117</v>
      </c>
      <c r="F445" t="s">
        <v>111</v>
      </c>
      <c r="G445">
        <v>100</v>
      </c>
      <c r="H445" t="s">
        <v>98</v>
      </c>
      <c r="I445">
        <v>2</v>
      </c>
      <c r="J445" t="s">
        <v>195</v>
      </c>
      <c r="K445">
        <v>513</v>
      </c>
      <c r="L445" t="s">
        <v>109</v>
      </c>
      <c r="M445">
        <v>117</v>
      </c>
      <c r="N445" t="s">
        <v>111</v>
      </c>
      <c r="O445">
        <v>0</v>
      </c>
      <c r="P445" t="s">
        <v>196</v>
      </c>
      <c r="Q445" t="str">
        <f t="shared" si="19"/>
        <v>GRUPO DE CONTRATOS</v>
      </c>
      <c r="R445">
        <v>27</v>
      </c>
      <c r="S445" t="s">
        <v>1542</v>
      </c>
      <c r="T445" s="10">
        <v>20441</v>
      </c>
      <c r="U445" s="10" t="s">
        <v>6</v>
      </c>
      <c r="V445" s="10" t="str">
        <f t="shared" si="20"/>
        <v>PROFESIONAL UNIVERSITARIO CÓDIGO 20441</v>
      </c>
    </row>
    <row r="446" spans="1:22" x14ac:dyDescent="0.25">
      <c r="A446">
        <v>1061807826</v>
      </c>
      <c r="B446" t="s">
        <v>1080</v>
      </c>
      <c r="C446" t="s">
        <v>1081</v>
      </c>
      <c r="D446" t="str">
        <f t="shared" si="18"/>
        <v>KEVIN RONALDO VIDAL YANTEN</v>
      </c>
      <c r="E446">
        <v>117</v>
      </c>
      <c r="F446" t="s">
        <v>111</v>
      </c>
      <c r="G446">
        <v>100</v>
      </c>
      <c r="H446" t="s">
        <v>98</v>
      </c>
      <c r="I446">
        <v>5</v>
      </c>
      <c r="J446" t="s">
        <v>83</v>
      </c>
      <c r="K446">
        <v>513</v>
      </c>
      <c r="L446" t="s">
        <v>109</v>
      </c>
      <c r="M446">
        <v>117</v>
      </c>
      <c r="N446" t="s">
        <v>111</v>
      </c>
      <c r="O446">
        <v>0</v>
      </c>
      <c r="P446" t="s">
        <v>196</v>
      </c>
      <c r="Q446" t="str">
        <f t="shared" si="19"/>
        <v>GRUPO DE CONTRATOS</v>
      </c>
      <c r="R446">
        <v>27</v>
      </c>
      <c r="S446" t="s">
        <v>1542</v>
      </c>
      <c r="T446" s="10">
        <v>204407</v>
      </c>
      <c r="U446" s="10" t="s">
        <v>6</v>
      </c>
      <c r="V446" s="10" t="str">
        <f t="shared" si="20"/>
        <v>PROFESIONAL UNIVERSITARIO CÓDIGO 204407</v>
      </c>
    </row>
    <row r="447" spans="1:22" x14ac:dyDescent="0.25">
      <c r="A447">
        <v>1075290438</v>
      </c>
      <c r="B447" t="s">
        <v>1082</v>
      </c>
      <c r="C447" t="s">
        <v>1083</v>
      </c>
      <c r="D447" t="str">
        <f t="shared" si="18"/>
        <v>LINDA STEFANNY VALENZUELA QUINTERO</v>
      </c>
      <c r="E447">
        <v>117</v>
      </c>
      <c r="F447" t="s">
        <v>111</v>
      </c>
      <c r="G447">
        <v>100</v>
      </c>
      <c r="H447" t="s">
        <v>98</v>
      </c>
      <c r="I447">
        <v>5</v>
      </c>
      <c r="J447" t="s">
        <v>83</v>
      </c>
      <c r="K447">
        <v>513</v>
      </c>
      <c r="L447" t="s">
        <v>109</v>
      </c>
      <c r="M447">
        <v>117</v>
      </c>
      <c r="N447" t="s">
        <v>111</v>
      </c>
      <c r="O447">
        <v>0</v>
      </c>
      <c r="P447" t="s">
        <v>196</v>
      </c>
      <c r="Q447" t="str">
        <f t="shared" si="19"/>
        <v>GRUPO DE CONTRATOS</v>
      </c>
      <c r="R447">
        <v>30</v>
      </c>
      <c r="S447" t="s">
        <v>3</v>
      </c>
      <c r="T447" s="10">
        <v>20441</v>
      </c>
      <c r="U447" s="10" t="s">
        <v>6</v>
      </c>
      <c r="V447" s="10" t="str">
        <f t="shared" si="20"/>
        <v>PROFESIONAL UNIVERSITARIO CÓDIGO 20441</v>
      </c>
    </row>
    <row r="448" spans="1:22" x14ac:dyDescent="0.25">
      <c r="A448">
        <v>1022377977</v>
      </c>
      <c r="B448" t="s">
        <v>1084</v>
      </c>
      <c r="C448" t="s">
        <v>1085</v>
      </c>
      <c r="D448" t="str">
        <f t="shared" si="18"/>
        <v>SUSANA SOLANO MORALES</v>
      </c>
      <c r="E448">
        <v>117</v>
      </c>
      <c r="F448" t="s">
        <v>111</v>
      </c>
      <c r="G448">
        <v>100</v>
      </c>
      <c r="H448" t="s">
        <v>98</v>
      </c>
      <c r="I448">
        <v>2</v>
      </c>
      <c r="J448" t="s">
        <v>195</v>
      </c>
      <c r="K448">
        <v>513</v>
      </c>
      <c r="L448" t="s">
        <v>109</v>
      </c>
      <c r="M448">
        <v>117</v>
      </c>
      <c r="N448" t="s">
        <v>111</v>
      </c>
      <c r="O448">
        <v>0</v>
      </c>
      <c r="P448" t="s">
        <v>196</v>
      </c>
      <c r="Q448" t="str">
        <f t="shared" si="19"/>
        <v>GRUPO DE CONTRATOS</v>
      </c>
      <c r="R448">
        <v>33</v>
      </c>
      <c r="S448" t="s">
        <v>3</v>
      </c>
      <c r="T448" s="10">
        <v>406408</v>
      </c>
      <c r="U448" s="10" t="s">
        <v>7</v>
      </c>
      <c r="V448" s="10" t="str">
        <f t="shared" si="20"/>
        <v>AUXILIAR DE SERVICIOS GENERALES CÓDIGO 406408</v>
      </c>
    </row>
    <row r="449" spans="1:22" x14ac:dyDescent="0.25">
      <c r="A449">
        <v>1019013511</v>
      </c>
      <c r="B449" t="s">
        <v>1086</v>
      </c>
      <c r="C449" t="s">
        <v>1087</v>
      </c>
      <c r="D449" t="str">
        <f t="shared" si="18"/>
        <v>NATHALY RINCON MANTILLA</v>
      </c>
      <c r="E449">
        <v>117</v>
      </c>
      <c r="F449" t="s">
        <v>111</v>
      </c>
      <c r="G449">
        <v>100</v>
      </c>
      <c r="H449" t="s">
        <v>98</v>
      </c>
      <c r="I449">
        <v>2</v>
      </c>
      <c r="J449" t="s">
        <v>195</v>
      </c>
      <c r="K449">
        <v>513</v>
      </c>
      <c r="L449" t="s">
        <v>109</v>
      </c>
      <c r="M449">
        <v>117</v>
      </c>
      <c r="N449" t="s">
        <v>111</v>
      </c>
      <c r="O449">
        <v>0</v>
      </c>
      <c r="P449" t="s">
        <v>196</v>
      </c>
      <c r="Q449" t="str">
        <f t="shared" si="19"/>
        <v>GRUPO DE CONTRATOS</v>
      </c>
      <c r="R449">
        <v>38</v>
      </c>
      <c r="S449" t="s">
        <v>3</v>
      </c>
      <c r="T449" s="10">
        <v>204407</v>
      </c>
      <c r="U449" s="10" t="s">
        <v>6</v>
      </c>
      <c r="V449" s="10" t="str">
        <f t="shared" si="20"/>
        <v>PROFESIONAL UNIVERSITARIO CÓDIGO 204407</v>
      </c>
    </row>
    <row r="450" spans="1:22" x14ac:dyDescent="0.25">
      <c r="A450">
        <v>1019130812</v>
      </c>
      <c r="B450" t="s">
        <v>1088</v>
      </c>
      <c r="C450" t="s">
        <v>1089</v>
      </c>
      <c r="D450" t="str">
        <f t="shared" si="18"/>
        <v>MARIA ELENA CALLE ARROYO</v>
      </c>
      <c r="E450">
        <v>117</v>
      </c>
      <c r="F450" t="s">
        <v>111</v>
      </c>
      <c r="G450">
        <v>100</v>
      </c>
      <c r="H450" t="s">
        <v>98</v>
      </c>
      <c r="I450">
        <v>5</v>
      </c>
      <c r="J450" t="s">
        <v>83</v>
      </c>
      <c r="K450">
        <v>513</v>
      </c>
      <c r="L450" t="s">
        <v>109</v>
      </c>
      <c r="M450">
        <v>117</v>
      </c>
      <c r="N450" t="s">
        <v>111</v>
      </c>
      <c r="O450">
        <v>0</v>
      </c>
      <c r="P450" t="s">
        <v>196</v>
      </c>
      <c r="Q450" t="str">
        <f t="shared" si="19"/>
        <v>GRUPO DE CONTRATOS</v>
      </c>
      <c r="R450">
        <v>28</v>
      </c>
      <c r="S450" t="s">
        <v>3</v>
      </c>
      <c r="T450" s="10">
        <v>421015</v>
      </c>
      <c r="U450" s="10" t="s">
        <v>11</v>
      </c>
      <c r="V450" s="10" t="str">
        <f t="shared" si="20"/>
        <v>SECRETARIO EJECUTIVO CÓDIGO 421015</v>
      </c>
    </row>
    <row r="451" spans="1:22" x14ac:dyDescent="0.25">
      <c r="A451">
        <v>79941064</v>
      </c>
      <c r="B451" t="s">
        <v>824</v>
      </c>
      <c r="C451" t="s">
        <v>1090</v>
      </c>
      <c r="D451" t="str">
        <f t="shared" ref="D451:D514" si="21">TRIM(B451)&amp;" "&amp;TRIM(C451)</f>
        <v>JORGE ANDRES PAYOME MORALES</v>
      </c>
      <c r="E451">
        <v>320</v>
      </c>
      <c r="F451" t="s">
        <v>850</v>
      </c>
      <c r="G451">
        <v>100</v>
      </c>
      <c r="H451" t="s">
        <v>98</v>
      </c>
      <c r="I451">
        <v>2</v>
      </c>
      <c r="J451" t="s">
        <v>195</v>
      </c>
      <c r="K451">
        <v>300</v>
      </c>
      <c r="L451" t="s">
        <v>78</v>
      </c>
      <c r="M451">
        <v>302</v>
      </c>
      <c r="N451" t="s">
        <v>851</v>
      </c>
      <c r="O451">
        <v>320</v>
      </c>
      <c r="P451" t="s">
        <v>850</v>
      </c>
      <c r="Q451" t="str">
        <f t="shared" ref="Q451:Q514" si="22">IF(TRIM(P451)="NIVEL",IF(TRIM(N451)="NIVEL",IF(TRIM(L451)="NIVEL",IF(TRIM(J451)="NIVEL",TRIM(H451),TRIM(J451)),TRIM(L451)),TRIM(N451)),TRIM(P451))</f>
        <v>GRUPO TRAMITES SOCIETARIOS</v>
      </c>
      <c r="R451">
        <v>49</v>
      </c>
      <c r="S451" t="s">
        <v>1542</v>
      </c>
      <c r="T451" s="10">
        <v>202818</v>
      </c>
      <c r="U451" s="10" t="s">
        <v>9</v>
      </c>
      <c r="V451" s="10" t="str">
        <f t="shared" ref="V451:V514" si="23">TRIM(U451)&amp;" CÓDIGO "&amp;TRIM(T451)</f>
        <v>PROFESIONAL ESPECIALIZADO CÓDIGO 202818</v>
      </c>
    </row>
    <row r="452" spans="1:22" x14ac:dyDescent="0.25">
      <c r="A452">
        <v>39548662</v>
      </c>
      <c r="B452" t="s">
        <v>1091</v>
      </c>
      <c r="C452" t="s">
        <v>1092</v>
      </c>
      <c r="D452" t="str">
        <f t="shared" si="21"/>
        <v>MARIBEL ROMERO FAJARDO</v>
      </c>
      <c r="E452">
        <v>230</v>
      </c>
      <c r="F452" t="s">
        <v>88</v>
      </c>
      <c r="G452">
        <v>100</v>
      </c>
      <c r="H452" t="s">
        <v>98</v>
      </c>
      <c r="I452">
        <v>2</v>
      </c>
      <c r="J452" t="s">
        <v>195</v>
      </c>
      <c r="K452">
        <v>300</v>
      </c>
      <c r="L452" t="s">
        <v>78</v>
      </c>
      <c r="M452">
        <v>301</v>
      </c>
      <c r="N452" t="s">
        <v>451</v>
      </c>
      <c r="O452">
        <v>230</v>
      </c>
      <c r="P452" t="s">
        <v>446</v>
      </c>
      <c r="Q452" t="str">
        <f t="shared" si="22"/>
        <v>GRUPO DE RÉGIMEN CAMBIARIO</v>
      </c>
      <c r="R452">
        <v>59</v>
      </c>
      <c r="S452" t="s">
        <v>3</v>
      </c>
      <c r="T452" s="10">
        <v>202820</v>
      </c>
      <c r="U452" s="10" t="s">
        <v>9</v>
      </c>
      <c r="V452" s="10" t="str">
        <f t="shared" si="23"/>
        <v>PROFESIONAL ESPECIALIZADO CÓDIGO 202820</v>
      </c>
    </row>
    <row r="453" spans="1:22" x14ac:dyDescent="0.25">
      <c r="A453">
        <v>19442294</v>
      </c>
      <c r="B453" t="s">
        <v>1093</v>
      </c>
      <c r="C453" t="s">
        <v>1094</v>
      </c>
      <c r="D453" t="str">
        <f t="shared" si="21"/>
        <v>LUIS EDUARDO FORERO VARGAS</v>
      </c>
      <c r="E453">
        <v>242</v>
      </c>
      <c r="F453" t="s">
        <v>119</v>
      </c>
      <c r="G453">
        <v>100</v>
      </c>
      <c r="H453" t="s">
        <v>98</v>
      </c>
      <c r="I453">
        <v>2</v>
      </c>
      <c r="J453" t="s">
        <v>195</v>
      </c>
      <c r="K453">
        <v>200</v>
      </c>
      <c r="L453" t="s">
        <v>112</v>
      </c>
      <c r="M453">
        <v>240</v>
      </c>
      <c r="N453" t="s">
        <v>230</v>
      </c>
      <c r="O453">
        <v>242</v>
      </c>
      <c r="P453" t="s">
        <v>119</v>
      </c>
      <c r="Q453" t="str">
        <f t="shared" si="22"/>
        <v>GRUPO DE INVESTIGACIONES DE SOBORNO TRANSNACIONAL Y OTROS DELITOS</v>
      </c>
      <c r="R453">
        <v>64</v>
      </c>
      <c r="S453" t="s">
        <v>1542</v>
      </c>
      <c r="T453" s="10">
        <v>202816</v>
      </c>
      <c r="U453" s="10" t="s">
        <v>9</v>
      </c>
      <c r="V453" s="10" t="str">
        <f t="shared" si="23"/>
        <v>PROFESIONAL ESPECIALIZADO CÓDIGO 202816</v>
      </c>
    </row>
    <row r="454" spans="1:22" x14ac:dyDescent="0.25">
      <c r="A454">
        <v>22448705</v>
      </c>
      <c r="B454" t="s">
        <v>1095</v>
      </c>
      <c r="C454" t="s">
        <v>1096</v>
      </c>
      <c r="D454" t="str">
        <f t="shared" si="21"/>
        <v>JUANA ELENA QUINTANA RIOS</v>
      </c>
      <c r="E454">
        <v>242</v>
      </c>
      <c r="F454" t="s">
        <v>119</v>
      </c>
      <c r="G454">
        <v>100</v>
      </c>
      <c r="H454" t="s">
        <v>98</v>
      </c>
      <c r="I454">
        <v>2</v>
      </c>
      <c r="J454" t="s">
        <v>195</v>
      </c>
      <c r="K454">
        <v>200</v>
      </c>
      <c r="L454" t="s">
        <v>112</v>
      </c>
      <c r="M454">
        <v>240</v>
      </c>
      <c r="N454" t="s">
        <v>230</v>
      </c>
      <c r="O454">
        <v>242</v>
      </c>
      <c r="P454" t="s">
        <v>119</v>
      </c>
      <c r="Q454" t="str">
        <f t="shared" si="22"/>
        <v>GRUPO DE INVESTIGACIONES DE SOBORNO TRANSNACIONAL Y OTROS DELITOS</v>
      </c>
      <c r="R454">
        <v>57</v>
      </c>
      <c r="S454" t="s">
        <v>3</v>
      </c>
      <c r="T454" s="10">
        <v>204411</v>
      </c>
      <c r="U454" s="10" t="s">
        <v>6</v>
      </c>
      <c r="V454" s="10" t="str">
        <f t="shared" si="23"/>
        <v>PROFESIONAL UNIVERSITARIO CÓDIGO 204411</v>
      </c>
    </row>
    <row r="455" spans="1:22" x14ac:dyDescent="0.25">
      <c r="A455">
        <v>1010247142</v>
      </c>
      <c r="B455" t="s">
        <v>1097</v>
      </c>
      <c r="C455" t="s">
        <v>1098</v>
      </c>
      <c r="D455" t="str">
        <f t="shared" si="21"/>
        <v>LAURA SOFIA VERGARA LOZANO</v>
      </c>
      <c r="E455">
        <v>242</v>
      </c>
      <c r="F455" t="s">
        <v>119</v>
      </c>
      <c r="G455">
        <v>100</v>
      </c>
      <c r="H455" t="s">
        <v>98</v>
      </c>
      <c r="I455">
        <v>2</v>
      </c>
      <c r="J455" t="s">
        <v>195</v>
      </c>
      <c r="K455">
        <v>200</v>
      </c>
      <c r="L455" t="s">
        <v>112</v>
      </c>
      <c r="M455">
        <v>240</v>
      </c>
      <c r="N455" t="s">
        <v>230</v>
      </c>
      <c r="O455">
        <v>242</v>
      </c>
      <c r="P455" t="s">
        <v>119</v>
      </c>
      <c r="Q455" t="str">
        <f t="shared" si="22"/>
        <v>GRUPO DE INVESTIGACIONES DE SOBORNO TRANSNACIONAL Y OTROS DELITOS</v>
      </c>
      <c r="R455">
        <v>26</v>
      </c>
      <c r="S455" t="s">
        <v>3</v>
      </c>
      <c r="T455" s="10">
        <v>204407</v>
      </c>
      <c r="U455" s="10" t="s">
        <v>6</v>
      </c>
      <c r="V455" s="10" t="str">
        <f t="shared" si="23"/>
        <v>PROFESIONAL UNIVERSITARIO CÓDIGO 204407</v>
      </c>
    </row>
    <row r="456" spans="1:22" x14ac:dyDescent="0.25">
      <c r="A456">
        <v>1000001669</v>
      </c>
      <c r="B456" t="s">
        <v>1099</v>
      </c>
      <c r="C456" t="s">
        <v>1100</v>
      </c>
      <c r="D456" t="str">
        <f t="shared" si="21"/>
        <v>FABIO ANDRES SILVA MORALES</v>
      </c>
      <c r="E456">
        <v>415</v>
      </c>
      <c r="F456" t="s">
        <v>63</v>
      </c>
      <c r="G456">
        <v>100</v>
      </c>
      <c r="H456" t="s">
        <v>98</v>
      </c>
      <c r="I456">
        <v>5</v>
      </c>
      <c r="J456" t="s">
        <v>83</v>
      </c>
      <c r="K456">
        <v>415</v>
      </c>
      <c r="L456" t="s">
        <v>63</v>
      </c>
      <c r="M456">
        <v>0</v>
      </c>
      <c r="N456" t="s">
        <v>196</v>
      </c>
      <c r="O456">
        <v>0</v>
      </c>
      <c r="P456" t="s">
        <v>196</v>
      </c>
      <c r="Q456" t="str">
        <f t="shared" si="22"/>
        <v>GRUPO DE APOYO JUDICIAL</v>
      </c>
      <c r="R456">
        <v>24</v>
      </c>
      <c r="S456" t="s">
        <v>1542</v>
      </c>
      <c r="T456" s="10">
        <v>20441</v>
      </c>
      <c r="U456" s="10" t="s">
        <v>6</v>
      </c>
      <c r="V456" s="10" t="str">
        <f t="shared" si="23"/>
        <v>PROFESIONAL UNIVERSITARIO CÓDIGO 20441</v>
      </c>
    </row>
    <row r="457" spans="1:22" x14ac:dyDescent="0.25">
      <c r="A457">
        <v>1005387135</v>
      </c>
      <c r="B457" t="s">
        <v>559</v>
      </c>
      <c r="C457" t="s">
        <v>1101</v>
      </c>
      <c r="D457" t="str">
        <f t="shared" si="21"/>
        <v>MARIA ANGELICA ACOSTA VEGA</v>
      </c>
      <c r="E457">
        <v>415</v>
      </c>
      <c r="F457" t="s">
        <v>63</v>
      </c>
      <c r="G457">
        <v>100</v>
      </c>
      <c r="H457" t="s">
        <v>98</v>
      </c>
      <c r="I457">
        <v>5</v>
      </c>
      <c r="J457" t="s">
        <v>83</v>
      </c>
      <c r="K457">
        <v>415</v>
      </c>
      <c r="L457" t="s">
        <v>63</v>
      </c>
      <c r="M457">
        <v>0</v>
      </c>
      <c r="N457" t="s">
        <v>196</v>
      </c>
      <c r="O457">
        <v>0</v>
      </c>
      <c r="P457" t="s">
        <v>196</v>
      </c>
      <c r="Q457" t="str">
        <f t="shared" si="22"/>
        <v>GRUPO DE APOYO JUDICIAL</v>
      </c>
      <c r="R457">
        <v>28</v>
      </c>
      <c r="S457" t="s">
        <v>3</v>
      </c>
      <c r="T457" s="10">
        <v>20441</v>
      </c>
      <c r="U457" s="10" t="s">
        <v>6</v>
      </c>
      <c r="V457" s="10" t="str">
        <f t="shared" si="23"/>
        <v>PROFESIONAL UNIVERSITARIO CÓDIGO 20441</v>
      </c>
    </row>
    <row r="458" spans="1:22" x14ac:dyDescent="0.25">
      <c r="A458">
        <v>1012320635</v>
      </c>
      <c r="B458" t="s">
        <v>1102</v>
      </c>
      <c r="C458" t="s">
        <v>1103</v>
      </c>
      <c r="D458" t="str">
        <f t="shared" si="21"/>
        <v>GISELLE JULIETTE ALVAREZ POLANCO</v>
      </c>
      <c r="E458">
        <v>415</v>
      </c>
      <c r="F458" t="s">
        <v>63</v>
      </c>
      <c r="G458">
        <v>100</v>
      </c>
      <c r="H458" t="s">
        <v>98</v>
      </c>
      <c r="I458">
        <v>5</v>
      </c>
      <c r="J458" t="s">
        <v>83</v>
      </c>
      <c r="K458">
        <v>415</v>
      </c>
      <c r="L458" t="s">
        <v>63</v>
      </c>
      <c r="M458">
        <v>0</v>
      </c>
      <c r="N458" t="s">
        <v>196</v>
      </c>
      <c r="O458">
        <v>0</v>
      </c>
      <c r="P458" t="s">
        <v>196</v>
      </c>
      <c r="Q458" t="str">
        <f t="shared" si="22"/>
        <v>GRUPO DE APOYO JUDICIAL</v>
      </c>
      <c r="R458">
        <v>39</v>
      </c>
      <c r="S458" t="s">
        <v>3</v>
      </c>
      <c r="T458" s="10">
        <v>421018</v>
      </c>
      <c r="U458" s="10" t="s">
        <v>11</v>
      </c>
      <c r="V458" s="10" t="str">
        <f t="shared" si="23"/>
        <v>SECRETARIO EJECUTIVO CÓDIGO 421018</v>
      </c>
    </row>
    <row r="459" spans="1:22" x14ac:dyDescent="0.25">
      <c r="A459">
        <v>1014272636</v>
      </c>
      <c r="B459" t="s">
        <v>1104</v>
      </c>
      <c r="C459" t="s">
        <v>1105</v>
      </c>
      <c r="D459" t="str">
        <f t="shared" si="21"/>
        <v>ESMERALDA CECILIA ESQUIVEL RICO</v>
      </c>
      <c r="E459">
        <v>415</v>
      </c>
      <c r="F459" t="s">
        <v>63</v>
      </c>
      <c r="G459">
        <v>100</v>
      </c>
      <c r="H459" t="s">
        <v>98</v>
      </c>
      <c r="I459">
        <v>5</v>
      </c>
      <c r="J459" t="s">
        <v>83</v>
      </c>
      <c r="K459">
        <v>415</v>
      </c>
      <c r="L459" t="s">
        <v>63</v>
      </c>
      <c r="M459">
        <v>0</v>
      </c>
      <c r="N459" t="s">
        <v>196</v>
      </c>
      <c r="O459">
        <v>0</v>
      </c>
      <c r="P459" t="s">
        <v>196</v>
      </c>
      <c r="Q459" t="str">
        <f t="shared" si="22"/>
        <v>GRUPO DE APOYO JUDICIAL</v>
      </c>
      <c r="R459">
        <v>30</v>
      </c>
      <c r="S459" t="s">
        <v>3</v>
      </c>
      <c r="T459" s="10">
        <v>406408</v>
      </c>
      <c r="U459" s="10" t="s">
        <v>7</v>
      </c>
      <c r="V459" s="10" t="str">
        <f t="shared" si="23"/>
        <v>AUXILIAR DE SERVICIOS GENERALES CÓDIGO 406408</v>
      </c>
    </row>
    <row r="460" spans="1:22" x14ac:dyDescent="0.25">
      <c r="A460">
        <v>1015424390</v>
      </c>
      <c r="B460" t="s">
        <v>1106</v>
      </c>
      <c r="C460" t="s">
        <v>1107</v>
      </c>
      <c r="D460" t="str">
        <f t="shared" si="21"/>
        <v>SULLY VANESSA BARRETO BENITEZ</v>
      </c>
      <c r="E460">
        <v>415</v>
      </c>
      <c r="F460" t="s">
        <v>63</v>
      </c>
      <c r="G460">
        <v>100</v>
      </c>
      <c r="H460" t="s">
        <v>98</v>
      </c>
      <c r="I460">
        <v>5</v>
      </c>
      <c r="J460" t="s">
        <v>83</v>
      </c>
      <c r="K460">
        <v>415</v>
      </c>
      <c r="L460" t="s">
        <v>63</v>
      </c>
      <c r="M460">
        <v>0</v>
      </c>
      <c r="N460" t="s">
        <v>196</v>
      </c>
      <c r="O460">
        <v>0</v>
      </c>
      <c r="P460" t="s">
        <v>196</v>
      </c>
      <c r="Q460" t="str">
        <f t="shared" si="22"/>
        <v>GRUPO DE APOYO JUDICIAL</v>
      </c>
      <c r="R460">
        <v>34</v>
      </c>
      <c r="S460" t="s">
        <v>3</v>
      </c>
      <c r="T460" s="10">
        <v>312416</v>
      </c>
      <c r="U460" s="10" t="s">
        <v>55</v>
      </c>
      <c r="V460" s="10" t="str">
        <f t="shared" si="23"/>
        <v>TECNICO ADMINISTRATIVO CÓDIGO 312416</v>
      </c>
    </row>
    <row r="461" spans="1:22" x14ac:dyDescent="0.25">
      <c r="A461">
        <v>52727276</v>
      </c>
      <c r="B461" t="s">
        <v>1108</v>
      </c>
      <c r="C461" t="s">
        <v>1109</v>
      </c>
      <c r="D461" t="str">
        <f t="shared" si="21"/>
        <v>DIANA KATERINE JIMENEZ MENDOZA</v>
      </c>
      <c r="E461">
        <v>415</v>
      </c>
      <c r="F461" t="s">
        <v>63</v>
      </c>
      <c r="G461">
        <v>100</v>
      </c>
      <c r="H461" t="s">
        <v>98</v>
      </c>
      <c r="I461">
        <v>5</v>
      </c>
      <c r="J461" t="s">
        <v>83</v>
      </c>
      <c r="K461">
        <v>415</v>
      </c>
      <c r="L461" t="s">
        <v>63</v>
      </c>
      <c r="M461">
        <v>0</v>
      </c>
      <c r="N461" t="s">
        <v>196</v>
      </c>
      <c r="O461">
        <v>0</v>
      </c>
      <c r="P461" t="s">
        <v>196</v>
      </c>
      <c r="Q461" t="str">
        <f t="shared" si="22"/>
        <v>GRUPO DE APOYO JUDICIAL</v>
      </c>
      <c r="R461">
        <v>44</v>
      </c>
      <c r="S461" t="s">
        <v>3</v>
      </c>
      <c r="T461" s="10">
        <v>20441</v>
      </c>
      <c r="U461" s="10" t="s">
        <v>6</v>
      </c>
      <c r="V461" s="10" t="str">
        <f t="shared" si="23"/>
        <v>PROFESIONAL UNIVERSITARIO CÓDIGO 20441</v>
      </c>
    </row>
    <row r="462" spans="1:22" x14ac:dyDescent="0.25">
      <c r="A462">
        <v>52932414</v>
      </c>
      <c r="B462" t="s">
        <v>497</v>
      </c>
      <c r="C462" t="s">
        <v>1110</v>
      </c>
      <c r="D462" t="str">
        <f t="shared" si="21"/>
        <v>ADRIANA MARIA PEDRAZA BELLO</v>
      </c>
      <c r="E462">
        <v>415</v>
      </c>
      <c r="F462" t="s">
        <v>63</v>
      </c>
      <c r="G462">
        <v>100</v>
      </c>
      <c r="H462" t="s">
        <v>98</v>
      </c>
      <c r="I462">
        <v>5</v>
      </c>
      <c r="J462" t="s">
        <v>83</v>
      </c>
      <c r="K462">
        <v>415</v>
      </c>
      <c r="L462" t="s">
        <v>63</v>
      </c>
      <c r="M462">
        <v>0</v>
      </c>
      <c r="N462" t="s">
        <v>196</v>
      </c>
      <c r="O462">
        <v>0</v>
      </c>
      <c r="P462" t="s">
        <v>196</v>
      </c>
      <c r="Q462" t="str">
        <f t="shared" si="22"/>
        <v>GRUPO DE APOYO JUDICIAL</v>
      </c>
      <c r="R462">
        <v>43</v>
      </c>
      <c r="S462" t="s">
        <v>3</v>
      </c>
      <c r="T462" s="10">
        <v>406408</v>
      </c>
      <c r="U462" s="10" t="s">
        <v>7</v>
      </c>
      <c r="V462" s="10" t="str">
        <f t="shared" si="23"/>
        <v>AUXILIAR DE SERVICIOS GENERALES CÓDIGO 406408</v>
      </c>
    </row>
    <row r="463" spans="1:22" x14ac:dyDescent="0.25">
      <c r="A463">
        <v>53063347</v>
      </c>
      <c r="B463" t="s">
        <v>1111</v>
      </c>
      <c r="C463" t="s">
        <v>1112</v>
      </c>
      <c r="D463" t="str">
        <f t="shared" si="21"/>
        <v>JHUAN JASBLEIDI QUIJANO MOLINA</v>
      </c>
      <c r="E463">
        <v>415</v>
      </c>
      <c r="F463" t="s">
        <v>63</v>
      </c>
      <c r="G463">
        <v>100</v>
      </c>
      <c r="H463" t="s">
        <v>98</v>
      </c>
      <c r="I463">
        <v>5</v>
      </c>
      <c r="J463" t="s">
        <v>83</v>
      </c>
      <c r="K463">
        <v>415</v>
      </c>
      <c r="L463" t="s">
        <v>63</v>
      </c>
      <c r="M463">
        <v>0</v>
      </c>
      <c r="N463" t="s">
        <v>196</v>
      </c>
      <c r="O463">
        <v>0</v>
      </c>
      <c r="P463" t="s">
        <v>196</v>
      </c>
      <c r="Q463" t="str">
        <f t="shared" si="22"/>
        <v>GRUPO DE APOYO JUDICIAL</v>
      </c>
      <c r="R463">
        <v>41</v>
      </c>
      <c r="S463" t="s">
        <v>3</v>
      </c>
      <c r="T463" s="10">
        <v>404414</v>
      </c>
      <c r="U463" s="10" t="s">
        <v>8</v>
      </c>
      <c r="V463" s="10" t="str">
        <f t="shared" si="23"/>
        <v>AUXILIAR ADMINISTRATIVO CÓDIGO 404414</v>
      </c>
    </row>
    <row r="464" spans="1:22" x14ac:dyDescent="0.25">
      <c r="A464">
        <v>79122115</v>
      </c>
      <c r="B464" t="s">
        <v>1113</v>
      </c>
      <c r="C464" t="s">
        <v>1114</v>
      </c>
      <c r="D464" t="str">
        <f t="shared" si="21"/>
        <v>PEDRO ANTONIO MOLANO MORA</v>
      </c>
      <c r="E464">
        <v>415</v>
      </c>
      <c r="F464" t="s">
        <v>63</v>
      </c>
      <c r="G464">
        <v>100</v>
      </c>
      <c r="H464" t="s">
        <v>98</v>
      </c>
      <c r="I464">
        <v>5</v>
      </c>
      <c r="J464" t="s">
        <v>83</v>
      </c>
      <c r="K464">
        <v>415</v>
      </c>
      <c r="L464" t="s">
        <v>63</v>
      </c>
      <c r="M464">
        <v>0</v>
      </c>
      <c r="N464" t="s">
        <v>196</v>
      </c>
      <c r="O464">
        <v>0</v>
      </c>
      <c r="P464" t="s">
        <v>196</v>
      </c>
      <c r="Q464" t="str">
        <f t="shared" si="22"/>
        <v>GRUPO DE APOYO JUDICIAL</v>
      </c>
      <c r="R464">
        <v>65</v>
      </c>
      <c r="S464" t="s">
        <v>1542</v>
      </c>
      <c r="T464" s="10">
        <v>404414</v>
      </c>
      <c r="U464" s="10" t="s">
        <v>8</v>
      </c>
      <c r="V464" s="10" t="str">
        <f t="shared" si="23"/>
        <v>AUXILIAR ADMINISTRATIVO CÓDIGO 404414</v>
      </c>
    </row>
    <row r="465" spans="1:22" x14ac:dyDescent="0.25">
      <c r="A465">
        <v>79765378</v>
      </c>
      <c r="B465" t="s">
        <v>1115</v>
      </c>
      <c r="C465" t="s">
        <v>1116</v>
      </c>
      <c r="D465" t="str">
        <f t="shared" si="21"/>
        <v>RICARDO SOTELO</v>
      </c>
      <c r="E465">
        <v>415</v>
      </c>
      <c r="F465" t="s">
        <v>63</v>
      </c>
      <c r="G465">
        <v>100</v>
      </c>
      <c r="H465" t="s">
        <v>98</v>
      </c>
      <c r="I465">
        <v>5</v>
      </c>
      <c r="J465" t="s">
        <v>83</v>
      </c>
      <c r="K465">
        <v>415</v>
      </c>
      <c r="L465" t="s">
        <v>63</v>
      </c>
      <c r="M465">
        <v>0</v>
      </c>
      <c r="N465" t="s">
        <v>196</v>
      </c>
      <c r="O465">
        <v>0</v>
      </c>
      <c r="P465" t="s">
        <v>196</v>
      </c>
      <c r="Q465" t="str">
        <f t="shared" si="22"/>
        <v>GRUPO DE APOYO JUDICIAL</v>
      </c>
      <c r="R465">
        <v>45</v>
      </c>
      <c r="S465" t="s">
        <v>1542</v>
      </c>
      <c r="T465" s="10">
        <v>406408</v>
      </c>
      <c r="U465" s="10" t="s">
        <v>7</v>
      </c>
      <c r="V465" s="10" t="str">
        <f t="shared" si="23"/>
        <v>AUXILIAR DE SERVICIOS GENERALES CÓDIGO 406408</v>
      </c>
    </row>
    <row r="466" spans="1:22" x14ac:dyDescent="0.25">
      <c r="A466">
        <v>43655033</v>
      </c>
      <c r="B466" t="s">
        <v>1117</v>
      </c>
      <c r="C466" t="s">
        <v>1118</v>
      </c>
      <c r="D466" t="str">
        <f t="shared" si="21"/>
        <v>SURLEY PATRICIA MARQUEZ SERNA</v>
      </c>
      <c r="E466">
        <v>610</v>
      </c>
      <c r="F466" t="s">
        <v>354</v>
      </c>
      <c r="G466">
        <v>100</v>
      </c>
      <c r="H466" t="s">
        <v>98</v>
      </c>
      <c r="I466">
        <v>3</v>
      </c>
      <c r="J466" t="s">
        <v>212</v>
      </c>
      <c r="K466">
        <v>610</v>
      </c>
      <c r="L466" t="s">
        <v>354</v>
      </c>
      <c r="M466">
        <v>0</v>
      </c>
      <c r="N466" t="s">
        <v>196</v>
      </c>
      <c r="O466">
        <v>0</v>
      </c>
      <c r="P466" t="s">
        <v>196</v>
      </c>
      <c r="Q466" t="str">
        <f t="shared" si="22"/>
        <v>INTENDENCIA REGIONAL DE LA ZONA OCCIDENTAL Y COSTA PACIFICA</v>
      </c>
      <c r="R466">
        <v>44</v>
      </c>
      <c r="S466" t="s">
        <v>3</v>
      </c>
      <c r="T466" s="10">
        <v>204407</v>
      </c>
      <c r="U466" s="10" t="s">
        <v>6</v>
      </c>
      <c r="V466" s="10" t="str">
        <f t="shared" si="23"/>
        <v>PROFESIONAL UNIVERSITARIO CÓDIGO 204407</v>
      </c>
    </row>
    <row r="467" spans="1:22" x14ac:dyDescent="0.25">
      <c r="A467">
        <v>43725163</v>
      </c>
      <c r="B467" t="s">
        <v>1119</v>
      </c>
      <c r="C467" t="s">
        <v>1120</v>
      </c>
      <c r="D467" t="str">
        <f t="shared" si="21"/>
        <v>ROSA ELVIRA CORREA PEREZ</v>
      </c>
      <c r="E467">
        <v>610</v>
      </c>
      <c r="F467" t="s">
        <v>354</v>
      </c>
      <c r="G467">
        <v>100</v>
      </c>
      <c r="H467" t="s">
        <v>98</v>
      </c>
      <c r="I467">
        <v>3</v>
      </c>
      <c r="J467" t="s">
        <v>212</v>
      </c>
      <c r="K467">
        <v>610</v>
      </c>
      <c r="L467" t="s">
        <v>354</v>
      </c>
      <c r="M467">
        <v>0</v>
      </c>
      <c r="N467" t="s">
        <v>196</v>
      </c>
      <c r="O467">
        <v>0</v>
      </c>
      <c r="P467" t="s">
        <v>196</v>
      </c>
      <c r="Q467" t="str">
        <f t="shared" si="22"/>
        <v>INTENDENCIA REGIONAL DE LA ZONA OCCIDENTAL Y COSTA PACIFICA</v>
      </c>
      <c r="R467">
        <v>55</v>
      </c>
      <c r="S467" t="s">
        <v>3</v>
      </c>
      <c r="T467" s="10">
        <v>406408</v>
      </c>
      <c r="U467" s="10" t="s">
        <v>7</v>
      </c>
      <c r="V467" s="10" t="str">
        <f t="shared" si="23"/>
        <v>AUXILIAR DE SERVICIOS GENERALES CÓDIGO 406408</v>
      </c>
    </row>
    <row r="468" spans="1:22" x14ac:dyDescent="0.25">
      <c r="A468">
        <v>43875726</v>
      </c>
      <c r="B468" t="s">
        <v>1121</v>
      </c>
      <c r="C468" t="s">
        <v>1122</v>
      </c>
      <c r="D468" t="str">
        <f t="shared" si="21"/>
        <v>BIBIANA MARIA PEÑA MOLINA</v>
      </c>
      <c r="E468">
        <v>610</v>
      </c>
      <c r="F468" t="s">
        <v>354</v>
      </c>
      <c r="G468">
        <v>100</v>
      </c>
      <c r="H468" t="s">
        <v>98</v>
      </c>
      <c r="I468">
        <v>3</v>
      </c>
      <c r="J468" t="s">
        <v>212</v>
      </c>
      <c r="K468">
        <v>610</v>
      </c>
      <c r="L468" t="s">
        <v>354</v>
      </c>
      <c r="M468">
        <v>0</v>
      </c>
      <c r="N468" t="s">
        <v>196</v>
      </c>
      <c r="O468">
        <v>0</v>
      </c>
      <c r="P468" t="s">
        <v>196</v>
      </c>
      <c r="Q468" t="str">
        <f t="shared" si="22"/>
        <v>INTENDENCIA REGIONAL DE LA ZONA OCCIDENTAL Y COSTA PACIFICA</v>
      </c>
      <c r="R468">
        <v>43</v>
      </c>
      <c r="S468" t="s">
        <v>3</v>
      </c>
      <c r="T468" s="10">
        <v>204411</v>
      </c>
      <c r="U468" s="10" t="s">
        <v>6</v>
      </c>
      <c r="V468" s="10" t="str">
        <f t="shared" si="23"/>
        <v>PROFESIONAL UNIVERSITARIO CÓDIGO 204411</v>
      </c>
    </row>
    <row r="469" spans="1:22" x14ac:dyDescent="0.25">
      <c r="A469">
        <v>42756572</v>
      </c>
      <c r="B469" t="s">
        <v>1123</v>
      </c>
      <c r="C469" t="s">
        <v>1124</v>
      </c>
      <c r="D469" t="str">
        <f t="shared" si="21"/>
        <v>AMID DEL CARMEN DIAZ PLAZA</v>
      </c>
      <c r="E469">
        <v>610</v>
      </c>
      <c r="F469" t="s">
        <v>354</v>
      </c>
      <c r="G469">
        <v>100</v>
      </c>
      <c r="H469" t="s">
        <v>98</v>
      </c>
      <c r="I469">
        <v>3</v>
      </c>
      <c r="J469" t="s">
        <v>212</v>
      </c>
      <c r="K469">
        <v>610</v>
      </c>
      <c r="L469" t="s">
        <v>354</v>
      </c>
      <c r="M469">
        <v>0</v>
      </c>
      <c r="N469" t="s">
        <v>196</v>
      </c>
      <c r="O469">
        <v>0</v>
      </c>
      <c r="P469" t="s">
        <v>196</v>
      </c>
      <c r="Q469" t="str">
        <f t="shared" si="22"/>
        <v>INTENDENCIA REGIONAL DE LA ZONA OCCIDENTAL Y COSTA PACIFICA</v>
      </c>
      <c r="R469">
        <v>63</v>
      </c>
      <c r="S469" t="s">
        <v>3</v>
      </c>
      <c r="T469" s="10">
        <v>204411</v>
      </c>
      <c r="U469" s="10" t="s">
        <v>6</v>
      </c>
      <c r="V469" s="10" t="str">
        <f t="shared" si="23"/>
        <v>PROFESIONAL UNIVERSITARIO CÓDIGO 204411</v>
      </c>
    </row>
    <row r="470" spans="1:22" x14ac:dyDescent="0.25">
      <c r="A470">
        <v>42791738</v>
      </c>
      <c r="B470" t="s">
        <v>1125</v>
      </c>
      <c r="C470" t="s">
        <v>1126</v>
      </c>
      <c r="D470" t="str">
        <f t="shared" si="21"/>
        <v>GLORIA LUCIA VELEZ ARANGO</v>
      </c>
      <c r="E470">
        <v>610</v>
      </c>
      <c r="F470" t="s">
        <v>354</v>
      </c>
      <c r="G470">
        <v>100</v>
      </c>
      <c r="H470" t="s">
        <v>98</v>
      </c>
      <c r="I470">
        <v>3</v>
      </c>
      <c r="J470" t="s">
        <v>212</v>
      </c>
      <c r="K470">
        <v>610</v>
      </c>
      <c r="L470" t="s">
        <v>354</v>
      </c>
      <c r="M470">
        <v>0</v>
      </c>
      <c r="N470" t="s">
        <v>196</v>
      </c>
      <c r="O470">
        <v>0</v>
      </c>
      <c r="P470" t="s">
        <v>196</v>
      </c>
      <c r="Q470" t="str">
        <f t="shared" si="22"/>
        <v>INTENDENCIA REGIONAL DE LA ZONA OCCIDENTAL Y COSTA PACIFICA</v>
      </c>
      <c r="R470">
        <v>53</v>
      </c>
      <c r="S470" t="s">
        <v>3</v>
      </c>
      <c r="T470" s="10">
        <v>202816</v>
      </c>
      <c r="U470" s="10" t="s">
        <v>9</v>
      </c>
      <c r="V470" s="10" t="str">
        <f t="shared" si="23"/>
        <v>PROFESIONAL ESPECIALIZADO CÓDIGO 202816</v>
      </c>
    </row>
    <row r="471" spans="1:22" x14ac:dyDescent="0.25">
      <c r="A471">
        <v>42967383</v>
      </c>
      <c r="B471" t="s">
        <v>294</v>
      </c>
      <c r="C471" t="s">
        <v>1127</v>
      </c>
      <c r="D471" t="str">
        <f t="shared" si="21"/>
        <v>ANGELA MARIA LOPERA VELEZ</v>
      </c>
      <c r="E471">
        <v>610</v>
      </c>
      <c r="F471" t="s">
        <v>354</v>
      </c>
      <c r="G471">
        <v>100</v>
      </c>
      <c r="H471" t="s">
        <v>98</v>
      </c>
      <c r="I471">
        <v>3</v>
      </c>
      <c r="J471" t="s">
        <v>212</v>
      </c>
      <c r="K471">
        <v>610</v>
      </c>
      <c r="L471" t="s">
        <v>354</v>
      </c>
      <c r="M471">
        <v>0</v>
      </c>
      <c r="N471" t="s">
        <v>196</v>
      </c>
      <c r="O471">
        <v>0</v>
      </c>
      <c r="P471" t="s">
        <v>196</v>
      </c>
      <c r="Q471" t="str">
        <f t="shared" si="22"/>
        <v>INTENDENCIA REGIONAL DE LA ZONA OCCIDENTAL Y COSTA PACIFICA</v>
      </c>
      <c r="R471">
        <v>69</v>
      </c>
      <c r="S471" t="s">
        <v>3</v>
      </c>
      <c r="T471" s="10">
        <v>204411</v>
      </c>
      <c r="U471" s="10" t="s">
        <v>6</v>
      </c>
      <c r="V471" s="10" t="str">
        <f t="shared" si="23"/>
        <v>PROFESIONAL UNIVERSITARIO CÓDIGO 204411</v>
      </c>
    </row>
    <row r="472" spans="1:22" x14ac:dyDescent="0.25">
      <c r="A472">
        <v>43031603</v>
      </c>
      <c r="B472" t="s">
        <v>1128</v>
      </c>
      <c r="C472" t="s">
        <v>1129</v>
      </c>
      <c r="D472" t="str">
        <f t="shared" si="21"/>
        <v>MARTHA MARCELA VARGAS VELEZ</v>
      </c>
      <c r="E472">
        <v>610</v>
      </c>
      <c r="F472" t="s">
        <v>354</v>
      </c>
      <c r="G472">
        <v>100</v>
      </c>
      <c r="H472" t="s">
        <v>98</v>
      </c>
      <c r="I472">
        <v>3</v>
      </c>
      <c r="J472" t="s">
        <v>212</v>
      </c>
      <c r="K472">
        <v>610</v>
      </c>
      <c r="L472" t="s">
        <v>354</v>
      </c>
      <c r="M472">
        <v>0</v>
      </c>
      <c r="N472" t="s">
        <v>196</v>
      </c>
      <c r="O472">
        <v>0</v>
      </c>
      <c r="P472" t="s">
        <v>196</v>
      </c>
      <c r="Q472" t="str">
        <f t="shared" si="22"/>
        <v>INTENDENCIA REGIONAL DE LA ZONA OCCIDENTAL Y COSTA PACIFICA</v>
      </c>
      <c r="R472">
        <v>65</v>
      </c>
      <c r="S472" t="s">
        <v>3</v>
      </c>
      <c r="T472" s="10">
        <v>202816</v>
      </c>
      <c r="U472" s="10" t="s">
        <v>9</v>
      </c>
      <c r="V472" s="10" t="str">
        <f t="shared" si="23"/>
        <v>PROFESIONAL ESPECIALIZADO CÓDIGO 202816</v>
      </c>
    </row>
    <row r="473" spans="1:22" x14ac:dyDescent="0.25">
      <c r="A473">
        <v>43200461</v>
      </c>
      <c r="B473" t="s">
        <v>1130</v>
      </c>
      <c r="C473" t="s">
        <v>1131</v>
      </c>
      <c r="D473" t="str">
        <f t="shared" si="21"/>
        <v>ALEJANDRA DEL PILAR GIRALDO BAEZ</v>
      </c>
      <c r="E473">
        <v>610</v>
      </c>
      <c r="F473" t="s">
        <v>354</v>
      </c>
      <c r="G473">
        <v>100</v>
      </c>
      <c r="H473" t="s">
        <v>98</v>
      </c>
      <c r="I473">
        <v>3</v>
      </c>
      <c r="J473" t="s">
        <v>212</v>
      </c>
      <c r="K473">
        <v>610</v>
      </c>
      <c r="L473" t="s">
        <v>354</v>
      </c>
      <c r="M473">
        <v>0</v>
      </c>
      <c r="N473" t="s">
        <v>196</v>
      </c>
      <c r="O473">
        <v>0</v>
      </c>
      <c r="P473" t="s">
        <v>196</v>
      </c>
      <c r="Q473" t="str">
        <f t="shared" si="22"/>
        <v>INTENDENCIA REGIONAL DE LA ZONA OCCIDENTAL Y COSTA PACIFICA</v>
      </c>
      <c r="R473">
        <v>45</v>
      </c>
      <c r="S473" t="s">
        <v>3</v>
      </c>
      <c r="T473" s="10">
        <v>204407</v>
      </c>
      <c r="U473" s="10" t="s">
        <v>6</v>
      </c>
      <c r="V473" s="10" t="str">
        <f t="shared" si="23"/>
        <v>PROFESIONAL UNIVERSITARIO CÓDIGO 204407</v>
      </c>
    </row>
    <row r="474" spans="1:22" x14ac:dyDescent="0.25">
      <c r="A474">
        <v>43204113</v>
      </c>
      <c r="B474" t="s">
        <v>1132</v>
      </c>
      <c r="C474" t="s">
        <v>1133</v>
      </c>
      <c r="D474" t="str">
        <f t="shared" si="21"/>
        <v>CAROLINA MARIA MEJIA OSORNO</v>
      </c>
      <c r="E474">
        <v>610</v>
      </c>
      <c r="F474" t="s">
        <v>354</v>
      </c>
      <c r="G474">
        <v>100</v>
      </c>
      <c r="H474" t="s">
        <v>98</v>
      </c>
      <c r="I474">
        <v>3</v>
      </c>
      <c r="J474" t="s">
        <v>212</v>
      </c>
      <c r="K474">
        <v>610</v>
      </c>
      <c r="L474" t="s">
        <v>354</v>
      </c>
      <c r="M474">
        <v>0</v>
      </c>
      <c r="N474" t="s">
        <v>196</v>
      </c>
      <c r="O474">
        <v>0</v>
      </c>
      <c r="P474" t="s">
        <v>196</v>
      </c>
      <c r="Q474" t="str">
        <f t="shared" si="22"/>
        <v>INTENDENCIA REGIONAL DE LA ZONA OCCIDENTAL Y COSTA PACIFICA</v>
      </c>
      <c r="R474">
        <v>45</v>
      </c>
      <c r="S474" t="s">
        <v>3</v>
      </c>
      <c r="T474" s="10">
        <v>202820</v>
      </c>
      <c r="U474" s="10" t="s">
        <v>9</v>
      </c>
      <c r="V474" s="10" t="str">
        <f t="shared" si="23"/>
        <v>PROFESIONAL ESPECIALIZADO CÓDIGO 202820</v>
      </c>
    </row>
    <row r="475" spans="1:22" x14ac:dyDescent="0.25">
      <c r="A475">
        <v>8487719</v>
      </c>
      <c r="B475" t="s">
        <v>1134</v>
      </c>
      <c r="C475" t="s">
        <v>1135</v>
      </c>
      <c r="D475" t="str">
        <f t="shared" si="21"/>
        <v>CARLOS ARTURO VELASQUEZ GIRALDO</v>
      </c>
      <c r="E475">
        <v>630</v>
      </c>
      <c r="F475" t="s">
        <v>369</v>
      </c>
      <c r="G475">
        <v>100</v>
      </c>
      <c r="H475" t="s">
        <v>98</v>
      </c>
      <c r="I475">
        <v>3</v>
      </c>
      <c r="J475" t="s">
        <v>212</v>
      </c>
      <c r="K475">
        <v>630</v>
      </c>
      <c r="L475" t="s">
        <v>369</v>
      </c>
      <c r="M475">
        <v>0</v>
      </c>
      <c r="N475" t="s">
        <v>196</v>
      </c>
      <c r="O475">
        <v>0</v>
      </c>
      <c r="P475" t="s">
        <v>196</v>
      </c>
      <c r="Q475" t="str">
        <f t="shared" si="22"/>
        <v>INTENDENCIA REGIONAL DE LA ZONA NORTE</v>
      </c>
      <c r="R475">
        <v>39</v>
      </c>
      <c r="S475" t="s">
        <v>1542</v>
      </c>
      <c r="T475" s="10">
        <v>204407</v>
      </c>
      <c r="U475" s="10" t="s">
        <v>6</v>
      </c>
      <c r="V475" s="10" t="str">
        <f t="shared" si="23"/>
        <v>PROFESIONAL UNIVERSITARIO CÓDIGO 204407</v>
      </c>
    </row>
    <row r="476" spans="1:22" x14ac:dyDescent="0.25">
      <c r="A476">
        <v>8495433</v>
      </c>
      <c r="B476" t="s">
        <v>1136</v>
      </c>
      <c r="C476" t="s">
        <v>1137</v>
      </c>
      <c r="D476" t="str">
        <f t="shared" si="21"/>
        <v>MISAEL ALBERTO DE LA HOZ FONTALVO</v>
      </c>
      <c r="E476">
        <v>630</v>
      </c>
      <c r="F476" t="s">
        <v>369</v>
      </c>
      <c r="G476">
        <v>100</v>
      </c>
      <c r="H476" t="s">
        <v>98</v>
      </c>
      <c r="I476">
        <v>3</v>
      </c>
      <c r="J476" t="s">
        <v>212</v>
      </c>
      <c r="K476">
        <v>630</v>
      </c>
      <c r="L476" t="s">
        <v>369</v>
      </c>
      <c r="M476">
        <v>0</v>
      </c>
      <c r="N476" t="s">
        <v>196</v>
      </c>
      <c r="O476">
        <v>0</v>
      </c>
      <c r="P476" t="s">
        <v>196</v>
      </c>
      <c r="Q476" t="str">
        <f t="shared" si="22"/>
        <v>INTENDENCIA REGIONAL DE LA ZONA NORTE</v>
      </c>
      <c r="R476">
        <v>61</v>
      </c>
      <c r="S476" t="s">
        <v>1542</v>
      </c>
      <c r="T476" s="10">
        <v>313214</v>
      </c>
      <c r="U476" s="10" t="s">
        <v>5</v>
      </c>
      <c r="V476" s="10" t="str">
        <f t="shared" si="23"/>
        <v>TECNICO OPERATIVO CÓDIGO 313214</v>
      </c>
    </row>
    <row r="477" spans="1:22" x14ac:dyDescent="0.25">
      <c r="A477">
        <v>8767281</v>
      </c>
      <c r="B477" t="s">
        <v>1138</v>
      </c>
      <c r="C477" t="s">
        <v>1139</v>
      </c>
      <c r="D477" t="str">
        <f t="shared" si="21"/>
        <v>WILLIAM GARCIA MOJICA</v>
      </c>
      <c r="E477">
        <v>630</v>
      </c>
      <c r="F477" t="s">
        <v>369</v>
      </c>
      <c r="G477">
        <v>100</v>
      </c>
      <c r="H477" t="s">
        <v>98</v>
      </c>
      <c r="I477">
        <v>3</v>
      </c>
      <c r="J477" t="s">
        <v>212</v>
      </c>
      <c r="K477">
        <v>630</v>
      </c>
      <c r="L477" t="s">
        <v>369</v>
      </c>
      <c r="M477">
        <v>0</v>
      </c>
      <c r="N477" t="s">
        <v>196</v>
      </c>
      <c r="O477">
        <v>0</v>
      </c>
      <c r="P477" t="s">
        <v>196</v>
      </c>
      <c r="Q477" t="str">
        <f t="shared" si="22"/>
        <v>INTENDENCIA REGIONAL DE LA ZONA NORTE</v>
      </c>
      <c r="R477">
        <v>59</v>
      </c>
      <c r="S477" t="s">
        <v>1542</v>
      </c>
      <c r="T477" s="10">
        <v>204411</v>
      </c>
      <c r="U477" s="10" t="s">
        <v>6</v>
      </c>
      <c r="V477" s="10" t="str">
        <f t="shared" si="23"/>
        <v>PROFESIONAL UNIVERSITARIO CÓDIGO 204411</v>
      </c>
    </row>
    <row r="478" spans="1:22" x14ac:dyDescent="0.25">
      <c r="A478">
        <v>17974279</v>
      </c>
      <c r="B478" t="s">
        <v>669</v>
      </c>
      <c r="C478" t="s">
        <v>1140</v>
      </c>
      <c r="D478" t="str">
        <f t="shared" si="21"/>
        <v>CARLOS ALBERTO CUADRADO PAREJA</v>
      </c>
      <c r="E478">
        <v>630</v>
      </c>
      <c r="F478" t="s">
        <v>369</v>
      </c>
      <c r="G478">
        <v>100</v>
      </c>
      <c r="H478" t="s">
        <v>98</v>
      </c>
      <c r="I478">
        <v>3</v>
      </c>
      <c r="J478" t="s">
        <v>212</v>
      </c>
      <c r="K478">
        <v>630</v>
      </c>
      <c r="L478" t="s">
        <v>369</v>
      </c>
      <c r="M478">
        <v>0</v>
      </c>
      <c r="N478" t="s">
        <v>196</v>
      </c>
      <c r="O478">
        <v>0</v>
      </c>
      <c r="P478" t="s">
        <v>196</v>
      </c>
      <c r="Q478" t="str">
        <f t="shared" si="22"/>
        <v>INTENDENCIA REGIONAL DE LA ZONA NORTE</v>
      </c>
      <c r="R478">
        <v>53</v>
      </c>
      <c r="S478" t="s">
        <v>1542</v>
      </c>
      <c r="T478" s="10">
        <v>421018</v>
      </c>
      <c r="U478" s="10" t="s">
        <v>11</v>
      </c>
      <c r="V478" s="10" t="str">
        <f t="shared" si="23"/>
        <v>SECRETARIO EJECUTIVO CÓDIGO 421018</v>
      </c>
    </row>
    <row r="479" spans="1:22" x14ac:dyDescent="0.25">
      <c r="A479">
        <v>22605513</v>
      </c>
      <c r="B479" t="s">
        <v>1141</v>
      </c>
      <c r="C479" t="s">
        <v>1142</v>
      </c>
      <c r="D479" t="str">
        <f t="shared" si="21"/>
        <v>JAQUELINE ISABEL PACHECO SILVA</v>
      </c>
      <c r="E479">
        <v>630</v>
      </c>
      <c r="F479" t="s">
        <v>369</v>
      </c>
      <c r="G479">
        <v>100</v>
      </c>
      <c r="H479" t="s">
        <v>98</v>
      </c>
      <c r="I479">
        <v>3</v>
      </c>
      <c r="J479" t="s">
        <v>212</v>
      </c>
      <c r="K479">
        <v>630</v>
      </c>
      <c r="L479" t="s">
        <v>369</v>
      </c>
      <c r="M479">
        <v>0</v>
      </c>
      <c r="N479" t="s">
        <v>196</v>
      </c>
      <c r="O479">
        <v>0</v>
      </c>
      <c r="P479" t="s">
        <v>196</v>
      </c>
      <c r="Q479" t="str">
        <f t="shared" si="22"/>
        <v>INTENDENCIA REGIONAL DE LA ZONA NORTE</v>
      </c>
      <c r="R479">
        <v>43</v>
      </c>
      <c r="S479" t="s">
        <v>3</v>
      </c>
      <c r="T479" s="10">
        <v>312416</v>
      </c>
      <c r="U479" s="10" t="s">
        <v>55</v>
      </c>
      <c r="V479" s="10" t="str">
        <f t="shared" si="23"/>
        <v>TECNICO ADMINISTRATIVO CÓDIGO 312416</v>
      </c>
    </row>
    <row r="480" spans="1:22" x14ac:dyDescent="0.25">
      <c r="A480">
        <v>1140886828</v>
      </c>
      <c r="B480" t="s">
        <v>1143</v>
      </c>
      <c r="C480" t="s">
        <v>1144</v>
      </c>
      <c r="D480" t="str">
        <f t="shared" si="21"/>
        <v>CRISTHIAN DAVID GARCIA CAMPO</v>
      </c>
      <c r="E480">
        <v>630</v>
      </c>
      <c r="F480" t="s">
        <v>369</v>
      </c>
      <c r="G480">
        <v>100</v>
      </c>
      <c r="H480" t="s">
        <v>98</v>
      </c>
      <c r="I480">
        <v>3</v>
      </c>
      <c r="J480" t="s">
        <v>212</v>
      </c>
      <c r="K480">
        <v>630</v>
      </c>
      <c r="L480" t="s">
        <v>369</v>
      </c>
      <c r="M480">
        <v>0</v>
      </c>
      <c r="N480" t="s">
        <v>196</v>
      </c>
      <c r="O480">
        <v>0</v>
      </c>
      <c r="P480" t="s">
        <v>196</v>
      </c>
      <c r="Q480" t="str">
        <f t="shared" si="22"/>
        <v>INTENDENCIA REGIONAL DE LA ZONA NORTE</v>
      </c>
      <c r="R480">
        <v>29</v>
      </c>
      <c r="S480" t="s">
        <v>1542</v>
      </c>
      <c r="T480" s="10">
        <v>204411</v>
      </c>
      <c r="U480" s="10" t="s">
        <v>6</v>
      </c>
      <c r="V480" s="10" t="str">
        <f t="shared" si="23"/>
        <v>PROFESIONAL UNIVERSITARIO CÓDIGO 204411</v>
      </c>
    </row>
    <row r="481" spans="1:22" x14ac:dyDescent="0.25">
      <c r="A481">
        <v>1234090897</v>
      </c>
      <c r="B481" t="s">
        <v>1145</v>
      </c>
      <c r="C481" t="s">
        <v>1146</v>
      </c>
      <c r="D481" t="str">
        <f t="shared" si="21"/>
        <v>ANDREA CAROLINA OSORIO VALDES</v>
      </c>
      <c r="E481">
        <v>630</v>
      </c>
      <c r="F481" t="s">
        <v>369</v>
      </c>
      <c r="G481">
        <v>100</v>
      </c>
      <c r="H481" t="s">
        <v>98</v>
      </c>
      <c r="I481">
        <v>3</v>
      </c>
      <c r="J481" t="s">
        <v>212</v>
      </c>
      <c r="K481">
        <v>630</v>
      </c>
      <c r="L481" t="s">
        <v>369</v>
      </c>
      <c r="M481">
        <v>0</v>
      </c>
      <c r="N481" t="s">
        <v>196</v>
      </c>
      <c r="O481">
        <v>0</v>
      </c>
      <c r="P481" t="s">
        <v>196</v>
      </c>
      <c r="Q481" t="str">
        <f t="shared" si="22"/>
        <v>INTENDENCIA REGIONAL DE LA ZONA NORTE</v>
      </c>
      <c r="R481">
        <v>27</v>
      </c>
      <c r="S481" t="s">
        <v>3</v>
      </c>
      <c r="T481" s="10">
        <v>204411</v>
      </c>
      <c r="U481" s="10" t="s">
        <v>6</v>
      </c>
      <c r="V481" s="10" t="str">
        <f t="shared" si="23"/>
        <v>PROFESIONAL UNIVERSITARIO CÓDIGO 204411</v>
      </c>
    </row>
    <row r="482" spans="1:22" x14ac:dyDescent="0.25">
      <c r="A482">
        <v>45515982</v>
      </c>
      <c r="B482" t="s">
        <v>1147</v>
      </c>
      <c r="C482" t="s">
        <v>1148</v>
      </c>
      <c r="D482" t="str">
        <f t="shared" si="21"/>
        <v>ELLA CECILIA NUÑEZ DUARTE</v>
      </c>
      <c r="E482">
        <v>630</v>
      </c>
      <c r="F482" t="s">
        <v>369</v>
      </c>
      <c r="G482">
        <v>100</v>
      </c>
      <c r="H482" t="s">
        <v>98</v>
      </c>
      <c r="I482">
        <v>3</v>
      </c>
      <c r="J482" t="s">
        <v>212</v>
      </c>
      <c r="K482">
        <v>630</v>
      </c>
      <c r="L482" t="s">
        <v>369</v>
      </c>
      <c r="M482">
        <v>0</v>
      </c>
      <c r="N482" t="s">
        <v>196</v>
      </c>
      <c r="O482">
        <v>0</v>
      </c>
      <c r="P482" t="s">
        <v>196</v>
      </c>
      <c r="Q482" t="str">
        <f t="shared" si="22"/>
        <v>INTENDENCIA REGIONAL DE LA ZONA NORTE</v>
      </c>
      <c r="R482">
        <v>51</v>
      </c>
      <c r="S482" t="s">
        <v>3</v>
      </c>
      <c r="T482" s="10">
        <v>204411</v>
      </c>
      <c r="U482" s="10" t="s">
        <v>6</v>
      </c>
      <c r="V482" s="10" t="str">
        <f t="shared" si="23"/>
        <v>PROFESIONAL UNIVERSITARIO CÓDIGO 204411</v>
      </c>
    </row>
    <row r="483" spans="1:22" x14ac:dyDescent="0.25">
      <c r="A483">
        <v>57303372</v>
      </c>
      <c r="B483" t="s">
        <v>1149</v>
      </c>
      <c r="C483" t="s">
        <v>1150</v>
      </c>
      <c r="D483" t="str">
        <f t="shared" si="21"/>
        <v>ANA LORENA CAMPO TORREGROZA</v>
      </c>
      <c r="E483">
        <v>630</v>
      </c>
      <c r="F483" t="s">
        <v>369</v>
      </c>
      <c r="G483">
        <v>100</v>
      </c>
      <c r="H483" t="s">
        <v>98</v>
      </c>
      <c r="I483">
        <v>3</v>
      </c>
      <c r="J483" t="s">
        <v>212</v>
      </c>
      <c r="K483">
        <v>630</v>
      </c>
      <c r="L483" t="s">
        <v>369</v>
      </c>
      <c r="M483">
        <v>0</v>
      </c>
      <c r="N483" t="s">
        <v>196</v>
      </c>
      <c r="O483">
        <v>0</v>
      </c>
      <c r="P483" t="s">
        <v>196</v>
      </c>
      <c r="Q483" t="str">
        <f t="shared" si="22"/>
        <v>INTENDENCIA REGIONAL DE LA ZONA NORTE</v>
      </c>
      <c r="R483">
        <v>53</v>
      </c>
      <c r="S483" t="s">
        <v>3</v>
      </c>
      <c r="T483" s="10">
        <v>204411</v>
      </c>
      <c r="U483" s="10" t="s">
        <v>6</v>
      </c>
      <c r="V483" s="10" t="str">
        <f t="shared" si="23"/>
        <v>PROFESIONAL UNIVERSITARIO CÓDIGO 204411</v>
      </c>
    </row>
    <row r="484" spans="1:22" x14ac:dyDescent="0.25">
      <c r="A484">
        <v>72261437</v>
      </c>
      <c r="B484" t="s">
        <v>785</v>
      </c>
      <c r="C484" t="s">
        <v>1151</v>
      </c>
      <c r="D484" t="str">
        <f t="shared" si="21"/>
        <v>ALEXANDER GUTIERREZ MARMOL</v>
      </c>
      <c r="E484">
        <v>630</v>
      </c>
      <c r="F484" t="s">
        <v>369</v>
      </c>
      <c r="G484">
        <v>100</v>
      </c>
      <c r="H484" t="s">
        <v>98</v>
      </c>
      <c r="I484">
        <v>3</v>
      </c>
      <c r="J484" t="s">
        <v>212</v>
      </c>
      <c r="K484">
        <v>630</v>
      </c>
      <c r="L484" t="s">
        <v>369</v>
      </c>
      <c r="M484">
        <v>0</v>
      </c>
      <c r="N484" t="s">
        <v>196</v>
      </c>
      <c r="O484">
        <v>0</v>
      </c>
      <c r="P484" t="s">
        <v>196</v>
      </c>
      <c r="Q484" t="str">
        <f t="shared" si="22"/>
        <v>INTENDENCIA REGIONAL DE LA ZONA NORTE</v>
      </c>
      <c r="R484">
        <v>44</v>
      </c>
      <c r="S484" t="s">
        <v>1542</v>
      </c>
      <c r="T484" s="10">
        <v>404414</v>
      </c>
      <c r="U484" s="10" t="s">
        <v>8</v>
      </c>
      <c r="V484" s="10" t="str">
        <f t="shared" si="23"/>
        <v>AUXILIAR ADMINISTRATIVO CÓDIGO 404414</v>
      </c>
    </row>
    <row r="485" spans="1:22" x14ac:dyDescent="0.25">
      <c r="A485">
        <v>1004109717</v>
      </c>
      <c r="B485" t="s">
        <v>1152</v>
      </c>
      <c r="C485" t="s">
        <v>1153</v>
      </c>
      <c r="D485" t="str">
        <f t="shared" si="21"/>
        <v>PAMELA PAOLA CABALLERO</v>
      </c>
      <c r="E485">
        <v>630</v>
      </c>
      <c r="F485" t="s">
        <v>369</v>
      </c>
      <c r="G485">
        <v>100</v>
      </c>
      <c r="H485" t="s">
        <v>98</v>
      </c>
      <c r="I485">
        <v>3</v>
      </c>
      <c r="J485" t="s">
        <v>212</v>
      </c>
      <c r="K485">
        <v>630</v>
      </c>
      <c r="L485" t="s">
        <v>369</v>
      </c>
      <c r="M485">
        <v>0</v>
      </c>
      <c r="N485" t="s">
        <v>196</v>
      </c>
      <c r="O485">
        <v>0</v>
      </c>
      <c r="P485" t="s">
        <v>196</v>
      </c>
      <c r="Q485" t="str">
        <f t="shared" si="22"/>
        <v>INTENDENCIA REGIONAL DE LA ZONA NORTE</v>
      </c>
      <c r="R485">
        <v>25</v>
      </c>
      <c r="S485" t="s">
        <v>3</v>
      </c>
      <c r="T485" s="10">
        <v>20441</v>
      </c>
      <c r="U485" s="10" t="s">
        <v>6</v>
      </c>
      <c r="V485" s="10" t="str">
        <f t="shared" si="23"/>
        <v>PROFESIONAL UNIVERSITARIO CÓDIGO 20441</v>
      </c>
    </row>
    <row r="486" spans="1:22" x14ac:dyDescent="0.25">
      <c r="A486">
        <v>1042426089</v>
      </c>
      <c r="B486" t="s">
        <v>1154</v>
      </c>
      <c r="C486" t="s">
        <v>1155</v>
      </c>
      <c r="D486" t="str">
        <f t="shared" si="21"/>
        <v>LUZ AMPARO JULIO PALENCIA</v>
      </c>
      <c r="E486">
        <v>630</v>
      </c>
      <c r="F486" t="s">
        <v>369</v>
      </c>
      <c r="G486">
        <v>100</v>
      </c>
      <c r="H486" t="s">
        <v>98</v>
      </c>
      <c r="I486">
        <v>3</v>
      </c>
      <c r="J486" t="s">
        <v>212</v>
      </c>
      <c r="K486">
        <v>630</v>
      </c>
      <c r="L486" t="s">
        <v>369</v>
      </c>
      <c r="M486">
        <v>0</v>
      </c>
      <c r="N486" t="s">
        <v>196</v>
      </c>
      <c r="O486">
        <v>0</v>
      </c>
      <c r="P486" t="s">
        <v>196</v>
      </c>
      <c r="Q486" t="str">
        <f t="shared" si="22"/>
        <v>INTENDENCIA REGIONAL DE LA ZONA NORTE</v>
      </c>
      <c r="R486">
        <v>24</v>
      </c>
      <c r="S486" t="s">
        <v>3</v>
      </c>
      <c r="T486" s="10">
        <v>406408</v>
      </c>
      <c r="U486" s="10" t="s">
        <v>7</v>
      </c>
      <c r="V486" s="10" t="str">
        <f t="shared" si="23"/>
        <v>AUXILIAR DE SERVICIOS GENERALES CÓDIGO 406408</v>
      </c>
    </row>
    <row r="487" spans="1:22" x14ac:dyDescent="0.25">
      <c r="A487">
        <v>1098734945</v>
      </c>
      <c r="B487" t="s">
        <v>444</v>
      </c>
      <c r="C487" t="s">
        <v>1156</v>
      </c>
      <c r="D487" t="str">
        <f t="shared" si="21"/>
        <v>JUAN SEBASTIAN RODRIGUEZ NARANJO</v>
      </c>
      <c r="E487">
        <v>630</v>
      </c>
      <c r="F487" t="s">
        <v>369</v>
      </c>
      <c r="G487">
        <v>100</v>
      </c>
      <c r="H487" t="s">
        <v>98</v>
      </c>
      <c r="I487">
        <v>3</v>
      </c>
      <c r="J487" t="s">
        <v>212</v>
      </c>
      <c r="K487">
        <v>630</v>
      </c>
      <c r="L487" t="s">
        <v>369</v>
      </c>
      <c r="M487">
        <v>0</v>
      </c>
      <c r="N487" t="s">
        <v>196</v>
      </c>
      <c r="O487">
        <v>0</v>
      </c>
      <c r="P487" t="s">
        <v>196</v>
      </c>
      <c r="Q487" t="str">
        <f t="shared" si="22"/>
        <v>INTENDENCIA REGIONAL DE LA ZONA NORTE</v>
      </c>
      <c r="R487">
        <v>32</v>
      </c>
      <c r="S487" t="s">
        <v>1542</v>
      </c>
      <c r="T487" s="10">
        <v>204411</v>
      </c>
      <c r="U487" s="10" t="s">
        <v>6</v>
      </c>
      <c r="V487" s="10" t="str">
        <f t="shared" si="23"/>
        <v>PROFESIONAL UNIVERSITARIO CÓDIGO 204411</v>
      </c>
    </row>
    <row r="488" spans="1:22" x14ac:dyDescent="0.25">
      <c r="A488">
        <v>28152582</v>
      </c>
      <c r="B488" t="s">
        <v>1157</v>
      </c>
      <c r="C488" t="s">
        <v>1158</v>
      </c>
      <c r="D488" t="str">
        <f t="shared" si="21"/>
        <v>SANDRA MILENA BLANDON CASTRO</v>
      </c>
      <c r="E488">
        <v>640</v>
      </c>
      <c r="F488" t="s">
        <v>372</v>
      </c>
      <c r="G488">
        <v>100</v>
      </c>
      <c r="H488" t="s">
        <v>98</v>
      </c>
      <c r="I488">
        <v>3</v>
      </c>
      <c r="J488" t="s">
        <v>212</v>
      </c>
      <c r="K488">
        <v>640</v>
      </c>
      <c r="L488" t="s">
        <v>372</v>
      </c>
      <c r="M488">
        <v>0</v>
      </c>
      <c r="N488" t="s">
        <v>196</v>
      </c>
      <c r="O488">
        <v>0</v>
      </c>
      <c r="P488" t="s">
        <v>196</v>
      </c>
      <c r="Q488" t="str">
        <f t="shared" si="22"/>
        <v>INTENDENCIA REGIONAL DE LA ZONA DE LOS SANTANDERES Y ARAUCA</v>
      </c>
      <c r="R488">
        <v>45</v>
      </c>
      <c r="S488" t="s">
        <v>3</v>
      </c>
      <c r="T488" s="10">
        <v>406408</v>
      </c>
      <c r="U488" s="10" t="s">
        <v>7</v>
      </c>
      <c r="V488" s="10" t="str">
        <f t="shared" si="23"/>
        <v>AUXILIAR DE SERVICIOS GENERALES CÓDIGO 406408</v>
      </c>
    </row>
    <row r="489" spans="1:22" x14ac:dyDescent="0.25">
      <c r="A489">
        <v>37395857</v>
      </c>
      <c r="B489" t="s">
        <v>1159</v>
      </c>
      <c r="C489" t="s">
        <v>1160</v>
      </c>
      <c r="D489" t="str">
        <f t="shared" si="21"/>
        <v>MARIA JOHANNA BERNAL ROLON</v>
      </c>
      <c r="E489">
        <v>640</v>
      </c>
      <c r="F489" t="s">
        <v>372</v>
      </c>
      <c r="G489">
        <v>100</v>
      </c>
      <c r="H489" t="s">
        <v>98</v>
      </c>
      <c r="I489">
        <v>3</v>
      </c>
      <c r="J489" t="s">
        <v>212</v>
      </c>
      <c r="K489">
        <v>640</v>
      </c>
      <c r="L489" t="s">
        <v>372</v>
      </c>
      <c r="M489">
        <v>0</v>
      </c>
      <c r="N489" t="s">
        <v>196</v>
      </c>
      <c r="O489">
        <v>0</v>
      </c>
      <c r="P489" t="s">
        <v>196</v>
      </c>
      <c r="Q489" t="str">
        <f t="shared" si="22"/>
        <v>INTENDENCIA REGIONAL DE LA ZONA DE LOS SANTANDERES Y ARAUCA</v>
      </c>
      <c r="R489">
        <v>40</v>
      </c>
      <c r="S489" t="s">
        <v>3</v>
      </c>
      <c r="T489" s="10">
        <v>204407</v>
      </c>
      <c r="U489" s="10" t="s">
        <v>6</v>
      </c>
      <c r="V489" s="10" t="str">
        <f t="shared" si="23"/>
        <v>PROFESIONAL UNIVERSITARIO CÓDIGO 204407</v>
      </c>
    </row>
    <row r="490" spans="1:22" x14ac:dyDescent="0.25">
      <c r="A490">
        <v>37645076</v>
      </c>
      <c r="B490" t="s">
        <v>897</v>
      </c>
      <c r="C490" t="s">
        <v>1161</v>
      </c>
      <c r="D490" t="str">
        <f t="shared" si="21"/>
        <v>LUZ MARINA CABALLERO RINCON</v>
      </c>
      <c r="E490">
        <v>640</v>
      </c>
      <c r="F490" t="s">
        <v>372</v>
      </c>
      <c r="G490">
        <v>100</v>
      </c>
      <c r="H490" t="s">
        <v>98</v>
      </c>
      <c r="I490">
        <v>3</v>
      </c>
      <c r="J490" t="s">
        <v>212</v>
      </c>
      <c r="K490">
        <v>640</v>
      </c>
      <c r="L490" t="s">
        <v>372</v>
      </c>
      <c r="M490">
        <v>0</v>
      </c>
      <c r="N490" t="s">
        <v>196</v>
      </c>
      <c r="O490">
        <v>0</v>
      </c>
      <c r="P490" t="s">
        <v>196</v>
      </c>
      <c r="Q490" t="str">
        <f t="shared" si="22"/>
        <v>INTENDENCIA REGIONAL DE LA ZONA DE LOS SANTANDERES Y ARAUCA</v>
      </c>
      <c r="R490">
        <v>60</v>
      </c>
      <c r="S490" t="s">
        <v>3</v>
      </c>
      <c r="T490" s="10">
        <v>204411</v>
      </c>
      <c r="U490" s="10" t="s">
        <v>6</v>
      </c>
      <c r="V490" s="10" t="str">
        <f t="shared" si="23"/>
        <v>PROFESIONAL UNIVERSITARIO CÓDIGO 204411</v>
      </c>
    </row>
    <row r="491" spans="1:22" x14ac:dyDescent="0.25">
      <c r="A491">
        <v>52263851</v>
      </c>
      <c r="B491" t="s">
        <v>224</v>
      </c>
      <c r="C491" t="s">
        <v>1162</v>
      </c>
      <c r="D491" t="str">
        <f t="shared" si="21"/>
        <v>LUISA FERNANDA CASTILLO NARANJO</v>
      </c>
      <c r="E491">
        <v>640</v>
      </c>
      <c r="F491" t="s">
        <v>372</v>
      </c>
      <c r="G491">
        <v>100</v>
      </c>
      <c r="H491" t="s">
        <v>98</v>
      </c>
      <c r="I491">
        <v>3</v>
      </c>
      <c r="J491" t="s">
        <v>212</v>
      </c>
      <c r="K491">
        <v>640</v>
      </c>
      <c r="L491" t="s">
        <v>372</v>
      </c>
      <c r="M491">
        <v>0</v>
      </c>
      <c r="N491" t="s">
        <v>196</v>
      </c>
      <c r="O491">
        <v>0</v>
      </c>
      <c r="P491" t="s">
        <v>196</v>
      </c>
      <c r="Q491" t="str">
        <f t="shared" si="22"/>
        <v>INTENDENCIA REGIONAL DE LA ZONA DE LOS SANTANDERES Y ARAUCA</v>
      </c>
      <c r="R491">
        <v>50</v>
      </c>
      <c r="S491" t="s">
        <v>3</v>
      </c>
      <c r="T491" s="10">
        <v>421015</v>
      </c>
      <c r="U491" s="10" t="s">
        <v>11</v>
      </c>
      <c r="V491" s="10" t="str">
        <f t="shared" si="23"/>
        <v>SECRETARIO EJECUTIVO CÓDIGO 421015</v>
      </c>
    </row>
    <row r="492" spans="1:22" x14ac:dyDescent="0.25">
      <c r="A492">
        <v>60351476</v>
      </c>
      <c r="B492" t="s">
        <v>1163</v>
      </c>
      <c r="C492" t="s">
        <v>1164</v>
      </c>
      <c r="D492" t="str">
        <f t="shared" si="21"/>
        <v>MARLENY SANCHEZ RODRIGUEZ</v>
      </c>
      <c r="E492">
        <v>640</v>
      </c>
      <c r="F492" t="s">
        <v>372</v>
      </c>
      <c r="G492">
        <v>100</v>
      </c>
      <c r="H492" t="s">
        <v>98</v>
      </c>
      <c r="I492">
        <v>3</v>
      </c>
      <c r="J492" t="s">
        <v>212</v>
      </c>
      <c r="K492">
        <v>640</v>
      </c>
      <c r="L492" t="s">
        <v>372</v>
      </c>
      <c r="M492">
        <v>0</v>
      </c>
      <c r="N492" t="s">
        <v>196</v>
      </c>
      <c r="O492">
        <v>0</v>
      </c>
      <c r="P492" t="s">
        <v>196</v>
      </c>
      <c r="Q492" t="str">
        <f t="shared" si="22"/>
        <v>INTENDENCIA REGIONAL DE LA ZONA DE LOS SANTANDERES Y ARAUCA</v>
      </c>
      <c r="R492">
        <v>52</v>
      </c>
      <c r="S492" t="s">
        <v>3</v>
      </c>
      <c r="T492" s="10">
        <v>20441</v>
      </c>
      <c r="U492" s="10" t="s">
        <v>6</v>
      </c>
      <c r="V492" s="10" t="str">
        <f t="shared" si="23"/>
        <v>PROFESIONAL UNIVERSITARIO CÓDIGO 20441</v>
      </c>
    </row>
    <row r="493" spans="1:22" x14ac:dyDescent="0.25">
      <c r="A493">
        <v>63323356</v>
      </c>
      <c r="B493" t="s">
        <v>1165</v>
      </c>
      <c r="C493" t="s">
        <v>1166</v>
      </c>
      <c r="D493" t="str">
        <f t="shared" si="21"/>
        <v>CLAUDIA JARAMILLO VASQUEZ</v>
      </c>
      <c r="E493">
        <v>640</v>
      </c>
      <c r="F493" t="s">
        <v>372</v>
      </c>
      <c r="G493">
        <v>100</v>
      </c>
      <c r="H493" t="s">
        <v>98</v>
      </c>
      <c r="I493">
        <v>3</v>
      </c>
      <c r="J493" t="s">
        <v>212</v>
      </c>
      <c r="K493">
        <v>640</v>
      </c>
      <c r="L493" t="s">
        <v>372</v>
      </c>
      <c r="M493">
        <v>0</v>
      </c>
      <c r="N493" t="s">
        <v>196</v>
      </c>
      <c r="O493">
        <v>0</v>
      </c>
      <c r="P493" t="s">
        <v>196</v>
      </c>
      <c r="Q493" t="str">
        <f t="shared" si="22"/>
        <v>INTENDENCIA REGIONAL DE LA ZONA DE LOS SANTANDERES Y ARAUCA</v>
      </c>
      <c r="R493">
        <v>62</v>
      </c>
      <c r="S493" t="s">
        <v>3</v>
      </c>
      <c r="T493" s="10">
        <v>202816</v>
      </c>
      <c r="U493" s="10" t="s">
        <v>9</v>
      </c>
      <c r="V493" s="10" t="str">
        <f t="shared" si="23"/>
        <v>PROFESIONAL ESPECIALIZADO CÓDIGO 202816</v>
      </c>
    </row>
    <row r="494" spans="1:22" x14ac:dyDescent="0.25">
      <c r="A494">
        <v>1098771540</v>
      </c>
      <c r="B494" t="s">
        <v>1167</v>
      </c>
      <c r="C494" t="s">
        <v>1168</v>
      </c>
      <c r="D494" t="str">
        <f t="shared" si="21"/>
        <v>LUISA PAOLA GUTIERREZ RODRIGUEZ</v>
      </c>
      <c r="E494">
        <v>640</v>
      </c>
      <c r="F494" t="s">
        <v>372</v>
      </c>
      <c r="G494">
        <v>100</v>
      </c>
      <c r="H494" t="s">
        <v>98</v>
      </c>
      <c r="I494">
        <v>3</v>
      </c>
      <c r="J494" t="s">
        <v>212</v>
      </c>
      <c r="K494">
        <v>640</v>
      </c>
      <c r="L494" t="s">
        <v>372</v>
      </c>
      <c r="M494">
        <v>0</v>
      </c>
      <c r="N494" t="s">
        <v>196</v>
      </c>
      <c r="O494">
        <v>0</v>
      </c>
      <c r="P494" t="s">
        <v>196</v>
      </c>
      <c r="Q494" t="str">
        <f t="shared" si="22"/>
        <v>INTENDENCIA REGIONAL DE LA ZONA DE LOS SANTANDERES Y ARAUCA</v>
      </c>
      <c r="R494">
        <v>30</v>
      </c>
      <c r="S494" t="s">
        <v>3</v>
      </c>
      <c r="T494" s="10">
        <v>20441</v>
      </c>
      <c r="U494" s="10" t="s">
        <v>6</v>
      </c>
      <c r="V494" s="10" t="str">
        <f t="shared" si="23"/>
        <v>PROFESIONAL UNIVERSITARIO CÓDIGO 20441</v>
      </c>
    </row>
    <row r="495" spans="1:22" x14ac:dyDescent="0.25">
      <c r="A495">
        <v>1100222371</v>
      </c>
      <c r="B495" t="s">
        <v>1169</v>
      </c>
      <c r="C495" t="s">
        <v>1170</v>
      </c>
      <c r="D495" t="str">
        <f t="shared" si="21"/>
        <v>YULY KATHERIN PATIÑO ZAMBRANO</v>
      </c>
      <c r="E495">
        <v>640</v>
      </c>
      <c r="F495" t="s">
        <v>372</v>
      </c>
      <c r="G495">
        <v>100</v>
      </c>
      <c r="H495" t="s">
        <v>98</v>
      </c>
      <c r="I495">
        <v>3</v>
      </c>
      <c r="J495" t="s">
        <v>212</v>
      </c>
      <c r="K495">
        <v>640</v>
      </c>
      <c r="L495" t="s">
        <v>372</v>
      </c>
      <c r="M495">
        <v>0</v>
      </c>
      <c r="N495" t="s">
        <v>196</v>
      </c>
      <c r="O495">
        <v>0</v>
      </c>
      <c r="P495" t="s">
        <v>196</v>
      </c>
      <c r="Q495" t="str">
        <f t="shared" si="22"/>
        <v>INTENDENCIA REGIONAL DE LA ZONA DE LOS SANTANDERES Y ARAUCA</v>
      </c>
      <c r="R495">
        <v>30</v>
      </c>
      <c r="S495" t="s">
        <v>3</v>
      </c>
      <c r="T495" s="10">
        <v>204407</v>
      </c>
      <c r="U495" s="10" t="s">
        <v>6</v>
      </c>
      <c r="V495" s="10" t="str">
        <f t="shared" si="23"/>
        <v>PROFESIONAL UNIVERSITARIO CÓDIGO 204407</v>
      </c>
    </row>
    <row r="496" spans="1:22" x14ac:dyDescent="0.25">
      <c r="A496">
        <v>1095931158</v>
      </c>
      <c r="B496" t="s">
        <v>1171</v>
      </c>
      <c r="C496" t="s">
        <v>1172</v>
      </c>
      <c r="D496" t="str">
        <f t="shared" si="21"/>
        <v>LEYDI PRIETO AYALA</v>
      </c>
      <c r="E496">
        <v>640</v>
      </c>
      <c r="F496" t="s">
        <v>372</v>
      </c>
      <c r="G496">
        <v>100</v>
      </c>
      <c r="H496" t="s">
        <v>98</v>
      </c>
      <c r="I496">
        <v>3</v>
      </c>
      <c r="J496" t="s">
        <v>212</v>
      </c>
      <c r="K496">
        <v>640</v>
      </c>
      <c r="L496" t="s">
        <v>372</v>
      </c>
      <c r="M496">
        <v>0</v>
      </c>
      <c r="N496" t="s">
        <v>196</v>
      </c>
      <c r="O496">
        <v>0</v>
      </c>
      <c r="P496" t="s">
        <v>196</v>
      </c>
      <c r="Q496" t="str">
        <f t="shared" si="22"/>
        <v>INTENDENCIA REGIONAL DE LA ZONA DE LOS SANTANDERES Y ARAUCA</v>
      </c>
      <c r="R496">
        <v>32</v>
      </c>
      <c r="S496" t="s">
        <v>3</v>
      </c>
      <c r="T496" s="10">
        <v>204407</v>
      </c>
      <c r="U496" s="10" t="s">
        <v>6</v>
      </c>
      <c r="V496" s="10" t="str">
        <f t="shared" si="23"/>
        <v>PROFESIONAL UNIVERSITARIO CÓDIGO 204407</v>
      </c>
    </row>
    <row r="497" spans="1:22" x14ac:dyDescent="0.25">
      <c r="A497">
        <v>1098611581</v>
      </c>
      <c r="B497" t="s">
        <v>1067</v>
      </c>
      <c r="C497" t="s">
        <v>1173</v>
      </c>
      <c r="D497" t="str">
        <f t="shared" si="21"/>
        <v>JOSE LUIS OSORIO QUINTERO</v>
      </c>
      <c r="E497">
        <v>640</v>
      </c>
      <c r="F497" t="s">
        <v>372</v>
      </c>
      <c r="G497">
        <v>100</v>
      </c>
      <c r="H497" t="s">
        <v>98</v>
      </c>
      <c r="I497">
        <v>3</v>
      </c>
      <c r="J497" t="s">
        <v>212</v>
      </c>
      <c r="K497">
        <v>640</v>
      </c>
      <c r="L497" t="s">
        <v>372</v>
      </c>
      <c r="M497">
        <v>0</v>
      </c>
      <c r="N497" t="s">
        <v>196</v>
      </c>
      <c r="O497">
        <v>0</v>
      </c>
      <c r="P497" t="s">
        <v>196</v>
      </c>
      <c r="Q497" t="str">
        <f t="shared" si="22"/>
        <v>INTENDENCIA REGIONAL DE LA ZONA DE LOS SANTANDERES Y ARAUCA</v>
      </c>
      <c r="R497">
        <v>39</v>
      </c>
      <c r="S497" t="s">
        <v>1542</v>
      </c>
      <c r="T497" s="10">
        <v>406408</v>
      </c>
      <c r="U497" s="10" t="s">
        <v>7</v>
      </c>
      <c r="V497" s="10" t="str">
        <f t="shared" si="23"/>
        <v>AUXILIAR DE SERVICIOS GENERALES CÓDIGO 406408</v>
      </c>
    </row>
    <row r="498" spans="1:22" x14ac:dyDescent="0.25">
      <c r="A498">
        <v>1098614564</v>
      </c>
      <c r="B498" t="s">
        <v>1174</v>
      </c>
      <c r="C498" t="s">
        <v>1175</v>
      </c>
      <c r="D498" t="str">
        <f t="shared" si="21"/>
        <v>NEILA PATRICIA CACERES VARGAS</v>
      </c>
      <c r="E498">
        <v>640</v>
      </c>
      <c r="F498" t="s">
        <v>372</v>
      </c>
      <c r="G498">
        <v>100</v>
      </c>
      <c r="H498" t="s">
        <v>98</v>
      </c>
      <c r="I498">
        <v>3</v>
      </c>
      <c r="J498" t="s">
        <v>212</v>
      </c>
      <c r="K498">
        <v>640</v>
      </c>
      <c r="L498" t="s">
        <v>372</v>
      </c>
      <c r="M498">
        <v>0</v>
      </c>
      <c r="N498" t="s">
        <v>196</v>
      </c>
      <c r="O498">
        <v>0</v>
      </c>
      <c r="P498" t="s">
        <v>196</v>
      </c>
      <c r="Q498" t="str">
        <f t="shared" si="22"/>
        <v>INTENDENCIA REGIONAL DE LA ZONA DE LOS SANTANDERES Y ARAUCA</v>
      </c>
      <c r="R498">
        <v>39</v>
      </c>
      <c r="S498" t="s">
        <v>3</v>
      </c>
      <c r="T498" s="10">
        <v>202814</v>
      </c>
      <c r="U498" s="10" t="s">
        <v>9</v>
      </c>
      <c r="V498" s="10" t="str">
        <f t="shared" si="23"/>
        <v>PROFESIONAL ESPECIALIZADO CÓDIGO 202814</v>
      </c>
    </row>
    <row r="499" spans="1:22" x14ac:dyDescent="0.25">
      <c r="A499">
        <v>1098630882</v>
      </c>
      <c r="B499" t="s">
        <v>1176</v>
      </c>
      <c r="C499" t="s">
        <v>1177</v>
      </c>
      <c r="D499" t="str">
        <f t="shared" si="21"/>
        <v>LUZ HELENA RUEDA TOLOZA</v>
      </c>
      <c r="E499">
        <v>640</v>
      </c>
      <c r="F499" t="s">
        <v>372</v>
      </c>
      <c r="G499">
        <v>100</v>
      </c>
      <c r="H499" t="s">
        <v>98</v>
      </c>
      <c r="I499">
        <v>3</v>
      </c>
      <c r="J499" t="s">
        <v>212</v>
      </c>
      <c r="K499">
        <v>640</v>
      </c>
      <c r="L499" t="s">
        <v>372</v>
      </c>
      <c r="M499">
        <v>0</v>
      </c>
      <c r="N499" t="s">
        <v>196</v>
      </c>
      <c r="O499">
        <v>0</v>
      </c>
      <c r="P499" t="s">
        <v>196</v>
      </c>
      <c r="Q499" t="str">
        <f t="shared" si="22"/>
        <v>INTENDENCIA REGIONAL DE LA ZONA DE LOS SANTANDERES Y ARAUCA</v>
      </c>
      <c r="R499">
        <v>38</v>
      </c>
      <c r="S499" t="s">
        <v>3</v>
      </c>
      <c r="T499" s="10">
        <v>204407</v>
      </c>
      <c r="U499" s="10" t="s">
        <v>6</v>
      </c>
      <c r="V499" s="10" t="str">
        <f t="shared" si="23"/>
        <v>PROFESIONAL UNIVERSITARIO CÓDIGO 204407</v>
      </c>
    </row>
    <row r="500" spans="1:22" x14ac:dyDescent="0.25">
      <c r="A500">
        <v>1098653804</v>
      </c>
      <c r="B500" t="s">
        <v>1178</v>
      </c>
      <c r="C500" t="s">
        <v>1179</v>
      </c>
      <c r="D500" t="str">
        <f t="shared" si="21"/>
        <v>WILLIAN FERNANDO GARZON RUIZ</v>
      </c>
      <c r="E500">
        <v>640</v>
      </c>
      <c r="F500" t="s">
        <v>372</v>
      </c>
      <c r="G500">
        <v>100</v>
      </c>
      <c r="H500" t="s">
        <v>98</v>
      </c>
      <c r="I500">
        <v>3</v>
      </c>
      <c r="J500" t="s">
        <v>212</v>
      </c>
      <c r="K500">
        <v>640</v>
      </c>
      <c r="L500" t="s">
        <v>372</v>
      </c>
      <c r="M500">
        <v>0</v>
      </c>
      <c r="N500" t="s">
        <v>196</v>
      </c>
      <c r="O500">
        <v>0</v>
      </c>
      <c r="P500" t="s">
        <v>196</v>
      </c>
      <c r="Q500" t="str">
        <f t="shared" si="22"/>
        <v>INTENDENCIA REGIONAL DE LA ZONA DE LOS SANTANDERES Y ARAUCA</v>
      </c>
      <c r="R500">
        <v>37</v>
      </c>
      <c r="S500" t="s">
        <v>1542</v>
      </c>
      <c r="T500" s="10">
        <v>202816</v>
      </c>
      <c r="U500" s="10" t="s">
        <v>9</v>
      </c>
      <c r="V500" s="10" t="str">
        <f t="shared" si="23"/>
        <v>PROFESIONAL ESPECIALIZADO CÓDIGO 202816</v>
      </c>
    </row>
    <row r="501" spans="1:22" x14ac:dyDescent="0.25">
      <c r="A501">
        <v>79913613</v>
      </c>
      <c r="B501" t="s">
        <v>1180</v>
      </c>
      <c r="C501" t="s">
        <v>1181</v>
      </c>
      <c r="D501" t="str">
        <f t="shared" si="21"/>
        <v>JUAN DAVID ROA LANDAZABAL</v>
      </c>
      <c r="E501">
        <v>660</v>
      </c>
      <c r="F501" t="s">
        <v>128</v>
      </c>
      <c r="G501">
        <v>100</v>
      </c>
      <c r="H501" t="s">
        <v>98</v>
      </c>
      <c r="I501">
        <v>3</v>
      </c>
      <c r="J501" t="s">
        <v>212</v>
      </c>
      <c r="K501">
        <v>660</v>
      </c>
      <c r="L501" t="s">
        <v>128</v>
      </c>
      <c r="M501">
        <v>0</v>
      </c>
      <c r="N501" t="s">
        <v>196</v>
      </c>
      <c r="O501">
        <v>0</v>
      </c>
      <c r="P501" t="s">
        <v>196</v>
      </c>
      <c r="Q501" t="str">
        <f t="shared" si="22"/>
        <v>INTENDENCIA REGIONAL DE CUCUTA</v>
      </c>
      <c r="R501">
        <v>46</v>
      </c>
      <c r="S501" t="s">
        <v>1542</v>
      </c>
      <c r="T501" s="10">
        <v>406408</v>
      </c>
      <c r="U501" s="10" t="s">
        <v>7</v>
      </c>
      <c r="V501" s="10" t="str">
        <f t="shared" si="23"/>
        <v>AUXILIAR DE SERVICIOS GENERALES CÓDIGO 406408</v>
      </c>
    </row>
    <row r="502" spans="1:22" x14ac:dyDescent="0.25">
      <c r="A502">
        <v>1022428715</v>
      </c>
      <c r="B502" t="s">
        <v>1182</v>
      </c>
      <c r="C502" t="s">
        <v>1183</v>
      </c>
      <c r="D502" t="str">
        <f t="shared" si="21"/>
        <v>CESAR RIVERA QUINTERO</v>
      </c>
      <c r="E502">
        <v>660</v>
      </c>
      <c r="F502" t="s">
        <v>128</v>
      </c>
      <c r="G502">
        <v>100</v>
      </c>
      <c r="H502" t="s">
        <v>98</v>
      </c>
      <c r="I502">
        <v>3</v>
      </c>
      <c r="J502" t="s">
        <v>212</v>
      </c>
      <c r="K502">
        <v>660</v>
      </c>
      <c r="L502" t="s">
        <v>128</v>
      </c>
      <c r="M502">
        <v>0</v>
      </c>
      <c r="N502" t="s">
        <v>196</v>
      </c>
      <c r="O502">
        <v>0</v>
      </c>
      <c r="P502" t="s">
        <v>196</v>
      </c>
      <c r="Q502" t="str">
        <f t="shared" si="22"/>
        <v>INTENDENCIA REGIONAL DE CUCUTA</v>
      </c>
      <c r="R502">
        <v>28</v>
      </c>
      <c r="S502" t="s">
        <v>1542</v>
      </c>
      <c r="T502" s="10">
        <v>312416</v>
      </c>
      <c r="U502" s="10" t="s">
        <v>55</v>
      </c>
      <c r="V502" s="10" t="str">
        <f t="shared" si="23"/>
        <v>TECNICO ADMINISTRATIVO CÓDIGO 312416</v>
      </c>
    </row>
    <row r="503" spans="1:22" x14ac:dyDescent="0.25">
      <c r="A503">
        <v>11188843</v>
      </c>
      <c r="B503" t="s">
        <v>1184</v>
      </c>
      <c r="C503" t="s">
        <v>1185</v>
      </c>
      <c r="D503" t="str">
        <f t="shared" si="21"/>
        <v>LUIS OLIVERIO ESPINOSA RUIZ</v>
      </c>
      <c r="E503">
        <v>108</v>
      </c>
      <c r="F503" t="s">
        <v>75</v>
      </c>
      <c r="G503">
        <v>100</v>
      </c>
      <c r="H503" t="s">
        <v>98</v>
      </c>
      <c r="I503">
        <v>6</v>
      </c>
      <c r="J503" t="s">
        <v>266</v>
      </c>
      <c r="K503">
        <v>108</v>
      </c>
      <c r="L503" t="s">
        <v>270</v>
      </c>
      <c r="M503">
        <v>0</v>
      </c>
      <c r="N503" t="s">
        <v>196</v>
      </c>
      <c r="O503">
        <v>0</v>
      </c>
      <c r="P503" t="s">
        <v>196</v>
      </c>
      <c r="Q503" t="str">
        <f t="shared" si="22"/>
        <v>GRUPO DE INNOVACION, DESARROLLO Y ARQUITECTURA DE APLICACIONES</v>
      </c>
      <c r="R503">
        <v>52</v>
      </c>
      <c r="S503" t="s">
        <v>1542</v>
      </c>
      <c r="T503" s="10">
        <v>313214</v>
      </c>
      <c r="U503" s="10" t="s">
        <v>5</v>
      </c>
      <c r="V503" s="10" t="str">
        <f t="shared" si="23"/>
        <v>TECNICO OPERATIVO CÓDIGO 313214</v>
      </c>
    </row>
    <row r="504" spans="1:22" x14ac:dyDescent="0.25">
      <c r="A504">
        <v>1070306994</v>
      </c>
      <c r="B504" t="s">
        <v>1186</v>
      </c>
      <c r="C504" t="s">
        <v>1187</v>
      </c>
      <c r="D504" t="str">
        <f t="shared" si="21"/>
        <v>RUBEN ESTEBAN LUGO MACANA</v>
      </c>
      <c r="E504">
        <v>108</v>
      </c>
      <c r="F504" t="s">
        <v>75</v>
      </c>
      <c r="G504">
        <v>100</v>
      </c>
      <c r="H504" t="s">
        <v>98</v>
      </c>
      <c r="I504">
        <v>6</v>
      </c>
      <c r="J504" t="s">
        <v>266</v>
      </c>
      <c r="K504">
        <v>108</v>
      </c>
      <c r="L504" t="s">
        <v>270</v>
      </c>
      <c r="M504">
        <v>0</v>
      </c>
      <c r="N504" t="s">
        <v>196</v>
      </c>
      <c r="O504">
        <v>0</v>
      </c>
      <c r="P504" t="s">
        <v>196</v>
      </c>
      <c r="Q504" t="str">
        <f t="shared" si="22"/>
        <v>GRUPO DE INNOVACION, DESARROLLO Y ARQUITECTURA DE APLICACIONES</v>
      </c>
      <c r="R504">
        <v>29</v>
      </c>
      <c r="S504" t="s">
        <v>1542</v>
      </c>
      <c r="T504" s="10">
        <v>20441</v>
      </c>
      <c r="U504" s="10" t="s">
        <v>6</v>
      </c>
      <c r="V504" s="10" t="str">
        <f t="shared" si="23"/>
        <v>PROFESIONAL UNIVERSITARIO CÓDIGO 20441</v>
      </c>
    </row>
    <row r="505" spans="1:22" x14ac:dyDescent="0.25">
      <c r="A505">
        <v>52538577</v>
      </c>
      <c r="B505" t="s">
        <v>662</v>
      </c>
      <c r="C505" t="s">
        <v>1188</v>
      </c>
      <c r="D505" t="str">
        <f t="shared" si="21"/>
        <v>CAROLINA CARDENAS ACHURI</v>
      </c>
      <c r="E505">
        <v>108</v>
      </c>
      <c r="F505" t="s">
        <v>75</v>
      </c>
      <c r="G505">
        <v>100</v>
      </c>
      <c r="H505" t="s">
        <v>98</v>
      </c>
      <c r="I505">
        <v>6</v>
      </c>
      <c r="J505" t="s">
        <v>266</v>
      </c>
      <c r="K505">
        <v>108</v>
      </c>
      <c r="L505" t="s">
        <v>270</v>
      </c>
      <c r="M505">
        <v>0</v>
      </c>
      <c r="N505" t="s">
        <v>196</v>
      </c>
      <c r="O505">
        <v>0</v>
      </c>
      <c r="P505" t="s">
        <v>196</v>
      </c>
      <c r="Q505" t="str">
        <f t="shared" si="22"/>
        <v>GRUPO DE INNOVACION, DESARROLLO Y ARQUITECTURA DE APLICACIONES</v>
      </c>
      <c r="R505">
        <v>46</v>
      </c>
      <c r="S505" t="s">
        <v>3</v>
      </c>
      <c r="T505" s="10">
        <v>312416</v>
      </c>
      <c r="U505" s="10" t="s">
        <v>55</v>
      </c>
      <c r="V505" s="10" t="str">
        <f t="shared" si="23"/>
        <v>TECNICO ADMINISTRATIVO CÓDIGO 312416</v>
      </c>
    </row>
    <row r="506" spans="1:22" x14ac:dyDescent="0.25">
      <c r="A506">
        <v>52011673</v>
      </c>
      <c r="B506" t="s">
        <v>679</v>
      </c>
      <c r="C506" t="s">
        <v>1189</v>
      </c>
      <c r="D506" t="str">
        <f t="shared" si="21"/>
        <v>LILIANA CORONADO OTALORA</v>
      </c>
      <c r="E506">
        <v>108</v>
      </c>
      <c r="F506" t="s">
        <v>75</v>
      </c>
      <c r="G506">
        <v>100</v>
      </c>
      <c r="H506" t="s">
        <v>98</v>
      </c>
      <c r="I506">
        <v>6</v>
      </c>
      <c r="J506" t="s">
        <v>266</v>
      </c>
      <c r="K506">
        <v>108</v>
      </c>
      <c r="L506" t="s">
        <v>270</v>
      </c>
      <c r="M506">
        <v>0</v>
      </c>
      <c r="N506" t="s">
        <v>196</v>
      </c>
      <c r="O506">
        <v>0</v>
      </c>
      <c r="P506" t="s">
        <v>196</v>
      </c>
      <c r="Q506" t="str">
        <f t="shared" si="22"/>
        <v>GRUPO DE INNOVACION, DESARROLLO Y ARQUITECTURA DE APLICACIONES</v>
      </c>
      <c r="R506">
        <v>54</v>
      </c>
      <c r="S506" t="s">
        <v>3</v>
      </c>
      <c r="T506" s="10">
        <v>204407</v>
      </c>
      <c r="U506" s="10" t="s">
        <v>6</v>
      </c>
      <c r="V506" s="10" t="str">
        <f t="shared" si="23"/>
        <v>PROFESIONAL UNIVERSITARIO CÓDIGO 204407</v>
      </c>
    </row>
    <row r="507" spans="1:22" x14ac:dyDescent="0.25">
      <c r="A507">
        <v>1073689158</v>
      </c>
      <c r="B507" t="s">
        <v>1190</v>
      </c>
      <c r="C507" t="s">
        <v>1191</v>
      </c>
      <c r="D507" t="str">
        <f t="shared" si="21"/>
        <v>ERIKA YULIETH DIAZ INFANTE</v>
      </c>
      <c r="E507">
        <v>505</v>
      </c>
      <c r="F507" t="s">
        <v>76</v>
      </c>
      <c r="G507">
        <v>100</v>
      </c>
      <c r="H507" t="s">
        <v>98</v>
      </c>
      <c r="I507">
        <v>5</v>
      </c>
      <c r="J507" t="s">
        <v>83</v>
      </c>
      <c r="K507">
        <v>505</v>
      </c>
      <c r="L507" t="s">
        <v>76</v>
      </c>
      <c r="M507">
        <v>0</v>
      </c>
      <c r="N507" t="s">
        <v>196</v>
      </c>
      <c r="O507">
        <v>0</v>
      </c>
      <c r="P507" t="s">
        <v>196</v>
      </c>
      <c r="Q507" t="str">
        <f t="shared" si="22"/>
        <v>DIRECCION DE TALENTO HUMANO</v>
      </c>
      <c r="R507">
        <v>34</v>
      </c>
      <c r="S507" t="s">
        <v>3</v>
      </c>
      <c r="T507" s="10">
        <v>404414</v>
      </c>
      <c r="U507" s="10" t="s">
        <v>8</v>
      </c>
      <c r="V507" s="10" t="str">
        <f t="shared" si="23"/>
        <v>AUXILIAR ADMINISTRATIVO CÓDIGO 404414</v>
      </c>
    </row>
    <row r="508" spans="1:22" x14ac:dyDescent="0.25">
      <c r="A508">
        <v>1026306172</v>
      </c>
      <c r="B508" t="s">
        <v>1192</v>
      </c>
      <c r="C508" t="s">
        <v>1193</v>
      </c>
      <c r="D508" t="str">
        <f t="shared" si="21"/>
        <v>NATALIA FRANCISCA ARANGUREN ACEVEDO</v>
      </c>
      <c r="E508">
        <v>505</v>
      </c>
      <c r="F508" t="s">
        <v>76</v>
      </c>
      <c r="G508">
        <v>100</v>
      </c>
      <c r="H508" t="s">
        <v>98</v>
      </c>
      <c r="I508">
        <v>5</v>
      </c>
      <c r="J508" t="s">
        <v>83</v>
      </c>
      <c r="K508">
        <v>505</v>
      </c>
      <c r="L508" t="s">
        <v>76</v>
      </c>
      <c r="M508">
        <v>0</v>
      </c>
      <c r="N508" t="s">
        <v>196</v>
      </c>
      <c r="O508">
        <v>0</v>
      </c>
      <c r="P508" t="s">
        <v>196</v>
      </c>
      <c r="Q508" t="str">
        <f t="shared" si="22"/>
        <v>DIRECCION DE TALENTO HUMANO</v>
      </c>
      <c r="R508">
        <v>26</v>
      </c>
      <c r="S508" t="s">
        <v>3</v>
      </c>
      <c r="T508" s="10">
        <v>102011</v>
      </c>
      <c r="U508" s="10" t="s">
        <v>13</v>
      </c>
      <c r="V508" s="10" t="str">
        <f t="shared" si="23"/>
        <v>ASESOR CÓDIGO 102011</v>
      </c>
    </row>
    <row r="509" spans="1:22" x14ac:dyDescent="0.25">
      <c r="A509">
        <v>1049606297</v>
      </c>
      <c r="B509" t="s">
        <v>1194</v>
      </c>
      <c r="C509" t="s">
        <v>1195</v>
      </c>
      <c r="D509" t="str">
        <f t="shared" si="21"/>
        <v>TANIA MARCELA GUERRERO GARCIA</v>
      </c>
      <c r="E509">
        <v>505</v>
      </c>
      <c r="F509" t="s">
        <v>76</v>
      </c>
      <c r="G509">
        <v>100</v>
      </c>
      <c r="H509" t="s">
        <v>98</v>
      </c>
      <c r="I509">
        <v>5</v>
      </c>
      <c r="J509" t="s">
        <v>83</v>
      </c>
      <c r="K509">
        <v>505</v>
      </c>
      <c r="L509" t="s">
        <v>76</v>
      </c>
      <c r="M509">
        <v>0</v>
      </c>
      <c r="N509" t="s">
        <v>196</v>
      </c>
      <c r="O509">
        <v>0</v>
      </c>
      <c r="P509" t="s">
        <v>196</v>
      </c>
      <c r="Q509" t="str">
        <f t="shared" si="22"/>
        <v>DIRECCION DE TALENTO HUMANO</v>
      </c>
      <c r="R509">
        <v>38</v>
      </c>
      <c r="S509" t="s">
        <v>3</v>
      </c>
      <c r="T509" s="10">
        <v>204407</v>
      </c>
      <c r="U509" s="10" t="s">
        <v>6</v>
      </c>
      <c r="V509" s="10" t="str">
        <f t="shared" si="23"/>
        <v>PROFESIONAL UNIVERSITARIO CÓDIGO 204407</v>
      </c>
    </row>
    <row r="510" spans="1:22" x14ac:dyDescent="0.25">
      <c r="A510">
        <v>53099417</v>
      </c>
      <c r="B510" t="s">
        <v>1196</v>
      </c>
      <c r="C510" t="s">
        <v>1197</v>
      </c>
      <c r="D510" t="str">
        <f t="shared" si="21"/>
        <v>GINA MILDRED CARDENAS IPUZ</v>
      </c>
      <c r="E510">
        <v>505</v>
      </c>
      <c r="F510" t="s">
        <v>76</v>
      </c>
      <c r="G510">
        <v>100</v>
      </c>
      <c r="H510" t="s">
        <v>98</v>
      </c>
      <c r="I510">
        <v>5</v>
      </c>
      <c r="J510" t="s">
        <v>83</v>
      </c>
      <c r="K510">
        <v>505</v>
      </c>
      <c r="L510" t="s">
        <v>76</v>
      </c>
      <c r="M510">
        <v>0</v>
      </c>
      <c r="N510" t="s">
        <v>196</v>
      </c>
      <c r="O510">
        <v>0</v>
      </c>
      <c r="P510" t="s">
        <v>196</v>
      </c>
      <c r="Q510" t="str">
        <f t="shared" si="22"/>
        <v>DIRECCION DE TALENTO HUMANO</v>
      </c>
      <c r="R510">
        <v>40</v>
      </c>
      <c r="S510" t="s">
        <v>3</v>
      </c>
      <c r="T510" s="10">
        <v>312416</v>
      </c>
      <c r="U510" s="10" t="s">
        <v>55</v>
      </c>
      <c r="V510" s="10" t="str">
        <f t="shared" si="23"/>
        <v>TECNICO ADMINISTRATIVO CÓDIGO 312416</v>
      </c>
    </row>
    <row r="511" spans="1:22" x14ac:dyDescent="0.25">
      <c r="A511">
        <v>52394165</v>
      </c>
      <c r="B511" t="s">
        <v>1198</v>
      </c>
      <c r="C511" t="s">
        <v>1199</v>
      </c>
      <c r="D511" t="str">
        <f t="shared" si="21"/>
        <v>ALEJANDRA TOBON DIAZ</v>
      </c>
      <c r="E511">
        <v>505</v>
      </c>
      <c r="F511" t="s">
        <v>76</v>
      </c>
      <c r="G511">
        <v>100</v>
      </c>
      <c r="H511" t="s">
        <v>98</v>
      </c>
      <c r="I511">
        <v>5</v>
      </c>
      <c r="J511" t="s">
        <v>83</v>
      </c>
      <c r="K511">
        <v>505</v>
      </c>
      <c r="L511" t="s">
        <v>76</v>
      </c>
      <c r="M511">
        <v>0</v>
      </c>
      <c r="N511" t="s">
        <v>196</v>
      </c>
      <c r="O511">
        <v>0</v>
      </c>
      <c r="P511" t="s">
        <v>196</v>
      </c>
      <c r="Q511" t="str">
        <f t="shared" si="22"/>
        <v>DIRECCION DE TALENTO HUMANO</v>
      </c>
      <c r="R511">
        <v>46</v>
      </c>
      <c r="S511" t="s">
        <v>3</v>
      </c>
      <c r="T511" s="10">
        <v>100193</v>
      </c>
      <c r="U511" s="10" t="s">
        <v>1200</v>
      </c>
      <c r="V511" s="10" t="str">
        <f t="shared" si="23"/>
        <v>DIRECTOR TECNICO CÓDIGO 100193</v>
      </c>
    </row>
    <row r="512" spans="1:22" x14ac:dyDescent="0.25">
      <c r="A512">
        <v>52464012</v>
      </c>
      <c r="B512" t="s">
        <v>1201</v>
      </c>
      <c r="C512" t="s">
        <v>1202</v>
      </c>
      <c r="D512" t="str">
        <f t="shared" si="21"/>
        <v>ELIANA PATRICIA ARDILA SANCHEZ</v>
      </c>
      <c r="E512">
        <v>505</v>
      </c>
      <c r="F512" t="s">
        <v>76</v>
      </c>
      <c r="G512">
        <v>100</v>
      </c>
      <c r="H512" t="s">
        <v>98</v>
      </c>
      <c r="I512">
        <v>5</v>
      </c>
      <c r="J512" t="s">
        <v>83</v>
      </c>
      <c r="K512">
        <v>505</v>
      </c>
      <c r="L512" t="s">
        <v>76</v>
      </c>
      <c r="M512">
        <v>0</v>
      </c>
      <c r="N512" t="s">
        <v>196</v>
      </c>
      <c r="O512">
        <v>0</v>
      </c>
      <c r="P512" t="s">
        <v>196</v>
      </c>
      <c r="Q512" t="str">
        <f t="shared" si="22"/>
        <v>DIRECCION DE TALENTO HUMANO</v>
      </c>
      <c r="R512">
        <v>46</v>
      </c>
      <c r="S512" t="s">
        <v>3</v>
      </c>
      <c r="T512" s="10">
        <v>102011</v>
      </c>
      <c r="U512" s="10" t="s">
        <v>13</v>
      </c>
      <c r="V512" s="10" t="str">
        <f t="shared" si="23"/>
        <v>ASESOR CÓDIGO 102011</v>
      </c>
    </row>
    <row r="513" spans="1:22" x14ac:dyDescent="0.25">
      <c r="A513">
        <v>17970688</v>
      </c>
      <c r="B513" t="s">
        <v>1203</v>
      </c>
      <c r="C513" t="s">
        <v>1204</v>
      </c>
      <c r="D513" t="str">
        <f t="shared" si="21"/>
        <v>CELSO CAMILO CORRALES VASQUEZ</v>
      </c>
      <c r="E513">
        <v>303</v>
      </c>
      <c r="F513" t="s">
        <v>85</v>
      </c>
      <c r="G513">
        <v>100</v>
      </c>
      <c r="H513" t="s">
        <v>98</v>
      </c>
      <c r="I513">
        <v>8</v>
      </c>
      <c r="J513" t="s">
        <v>1205</v>
      </c>
      <c r="K513">
        <v>0</v>
      </c>
      <c r="L513" t="s">
        <v>196</v>
      </c>
      <c r="M513">
        <v>0</v>
      </c>
      <c r="N513" t="s">
        <v>196</v>
      </c>
      <c r="O513">
        <v>0</v>
      </c>
      <c r="P513" t="s">
        <v>196</v>
      </c>
      <c r="Q513" t="str">
        <f t="shared" si="22"/>
        <v>DIRECCION DE SUPERVISION DE CAMARAS DE COMERCIO Y SUS REGISTRO PUBLICOS</v>
      </c>
      <c r="R513">
        <v>69</v>
      </c>
      <c r="S513" t="s">
        <v>1542</v>
      </c>
      <c r="T513" s="10">
        <v>202814</v>
      </c>
      <c r="U513" s="10" t="s">
        <v>9</v>
      </c>
      <c r="V513" s="10" t="str">
        <f t="shared" si="23"/>
        <v>PROFESIONAL ESPECIALIZADO CÓDIGO 202814</v>
      </c>
    </row>
    <row r="514" spans="1:22" x14ac:dyDescent="0.25">
      <c r="A514">
        <v>19444897</v>
      </c>
      <c r="B514" t="s">
        <v>1206</v>
      </c>
      <c r="C514" t="s">
        <v>1207</v>
      </c>
      <c r="D514" t="str">
        <f t="shared" si="21"/>
        <v>FRANCISCO JAVIER LARA DAVID</v>
      </c>
      <c r="E514">
        <v>900</v>
      </c>
      <c r="F514" t="s">
        <v>62</v>
      </c>
      <c r="G514">
        <v>100</v>
      </c>
      <c r="H514" t="s">
        <v>98</v>
      </c>
      <c r="I514">
        <v>2</v>
      </c>
      <c r="J514" t="s">
        <v>195</v>
      </c>
      <c r="K514">
        <v>0</v>
      </c>
      <c r="L514" t="s">
        <v>196</v>
      </c>
      <c r="M514">
        <v>0</v>
      </c>
      <c r="N514" t="s">
        <v>196</v>
      </c>
      <c r="O514">
        <v>0</v>
      </c>
      <c r="P514" t="s">
        <v>196</v>
      </c>
      <c r="Q514" t="str">
        <f t="shared" si="22"/>
        <v>DELEGATURAS</v>
      </c>
      <c r="R514">
        <v>64</v>
      </c>
      <c r="S514" t="s">
        <v>1542</v>
      </c>
      <c r="T514" s="10">
        <v>10519</v>
      </c>
      <c r="U514" s="10" t="s">
        <v>58</v>
      </c>
      <c r="V514" s="10" t="str">
        <f t="shared" si="23"/>
        <v>DIRECTOR DE SUPER INTENDENCIA CÓDIGO 10519</v>
      </c>
    </row>
    <row r="515" spans="1:22" x14ac:dyDescent="0.25">
      <c r="A515">
        <v>19489347</v>
      </c>
      <c r="B515" t="s">
        <v>1208</v>
      </c>
      <c r="C515" t="s">
        <v>1209</v>
      </c>
      <c r="D515" t="str">
        <f t="shared" ref="D515:D578" si="24">TRIM(B515)&amp;" "&amp;TRIM(C515)</f>
        <v>LUIS GUILLERMO CASTELLANOS CAMARGO</v>
      </c>
      <c r="E515">
        <v>500</v>
      </c>
      <c r="F515" t="s">
        <v>83</v>
      </c>
      <c r="G515">
        <v>100</v>
      </c>
      <c r="H515" t="s">
        <v>98</v>
      </c>
      <c r="I515">
        <v>5</v>
      </c>
      <c r="J515" t="s">
        <v>83</v>
      </c>
      <c r="K515">
        <v>0</v>
      </c>
      <c r="L515" t="s">
        <v>196</v>
      </c>
      <c r="M515">
        <v>0</v>
      </c>
      <c r="N515" t="s">
        <v>196</v>
      </c>
      <c r="O515">
        <v>0</v>
      </c>
      <c r="P515" t="s">
        <v>196</v>
      </c>
      <c r="Q515" t="str">
        <f t="shared" ref="Q515:Q578" si="25">IF(TRIM(P515)="NIVEL",IF(TRIM(N515)="NIVEL",IF(TRIM(L515)="NIVEL",IF(TRIM(J515)="NIVEL",TRIM(H515),TRIM(J515)),TRIM(L515)),TRIM(N515)),TRIM(P515))</f>
        <v>SECRETARIA GENERAL</v>
      </c>
      <c r="R515">
        <v>63</v>
      </c>
      <c r="S515" t="s">
        <v>1542</v>
      </c>
      <c r="T515" s="10">
        <v>102015</v>
      </c>
      <c r="U515" s="10" t="s">
        <v>13</v>
      </c>
      <c r="V515" s="10" t="str">
        <f t="shared" ref="V515:V578" si="26">TRIM(U515)&amp;" CÓDIGO "&amp;TRIM(T515)</f>
        <v>ASESOR CÓDIGO 102015</v>
      </c>
    </row>
    <row r="516" spans="1:22" x14ac:dyDescent="0.25">
      <c r="A516">
        <v>1023913323</v>
      </c>
      <c r="B516" t="s">
        <v>1210</v>
      </c>
      <c r="C516" t="s">
        <v>1211</v>
      </c>
      <c r="D516" t="str">
        <f t="shared" si="24"/>
        <v>JOHAN STEVEN HORTUA AREVALO</v>
      </c>
      <c r="E516">
        <v>500</v>
      </c>
      <c r="F516" t="s">
        <v>83</v>
      </c>
      <c r="G516">
        <v>100</v>
      </c>
      <c r="H516" t="s">
        <v>98</v>
      </c>
      <c r="I516">
        <v>5</v>
      </c>
      <c r="J516" t="s">
        <v>83</v>
      </c>
      <c r="K516">
        <v>0</v>
      </c>
      <c r="L516" t="s">
        <v>196</v>
      </c>
      <c r="M516">
        <v>0</v>
      </c>
      <c r="N516" t="s">
        <v>196</v>
      </c>
      <c r="O516">
        <v>0</v>
      </c>
      <c r="P516" t="s">
        <v>196</v>
      </c>
      <c r="Q516" t="str">
        <f t="shared" si="25"/>
        <v>SECRETARIA GENERAL</v>
      </c>
      <c r="R516">
        <v>33</v>
      </c>
      <c r="S516" t="s">
        <v>1542</v>
      </c>
      <c r="T516" s="10">
        <v>102011</v>
      </c>
      <c r="U516" s="10" t="s">
        <v>13</v>
      </c>
      <c r="V516" s="10" t="str">
        <f t="shared" si="26"/>
        <v>ASESOR CÓDIGO 102011</v>
      </c>
    </row>
    <row r="517" spans="1:22" x14ac:dyDescent="0.25">
      <c r="A517">
        <v>1032462874</v>
      </c>
      <c r="B517" t="s">
        <v>1212</v>
      </c>
      <c r="C517" t="s">
        <v>1213</v>
      </c>
      <c r="D517" t="str">
        <f t="shared" si="24"/>
        <v>STEFHANIA SANCHEZ ZAMBRANO</v>
      </c>
      <c r="E517">
        <v>303</v>
      </c>
      <c r="F517" t="s">
        <v>85</v>
      </c>
      <c r="G517">
        <v>100</v>
      </c>
      <c r="H517" t="s">
        <v>98</v>
      </c>
      <c r="I517">
        <v>8</v>
      </c>
      <c r="J517" t="s">
        <v>1205</v>
      </c>
      <c r="K517">
        <v>0</v>
      </c>
      <c r="L517" t="s">
        <v>196</v>
      </c>
      <c r="M517">
        <v>0</v>
      </c>
      <c r="N517" t="s">
        <v>196</v>
      </c>
      <c r="O517">
        <v>0</v>
      </c>
      <c r="P517" t="s">
        <v>196</v>
      </c>
      <c r="Q517" t="str">
        <f t="shared" si="25"/>
        <v>DIRECCION DE SUPERVISION DE CAMARAS DE COMERCIO Y SUS REGISTRO PUBLICOS</v>
      </c>
      <c r="R517">
        <v>31</v>
      </c>
      <c r="S517" t="s">
        <v>3</v>
      </c>
      <c r="T517" s="10">
        <v>20441</v>
      </c>
      <c r="U517" s="10" t="s">
        <v>6</v>
      </c>
      <c r="V517" s="10" t="str">
        <f t="shared" si="26"/>
        <v>PROFESIONAL UNIVERSITARIO CÓDIGO 20441</v>
      </c>
    </row>
    <row r="518" spans="1:22" x14ac:dyDescent="0.25">
      <c r="A518">
        <v>1014305007</v>
      </c>
      <c r="B518" t="s">
        <v>925</v>
      </c>
      <c r="C518" t="s">
        <v>1214</v>
      </c>
      <c r="D518" t="str">
        <f t="shared" si="24"/>
        <v>VALENTINA ASTUDILLO HERNANDEZ</v>
      </c>
      <c r="E518">
        <v>500</v>
      </c>
      <c r="F518" t="s">
        <v>83</v>
      </c>
      <c r="G518">
        <v>100</v>
      </c>
      <c r="H518" t="s">
        <v>98</v>
      </c>
      <c r="I518">
        <v>5</v>
      </c>
      <c r="J518" t="s">
        <v>83</v>
      </c>
      <c r="K518">
        <v>0</v>
      </c>
      <c r="L518" t="s">
        <v>196</v>
      </c>
      <c r="M518">
        <v>0</v>
      </c>
      <c r="N518" t="s">
        <v>196</v>
      </c>
      <c r="O518">
        <v>0</v>
      </c>
      <c r="P518" t="s">
        <v>196</v>
      </c>
      <c r="Q518" t="str">
        <f t="shared" si="25"/>
        <v>SECRETARIA GENERAL</v>
      </c>
      <c r="R518">
        <v>26</v>
      </c>
      <c r="S518" t="s">
        <v>3</v>
      </c>
      <c r="T518" s="10">
        <v>421018</v>
      </c>
      <c r="U518" s="10" t="s">
        <v>11</v>
      </c>
      <c r="V518" s="10" t="str">
        <f t="shared" si="26"/>
        <v>SECRETARIO EJECUTIVO CÓDIGO 421018</v>
      </c>
    </row>
    <row r="519" spans="1:22" x14ac:dyDescent="0.25">
      <c r="A519">
        <v>1019023868</v>
      </c>
      <c r="B519" t="s">
        <v>610</v>
      </c>
      <c r="C519" t="s">
        <v>1215</v>
      </c>
      <c r="D519" t="str">
        <f t="shared" si="24"/>
        <v>MARTHA LILIANA MENDOZA MARTINEZ</v>
      </c>
      <c r="E519">
        <v>303</v>
      </c>
      <c r="F519" t="s">
        <v>85</v>
      </c>
      <c r="G519">
        <v>100</v>
      </c>
      <c r="H519" t="s">
        <v>98</v>
      </c>
      <c r="I519">
        <v>8</v>
      </c>
      <c r="J519" t="s">
        <v>1205</v>
      </c>
      <c r="K519">
        <v>0</v>
      </c>
      <c r="L519" t="s">
        <v>196</v>
      </c>
      <c r="M519">
        <v>0</v>
      </c>
      <c r="N519" t="s">
        <v>196</v>
      </c>
      <c r="O519">
        <v>0</v>
      </c>
      <c r="P519" t="s">
        <v>196</v>
      </c>
      <c r="Q519" t="str">
        <f t="shared" si="25"/>
        <v>DIRECCION DE SUPERVISION DE CAMARAS DE COMERCIO Y SUS REGISTRO PUBLICOS</v>
      </c>
      <c r="R519">
        <v>37</v>
      </c>
      <c r="S519" t="s">
        <v>3</v>
      </c>
      <c r="T519" s="10">
        <v>204411</v>
      </c>
      <c r="U519" s="10" t="s">
        <v>6</v>
      </c>
      <c r="V519" s="10" t="str">
        <f t="shared" si="26"/>
        <v>PROFESIONAL UNIVERSITARIO CÓDIGO 204411</v>
      </c>
    </row>
    <row r="520" spans="1:22" x14ac:dyDescent="0.25">
      <c r="A520">
        <v>1019062555</v>
      </c>
      <c r="B520" t="s">
        <v>796</v>
      </c>
      <c r="C520" t="s">
        <v>1216</v>
      </c>
      <c r="D520" t="str">
        <f t="shared" si="24"/>
        <v>SEBASTIAN SALGADO MORALES</v>
      </c>
      <c r="E520">
        <v>303</v>
      </c>
      <c r="F520" t="s">
        <v>85</v>
      </c>
      <c r="G520">
        <v>100</v>
      </c>
      <c r="H520" t="s">
        <v>98</v>
      </c>
      <c r="I520">
        <v>8</v>
      </c>
      <c r="J520" t="s">
        <v>1205</v>
      </c>
      <c r="K520">
        <v>0</v>
      </c>
      <c r="L520" t="s">
        <v>196</v>
      </c>
      <c r="M520">
        <v>0</v>
      </c>
      <c r="N520" t="s">
        <v>196</v>
      </c>
      <c r="O520">
        <v>0</v>
      </c>
      <c r="P520" t="s">
        <v>196</v>
      </c>
      <c r="Q520" t="str">
        <f t="shared" si="25"/>
        <v>DIRECCION DE SUPERVISION DE CAMARAS DE COMERCIO Y SUS REGISTRO PUBLICOS</v>
      </c>
      <c r="R520">
        <v>34</v>
      </c>
      <c r="S520" t="s">
        <v>1542</v>
      </c>
      <c r="T520" s="10">
        <v>202814</v>
      </c>
      <c r="U520" s="10" t="s">
        <v>9</v>
      </c>
      <c r="V520" s="10" t="str">
        <f t="shared" si="26"/>
        <v>PROFESIONAL ESPECIALIZADO CÓDIGO 202814</v>
      </c>
    </row>
    <row r="521" spans="1:22" x14ac:dyDescent="0.25">
      <c r="A521">
        <v>1020715141</v>
      </c>
      <c r="B521" t="s">
        <v>1217</v>
      </c>
      <c r="C521" t="s">
        <v>1218</v>
      </c>
      <c r="D521" t="str">
        <f t="shared" si="24"/>
        <v>IVONNE COMBARIZA ORTIZ</v>
      </c>
      <c r="E521">
        <v>500</v>
      </c>
      <c r="F521" t="s">
        <v>83</v>
      </c>
      <c r="G521">
        <v>100</v>
      </c>
      <c r="H521" t="s">
        <v>98</v>
      </c>
      <c r="I521">
        <v>5</v>
      </c>
      <c r="J521" t="s">
        <v>83</v>
      </c>
      <c r="K521">
        <v>0</v>
      </c>
      <c r="L521" t="s">
        <v>196</v>
      </c>
      <c r="M521">
        <v>0</v>
      </c>
      <c r="N521" t="s">
        <v>196</v>
      </c>
      <c r="O521">
        <v>0</v>
      </c>
      <c r="P521" t="s">
        <v>196</v>
      </c>
      <c r="Q521" t="str">
        <f t="shared" si="25"/>
        <v>SECRETARIA GENERAL</v>
      </c>
      <c r="R521">
        <v>39</v>
      </c>
      <c r="S521" t="s">
        <v>3</v>
      </c>
      <c r="T521" s="10">
        <v>102011</v>
      </c>
      <c r="U521" s="10" t="s">
        <v>13</v>
      </c>
      <c r="V521" s="10" t="str">
        <f t="shared" si="26"/>
        <v>ASESOR CÓDIGO 102011</v>
      </c>
    </row>
    <row r="522" spans="1:22" x14ac:dyDescent="0.25">
      <c r="A522">
        <v>1010037129</v>
      </c>
      <c r="B522" t="s">
        <v>1219</v>
      </c>
      <c r="C522" t="s">
        <v>1220</v>
      </c>
      <c r="D522" t="str">
        <f t="shared" si="24"/>
        <v>JUAN JOSE ARRIETA CASTILLA</v>
      </c>
      <c r="E522">
        <v>303</v>
      </c>
      <c r="F522" t="s">
        <v>85</v>
      </c>
      <c r="G522">
        <v>100</v>
      </c>
      <c r="H522" t="s">
        <v>98</v>
      </c>
      <c r="I522">
        <v>8</v>
      </c>
      <c r="J522" t="s">
        <v>1205</v>
      </c>
      <c r="K522">
        <v>0</v>
      </c>
      <c r="L522" t="s">
        <v>196</v>
      </c>
      <c r="M522">
        <v>0</v>
      </c>
      <c r="N522" t="s">
        <v>196</v>
      </c>
      <c r="O522">
        <v>0</v>
      </c>
      <c r="P522" t="s">
        <v>196</v>
      </c>
      <c r="Q522" t="str">
        <f t="shared" si="25"/>
        <v>DIRECCION DE SUPERVISION DE CAMARAS DE COMERCIO Y SUS REGISTRO PUBLICOS</v>
      </c>
      <c r="R522">
        <v>24</v>
      </c>
      <c r="S522" t="s">
        <v>1542</v>
      </c>
      <c r="T522" s="10">
        <v>20441</v>
      </c>
      <c r="U522" s="10" t="s">
        <v>6</v>
      </c>
      <c r="V522" s="10" t="str">
        <f t="shared" si="26"/>
        <v>PROFESIONAL UNIVERSITARIO CÓDIGO 20441</v>
      </c>
    </row>
    <row r="523" spans="1:22" x14ac:dyDescent="0.25">
      <c r="A523">
        <v>19490292</v>
      </c>
      <c r="B523" t="s">
        <v>1221</v>
      </c>
      <c r="C523" t="s">
        <v>1222</v>
      </c>
      <c r="D523" t="str">
        <f t="shared" si="24"/>
        <v>CESAR FUENTES MURILLO</v>
      </c>
      <c r="E523">
        <v>500</v>
      </c>
      <c r="F523" t="s">
        <v>83</v>
      </c>
      <c r="G523">
        <v>100</v>
      </c>
      <c r="H523" t="s">
        <v>98</v>
      </c>
      <c r="I523">
        <v>5</v>
      </c>
      <c r="J523" t="s">
        <v>83</v>
      </c>
      <c r="K523">
        <v>0</v>
      </c>
      <c r="L523" t="s">
        <v>196</v>
      </c>
      <c r="M523">
        <v>0</v>
      </c>
      <c r="N523" t="s">
        <v>196</v>
      </c>
      <c r="O523">
        <v>0</v>
      </c>
      <c r="P523" t="s">
        <v>196</v>
      </c>
      <c r="Q523" t="str">
        <f t="shared" si="25"/>
        <v>SECRETARIA GENERAL</v>
      </c>
      <c r="R523">
        <v>64</v>
      </c>
      <c r="S523" t="s">
        <v>1542</v>
      </c>
      <c r="T523" s="10">
        <v>410314</v>
      </c>
      <c r="U523" s="10" t="s">
        <v>54</v>
      </c>
      <c r="V523" s="10" t="str">
        <f t="shared" si="26"/>
        <v>CONDUCTOR MECANICO CÓDIGO 410314</v>
      </c>
    </row>
    <row r="524" spans="1:22" x14ac:dyDescent="0.25">
      <c r="A524">
        <v>39778996</v>
      </c>
      <c r="B524" t="s">
        <v>1223</v>
      </c>
      <c r="C524" t="s">
        <v>1224</v>
      </c>
      <c r="D524" t="str">
        <f t="shared" si="24"/>
        <v>MARCELA EUGENIA DORIA GOMEZ</v>
      </c>
      <c r="E524">
        <v>303</v>
      </c>
      <c r="F524" t="s">
        <v>85</v>
      </c>
      <c r="G524">
        <v>100</v>
      </c>
      <c r="H524" t="s">
        <v>98</v>
      </c>
      <c r="I524">
        <v>8</v>
      </c>
      <c r="J524" t="s">
        <v>1205</v>
      </c>
      <c r="K524">
        <v>0</v>
      </c>
      <c r="L524" t="s">
        <v>196</v>
      </c>
      <c r="M524">
        <v>0</v>
      </c>
      <c r="N524" t="s">
        <v>196</v>
      </c>
      <c r="O524">
        <v>0</v>
      </c>
      <c r="P524" t="s">
        <v>196</v>
      </c>
      <c r="Q524" t="str">
        <f t="shared" si="25"/>
        <v>DIRECCION DE SUPERVISION DE CAMARAS DE COMERCIO Y SUS REGISTRO PUBLICOS</v>
      </c>
      <c r="R524">
        <v>56</v>
      </c>
      <c r="S524" t="s">
        <v>3</v>
      </c>
      <c r="T524" s="10">
        <v>102015</v>
      </c>
      <c r="U524" s="10" t="s">
        <v>13</v>
      </c>
      <c r="V524" s="10" t="str">
        <f t="shared" si="26"/>
        <v>ASESOR CÓDIGO 102015</v>
      </c>
    </row>
    <row r="525" spans="1:22" x14ac:dyDescent="0.25">
      <c r="A525">
        <v>73199092</v>
      </c>
      <c r="B525" t="s">
        <v>1225</v>
      </c>
      <c r="C525" t="s">
        <v>1226</v>
      </c>
      <c r="D525" t="str">
        <f t="shared" si="24"/>
        <v>JULIO ENRIQUE FLOREZ ECHENIQUE</v>
      </c>
      <c r="E525">
        <v>303</v>
      </c>
      <c r="F525" t="s">
        <v>85</v>
      </c>
      <c r="G525">
        <v>100</v>
      </c>
      <c r="H525" t="s">
        <v>98</v>
      </c>
      <c r="I525">
        <v>8</v>
      </c>
      <c r="J525" t="s">
        <v>1205</v>
      </c>
      <c r="K525">
        <v>0</v>
      </c>
      <c r="L525" t="s">
        <v>196</v>
      </c>
      <c r="M525">
        <v>0</v>
      </c>
      <c r="N525" t="s">
        <v>196</v>
      </c>
      <c r="O525">
        <v>0</v>
      </c>
      <c r="P525" t="s">
        <v>196</v>
      </c>
      <c r="Q525" t="str">
        <f t="shared" si="25"/>
        <v>DIRECCION DE SUPERVISION DE CAMARAS DE COMERCIO Y SUS REGISTRO PUBLICOS</v>
      </c>
      <c r="R525">
        <v>42</v>
      </c>
      <c r="S525" t="s">
        <v>1542</v>
      </c>
      <c r="T525" s="10">
        <v>204411</v>
      </c>
      <c r="U525" s="10" t="s">
        <v>6</v>
      </c>
      <c r="V525" s="10" t="str">
        <f t="shared" si="26"/>
        <v>PROFESIONAL UNIVERSITARIO CÓDIGO 204411</v>
      </c>
    </row>
    <row r="526" spans="1:22" x14ac:dyDescent="0.25">
      <c r="A526">
        <v>52366937</v>
      </c>
      <c r="B526" t="s">
        <v>1227</v>
      </c>
      <c r="C526" t="s">
        <v>1228</v>
      </c>
      <c r="D526" t="str">
        <f t="shared" si="24"/>
        <v>ELIANA MARCELA ROCHA RAMIREZ</v>
      </c>
      <c r="E526">
        <v>317</v>
      </c>
      <c r="F526" t="s">
        <v>1229</v>
      </c>
      <c r="G526">
        <v>100</v>
      </c>
      <c r="H526" t="s">
        <v>98</v>
      </c>
      <c r="I526">
        <v>8</v>
      </c>
      <c r="J526" t="s">
        <v>1205</v>
      </c>
      <c r="K526">
        <v>317</v>
      </c>
      <c r="L526" t="s">
        <v>1229</v>
      </c>
      <c r="M526">
        <v>0</v>
      </c>
      <c r="N526" t="s">
        <v>196</v>
      </c>
      <c r="O526">
        <v>0</v>
      </c>
      <c r="P526" t="s">
        <v>196</v>
      </c>
      <c r="Q526" t="str">
        <f t="shared" si="25"/>
        <v>GRUPO DE FORMALIZACION A COMERCIANTES</v>
      </c>
      <c r="R526">
        <v>48</v>
      </c>
      <c r="S526" t="s">
        <v>3</v>
      </c>
      <c r="T526" s="10">
        <v>20441</v>
      </c>
      <c r="U526" s="10" t="s">
        <v>6</v>
      </c>
      <c r="V526" s="10" t="str">
        <f t="shared" si="26"/>
        <v>PROFESIONAL UNIVERSITARIO CÓDIGO 20441</v>
      </c>
    </row>
    <row r="527" spans="1:22" x14ac:dyDescent="0.25">
      <c r="A527">
        <v>52699477</v>
      </c>
      <c r="B527" t="s">
        <v>1157</v>
      </c>
      <c r="C527" t="s">
        <v>1230</v>
      </c>
      <c r="D527" t="str">
        <f t="shared" si="24"/>
        <v>SANDRA MILENA CASTIBLANCO ANGULO</v>
      </c>
      <c r="E527">
        <v>317</v>
      </c>
      <c r="F527" t="s">
        <v>1229</v>
      </c>
      <c r="G527">
        <v>100</v>
      </c>
      <c r="H527" t="s">
        <v>98</v>
      </c>
      <c r="I527">
        <v>8</v>
      </c>
      <c r="J527" t="s">
        <v>1205</v>
      </c>
      <c r="K527">
        <v>317</v>
      </c>
      <c r="L527" t="s">
        <v>1229</v>
      </c>
      <c r="M527">
        <v>0</v>
      </c>
      <c r="N527" t="s">
        <v>196</v>
      </c>
      <c r="O527">
        <v>0</v>
      </c>
      <c r="P527" t="s">
        <v>196</v>
      </c>
      <c r="Q527" t="str">
        <f t="shared" si="25"/>
        <v>GRUPO DE FORMALIZACION A COMERCIANTES</v>
      </c>
      <c r="R527">
        <v>45</v>
      </c>
      <c r="S527" t="s">
        <v>3</v>
      </c>
      <c r="T527" s="10">
        <v>204411</v>
      </c>
      <c r="U527" s="10" t="s">
        <v>6</v>
      </c>
      <c r="V527" s="10" t="str">
        <f t="shared" si="26"/>
        <v>PROFESIONAL UNIVERSITARIO CÓDIGO 204411</v>
      </c>
    </row>
    <row r="528" spans="1:22" x14ac:dyDescent="0.25">
      <c r="A528">
        <v>7527667</v>
      </c>
      <c r="B528" t="s">
        <v>1231</v>
      </c>
      <c r="C528" t="s">
        <v>1232</v>
      </c>
      <c r="D528" t="str">
        <f t="shared" si="24"/>
        <v>ARLEY GONZALEZ PELAEZ</v>
      </c>
      <c r="E528">
        <v>355</v>
      </c>
      <c r="F528" t="s">
        <v>936</v>
      </c>
      <c r="G528">
        <v>100</v>
      </c>
      <c r="H528" t="s">
        <v>98</v>
      </c>
      <c r="I528">
        <v>2</v>
      </c>
      <c r="J528" t="s">
        <v>195</v>
      </c>
      <c r="K528">
        <v>300</v>
      </c>
      <c r="L528" t="s">
        <v>78</v>
      </c>
      <c r="M528">
        <v>302</v>
      </c>
      <c r="N528" t="s">
        <v>851</v>
      </c>
      <c r="O528">
        <v>355</v>
      </c>
      <c r="P528" t="s">
        <v>936</v>
      </c>
      <c r="Q528" t="str">
        <f t="shared" si="25"/>
        <v>GRUPO DE INSPECCION VIGILANCIA Y CONTROL</v>
      </c>
      <c r="R528">
        <v>66</v>
      </c>
      <c r="S528" t="s">
        <v>1542</v>
      </c>
      <c r="T528" s="10">
        <v>202820</v>
      </c>
      <c r="U528" s="10" t="s">
        <v>9</v>
      </c>
      <c r="V528" s="10" t="str">
        <f t="shared" si="26"/>
        <v>PROFESIONAL ESPECIALIZADO CÓDIGO 202820</v>
      </c>
    </row>
    <row r="529" spans="1:22" x14ac:dyDescent="0.25">
      <c r="A529">
        <v>1126078153</v>
      </c>
      <c r="B529" t="s">
        <v>925</v>
      </c>
      <c r="C529" t="s">
        <v>1233</v>
      </c>
      <c r="D529" t="str">
        <f t="shared" si="24"/>
        <v>VALENTINA RAMIREZ GUTIERREZ</v>
      </c>
      <c r="E529">
        <v>302</v>
      </c>
      <c r="F529" t="s">
        <v>127</v>
      </c>
      <c r="G529">
        <v>100</v>
      </c>
      <c r="H529" t="s">
        <v>98</v>
      </c>
      <c r="I529">
        <v>2</v>
      </c>
      <c r="J529" t="s">
        <v>195</v>
      </c>
      <c r="K529">
        <v>300</v>
      </c>
      <c r="L529" t="s">
        <v>78</v>
      </c>
      <c r="M529">
        <v>302</v>
      </c>
      <c r="N529" t="s">
        <v>851</v>
      </c>
      <c r="O529">
        <v>0</v>
      </c>
      <c r="P529" t="s">
        <v>196</v>
      </c>
      <c r="Q529" t="str">
        <f t="shared" si="25"/>
        <v>DIRECCION DE SUPERVISION EMPRESARIAL</v>
      </c>
      <c r="R529">
        <v>27</v>
      </c>
      <c r="S529" t="s">
        <v>3</v>
      </c>
      <c r="T529" s="10">
        <v>204407</v>
      </c>
      <c r="U529" s="10" t="s">
        <v>6</v>
      </c>
      <c r="V529" s="10" t="str">
        <f t="shared" si="26"/>
        <v>PROFESIONAL UNIVERSITARIO CÓDIGO 204407</v>
      </c>
    </row>
    <row r="530" spans="1:22" x14ac:dyDescent="0.25">
      <c r="A530">
        <v>1030589619</v>
      </c>
      <c r="B530" t="s">
        <v>1234</v>
      </c>
      <c r="C530" t="s">
        <v>1235</v>
      </c>
      <c r="D530" t="str">
        <f t="shared" si="24"/>
        <v>GINA PAOLA MARTINEZ GOMEZ</v>
      </c>
      <c r="E530">
        <v>355</v>
      </c>
      <c r="F530" t="s">
        <v>936</v>
      </c>
      <c r="G530">
        <v>100</v>
      </c>
      <c r="H530" t="s">
        <v>98</v>
      </c>
      <c r="I530">
        <v>2</v>
      </c>
      <c r="J530" t="s">
        <v>195</v>
      </c>
      <c r="K530">
        <v>300</v>
      </c>
      <c r="L530" t="s">
        <v>78</v>
      </c>
      <c r="M530">
        <v>302</v>
      </c>
      <c r="N530" t="s">
        <v>851</v>
      </c>
      <c r="O530">
        <v>355</v>
      </c>
      <c r="P530" t="s">
        <v>936</v>
      </c>
      <c r="Q530" t="str">
        <f t="shared" si="25"/>
        <v>GRUPO DE INSPECCION VIGILANCIA Y CONTROL</v>
      </c>
      <c r="R530">
        <v>34</v>
      </c>
      <c r="S530" t="s">
        <v>3</v>
      </c>
      <c r="T530" s="10">
        <v>20441</v>
      </c>
      <c r="U530" s="10" t="s">
        <v>6</v>
      </c>
      <c r="V530" s="10" t="str">
        <f t="shared" si="26"/>
        <v>PROFESIONAL UNIVERSITARIO CÓDIGO 20441</v>
      </c>
    </row>
    <row r="531" spans="1:22" x14ac:dyDescent="0.25">
      <c r="A531">
        <v>1082970468</v>
      </c>
      <c r="B531" t="s">
        <v>1236</v>
      </c>
      <c r="C531" t="s">
        <v>1237</v>
      </c>
      <c r="D531" t="str">
        <f t="shared" si="24"/>
        <v>ANDRES ALFONSO GALOFRE CAMPO</v>
      </c>
      <c r="E531">
        <v>355</v>
      </c>
      <c r="F531" t="s">
        <v>936</v>
      </c>
      <c r="G531">
        <v>100</v>
      </c>
      <c r="H531" t="s">
        <v>98</v>
      </c>
      <c r="I531">
        <v>2</v>
      </c>
      <c r="J531" t="s">
        <v>195</v>
      </c>
      <c r="K531">
        <v>300</v>
      </c>
      <c r="L531" t="s">
        <v>78</v>
      </c>
      <c r="M531">
        <v>302</v>
      </c>
      <c r="N531" t="s">
        <v>851</v>
      </c>
      <c r="O531">
        <v>355</v>
      </c>
      <c r="P531" t="s">
        <v>936</v>
      </c>
      <c r="Q531" t="str">
        <f t="shared" si="25"/>
        <v>GRUPO DE INSPECCION VIGILANCIA Y CONTROL</v>
      </c>
      <c r="R531">
        <v>32</v>
      </c>
      <c r="S531" t="s">
        <v>1542</v>
      </c>
      <c r="T531" s="10">
        <v>20441</v>
      </c>
      <c r="U531" s="10" t="s">
        <v>6</v>
      </c>
      <c r="V531" s="10" t="str">
        <f t="shared" si="26"/>
        <v>PROFESIONAL UNIVERSITARIO CÓDIGO 20441</v>
      </c>
    </row>
    <row r="532" spans="1:22" x14ac:dyDescent="0.25">
      <c r="A532">
        <v>1016005516</v>
      </c>
      <c r="B532" t="s">
        <v>1238</v>
      </c>
      <c r="C532" t="s">
        <v>1239</v>
      </c>
      <c r="D532" t="str">
        <f t="shared" si="24"/>
        <v>GINA PAOLA GOMEZ PEREZ</v>
      </c>
      <c r="E532">
        <v>355</v>
      </c>
      <c r="F532" t="s">
        <v>936</v>
      </c>
      <c r="G532">
        <v>100</v>
      </c>
      <c r="H532" t="s">
        <v>98</v>
      </c>
      <c r="I532">
        <v>2</v>
      </c>
      <c r="J532" t="s">
        <v>195</v>
      </c>
      <c r="K532">
        <v>300</v>
      </c>
      <c r="L532" t="s">
        <v>78</v>
      </c>
      <c r="M532">
        <v>302</v>
      </c>
      <c r="N532" t="s">
        <v>851</v>
      </c>
      <c r="O532">
        <v>355</v>
      </c>
      <c r="P532" t="s">
        <v>936</v>
      </c>
      <c r="Q532" t="str">
        <f t="shared" si="25"/>
        <v>GRUPO DE INSPECCION VIGILANCIA Y CONTROL</v>
      </c>
      <c r="R532">
        <v>38</v>
      </c>
      <c r="S532" t="s">
        <v>3</v>
      </c>
      <c r="T532" s="10">
        <v>202814</v>
      </c>
      <c r="U532" s="10" t="s">
        <v>9</v>
      </c>
      <c r="V532" s="10" t="str">
        <f t="shared" si="26"/>
        <v>PROFESIONAL ESPECIALIZADO CÓDIGO 202814</v>
      </c>
    </row>
    <row r="533" spans="1:22" x14ac:dyDescent="0.25">
      <c r="A533">
        <v>1020819626</v>
      </c>
      <c r="B533" t="s">
        <v>309</v>
      </c>
      <c r="C533" t="s">
        <v>1240</v>
      </c>
      <c r="D533" t="str">
        <f t="shared" si="24"/>
        <v>ANDREA REMOLINA MURILLO</v>
      </c>
      <c r="E533">
        <v>355</v>
      </c>
      <c r="F533" t="s">
        <v>936</v>
      </c>
      <c r="G533">
        <v>100</v>
      </c>
      <c r="H533" t="s">
        <v>98</v>
      </c>
      <c r="I533">
        <v>2</v>
      </c>
      <c r="J533" t="s">
        <v>195</v>
      </c>
      <c r="K533">
        <v>300</v>
      </c>
      <c r="L533" t="s">
        <v>78</v>
      </c>
      <c r="M533">
        <v>302</v>
      </c>
      <c r="N533" t="s">
        <v>851</v>
      </c>
      <c r="O533">
        <v>355</v>
      </c>
      <c r="P533" t="s">
        <v>936</v>
      </c>
      <c r="Q533" t="str">
        <f t="shared" si="25"/>
        <v>GRUPO DE INSPECCION VIGILANCIA Y CONTROL</v>
      </c>
      <c r="R533">
        <v>29</v>
      </c>
      <c r="S533" t="s">
        <v>3</v>
      </c>
      <c r="T533" s="10">
        <v>204407</v>
      </c>
      <c r="U533" s="10" t="s">
        <v>6</v>
      </c>
      <c r="V533" s="10" t="str">
        <f t="shared" si="26"/>
        <v>PROFESIONAL UNIVERSITARIO CÓDIGO 204407</v>
      </c>
    </row>
    <row r="534" spans="1:22" x14ac:dyDescent="0.25">
      <c r="A534">
        <v>19447482</v>
      </c>
      <c r="B534" t="s">
        <v>1241</v>
      </c>
      <c r="C534" t="s">
        <v>1242</v>
      </c>
      <c r="D534" t="str">
        <f t="shared" si="24"/>
        <v>LUIS MIGUEL MARTINEZ RODRIGUEZ</v>
      </c>
      <c r="E534">
        <v>355</v>
      </c>
      <c r="F534" t="s">
        <v>936</v>
      </c>
      <c r="G534">
        <v>100</v>
      </c>
      <c r="H534" t="s">
        <v>98</v>
      </c>
      <c r="I534">
        <v>2</v>
      </c>
      <c r="J534" t="s">
        <v>195</v>
      </c>
      <c r="K534">
        <v>300</v>
      </c>
      <c r="L534" t="s">
        <v>78</v>
      </c>
      <c r="M534">
        <v>302</v>
      </c>
      <c r="N534" t="s">
        <v>851</v>
      </c>
      <c r="O534">
        <v>355</v>
      </c>
      <c r="P534" t="s">
        <v>936</v>
      </c>
      <c r="Q534" t="str">
        <f t="shared" si="25"/>
        <v>GRUPO DE INSPECCION VIGILANCIA Y CONTROL</v>
      </c>
      <c r="R534">
        <v>64</v>
      </c>
      <c r="S534" t="s">
        <v>1542</v>
      </c>
      <c r="T534" s="10">
        <v>202814</v>
      </c>
      <c r="U534" s="10" t="s">
        <v>9</v>
      </c>
      <c r="V534" s="10" t="str">
        <f t="shared" si="26"/>
        <v>PROFESIONAL ESPECIALIZADO CÓDIGO 202814</v>
      </c>
    </row>
    <row r="535" spans="1:22" x14ac:dyDescent="0.25">
      <c r="A535">
        <v>30560638</v>
      </c>
      <c r="B535" t="s">
        <v>1243</v>
      </c>
      <c r="C535" t="s">
        <v>255</v>
      </c>
      <c r="D535" t="str">
        <f t="shared" si="24"/>
        <v>CARMEN AUXILIADORA GONZALEZ DIAZ</v>
      </c>
      <c r="E535">
        <v>355</v>
      </c>
      <c r="F535" t="s">
        <v>936</v>
      </c>
      <c r="G535">
        <v>100</v>
      </c>
      <c r="H535" t="s">
        <v>98</v>
      </c>
      <c r="I535">
        <v>2</v>
      </c>
      <c r="J535" t="s">
        <v>195</v>
      </c>
      <c r="K535">
        <v>300</v>
      </c>
      <c r="L535" t="s">
        <v>78</v>
      </c>
      <c r="M535">
        <v>302</v>
      </c>
      <c r="N535" t="s">
        <v>851</v>
      </c>
      <c r="O535">
        <v>355</v>
      </c>
      <c r="P535" t="s">
        <v>936</v>
      </c>
      <c r="Q535" t="str">
        <f t="shared" si="25"/>
        <v>GRUPO DE INSPECCION VIGILANCIA Y CONTROL</v>
      </c>
      <c r="R535">
        <v>68</v>
      </c>
      <c r="S535" t="s">
        <v>3</v>
      </c>
      <c r="T535" s="10">
        <v>312416</v>
      </c>
      <c r="U535" s="10" t="s">
        <v>55</v>
      </c>
      <c r="V535" s="10" t="str">
        <f t="shared" si="26"/>
        <v>TECNICO ADMINISTRATIVO CÓDIGO 312416</v>
      </c>
    </row>
    <row r="536" spans="1:22" x14ac:dyDescent="0.25">
      <c r="A536">
        <v>72179974</v>
      </c>
      <c r="B536" t="s">
        <v>1244</v>
      </c>
      <c r="C536" t="s">
        <v>1245</v>
      </c>
      <c r="D536" t="str">
        <f t="shared" si="24"/>
        <v>SERGIO FLOREZ RONCANCIO</v>
      </c>
      <c r="E536">
        <v>355</v>
      </c>
      <c r="F536" t="s">
        <v>936</v>
      </c>
      <c r="G536">
        <v>100</v>
      </c>
      <c r="H536" t="s">
        <v>98</v>
      </c>
      <c r="I536">
        <v>2</v>
      </c>
      <c r="J536" t="s">
        <v>195</v>
      </c>
      <c r="K536">
        <v>300</v>
      </c>
      <c r="L536" t="s">
        <v>78</v>
      </c>
      <c r="M536">
        <v>302</v>
      </c>
      <c r="N536" t="s">
        <v>851</v>
      </c>
      <c r="O536">
        <v>355</v>
      </c>
      <c r="P536" t="s">
        <v>936</v>
      </c>
      <c r="Q536" t="str">
        <f t="shared" si="25"/>
        <v>GRUPO DE INSPECCION VIGILANCIA Y CONTROL</v>
      </c>
      <c r="R536">
        <v>53</v>
      </c>
      <c r="S536" t="s">
        <v>1542</v>
      </c>
      <c r="T536" s="10">
        <v>202820</v>
      </c>
      <c r="U536" s="10" t="s">
        <v>9</v>
      </c>
      <c r="V536" s="10" t="str">
        <f t="shared" si="26"/>
        <v>PROFESIONAL ESPECIALIZADO CÓDIGO 202820</v>
      </c>
    </row>
    <row r="537" spans="1:22" x14ac:dyDescent="0.25">
      <c r="A537">
        <v>52072582</v>
      </c>
      <c r="B537" t="s">
        <v>1246</v>
      </c>
      <c r="C537" t="s">
        <v>1247</v>
      </c>
      <c r="D537" t="str">
        <f t="shared" si="24"/>
        <v>IVONNE ROCIO OLIVA RODRIGUEZ</v>
      </c>
      <c r="E537">
        <v>355</v>
      </c>
      <c r="F537" t="s">
        <v>936</v>
      </c>
      <c r="G537">
        <v>100</v>
      </c>
      <c r="H537" t="s">
        <v>98</v>
      </c>
      <c r="I537">
        <v>2</v>
      </c>
      <c r="J537" t="s">
        <v>195</v>
      </c>
      <c r="K537">
        <v>300</v>
      </c>
      <c r="L537" t="s">
        <v>78</v>
      </c>
      <c r="M537">
        <v>302</v>
      </c>
      <c r="N537" t="s">
        <v>851</v>
      </c>
      <c r="O537">
        <v>355</v>
      </c>
      <c r="P537" t="s">
        <v>936</v>
      </c>
      <c r="Q537" t="str">
        <f t="shared" si="25"/>
        <v>GRUPO DE INSPECCION VIGILANCIA Y CONTROL</v>
      </c>
      <c r="R537">
        <v>53</v>
      </c>
      <c r="S537" t="s">
        <v>3</v>
      </c>
      <c r="T537" s="10">
        <v>312416</v>
      </c>
      <c r="U537" s="10" t="s">
        <v>55</v>
      </c>
      <c r="V537" s="10" t="str">
        <f t="shared" si="26"/>
        <v>TECNICO ADMINISTRATIVO CÓDIGO 312416</v>
      </c>
    </row>
    <row r="538" spans="1:22" x14ac:dyDescent="0.25">
      <c r="A538">
        <v>51883142</v>
      </c>
      <c r="B538" t="s">
        <v>1248</v>
      </c>
      <c r="C538" t="s">
        <v>1249</v>
      </c>
      <c r="D538" t="str">
        <f t="shared" si="24"/>
        <v>ANA BETTY LOPEZ GUTIERREZ</v>
      </c>
      <c r="E538">
        <v>355</v>
      </c>
      <c r="F538" t="s">
        <v>936</v>
      </c>
      <c r="G538">
        <v>100</v>
      </c>
      <c r="H538" t="s">
        <v>98</v>
      </c>
      <c r="I538">
        <v>2</v>
      </c>
      <c r="J538" t="s">
        <v>195</v>
      </c>
      <c r="K538">
        <v>300</v>
      </c>
      <c r="L538" t="s">
        <v>78</v>
      </c>
      <c r="M538">
        <v>302</v>
      </c>
      <c r="N538" t="s">
        <v>851</v>
      </c>
      <c r="O538">
        <v>355</v>
      </c>
      <c r="P538" t="s">
        <v>936</v>
      </c>
      <c r="Q538" t="str">
        <f t="shared" si="25"/>
        <v>GRUPO DE INSPECCION VIGILANCIA Y CONTROL</v>
      </c>
      <c r="R538">
        <v>57</v>
      </c>
      <c r="S538" t="s">
        <v>3</v>
      </c>
      <c r="T538" s="10">
        <v>202820</v>
      </c>
      <c r="U538" s="10" t="s">
        <v>9</v>
      </c>
      <c r="V538" s="10" t="str">
        <f t="shared" si="26"/>
        <v>PROFESIONAL ESPECIALIZADO CÓDIGO 202820</v>
      </c>
    </row>
    <row r="539" spans="1:22" x14ac:dyDescent="0.25">
      <c r="A539">
        <v>36301538</v>
      </c>
      <c r="B539" t="s">
        <v>1250</v>
      </c>
      <c r="C539" t="s">
        <v>1251</v>
      </c>
      <c r="D539" t="str">
        <f t="shared" si="24"/>
        <v>INGRID JOHANA DIAZ CALDERON</v>
      </c>
      <c r="E539">
        <v>355</v>
      </c>
      <c r="F539" t="s">
        <v>936</v>
      </c>
      <c r="G539">
        <v>100</v>
      </c>
      <c r="H539" t="s">
        <v>98</v>
      </c>
      <c r="I539">
        <v>2</v>
      </c>
      <c r="J539" t="s">
        <v>195</v>
      </c>
      <c r="K539">
        <v>300</v>
      </c>
      <c r="L539" t="s">
        <v>78</v>
      </c>
      <c r="M539">
        <v>302</v>
      </c>
      <c r="N539" t="s">
        <v>851</v>
      </c>
      <c r="O539">
        <v>355</v>
      </c>
      <c r="P539" t="s">
        <v>936</v>
      </c>
      <c r="Q539" t="str">
        <f t="shared" si="25"/>
        <v>GRUPO DE INSPECCION VIGILANCIA Y CONTROL</v>
      </c>
      <c r="R539">
        <v>45</v>
      </c>
      <c r="S539" t="s">
        <v>3</v>
      </c>
      <c r="T539" s="10">
        <v>313214</v>
      </c>
      <c r="U539" s="10" t="s">
        <v>5</v>
      </c>
      <c r="V539" s="10" t="str">
        <f t="shared" si="26"/>
        <v>TECNICO OPERATIVO CÓDIGO 313214</v>
      </c>
    </row>
    <row r="540" spans="1:22" x14ac:dyDescent="0.25">
      <c r="A540">
        <v>1000375516</v>
      </c>
      <c r="B540" t="s">
        <v>1252</v>
      </c>
      <c r="C540" t="s">
        <v>1253</v>
      </c>
      <c r="D540" t="str">
        <f t="shared" si="24"/>
        <v>LIZETH VANESSA CELIS LIMA</v>
      </c>
      <c r="E540">
        <v>355</v>
      </c>
      <c r="F540" t="s">
        <v>936</v>
      </c>
      <c r="G540">
        <v>100</v>
      </c>
      <c r="H540" t="s">
        <v>98</v>
      </c>
      <c r="I540">
        <v>2</v>
      </c>
      <c r="J540" t="s">
        <v>195</v>
      </c>
      <c r="K540">
        <v>300</v>
      </c>
      <c r="L540" t="s">
        <v>78</v>
      </c>
      <c r="M540">
        <v>302</v>
      </c>
      <c r="N540" t="s">
        <v>851</v>
      </c>
      <c r="O540">
        <v>355</v>
      </c>
      <c r="P540" t="s">
        <v>936</v>
      </c>
      <c r="Q540" t="str">
        <f t="shared" si="25"/>
        <v>GRUPO DE INSPECCION VIGILANCIA Y CONTROL</v>
      </c>
      <c r="R540">
        <v>24</v>
      </c>
      <c r="S540" t="s">
        <v>3</v>
      </c>
      <c r="T540" s="10">
        <v>20441</v>
      </c>
      <c r="U540" s="10" t="s">
        <v>6</v>
      </c>
      <c r="V540" s="10" t="str">
        <f t="shared" si="26"/>
        <v>PROFESIONAL UNIVERSITARIO CÓDIGO 20441</v>
      </c>
    </row>
    <row r="541" spans="1:22" x14ac:dyDescent="0.25">
      <c r="A541">
        <v>1015469366</v>
      </c>
      <c r="B541" t="s">
        <v>817</v>
      </c>
      <c r="C541" t="s">
        <v>1254</v>
      </c>
      <c r="D541" t="str">
        <f t="shared" si="24"/>
        <v>LAURA OSTOS SAAVEDRA</v>
      </c>
      <c r="E541">
        <v>355</v>
      </c>
      <c r="F541" t="s">
        <v>936</v>
      </c>
      <c r="G541">
        <v>100</v>
      </c>
      <c r="H541" t="s">
        <v>98</v>
      </c>
      <c r="I541">
        <v>2</v>
      </c>
      <c r="J541" t="s">
        <v>195</v>
      </c>
      <c r="K541">
        <v>300</v>
      </c>
      <c r="L541" t="s">
        <v>78</v>
      </c>
      <c r="M541">
        <v>302</v>
      </c>
      <c r="N541" t="s">
        <v>851</v>
      </c>
      <c r="O541">
        <v>355</v>
      </c>
      <c r="P541" t="s">
        <v>936</v>
      </c>
      <c r="Q541" t="str">
        <f t="shared" si="25"/>
        <v>GRUPO DE INSPECCION VIGILANCIA Y CONTROL</v>
      </c>
      <c r="R541">
        <v>28</v>
      </c>
      <c r="S541" t="s">
        <v>3</v>
      </c>
      <c r="T541" s="10">
        <v>204407</v>
      </c>
      <c r="U541" s="10" t="s">
        <v>6</v>
      </c>
      <c r="V541" s="10" t="str">
        <f t="shared" si="26"/>
        <v>PROFESIONAL UNIVERSITARIO CÓDIGO 204407</v>
      </c>
    </row>
    <row r="542" spans="1:22" x14ac:dyDescent="0.25">
      <c r="A542">
        <v>79384448</v>
      </c>
      <c r="B542" t="s">
        <v>1255</v>
      </c>
      <c r="C542" t="s">
        <v>1256</v>
      </c>
      <c r="D542" t="str">
        <f t="shared" si="24"/>
        <v>ANDRES MARTIN GAITAN ROZO</v>
      </c>
      <c r="E542">
        <v>302</v>
      </c>
      <c r="F542" t="s">
        <v>127</v>
      </c>
      <c r="G542">
        <v>100</v>
      </c>
      <c r="H542" t="s">
        <v>98</v>
      </c>
      <c r="I542">
        <v>2</v>
      </c>
      <c r="J542" t="s">
        <v>195</v>
      </c>
      <c r="K542">
        <v>300</v>
      </c>
      <c r="L542" t="s">
        <v>78</v>
      </c>
      <c r="M542">
        <v>302</v>
      </c>
      <c r="N542" t="s">
        <v>851</v>
      </c>
      <c r="O542">
        <v>0</v>
      </c>
      <c r="P542" t="s">
        <v>196</v>
      </c>
      <c r="Q542" t="str">
        <f t="shared" si="25"/>
        <v>DIRECCION DE SUPERVISION EMPRESARIAL</v>
      </c>
      <c r="R542">
        <v>59</v>
      </c>
      <c r="S542" t="s">
        <v>1542</v>
      </c>
      <c r="T542" s="10">
        <v>10519</v>
      </c>
      <c r="U542" s="10" t="s">
        <v>58</v>
      </c>
      <c r="V542" s="10" t="str">
        <f t="shared" si="26"/>
        <v>DIRECTOR DE SUPER INTENDENCIA CÓDIGO 10519</v>
      </c>
    </row>
    <row r="543" spans="1:22" x14ac:dyDescent="0.25">
      <c r="A543">
        <v>79710498</v>
      </c>
      <c r="B543" t="s">
        <v>1257</v>
      </c>
      <c r="C543" t="s">
        <v>1258</v>
      </c>
      <c r="D543" t="str">
        <f t="shared" si="24"/>
        <v>JUAN CARLOS PEÑA MENDOZA</v>
      </c>
      <c r="E543">
        <v>355</v>
      </c>
      <c r="F543" t="s">
        <v>936</v>
      </c>
      <c r="G543">
        <v>100</v>
      </c>
      <c r="H543" t="s">
        <v>98</v>
      </c>
      <c r="I543">
        <v>2</v>
      </c>
      <c r="J543" t="s">
        <v>195</v>
      </c>
      <c r="K543">
        <v>300</v>
      </c>
      <c r="L543" t="s">
        <v>78</v>
      </c>
      <c r="M543">
        <v>302</v>
      </c>
      <c r="N543" t="s">
        <v>851</v>
      </c>
      <c r="O543">
        <v>355</v>
      </c>
      <c r="P543" t="s">
        <v>936</v>
      </c>
      <c r="Q543" t="str">
        <f t="shared" si="25"/>
        <v>GRUPO DE INSPECCION VIGILANCIA Y CONTROL</v>
      </c>
      <c r="R543">
        <v>51</v>
      </c>
      <c r="S543" t="s">
        <v>1542</v>
      </c>
      <c r="T543" s="10">
        <v>204407</v>
      </c>
      <c r="U543" s="10" t="s">
        <v>6</v>
      </c>
      <c r="V543" s="10" t="str">
        <f t="shared" si="26"/>
        <v>PROFESIONAL UNIVERSITARIO CÓDIGO 204407</v>
      </c>
    </row>
    <row r="544" spans="1:22" x14ac:dyDescent="0.25">
      <c r="A544">
        <v>6890260</v>
      </c>
      <c r="B544" t="s">
        <v>1259</v>
      </c>
      <c r="C544" t="s">
        <v>1260</v>
      </c>
      <c r="D544" t="str">
        <f t="shared" si="24"/>
        <v>MIGUEL ARTURO CERVANTES MARTINEZ</v>
      </c>
      <c r="E544">
        <v>405</v>
      </c>
      <c r="F544" t="s">
        <v>709</v>
      </c>
      <c r="G544">
        <v>100</v>
      </c>
      <c r="H544" t="s">
        <v>98</v>
      </c>
      <c r="I544">
        <v>2</v>
      </c>
      <c r="J544" t="s">
        <v>195</v>
      </c>
      <c r="K544">
        <v>400</v>
      </c>
      <c r="L544" t="s">
        <v>347</v>
      </c>
      <c r="M544">
        <v>405</v>
      </c>
      <c r="N544" t="s">
        <v>709</v>
      </c>
      <c r="O544">
        <v>0</v>
      </c>
      <c r="P544" t="s">
        <v>196</v>
      </c>
      <c r="Q544" t="str">
        <f t="shared" si="25"/>
        <v>GRUPO DE PROCESOS DE LIQUIDACION JUDICIAL 1</v>
      </c>
      <c r="R544">
        <v>63</v>
      </c>
      <c r="S544" t="s">
        <v>1542</v>
      </c>
      <c r="T544" s="10">
        <v>204411</v>
      </c>
      <c r="U544" s="10" t="s">
        <v>6</v>
      </c>
      <c r="V544" s="10" t="str">
        <f t="shared" si="26"/>
        <v>PROFESIONAL UNIVERSITARIO CÓDIGO 204411</v>
      </c>
    </row>
    <row r="545" spans="1:22" x14ac:dyDescent="0.25">
      <c r="A545">
        <v>15038709</v>
      </c>
      <c r="B545" t="s">
        <v>1261</v>
      </c>
      <c r="C545" t="s">
        <v>1262</v>
      </c>
      <c r="D545" t="str">
        <f t="shared" si="24"/>
        <v>JORGE ELIECER HERNANDEZ GONZALEZ</v>
      </c>
      <c r="E545">
        <v>405</v>
      </c>
      <c r="F545" t="s">
        <v>709</v>
      </c>
      <c r="G545">
        <v>100</v>
      </c>
      <c r="H545" t="s">
        <v>98</v>
      </c>
      <c r="I545">
        <v>2</v>
      </c>
      <c r="J545" t="s">
        <v>195</v>
      </c>
      <c r="K545">
        <v>400</v>
      </c>
      <c r="L545" t="s">
        <v>347</v>
      </c>
      <c r="M545">
        <v>405</v>
      </c>
      <c r="N545" t="s">
        <v>709</v>
      </c>
      <c r="O545">
        <v>0</v>
      </c>
      <c r="P545" t="s">
        <v>196</v>
      </c>
      <c r="Q545" t="str">
        <f t="shared" si="25"/>
        <v>GRUPO DE PROCESOS DE LIQUIDACION JUDICIAL 1</v>
      </c>
      <c r="R545">
        <v>69</v>
      </c>
      <c r="S545" t="s">
        <v>1542</v>
      </c>
      <c r="T545" s="10">
        <v>204411</v>
      </c>
      <c r="U545" s="10" t="s">
        <v>6</v>
      </c>
      <c r="V545" s="10" t="str">
        <f t="shared" si="26"/>
        <v>PROFESIONAL UNIVERSITARIO CÓDIGO 204411</v>
      </c>
    </row>
    <row r="546" spans="1:22" x14ac:dyDescent="0.25">
      <c r="A546">
        <v>1077035484</v>
      </c>
      <c r="B546" t="s">
        <v>1263</v>
      </c>
      <c r="C546" t="s">
        <v>1264</v>
      </c>
      <c r="D546" t="str">
        <f t="shared" si="24"/>
        <v>JOHAN SEBASTIAN BONILLA GONZALEZ</v>
      </c>
      <c r="E546">
        <v>405</v>
      </c>
      <c r="F546" t="s">
        <v>709</v>
      </c>
      <c r="G546">
        <v>100</v>
      </c>
      <c r="H546" t="s">
        <v>98</v>
      </c>
      <c r="I546">
        <v>2</v>
      </c>
      <c r="J546" t="s">
        <v>195</v>
      </c>
      <c r="K546">
        <v>400</v>
      </c>
      <c r="L546" t="s">
        <v>347</v>
      </c>
      <c r="M546">
        <v>405</v>
      </c>
      <c r="N546" t="s">
        <v>709</v>
      </c>
      <c r="O546">
        <v>0</v>
      </c>
      <c r="P546" t="s">
        <v>196</v>
      </c>
      <c r="Q546" t="str">
        <f t="shared" si="25"/>
        <v>GRUPO DE PROCESOS DE LIQUIDACION JUDICIAL 1</v>
      </c>
      <c r="R546">
        <v>28</v>
      </c>
      <c r="S546" t="s">
        <v>1542</v>
      </c>
      <c r="T546" s="10">
        <v>20441</v>
      </c>
      <c r="U546" s="10" t="s">
        <v>6</v>
      </c>
      <c r="V546" s="10" t="str">
        <f t="shared" si="26"/>
        <v>PROFESIONAL UNIVERSITARIO CÓDIGO 20441</v>
      </c>
    </row>
    <row r="547" spans="1:22" x14ac:dyDescent="0.25">
      <c r="A547">
        <v>1018511465</v>
      </c>
      <c r="B547" t="s">
        <v>817</v>
      </c>
      <c r="C547" t="s">
        <v>1265</v>
      </c>
      <c r="D547" t="str">
        <f t="shared" si="24"/>
        <v>LAURA ROMERO LOPERA</v>
      </c>
      <c r="E547">
        <v>405</v>
      </c>
      <c r="F547" t="s">
        <v>709</v>
      </c>
      <c r="G547">
        <v>100</v>
      </c>
      <c r="H547" t="s">
        <v>98</v>
      </c>
      <c r="I547">
        <v>2</v>
      </c>
      <c r="J547" t="s">
        <v>195</v>
      </c>
      <c r="K547">
        <v>400</v>
      </c>
      <c r="L547" t="s">
        <v>347</v>
      </c>
      <c r="M547">
        <v>405</v>
      </c>
      <c r="N547" t="s">
        <v>709</v>
      </c>
      <c r="O547">
        <v>0</v>
      </c>
      <c r="P547" t="s">
        <v>196</v>
      </c>
      <c r="Q547" t="str">
        <f t="shared" si="25"/>
        <v>GRUPO DE PROCESOS DE LIQUIDACION JUDICIAL 1</v>
      </c>
      <c r="R547">
        <v>26</v>
      </c>
      <c r="S547" t="s">
        <v>3</v>
      </c>
      <c r="T547" s="10">
        <v>20441</v>
      </c>
      <c r="U547" s="10" t="s">
        <v>6</v>
      </c>
      <c r="V547" s="10" t="str">
        <f t="shared" si="26"/>
        <v>PROFESIONAL UNIVERSITARIO CÓDIGO 20441</v>
      </c>
    </row>
    <row r="548" spans="1:22" x14ac:dyDescent="0.25">
      <c r="A548">
        <v>1013672753</v>
      </c>
      <c r="B548" t="s">
        <v>398</v>
      </c>
      <c r="C548" t="s">
        <v>1266</v>
      </c>
      <c r="D548" t="str">
        <f t="shared" si="24"/>
        <v>LAURA CAMILA GALVIS ULLOA</v>
      </c>
      <c r="E548">
        <v>405</v>
      </c>
      <c r="F548" t="s">
        <v>709</v>
      </c>
      <c r="G548">
        <v>100</v>
      </c>
      <c r="H548" t="s">
        <v>98</v>
      </c>
      <c r="I548">
        <v>2</v>
      </c>
      <c r="J548" t="s">
        <v>195</v>
      </c>
      <c r="K548">
        <v>400</v>
      </c>
      <c r="L548" t="s">
        <v>347</v>
      </c>
      <c r="M548">
        <v>405</v>
      </c>
      <c r="N548" t="s">
        <v>709</v>
      </c>
      <c r="O548">
        <v>0</v>
      </c>
      <c r="P548" t="s">
        <v>196</v>
      </c>
      <c r="Q548" t="str">
        <f t="shared" si="25"/>
        <v>GRUPO DE PROCESOS DE LIQUIDACION JUDICIAL 1</v>
      </c>
      <c r="R548">
        <v>28</v>
      </c>
      <c r="S548" t="s">
        <v>3</v>
      </c>
      <c r="T548" s="10">
        <v>20441</v>
      </c>
      <c r="U548" s="10" t="s">
        <v>6</v>
      </c>
      <c r="V548" s="10" t="str">
        <f t="shared" si="26"/>
        <v>PROFESIONAL UNIVERSITARIO CÓDIGO 20441</v>
      </c>
    </row>
    <row r="549" spans="1:22" x14ac:dyDescent="0.25">
      <c r="A549">
        <v>80525553</v>
      </c>
      <c r="B549" t="s">
        <v>1267</v>
      </c>
      <c r="C549" t="s">
        <v>1268</v>
      </c>
      <c r="D549" t="str">
        <f t="shared" si="24"/>
        <v>MIGUEL ALFREDO HERRERA MOLANO</v>
      </c>
      <c r="E549">
        <v>509</v>
      </c>
      <c r="F549" t="s">
        <v>118</v>
      </c>
      <c r="G549">
        <v>100</v>
      </c>
      <c r="H549" t="s">
        <v>98</v>
      </c>
      <c r="I549">
        <v>5</v>
      </c>
      <c r="J549" t="s">
        <v>83</v>
      </c>
      <c r="K549">
        <v>505</v>
      </c>
      <c r="L549" t="s">
        <v>76</v>
      </c>
      <c r="M549">
        <v>509</v>
      </c>
      <c r="N549" t="s">
        <v>118</v>
      </c>
      <c r="O549">
        <v>0</v>
      </c>
      <c r="P549" t="s">
        <v>196</v>
      </c>
      <c r="Q549" t="str">
        <f t="shared" si="25"/>
        <v>GRUPO DE SEGURIDAD Y SALUD EN EL TRABAJO</v>
      </c>
      <c r="R549">
        <v>46</v>
      </c>
      <c r="S549" t="s">
        <v>1542</v>
      </c>
      <c r="T549" s="10">
        <v>202814</v>
      </c>
      <c r="U549" s="10" t="s">
        <v>9</v>
      </c>
      <c r="V549" s="10" t="str">
        <f t="shared" si="26"/>
        <v>PROFESIONAL ESPECIALIZADO CÓDIGO 202814</v>
      </c>
    </row>
    <row r="550" spans="1:22" x14ac:dyDescent="0.25">
      <c r="A550">
        <v>51938674</v>
      </c>
      <c r="B550" t="s">
        <v>1269</v>
      </c>
      <c r="C550" t="s">
        <v>1270</v>
      </c>
      <c r="D550" t="str">
        <f t="shared" si="24"/>
        <v>CLAUDIA PATRICIA GARCIA ROCHA</v>
      </c>
      <c r="E550">
        <v>910</v>
      </c>
      <c r="F550" t="s">
        <v>125</v>
      </c>
      <c r="G550">
        <v>100</v>
      </c>
      <c r="H550" t="s">
        <v>98</v>
      </c>
      <c r="I550">
        <v>2</v>
      </c>
      <c r="J550" t="s">
        <v>195</v>
      </c>
      <c r="K550">
        <v>900</v>
      </c>
      <c r="L550" t="s">
        <v>62</v>
      </c>
      <c r="M550">
        <v>910</v>
      </c>
      <c r="N550" t="s">
        <v>125</v>
      </c>
      <c r="O550">
        <v>0</v>
      </c>
      <c r="P550" t="s">
        <v>196</v>
      </c>
      <c r="Q550" t="str">
        <f t="shared" si="25"/>
        <v>DIRECCION DE INTERVENCION JUDICIAL</v>
      </c>
      <c r="R550">
        <v>56</v>
      </c>
      <c r="S550" t="s">
        <v>3</v>
      </c>
      <c r="T550" s="10">
        <v>10519</v>
      </c>
      <c r="U550" s="10" t="s">
        <v>58</v>
      </c>
      <c r="V550" s="10" t="str">
        <f t="shared" si="26"/>
        <v>DIRECTOR DE SUPER INTENDENCIA CÓDIGO 10519</v>
      </c>
    </row>
    <row r="551" spans="1:22" x14ac:dyDescent="0.25">
      <c r="A551">
        <v>76292490</v>
      </c>
      <c r="B551" t="s">
        <v>1271</v>
      </c>
      <c r="C551" t="s">
        <v>1272</v>
      </c>
      <c r="D551" t="str">
        <f t="shared" si="24"/>
        <v>WILLIAM ARBOLEDA QUINAYAS</v>
      </c>
      <c r="E551">
        <v>921</v>
      </c>
      <c r="F551" t="s">
        <v>117</v>
      </c>
      <c r="G551">
        <v>100</v>
      </c>
      <c r="H551" t="s">
        <v>98</v>
      </c>
      <c r="I551">
        <v>2</v>
      </c>
      <c r="J551" t="s">
        <v>195</v>
      </c>
      <c r="K551">
        <v>900</v>
      </c>
      <c r="L551" t="s">
        <v>62</v>
      </c>
      <c r="M551">
        <v>920</v>
      </c>
      <c r="N551" t="s">
        <v>327</v>
      </c>
      <c r="O551">
        <v>921</v>
      </c>
      <c r="P551" t="s">
        <v>117</v>
      </c>
      <c r="Q551" t="str">
        <f t="shared" si="25"/>
        <v>GRUPO DE INVESTIGACIONES ADMINISTRATIVAS POR CAPTACION</v>
      </c>
      <c r="R551">
        <v>47</v>
      </c>
      <c r="S551" t="s">
        <v>1542</v>
      </c>
      <c r="T551" s="10">
        <v>204411</v>
      </c>
      <c r="U551" s="10" t="s">
        <v>6</v>
      </c>
      <c r="V551" s="10" t="str">
        <f t="shared" si="26"/>
        <v>PROFESIONAL UNIVERSITARIO CÓDIGO 204411</v>
      </c>
    </row>
    <row r="552" spans="1:22" x14ac:dyDescent="0.25">
      <c r="A552">
        <v>1016092116</v>
      </c>
      <c r="B552" t="s">
        <v>1273</v>
      </c>
      <c r="C552" t="s">
        <v>1274</v>
      </c>
      <c r="D552" t="str">
        <f t="shared" si="24"/>
        <v>ANGIE NATALIA LEON GUTIERREZ</v>
      </c>
      <c r="E552">
        <v>922</v>
      </c>
      <c r="F552" t="s">
        <v>82</v>
      </c>
      <c r="G552">
        <v>100</v>
      </c>
      <c r="H552" t="s">
        <v>98</v>
      </c>
      <c r="I552">
        <v>2</v>
      </c>
      <c r="J552" t="s">
        <v>195</v>
      </c>
      <c r="K552">
        <v>900</v>
      </c>
      <c r="L552" t="s">
        <v>62</v>
      </c>
      <c r="M552">
        <v>920</v>
      </c>
      <c r="N552" t="s">
        <v>327</v>
      </c>
      <c r="O552">
        <v>922</v>
      </c>
      <c r="P552" t="s">
        <v>82</v>
      </c>
      <c r="Q552" t="str">
        <f t="shared" si="25"/>
        <v>GRUPO DE SUPERVISION DE ASUNTOS FINANCIEROS ESPECIALES</v>
      </c>
      <c r="R552">
        <v>28</v>
      </c>
      <c r="S552" t="s">
        <v>1542</v>
      </c>
      <c r="T552" s="10">
        <v>20441</v>
      </c>
      <c r="U552" s="10" t="s">
        <v>6</v>
      </c>
      <c r="V552" s="10" t="str">
        <f t="shared" si="26"/>
        <v>PROFESIONAL UNIVERSITARIO CÓDIGO 20441</v>
      </c>
    </row>
    <row r="553" spans="1:22" x14ac:dyDescent="0.25">
      <c r="A553">
        <v>79444946</v>
      </c>
      <c r="B553" t="s">
        <v>1275</v>
      </c>
      <c r="C553" t="s">
        <v>1276</v>
      </c>
      <c r="D553" t="str">
        <f t="shared" si="24"/>
        <v>MIGUEL ALFONSO GRANADOS BORRERO</v>
      </c>
      <c r="E553">
        <v>922</v>
      </c>
      <c r="F553" t="s">
        <v>82</v>
      </c>
      <c r="G553">
        <v>100</v>
      </c>
      <c r="H553" t="s">
        <v>98</v>
      </c>
      <c r="I553">
        <v>2</v>
      </c>
      <c r="J553" t="s">
        <v>195</v>
      </c>
      <c r="K553">
        <v>900</v>
      </c>
      <c r="L553" t="s">
        <v>62</v>
      </c>
      <c r="M553">
        <v>920</v>
      </c>
      <c r="N553" t="s">
        <v>327</v>
      </c>
      <c r="O553">
        <v>922</v>
      </c>
      <c r="P553" t="s">
        <v>82</v>
      </c>
      <c r="Q553" t="str">
        <f t="shared" si="25"/>
        <v>GRUPO DE SUPERVISION DE ASUNTOS FINANCIEROS ESPECIALES</v>
      </c>
      <c r="R553">
        <v>57</v>
      </c>
      <c r="S553" t="s">
        <v>1542</v>
      </c>
      <c r="T553" s="10">
        <v>204407</v>
      </c>
      <c r="U553" s="10" t="s">
        <v>6</v>
      </c>
      <c r="V553" s="10" t="str">
        <f t="shared" si="26"/>
        <v>PROFESIONAL UNIVERSITARIO CÓDIGO 204407</v>
      </c>
    </row>
    <row r="554" spans="1:22" x14ac:dyDescent="0.25">
      <c r="A554">
        <v>79447532</v>
      </c>
      <c r="B554" t="s">
        <v>1277</v>
      </c>
      <c r="C554" t="s">
        <v>1278</v>
      </c>
      <c r="D554" t="str">
        <f t="shared" si="24"/>
        <v>CRISTIAN MARCEL GARCIA MEJIA</v>
      </c>
      <c r="E554">
        <v>922</v>
      </c>
      <c r="F554" t="s">
        <v>82</v>
      </c>
      <c r="G554">
        <v>100</v>
      </c>
      <c r="H554" t="s">
        <v>98</v>
      </c>
      <c r="I554">
        <v>2</v>
      </c>
      <c r="J554" t="s">
        <v>195</v>
      </c>
      <c r="K554">
        <v>900</v>
      </c>
      <c r="L554" t="s">
        <v>62</v>
      </c>
      <c r="M554">
        <v>920</v>
      </c>
      <c r="N554" t="s">
        <v>327</v>
      </c>
      <c r="O554">
        <v>922</v>
      </c>
      <c r="P554" t="s">
        <v>82</v>
      </c>
      <c r="Q554" t="str">
        <f t="shared" si="25"/>
        <v>GRUPO DE SUPERVISION DE ASUNTOS FINANCIEROS ESPECIALES</v>
      </c>
      <c r="R554">
        <v>58</v>
      </c>
      <c r="S554" t="s">
        <v>1542</v>
      </c>
      <c r="T554" s="10">
        <v>20441</v>
      </c>
      <c r="U554" s="10" t="s">
        <v>6</v>
      </c>
      <c r="V554" s="10" t="str">
        <f t="shared" si="26"/>
        <v>PROFESIONAL UNIVERSITARIO CÓDIGO 20441</v>
      </c>
    </row>
    <row r="555" spans="1:22" x14ac:dyDescent="0.25">
      <c r="A555">
        <v>79686433</v>
      </c>
      <c r="B555" t="s">
        <v>1279</v>
      </c>
      <c r="C555" t="s">
        <v>1280</v>
      </c>
      <c r="D555" t="str">
        <f t="shared" si="24"/>
        <v>ANDRES FERNANDO GOYES BUCHELI</v>
      </c>
      <c r="E555">
        <v>922</v>
      </c>
      <c r="F555" t="s">
        <v>82</v>
      </c>
      <c r="G555">
        <v>100</v>
      </c>
      <c r="H555" t="s">
        <v>98</v>
      </c>
      <c r="I555">
        <v>2</v>
      </c>
      <c r="J555" t="s">
        <v>195</v>
      </c>
      <c r="K555">
        <v>900</v>
      </c>
      <c r="L555" t="s">
        <v>62</v>
      </c>
      <c r="M555">
        <v>920</v>
      </c>
      <c r="N555" t="s">
        <v>327</v>
      </c>
      <c r="O555">
        <v>922</v>
      </c>
      <c r="P555" t="s">
        <v>82</v>
      </c>
      <c r="Q555" t="str">
        <f t="shared" si="25"/>
        <v>GRUPO DE SUPERVISION DE ASUNTOS FINANCIEROS ESPECIALES</v>
      </c>
      <c r="R555">
        <v>50</v>
      </c>
      <c r="S555" t="s">
        <v>1542</v>
      </c>
      <c r="T555" s="10">
        <v>202820</v>
      </c>
      <c r="U555" s="10" t="s">
        <v>9</v>
      </c>
      <c r="V555" s="10" t="str">
        <f t="shared" si="26"/>
        <v>PROFESIONAL ESPECIALIZADO CÓDIGO 202820</v>
      </c>
    </row>
    <row r="556" spans="1:22" x14ac:dyDescent="0.25">
      <c r="A556">
        <v>72098770</v>
      </c>
      <c r="B556" t="s">
        <v>1281</v>
      </c>
      <c r="C556" t="s">
        <v>1282</v>
      </c>
      <c r="D556" t="str">
        <f t="shared" si="24"/>
        <v>YAMIL DE JESUS BROCHADO PERTUZ</v>
      </c>
      <c r="E556">
        <v>921</v>
      </c>
      <c r="F556" t="s">
        <v>117</v>
      </c>
      <c r="G556">
        <v>100</v>
      </c>
      <c r="H556" t="s">
        <v>98</v>
      </c>
      <c r="I556">
        <v>2</v>
      </c>
      <c r="J556" t="s">
        <v>195</v>
      </c>
      <c r="K556">
        <v>900</v>
      </c>
      <c r="L556" t="s">
        <v>62</v>
      </c>
      <c r="M556">
        <v>920</v>
      </c>
      <c r="N556" t="s">
        <v>327</v>
      </c>
      <c r="O556">
        <v>921</v>
      </c>
      <c r="P556" t="s">
        <v>117</v>
      </c>
      <c r="Q556" t="str">
        <f t="shared" si="25"/>
        <v>GRUPO DE INVESTIGACIONES ADMINISTRATIVAS POR CAPTACION</v>
      </c>
      <c r="R556">
        <v>46</v>
      </c>
      <c r="S556" t="s">
        <v>1542</v>
      </c>
      <c r="T556" s="10">
        <v>204407</v>
      </c>
      <c r="U556" s="10" t="s">
        <v>6</v>
      </c>
      <c r="V556" s="10" t="str">
        <f t="shared" si="26"/>
        <v>PROFESIONAL UNIVERSITARIO CÓDIGO 204407</v>
      </c>
    </row>
    <row r="557" spans="1:22" x14ac:dyDescent="0.25">
      <c r="A557">
        <v>12964256</v>
      </c>
      <c r="B557" t="s">
        <v>1283</v>
      </c>
      <c r="C557" t="s">
        <v>1284</v>
      </c>
      <c r="D557" t="str">
        <f t="shared" si="24"/>
        <v>JOSE FELIX MUÑOZ ERASO</v>
      </c>
      <c r="E557">
        <v>922</v>
      </c>
      <c r="F557" t="s">
        <v>82</v>
      </c>
      <c r="G557">
        <v>100</v>
      </c>
      <c r="H557" t="s">
        <v>98</v>
      </c>
      <c r="I557">
        <v>2</v>
      </c>
      <c r="J557" t="s">
        <v>195</v>
      </c>
      <c r="K557">
        <v>900</v>
      </c>
      <c r="L557" t="s">
        <v>62</v>
      </c>
      <c r="M557">
        <v>920</v>
      </c>
      <c r="N557" t="s">
        <v>327</v>
      </c>
      <c r="O557">
        <v>922</v>
      </c>
      <c r="P557" t="s">
        <v>82</v>
      </c>
      <c r="Q557" t="str">
        <f t="shared" si="25"/>
        <v>GRUPO DE SUPERVISION DE ASUNTOS FINANCIEROS ESPECIALES</v>
      </c>
      <c r="R557">
        <v>69</v>
      </c>
      <c r="S557" t="s">
        <v>1542</v>
      </c>
      <c r="T557" s="10">
        <v>102011</v>
      </c>
      <c r="U557" s="10" t="s">
        <v>13</v>
      </c>
      <c r="V557" s="10" t="str">
        <f t="shared" si="26"/>
        <v>ASESOR CÓDIGO 102011</v>
      </c>
    </row>
    <row r="558" spans="1:22" x14ac:dyDescent="0.25">
      <c r="A558">
        <v>19327664</v>
      </c>
      <c r="B558" t="s">
        <v>1285</v>
      </c>
      <c r="C558" t="s">
        <v>1286</v>
      </c>
      <c r="D558" t="str">
        <f t="shared" si="24"/>
        <v>HENRY EDGAR PERALTA BELTRAN</v>
      </c>
      <c r="E558">
        <v>922</v>
      </c>
      <c r="F558" t="s">
        <v>82</v>
      </c>
      <c r="G558">
        <v>100</v>
      </c>
      <c r="H558" t="s">
        <v>98</v>
      </c>
      <c r="I558">
        <v>2</v>
      </c>
      <c r="J558" t="s">
        <v>195</v>
      </c>
      <c r="K558">
        <v>900</v>
      </c>
      <c r="L558" t="s">
        <v>62</v>
      </c>
      <c r="M558">
        <v>920</v>
      </c>
      <c r="N558" t="s">
        <v>327</v>
      </c>
      <c r="O558">
        <v>922</v>
      </c>
      <c r="P558" t="s">
        <v>82</v>
      </c>
      <c r="Q558" t="str">
        <f t="shared" si="25"/>
        <v>GRUPO DE SUPERVISION DE ASUNTOS FINANCIEROS ESPECIALES</v>
      </c>
      <c r="R558">
        <v>67</v>
      </c>
      <c r="S558" t="s">
        <v>1542</v>
      </c>
      <c r="T558" s="10">
        <v>202814</v>
      </c>
      <c r="U558" s="10" t="s">
        <v>9</v>
      </c>
      <c r="V558" s="10" t="str">
        <f t="shared" si="26"/>
        <v>PROFESIONAL ESPECIALIZADO CÓDIGO 202814</v>
      </c>
    </row>
    <row r="559" spans="1:22" x14ac:dyDescent="0.25">
      <c r="A559">
        <v>35511363</v>
      </c>
      <c r="B559" t="s">
        <v>836</v>
      </c>
      <c r="C559" t="s">
        <v>1287</v>
      </c>
      <c r="D559" t="str">
        <f t="shared" si="24"/>
        <v>MARTHA LUCIA AHUMADA ALEJO</v>
      </c>
      <c r="E559">
        <v>921</v>
      </c>
      <c r="F559" t="s">
        <v>117</v>
      </c>
      <c r="G559">
        <v>100</v>
      </c>
      <c r="H559" t="s">
        <v>98</v>
      </c>
      <c r="I559">
        <v>2</v>
      </c>
      <c r="J559" t="s">
        <v>195</v>
      </c>
      <c r="K559">
        <v>900</v>
      </c>
      <c r="L559" t="s">
        <v>62</v>
      </c>
      <c r="M559">
        <v>920</v>
      </c>
      <c r="N559" t="s">
        <v>327</v>
      </c>
      <c r="O559">
        <v>921</v>
      </c>
      <c r="P559" t="s">
        <v>117</v>
      </c>
      <c r="Q559" t="str">
        <f t="shared" si="25"/>
        <v>GRUPO DE INVESTIGACIONES ADMINISTRATIVAS POR CAPTACION</v>
      </c>
      <c r="R559">
        <v>57</v>
      </c>
      <c r="S559" t="s">
        <v>3</v>
      </c>
      <c r="T559" s="10">
        <v>202814</v>
      </c>
      <c r="U559" s="10" t="s">
        <v>9</v>
      </c>
      <c r="V559" s="10" t="str">
        <f t="shared" si="26"/>
        <v>PROFESIONAL ESPECIALIZADO CÓDIGO 202814</v>
      </c>
    </row>
    <row r="560" spans="1:22" x14ac:dyDescent="0.25">
      <c r="A560">
        <v>1067730331</v>
      </c>
      <c r="B560" t="s">
        <v>1288</v>
      </c>
      <c r="C560" t="s">
        <v>1289</v>
      </c>
      <c r="D560" t="str">
        <f t="shared" si="24"/>
        <v>GUSTAVO ANDRES HERNANDEZ GNECCO</v>
      </c>
      <c r="E560">
        <v>921</v>
      </c>
      <c r="F560" t="s">
        <v>117</v>
      </c>
      <c r="G560">
        <v>100</v>
      </c>
      <c r="H560" t="s">
        <v>98</v>
      </c>
      <c r="I560">
        <v>2</v>
      </c>
      <c r="J560" t="s">
        <v>195</v>
      </c>
      <c r="K560">
        <v>900</v>
      </c>
      <c r="L560" t="s">
        <v>62</v>
      </c>
      <c r="M560">
        <v>920</v>
      </c>
      <c r="N560" t="s">
        <v>327</v>
      </c>
      <c r="O560">
        <v>921</v>
      </c>
      <c r="P560" t="s">
        <v>117</v>
      </c>
      <c r="Q560" t="str">
        <f t="shared" si="25"/>
        <v>GRUPO DE INVESTIGACIONES ADMINISTRATIVAS POR CAPTACION</v>
      </c>
      <c r="R560">
        <v>26</v>
      </c>
      <c r="S560" t="s">
        <v>1542</v>
      </c>
      <c r="T560" s="10">
        <v>20441</v>
      </c>
      <c r="U560" s="10" t="s">
        <v>6</v>
      </c>
      <c r="V560" s="10" t="str">
        <f t="shared" si="26"/>
        <v>PROFESIONAL UNIVERSITARIO CÓDIGO 20441</v>
      </c>
    </row>
    <row r="561" spans="1:22" x14ac:dyDescent="0.25">
      <c r="A561">
        <v>79879380</v>
      </c>
      <c r="B561" t="s">
        <v>1290</v>
      </c>
      <c r="C561" t="s">
        <v>1291</v>
      </c>
      <c r="D561" t="str">
        <f t="shared" si="24"/>
        <v>HERNAN MENDEZ SANCHEZ</v>
      </c>
      <c r="E561">
        <v>921</v>
      </c>
      <c r="F561" t="s">
        <v>117</v>
      </c>
      <c r="G561">
        <v>100</v>
      </c>
      <c r="H561" t="s">
        <v>98</v>
      </c>
      <c r="I561">
        <v>2</v>
      </c>
      <c r="J561" t="s">
        <v>195</v>
      </c>
      <c r="K561">
        <v>900</v>
      </c>
      <c r="L561" t="s">
        <v>62</v>
      </c>
      <c r="M561">
        <v>920</v>
      </c>
      <c r="N561" t="s">
        <v>327</v>
      </c>
      <c r="O561">
        <v>921</v>
      </c>
      <c r="P561" t="s">
        <v>117</v>
      </c>
      <c r="Q561" t="str">
        <f t="shared" si="25"/>
        <v>GRUPO DE INVESTIGACIONES ADMINISTRATIVAS POR CAPTACION</v>
      </c>
      <c r="R561">
        <v>46</v>
      </c>
      <c r="S561" t="s">
        <v>1542</v>
      </c>
      <c r="T561" s="10">
        <v>204411</v>
      </c>
      <c r="U561" s="10" t="s">
        <v>6</v>
      </c>
      <c r="V561" s="10" t="str">
        <f t="shared" si="26"/>
        <v>PROFESIONAL UNIVERSITARIO CÓDIGO 204411</v>
      </c>
    </row>
    <row r="562" spans="1:22" x14ac:dyDescent="0.25">
      <c r="A562">
        <v>1030558840</v>
      </c>
      <c r="B562" t="s">
        <v>1292</v>
      </c>
      <c r="C562" t="s">
        <v>1293</v>
      </c>
      <c r="D562" t="str">
        <f t="shared" si="24"/>
        <v>KELLY JOHANNA SANTA BUITRAGO</v>
      </c>
      <c r="E562">
        <v>241</v>
      </c>
      <c r="F562" t="s">
        <v>71</v>
      </c>
      <c r="G562">
        <v>100</v>
      </c>
      <c r="H562" t="s">
        <v>98</v>
      </c>
      <c r="I562">
        <v>2</v>
      </c>
      <c r="J562" t="s">
        <v>195</v>
      </c>
      <c r="K562">
        <v>200</v>
      </c>
      <c r="L562" t="s">
        <v>112</v>
      </c>
      <c r="M562">
        <v>240</v>
      </c>
      <c r="N562" t="s">
        <v>230</v>
      </c>
      <c r="O562">
        <v>241</v>
      </c>
      <c r="P562" t="s">
        <v>71</v>
      </c>
      <c r="Q562" t="str">
        <f t="shared" si="25"/>
        <v>GRUPO DE SUPERVISIÓN DE PROGRAMAS Y RIESGOS ESPECIALES</v>
      </c>
      <c r="R562">
        <v>36</v>
      </c>
      <c r="S562" t="s">
        <v>3</v>
      </c>
      <c r="T562" s="10">
        <v>312416</v>
      </c>
      <c r="U562" s="10" t="s">
        <v>55</v>
      </c>
      <c r="V562" s="10" t="str">
        <f t="shared" si="26"/>
        <v>TECNICO ADMINISTRATIVO CÓDIGO 312416</v>
      </c>
    </row>
    <row r="563" spans="1:22" x14ac:dyDescent="0.25">
      <c r="A563">
        <v>45688413</v>
      </c>
      <c r="B563" t="s">
        <v>1294</v>
      </c>
      <c r="C563" t="s">
        <v>1295</v>
      </c>
      <c r="D563" t="str">
        <f t="shared" si="24"/>
        <v>MARIA CAROLINA CORTAZAR YUBRAN</v>
      </c>
      <c r="E563">
        <v>240</v>
      </c>
      <c r="F563" t="s">
        <v>129</v>
      </c>
      <c r="G563">
        <v>100</v>
      </c>
      <c r="H563" t="s">
        <v>98</v>
      </c>
      <c r="I563">
        <v>2</v>
      </c>
      <c r="J563" t="s">
        <v>195</v>
      </c>
      <c r="K563">
        <v>200</v>
      </c>
      <c r="L563" t="s">
        <v>112</v>
      </c>
      <c r="M563">
        <v>240</v>
      </c>
      <c r="N563" t="s">
        <v>230</v>
      </c>
      <c r="O563">
        <v>0</v>
      </c>
      <c r="P563" t="s">
        <v>196</v>
      </c>
      <c r="Q563" t="str">
        <f t="shared" si="25"/>
        <v>DIRECCION DE CUMPLIMIENTO Y BUENAS PRACTICAS EMPRESARIALES</v>
      </c>
      <c r="R563">
        <v>47</v>
      </c>
      <c r="S563" t="s">
        <v>3</v>
      </c>
      <c r="T563" s="10">
        <v>10519</v>
      </c>
      <c r="U563" s="10" t="s">
        <v>58</v>
      </c>
      <c r="V563" s="10" t="str">
        <f t="shared" si="26"/>
        <v>DIRECTOR DE SUPER INTENDENCIA CÓDIGO 10519</v>
      </c>
    </row>
    <row r="564" spans="1:22" x14ac:dyDescent="0.25">
      <c r="A564">
        <v>1024495210</v>
      </c>
      <c r="B564" t="s">
        <v>1296</v>
      </c>
      <c r="C564" t="s">
        <v>1297</v>
      </c>
      <c r="D564" t="str">
        <f t="shared" si="24"/>
        <v>DEYNI CAROLINA MARTINEZ GARZON</v>
      </c>
      <c r="E564">
        <v>241</v>
      </c>
      <c r="F564" t="s">
        <v>71</v>
      </c>
      <c r="G564">
        <v>100</v>
      </c>
      <c r="H564" t="s">
        <v>98</v>
      </c>
      <c r="I564">
        <v>2</v>
      </c>
      <c r="J564" t="s">
        <v>195</v>
      </c>
      <c r="K564">
        <v>200</v>
      </c>
      <c r="L564" t="s">
        <v>112</v>
      </c>
      <c r="M564">
        <v>240</v>
      </c>
      <c r="N564" t="s">
        <v>230</v>
      </c>
      <c r="O564">
        <v>241</v>
      </c>
      <c r="P564" t="s">
        <v>71</v>
      </c>
      <c r="Q564" t="str">
        <f t="shared" si="25"/>
        <v>GRUPO DE SUPERVISIÓN DE PROGRAMAS Y RIESGOS ESPECIALES</v>
      </c>
      <c r="R564">
        <v>36</v>
      </c>
      <c r="S564" t="s">
        <v>3</v>
      </c>
      <c r="T564" s="10">
        <v>313214</v>
      </c>
      <c r="U564" s="10" t="s">
        <v>5</v>
      </c>
      <c r="V564" s="10" t="str">
        <f t="shared" si="26"/>
        <v>TECNICO OPERATIVO CÓDIGO 313214</v>
      </c>
    </row>
    <row r="565" spans="1:22" x14ac:dyDescent="0.25">
      <c r="A565">
        <v>1003632804</v>
      </c>
      <c r="B565" t="s">
        <v>1298</v>
      </c>
      <c r="C565" t="s">
        <v>1044</v>
      </c>
      <c r="D565" t="str">
        <f t="shared" si="24"/>
        <v>NICOLAS EDUARDO SANCHEZ CORTES</v>
      </c>
      <c r="E565">
        <v>241</v>
      </c>
      <c r="F565" t="s">
        <v>71</v>
      </c>
      <c r="G565">
        <v>100</v>
      </c>
      <c r="H565" t="s">
        <v>98</v>
      </c>
      <c r="I565">
        <v>2</v>
      </c>
      <c r="J565" t="s">
        <v>195</v>
      </c>
      <c r="K565">
        <v>200</v>
      </c>
      <c r="L565" t="s">
        <v>112</v>
      </c>
      <c r="M565">
        <v>240</v>
      </c>
      <c r="N565" t="s">
        <v>230</v>
      </c>
      <c r="O565">
        <v>241</v>
      </c>
      <c r="P565" t="s">
        <v>71</v>
      </c>
      <c r="Q565" t="str">
        <f t="shared" si="25"/>
        <v>GRUPO DE SUPERVISIÓN DE PROGRAMAS Y RIESGOS ESPECIALES</v>
      </c>
      <c r="R565">
        <v>24</v>
      </c>
      <c r="S565" t="s">
        <v>1542</v>
      </c>
      <c r="T565" s="10">
        <v>204407</v>
      </c>
      <c r="U565" s="10" t="s">
        <v>6</v>
      </c>
      <c r="V565" s="10" t="str">
        <f t="shared" si="26"/>
        <v>PROFESIONAL UNIVERSITARIO CÓDIGO 204407</v>
      </c>
    </row>
    <row r="566" spans="1:22" x14ac:dyDescent="0.25">
      <c r="A566">
        <v>14296688</v>
      </c>
      <c r="B566" t="s">
        <v>1299</v>
      </c>
      <c r="C566" t="s">
        <v>1300</v>
      </c>
      <c r="D566" t="str">
        <f t="shared" si="24"/>
        <v>CRISTIAN FERNANDO GUTIERREZ HERNANDEZ</v>
      </c>
      <c r="E566">
        <v>210</v>
      </c>
      <c r="F566" t="s">
        <v>89</v>
      </c>
      <c r="G566">
        <v>100</v>
      </c>
      <c r="H566" t="s">
        <v>98</v>
      </c>
      <c r="I566">
        <v>2</v>
      </c>
      <c r="J566" t="s">
        <v>195</v>
      </c>
      <c r="K566">
        <v>200</v>
      </c>
      <c r="L566" t="s">
        <v>112</v>
      </c>
      <c r="M566">
        <v>210</v>
      </c>
      <c r="N566" t="s">
        <v>287</v>
      </c>
      <c r="O566">
        <v>0</v>
      </c>
      <c r="P566" t="s">
        <v>196</v>
      </c>
      <c r="Q566" t="str">
        <f t="shared" si="25"/>
        <v>DIRECCION EMPRESARIAL Y ESTUDIOS ECONOMICOS Y CONTABLES</v>
      </c>
      <c r="R566">
        <v>39</v>
      </c>
      <c r="S566" t="s">
        <v>1542</v>
      </c>
      <c r="T566" s="10">
        <v>10519</v>
      </c>
      <c r="U566" s="10" t="s">
        <v>58</v>
      </c>
      <c r="V566" s="10" t="str">
        <f t="shared" si="26"/>
        <v>DIRECTOR DE SUPER INTENDENCIA CÓDIGO 10519</v>
      </c>
    </row>
    <row r="567" spans="1:22" x14ac:dyDescent="0.25">
      <c r="A567">
        <v>1032469984</v>
      </c>
      <c r="B567" t="s">
        <v>712</v>
      </c>
      <c r="C567" t="s">
        <v>1301</v>
      </c>
      <c r="D567" t="str">
        <f t="shared" si="24"/>
        <v>ANDRES FELIPE RIAÑO CARO</v>
      </c>
      <c r="E567">
        <v>204</v>
      </c>
      <c r="F567" t="s">
        <v>123</v>
      </c>
      <c r="G567">
        <v>100</v>
      </c>
      <c r="H567" t="s">
        <v>98</v>
      </c>
      <c r="I567">
        <v>2</v>
      </c>
      <c r="J567" t="s">
        <v>195</v>
      </c>
      <c r="K567">
        <v>200</v>
      </c>
      <c r="L567" t="s">
        <v>112</v>
      </c>
      <c r="M567">
        <v>210</v>
      </c>
      <c r="N567" t="s">
        <v>287</v>
      </c>
      <c r="O567">
        <v>204</v>
      </c>
      <c r="P567" t="s">
        <v>123</v>
      </c>
      <c r="Q567" t="str">
        <f t="shared" si="25"/>
        <v>GRUPO DE ESTUDIOS EMPRESARIALES</v>
      </c>
      <c r="R567">
        <v>30</v>
      </c>
      <c r="S567" t="s">
        <v>1542</v>
      </c>
      <c r="T567" s="10">
        <v>20441</v>
      </c>
      <c r="U567" s="10" t="s">
        <v>6</v>
      </c>
      <c r="V567" s="10" t="str">
        <f t="shared" si="26"/>
        <v>PROFESIONAL UNIVERSITARIO CÓDIGO 20441</v>
      </c>
    </row>
    <row r="568" spans="1:22" x14ac:dyDescent="0.25">
      <c r="A568">
        <v>1019111908</v>
      </c>
      <c r="B568" t="s">
        <v>488</v>
      </c>
      <c r="C568" t="s">
        <v>1302</v>
      </c>
      <c r="D568" t="str">
        <f t="shared" si="24"/>
        <v>DIANA PAOLA CAMPOS NIÑO</v>
      </c>
      <c r="E568">
        <v>204</v>
      </c>
      <c r="F568" t="s">
        <v>123</v>
      </c>
      <c r="G568">
        <v>100</v>
      </c>
      <c r="H568" t="s">
        <v>98</v>
      </c>
      <c r="I568">
        <v>2</v>
      </c>
      <c r="J568" t="s">
        <v>195</v>
      </c>
      <c r="K568">
        <v>200</v>
      </c>
      <c r="L568" t="s">
        <v>112</v>
      </c>
      <c r="M568">
        <v>210</v>
      </c>
      <c r="N568" t="s">
        <v>287</v>
      </c>
      <c r="O568">
        <v>204</v>
      </c>
      <c r="P568" t="s">
        <v>123</v>
      </c>
      <c r="Q568" t="str">
        <f t="shared" si="25"/>
        <v>GRUPO DE ESTUDIOS EMPRESARIALES</v>
      </c>
      <c r="R568">
        <v>30</v>
      </c>
      <c r="S568" t="s">
        <v>3</v>
      </c>
      <c r="T568" s="10">
        <v>204407</v>
      </c>
      <c r="U568" s="10" t="s">
        <v>6</v>
      </c>
      <c r="V568" s="10" t="str">
        <f t="shared" si="26"/>
        <v>PROFESIONAL UNIVERSITARIO CÓDIGO 204407</v>
      </c>
    </row>
    <row r="569" spans="1:22" x14ac:dyDescent="0.25">
      <c r="A569">
        <v>80213648</v>
      </c>
      <c r="B569" t="s">
        <v>1303</v>
      </c>
      <c r="C569" t="s">
        <v>1304</v>
      </c>
      <c r="D569" t="str">
        <f t="shared" si="24"/>
        <v>CARLOS ALBERTO POVEDA HERNANDEZ</v>
      </c>
      <c r="E569">
        <v>204</v>
      </c>
      <c r="F569" t="s">
        <v>123</v>
      </c>
      <c r="G569">
        <v>100</v>
      </c>
      <c r="H569" t="s">
        <v>98</v>
      </c>
      <c r="I569">
        <v>2</v>
      </c>
      <c r="J569" t="s">
        <v>195</v>
      </c>
      <c r="K569">
        <v>200</v>
      </c>
      <c r="L569" t="s">
        <v>112</v>
      </c>
      <c r="M569">
        <v>210</v>
      </c>
      <c r="N569" t="s">
        <v>287</v>
      </c>
      <c r="O569">
        <v>204</v>
      </c>
      <c r="P569" t="s">
        <v>123</v>
      </c>
      <c r="Q569" t="str">
        <f t="shared" si="25"/>
        <v>GRUPO DE ESTUDIOS EMPRESARIALES</v>
      </c>
      <c r="R569">
        <v>41</v>
      </c>
      <c r="S569" t="s">
        <v>1542</v>
      </c>
      <c r="T569" s="10">
        <v>20441</v>
      </c>
      <c r="U569" s="10" t="s">
        <v>6</v>
      </c>
      <c r="V569" s="10" t="str">
        <f t="shared" si="26"/>
        <v>PROFESIONAL UNIVERSITARIO CÓDIGO 20441</v>
      </c>
    </row>
    <row r="570" spans="1:22" x14ac:dyDescent="0.25">
      <c r="A570">
        <v>52553712</v>
      </c>
      <c r="B570" t="s">
        <v>1305</v>
      </c>
      <c r="C570" t="s">
        <v>1306</v>
      </c>
      <c r="D570" t="str">
        <f t="shared" si="24"/>
        <v>SILVIA MARIA BARANDICA ARRIETA</v>
      </c>
      <c r="E570">
        <v>306</v>
      </c>
      <c r="F570" t="s">
        <v>73</v>
      </c>
      <c r="G570">
        <v>100</v>
      </c>
      <c r="H570" t="s">
        <v>98</v>
      </c>
      <c r="I570">
        <v>2</v>
      </c>
      <c r="J570" t="s">
        <v>195</v>
      </c>
      <c r="K570">
        <v>300</v>
      </c>
      <c r="L570" t="s">
        <v>78</v>
      </c>
      <c r="M570">
        <v>306</v>
      </c>
      <c r="N570" t="s">
        <v>73</v>
      </c>
      <c r="O570">
        <v>0</v>
      </c>
      <c r="P570" t="s">
        <v>196</v>
      </c>
      <c r="Q570" t="str">
        <f t="shared" si="25"/>
        <v>GRUPO DE SUPERVISION ESPECIAL</v>
      </c>
      <c r="R570">
        <v>54</v>
      </c>
      <c r="S570" t="s">
        <v>3</v>
      </c>
      <c r="T570" s="10">
        <v>204411</v>
      </c>
      <c r="U570" s="10" t="s">
        <v>6</v>
      </c>
      <c r="V570" s="10" t="str">
        <f t="shared" si="26"/>
        <v>PROFESIONAL UNIVERSITARIO CÓDIGO 204411</v>
      </c>
    </row>
    <row r="571" spans="1:22" x14ac:dyDescent="0.25">
      <c r="A571">
        <v>1032421216</v>
      </c>
      <c r="B571" t="s">
        <v>1307</v>
      </c>
      <c r="C571" t="s">
        <v>1308</v>
      </c>
      <c r="D571" t="str">
        <f t="shared" si="24"/>
        <v>MAURICIO ENRIQUE LATORRE ALBA</v>
      </c>
      <c r="E571">
        <v>125</v>
      </c>
      <c r="F571" t="s">
        <v>66</v>
      </c>
      <c r="G571">
        <v>100</v>
      </c>
      <c r="H571" t="s">
        <v>98</v>
      </c>
      <c r="I571">
        <v>2</v>
      </c>
      <c r="J571" t="s">
        <v>195</v>
      </c>
      <c r="K571">
        <v>300</v>
      </c>
      <c r="L571" t="s">
        <v>78</v>
      </c>
      <c r="M571">
        <v>303</v>
      </c>
      <c r="N571" t="s">
        <v>1049</v>
      </c>
      <c r="O571">
        <v>125</v>
      </c>
      <c r="P571" t="s">
        <v>66</v>
      </c>
      <c r="Q571" t="str">
        <f t="shared" si="25"/>
        <v>GRUPO DE CONGLOMERADOS</v>
      </c>
      <c r="R571">
        <v>37</v>
      </c>
      <c r="S571" t="s">
        <v>1542</v>
      </c>
      <c r="T571" s="10">
        <v>204411</v>
      </c>
      <c r="U571" s="10" t="s">
        <v>6</v>
      </c>
      <c r="V571" s="10" t="str">
        <f t="shared" si="26"/>
        <v>PROFESIONAL UNIVERSITARIO CÓDIGO 204411</v>
      </c>
    </row>
    <row r="572" spans="1:22" x14ac:dyDescent="0.25">
      <c r="A572">
        <v>1140831927</v>
      </c>
      <c r="B572" t="s">
        <v>1309</v>
      </c>
      <c r="C572" t="s">
        <v>1310</v>
      </c>
      <c r="D572" t="str">
        <f t="shared" si="24"/>
        <v>STEPHANIA MONTES PEÑARANDA</v>
      </c>
      <c r="E572">
        <v>325</v>
      </c>
      <c r="F572" t="s">
        <v>133</v>
      </c>
      <c r="G572">
        <v>100</v>
      </c>
      <c r="H572" t="s">
        <v>98</v>
      </c>
      <c r="I572">
        <v>2</v>
      </c>
      <c r="J572" t="s">
        <v>195</v>
      </c>
      <c r="K572">
        <v>300</v>
      </c>
      <c r="L572" t="s">
        <v>78</v>
      </c>
      <c r="M572">
        <v>325</v>
      </c>
      <c r="N572" t="s">
        <v>133</v>
      </c>
      <c r="O572">
        <v>0</v>
      </c>
      <c r="P572" t="s">
        <v>196</v>
      </c>
      <c r="Q572" t="str">
        <f t="shared" si="25"/>
        <v>DIRECCION DE SUPERVISION DE PROCEDIMIENTOS ESPECIALES</v>
      </c>
      <c r="R572">
        <v>35</v>
      </c>
      <c r="S572" t="s">
        <v>3</v>
      </c>
      <c r="T572" s="10">
        <v>10519</v>
      </c>
      <c r="U572" s="10" t="s">
        <v>58</v>
      </c>
      <c r="V572" s="10" t="str">
        <f t="shared" si="26"/>
        <v>DIRECTOR DE SUPER INTENDENCIA CÓDIGO 10519</v>
      </c>
    </row>
    <row r="573" spans="1:22" x14ac:dyDescent="0.25">
      <c r="A573">
        <v>1146443507</v>
      </c>
      <c r="B573" t="s">
        <v>707</v>
      </c>
      <c r="C573" t="s">
        <v>1311</v>
      </c>
      <c r="D573" t="str">
        <f t="shared" si="24"/>
        <v>SANTIAGO SERNA GUTIERREZ</v>
      </c>
      <c r="E573">
        <v>428</v>
      </c>
      <c r="F573" t="s">
        <v>114</v>
      </c>
      <c r="G573">
        <v>100</v>
      </c>
      <c r="H573" t="s">
        <v>98</v>
      </c>
      <c r="I573">
        <v>2</v>
      </c>
      <c r="J573" t="s">
        <v>195</v>
      </c>
      <c r="K573">
        <v>400</v>
      </c>
      <c r="L573" t="s">
        <v>347</v>
      </c>
      <c r="M573">
        <v>428</v>
      </c>
      <c r="N573" t="s">
        <v>114</v>
      </c>
      <c r="O573">
        <v>0</v>
      </c>
      <c r="P573" t="s">
        <v>196</v>
      </c>
      <c r="Q573" t="str">
        <f t="shared" si="25"/>
        <v>DIRECCION DE PROCESOS DE REORGANIZACION I</v>
      </c>
      <c r="R573">
        <v>26</v>
      </c>
      <c r="S573" t="s">
        <v>1542</v>
      </c>
      <c r="T573" s="10">
        <v>404414</v>
      </c>
      <c r="U573" s="10" t="s">
        <v>8</v>
      </c>
      <c r="V573" s="10" t="str">
        <f t="shared" si="26"/>
        <v>AUXILIAR ADMINISTRATIVO CÓDIGO 404414</v>
      </c>
    </row>
    <row r="574" spans="1:22" x14ac:dyDescent="0.25">
      <c r="A574">
        <v>1069726246</v>
      </c>
      <c r="B574" t="s">
        <v>1312</v>
      </c>
      <c r="C574" t="s">
        <v>1313</v>
      </c>
      <c r="D574" t="str">
        <f t="shared" si="24"/>
        <v>DIANA MAYERLI RAMIREZ VELASQUEZ</v>
      </c>
      <c r="E574">
        <v>428</v>
      </c>
      <c r="F574" t="s">
        <v>114</v>
      </c>
      <c r="G574">
        <v>100</v>
      </c>
      <c r="H574" t="s">
        <v>98</v>
      </c>
      <c r="I574">
        <v>2</v>
      </c>
      <c r="J574" t="s">
        <v>195</v>
      </c>
      <c r="K574">
        <v>400</v>
      </c>
      <c r="L574" t="s">
        <v>347</v>
      </c>
      <c r="M574">
        <v>428</v>
      </c>
      <c r="N574" t="s">
        <v>114</v>
      </c>
      <c r="O574">
        <v>0</v>
      </c>
      <c r="P574" t="s">
        <v>196</v>
      </c>
      <c r="Q574" t="str">
        <f t="shared" si="25"/>
        <v>DIRECCION DE PROCESOS DE REORGANIZACION I</v>
      </c>
      <c r="R574">
        <v>36</v>
      </c>
      <c r="S574" t="s">
        <v>3</v>
      </c>
      <c r="T574" s="10">
        <v>204407</v>
      </c>
      <c r="U574" s="10" t="s">
        <v>6</v>
      </c>
      <c r="V574" s="10" t="str">
        <f t="shared" si="26"/>
        <v>PROFESIONAL UNIVERSITARIO CÓDIGO 204407</v>
      </c>
    </row>
    <row r="575" spans="1:22" x14ac:dyDescent="0.25">
      <c r="A575">
        <v>1019153845</v>
      </c>
      <c r="B575" t="s">
        <v>925</v>
      </c>
      <c r="C575" t="s">
        <v>1314</v>
      </c>
      <c r="D575" t="str">
        <f t="shared" si="24"/>
        <v>VALENTINA ORTEGA ERAZO</v>
      </c>
      <c r="E575">
        <v>428</v>
      </c>
      <c r="F575" t="s">
        <v>114</v>
      </c>
      <c r="G575">
        <v>100</v>
      </c>
      <c r="H575" t="s">
        <v>98</v>
      </c>
      <c r="I575">
        <v>2</v>
      </c>
      <c r="J575" t="s">
        <v>195</v>
      </c>
      <c r="K575">
        <v>400</v>
      </c>
      <c r="L575" t="s">
        <v>347</v>
      </c>
      <c r="M575">
        <v>428</v>
      </c>
      <c r="N575" t="s">
        <v>114</v>
      </c>
      <c r="O575">
        <v>0</v>
      </c>
      <c r="P575" t="s">
        <v>196</v>
      </c>
      <c r="Q575" t="str">
        <f t="shared" si="25"/>
        <v>DIRECCION DE PROCESOS DE REORGANIZACION I</v>
      </c>
      <c r="R575">
        <v>25</v>
      </c>
      <c r="S575" t="s">
        <v>3</v>
      </c>
      <c r="T575" s="10">
        <v>204407</v>
      </c>
      <c r="U575" s="10" t="s">
        <v>6</v>
      </c>
      <c r="V575" s="10" t="str">
        <f t="shared" si="26"/>
        <v>PROFESIONAL UNIVERSITARIO CÓDIGO 204407</v>
      </c>
    </row>
    <row r="576" spans="1:22" x14ac:dyDescent="0.25">
      <c r="A576">
        <v>1032372246</v>
      </c>
      <c r="B576" t="s">
        <v>1315</v>
      </c>
      <c r="C576" t="s">
        <v>1316</v>
      </c>
      <c r="D576" t="str">
        <f t="shared" si="24"/>
        <v>LADY CAROLINA BERMUDEZ HERRERA</v>
      </c>
      <c r="E576">
        <v>428</v>
      </c>
      <c r="F576" t="s">
        <v>114</v>
      </c>
      <c r="G576">
        <v>100</v>
      </c>
      <c r="H576" t="s">
        <v>98</v>
      </c>
      <c r="I576">
        <v>2</v>
      </c>
      <c r="J576" t="s">
        <v>195</v>
      </c>
      <c r="K576">
        <v>400</v>
      </c>
      <c r="L576" t="s">
        <v>347</v>
      </c>
      <c r="M576">
        <v>428</v>
      </c>
      <c r="N576" t="s">
        <v>114</v>
      </c>
      <c r="O576">
        <v>0</v>
      </c>
      <c r="P576" t="s">
        <v>196</v>
      </c>
      <c r="Q576" t="str">
        <f t="shared" si="25"/>
        <v>DIRECCION DE PROCESOS DE REORGANIZACION I</v>
      </c>
      <c r="R576">
        <v>39</v>
      </c>
      <c r="S576" t="s">
        <v>3</v>
      </c>
      <c r="T576" s="10">
        <v>202816</v>
      </c>
      <c r="U576" s="10" t="s">
        <v>9</v>
      </c>
      <c r="V576" s="10" t="str">
        <f t="shared" si="26"/>
        <v>PROFESIONAL ESPECIALIZADO CÓDIGO 202816</v>
      </c>
    </row>
    <row r="577" spans="1:22" x14ac:dyDescent="0.25">
      <c r="A577">
        <v>1016002970</v>
      </c>
      <c r="B577" t="s">
        <v>1317</v>
      </c>
      <c r="C577" t="s">
        <v>1318</v>
      </c>
      <c r="D577" t="str">
        <f t="shared" si="24"/>
        <v>SINDY JOHANA ALVARADO VERGEL</v>
      </c>
      <c r="E577">
        <v>428</v>
      </c>
      <c r="F577" t="s">
        <v>114</v>
      </c>
      <c r="G577">
        <v>100</v>
      </c>
      <c r="H577" t="s">
        <v>98</v>
      </c>
      <c r="I577">
        <v>2</v>
      </c>
      <c r="J577" t="s">
        <v>195</v>
      </c>
      <c r="K577">
        <v>400</v>
      </c>
      <c r="L577" t="s">
        <v>347</v>
      </c>
      <c r="M577">
        <v>428</v>
      </c>
      <c r="N577" t="s">
        <v>114</v>
      </c>
      <c r="O577">
        <v>0</v>
      </c>
      <c r="P577" t="s">
        <v>196</v>
      </c>
      <c r="Q577" t="str">
        <f t="shared" si="25"/>
        <v>DIRECCION DE PROCESOS DE REORGANIZACION I</v>
      </c>
      <c r="R577">
        <v>38</v>
      </c>
      <c r="S577" t="s">
        <v>3</v>
      </c>
      <c r="T577" s="10">
        <v>204407</v>
      </c>
      <c r="U577" s="10" t="s">
        <v>6</v>
      </c>
      <c r="V577" s="10" t="str">
        <f t="shared" si="26"/>
        <v>PROFESIONAL UNIVERSITARIO CÓDIGO 204407</v>
      </c>
    </row>
    <row r="578" spans="1:22" x14ac:dyDescent="0.25">
      <c r="A578">
        <v>52961649</v>
      </c>
      <c r="B578" t="s">
        <v>1319</v>
      </c>
      <c r="C578" t="s">
        <v>1320</v>
      </c>
      <c r="D578" t="str">
        <f t="shared" si="24"/>
        <v>DIANA ROCIO SANTOS VASQUEZ</v>
      </c>
      <c r="E578">
        <v>428</v>
      </c>
      <c r="F578" t="s">
        <v>114</v>
      </c>
      <c r="G578">
        <v>100</v>
      </c>
      <c r="H578" t="s">
        <v>98</v>
      </c>
      <c r="I578">
        <v>2</v>
      </c>
      <c r="J578" t="s">
        <v>195</v>
      </c>
      <c r="K578">
        <v>400</v>
      </c>
      <c r="L578" t="s">
        <v>347</v>
      </c>
      <c r="M578">
        <v>428</v>
      </c>
      <c r="N578" t="s">
        <v>114</v>
      </c>
      <c r="O578">
        <v>0</v>
      </c>
      <c r="P578" t="s">
        <v>196</v>
      </c>
      <c r="Q578" t="str">
        <f t="shared" si="25"/>
        <v>DIRECCION DE PROCESOS DE REORGANIZACION I</v>
      </c>
      <c r="R578">
        <v>43</v>
      </c>
      <c r="S578" t="s">
        <v>3</v>
      </c>
      <c r="T578" s="10">
        <v>204411</v>
      </c>
      <c r="U578" s="10" t="s">
        <v>6</v>
      </c>
      <c r="V578" s="10" t="str">
        <f t="shared" si="26"/>
        <v>PROFESIONAL UNIVERSITARIO CÓDIGO 204411</v>
      </c>
    </row>
    <row r="579" spans="1:22" x14ac:dyDescent="0.25">
      <c r="A579">
        <v>43997783</v>
      </c>
      <c r="B579" t="s">
        <v>1321</v>
      </c>
      <c r="C579" t="s">
        <v>1322</v>
      </c>
      <c r="D579" t="str">
        <f t="shared" ref="D579:D642" si="27">TRIM(B579)&amp;" "&amp;TRIM(C579)</f>
        <v>VERONICA ORTEGA ALVAREZ</v>
      </c>
      <c r="E579">
        <v>428</v>
      </c>
      <c r="F579" t="s">
        <v>114</v>
      </c>
      <c r="G579">
        <v>100</v>
      </c>
      <c r="H579" t="s">
        <v>98</v>
      </c>
      <c r="I579">
        <v>2</v>
      </c>
      <c r="J579" t="s">
        <v>195</v>
      </c>
      <c r="K579">
        <v>400</v>
      </c>
      <c r="L579" t="s">
        <v>347</v>
      </c>
      <c r="M579">
        <v>428</v>
      </c>
      <c r="N579" t="s">
        <v>114</v>
      </c>
      <c r="O579">
        <v>0</v>
      </c>
      <c r="P579" t="s">
        <v>196</v>
      </c>
      <c r="Q579" t="str">
        <f t="shared" ref="Q579:Q642" si="28">IF(TRIM(P579)="NIVEL",IF(TRIM(N579)="NIVEL",IF(TRIM(L579)="NIVEL",IF(TRIM(J579)="NIVEL",TRIM(H579),TRIM(J579)),TRIM(L579)),TRIM(N579)),TRIM(P579))</f>
        <v>DIRECCION DE PROCESOS DE REORGANIZACION I</v>
      </c>
      <c r="R579">
        <v>41</v>
      </c>
      <c r="S579" t="s">
        <v>3</v>
      </c>
      <c r="T579" s="10">
        <v>102014</v>
      </c>
      <c r="U579" s="10" t="s">
        <v>13</v>
      </c>
      <c r="V579" s="10" t="str">
        <f t="shared" ref="V579:V642" si="29">TRIM(U579)&amp;" CÓDIGO "&amp;TRIM(T579)</f>
        <v>ASESOR CÓDIGO 102014</v>
      </c>
    </row>
    <row r="580" spans="1:22" x14ac:dyDescent="0.25">
      <c r="A580">
        <v>19409421</v>
      </c>
      <c r="B580" t="s">
        <v>1323</v>
      </c>
      <c r="C580" t="s">
        <v>1324</v>
      </c>
      <c r="D580" t="str">
        <f t="shared" si="27"/>
        <v>CARLOS ALFONSO SEGURA</v>
      </c>
      <c r="E580">
        <v>840</v>
      </c>
      <c r="F580" t="s">
        <v>91</v>
      </c>
      <c r="G580">
        <v>100</v>
      </c>
      <c r="H580" t="s">
        <v>98</v>
      </c>
      <c r="I580">
        <v>2</v>
      </c>
      <c r="J580" t="s">
        <v>195</v>
      </c>
      <c r="K580">
        <v>700</v>
      </c>
      <c r="L580" t="s">
        <v>67</v>
      </c>
      <c r="M580">
        <v>840</v>
      </c>
      <c r="N580" t="s">
        <v>91</v>
      </c>
      <c r="O580">
        <v>0</v>
      </c>
      <c r="P580" t="s">
        <v>196</v>
      </c>
      <c r="Q580" t="str">
        <f t="shared" si="28"/>
        <v>DIRECCION DE PROCESOS ESPECIALES</v>
      </c>
      <c r="R580">
        <v>67</v>
      </c>
      <c r="S580" t="s">
        <v>1542</v>
      </c>
      <c r="T580" s="10">
        <v>421018</v>
      </c>
      <c r="U580" s="10" t="s">
        <v>11</v>
      </c>
      <c r="V580" s="10" t="str">
        <f t="shared" si="29"/>
        <v>SECRETARIO EJECUTIVO CÓDIGO 421018</v>
      </c>
    </row>
    <row r="581" spans="1:22" x14ac:dyDescent="0.25">
      <c r="A581">
        <v>1022381171</v>
      </c>
      <c r="B581" t="s">
        <v>1325</v>
      </c>
      <c r="C581" t="s">
        <v>1326</v>
      </c>
      <c r="D581" t="str">
        <f t="shared" si="27"/>
        <v>JORGE ENRIQUE CANO RINCON</v>
      </c>
      <c r="E581">
        <v>840</v>
      </c>
      <c r="F581" t="s">
        <v>91</v>
      </c>
      <c r="G581">
        <v>100</v>
      </c>
      <c r="H581" t="s">
        <v>98</v>
      </c>
      <c r="I581">
        <v>5</v>
      </c>
      <c r="J581" t="s">
        <v>83</v>
      </c>
      <c r="K581">
        <v>700</v>
      </c>
      <c r="L581" t="s">
        <v>67</v>
      </c>
      <c r="M581">
        <v>840</v>
      </c>
      <c r="N581" t="s">
        <v>91</v>
      </c>
      <c r="O581">
        <v>0</v>
      </c>
      <c r="P581" t="s">
        <v>196</v>
      </c>
      <c r="Q581" t="str">
        <f t="shared" si="28"/>
        <v>DIRECCION DE PROCESOS ESPECIALES</v>
      </c>
      <c r="R581">
        <v>32</v>
      </c>
      <c r="S581" t="s">
        <v>1542</v>
      </c>
      <c r="T581" s="10">
        <v>20441</v>
      </c>
      <c r="U581" s="10" t="s">
        <v>6</v>
      </c>
      <c r="V581" s="10" t="str">
        <f t="shared" si="29"/>
        <v>PROFESIONAL UNIVERSITARIO CÓDIGO 20441</v>
      </c>
    </row>
    <row r="582" spans="1:22" x14ac:dyDescent="0.25">
      <c r="A582">
        <v>1010214710</v>
      </c>
      <c r="B582" t="s">
        <v>1327</v>
      </c>
      <c r="C582" t="s">
        <v>1328</v>
      </c>
      <c r="D582" t="str">
        <f t="shared" si="27"/>
        <v>MARIA PAULA OROZCO ALDANA</v>
      </c>
      <c r="E582">
        <v>840</v>
      </c>
      <c r="F582" t="s">
        <v>91</v>
      </c>
      <c r="G582">
        <v>100</v>
      </c>
      <c r="H582" t="s">
        <v>98</v>
      </c>
      <c r="I582">
        <v>2</v>
      </c>
      <c r="J582" t="s">
        <v>195</v>
      </c>
      <c r="K582">
        <v>700</v>
      </c>
      <c r="L582" t="s">
        <v>67</v>
      </c>
      <c r="M582">
        <v>840</v>
      </c>
      <c r="N582" t="s">
        <v>91</v>
      </c>
      <c r="O582">
        <v>0</v>
      </c>
      <c r="P582" t="s">
        <v>196</v>
      </c>
      <c r="Q582" t="str">
        <f t="shared" si="28"/>
        <v>DIRECCION DE PROCESOS ESPECIALES</v>
      </c>
      <c r="R582">
        <v>31</v>
      </c>
      <c r="S582" t="s">
        <v>3</v>
      </c>
      <c r="T582" s="10">
        <v>20441</v>
      </c>
      <c r="U582" s="10" t="s">
        <v>6</v>
      </c>
      <c r="V582" s="10" t="str">
        <f t="shared" si="29"/>
        <v>PROFESIONAL UNIVERSITARIO CÓDIGO 20441</v>
      </c>
    </row>
    <row r="583" spans="1:22" x14ac:dyDescent="0.25">
      <c r="A583">
        <v>3220223</v>
      </c>
      <c r="B583" t="s">
        <v>1329</v>
      </c>
      <c r="C583" t="s">
        <v>1330</v>
      </c>
      <c r="D583" t="str">
        <f t="shared" si="27"/>
        <v>ANGEL ALONSO SARAY RICO</v>
      </c>
      <c r="E583">
        <v>520</v>
      </c>
      <c r="F583" t="s">
        <v>64</v>
      </c>
      <c r="G583">
        <v>100</v>
      </c>
      <c r="H583" t="s">
        <v>98</v>
      </c>
      <c r="I583">
        <v>5</v>
      </c>
      <c r="J583" t="s">
        <v>83</v>
      </c>
      <c r="K583">
        <v>513</v>
      </c>
      <c r="L583" t="s">
        <v>109</v>
      </c>
      <c r="M583">
        <v>520</v>
      </c>
      <c r="N583" t="s">
        <v>64</v>
      </c>
      <c r="O583">
        <v>0</v>
      </c>
      <c r="P583" t="s">
        <v>196</v>
      </c>
      <c r="Q583" t="str">
        <f t="shared" si="28"/>
        <v>GRUPO ADMINISTRATIVO</v>
      </c>
      <c r="R583">
        <v>63</v>
      </c>
      <c r="S583" t="s">
        <v>1542</v>
      </c>
      <c r="T583" s="10">
        <v>313214</v>
      </c>
      <c r="U583" s="10" t="s">
        <v>5</v>
      </c>
      <c r="V583" s="10" t="str">
        <f t="shared" si="29"/>
        <v>TECNICO OPERATIVO CÓDIGO 313214</v>
      </c>
    </row>
    <row r="584" spans="1:22" x14ac:dyDescent="0.25">
      <c r="A584">
        <v>1083865747</v>
      </c>
      <c r="B584" t="s">
        <v>712</v>
      </c>
      <c r="C584" t="s">
        <v>1331</v>
      </c>
      <c r="D584" t="str">
        <f t="shared" si="27"/>
        <v>ANDRES FELIPE GONZALEZ ROSERO</v>
      </c>
      <c r="E584">
        <v>520</v>
      </c>
      <c r="F584" t="s">
        <v>64</v>
      </c>
      <c r="G584">
        <v>100</v>
      </c>
      <c r="H584" t="s">
        <v>98</v>
      </c>
      <c r="I584">
        <v>5</v>
      </c>
      <c r="J584" t="s">
        <v>83</v>
      </c>
      <c r="K584">
        <v>513</v>
      </c>
      <c r="L584" t="s">
        <v>109</v>
      </c>
      <c r="M584">
        <v>520</v>
      </c>
      <c r="N584" t="s">
        <v>64</v>
      </c>
      <c r="O584">
        <v>0</v>
      </c>
      <c r="P584" t="s">
        <v>196</v>
      </c>
      <c r="Q584" t="str">
        <f t="shared" si="28"/>
        <v>GRUPO ADMINISTRATIVO</v>
      </c>
      <c r="R584">
        <v>39</v>
      </c>
      <c r="S584" t="s">
        <v>1542</v>
      </c>
      <c r="T584" s="10">
        <v>313214</v>
      </c>
      <c r="U584" s="10" t="s">
        <v>5</v>
      </c>
      <c r="V584" s="10" t="str">
        <f t="shared" si="29"/>
        <v>TECNICO OPERATIVO CÓDIGO 313214</v>
      </c>
    </row>
    <row r="585" spans="1:22" x14ac:dyDescent="0.25">
      <c r="A585">
        <v>1122409840</v>
      </c>
      <c r="B585" t="s">
        <v>1332</v>
      </c>
      <c r="C585" t="s">
        <v>1333</v>
      </c>
      <c r="D585" t="str">
        <f t="shared" si="27"/>
        <v>RICARDO JAVIER MORALES VEGA</v>
      </c>
      <c r="E585">
        <v>520</v>
      </c>
      <c r="F585" t="s">
        <v>64</v>
      </c>
      <c r="G585">
        <v>100</v>
      </c>
      <c r="H585" t="s">
        <v>98</v>
      </c>
      <c r="I585">
        <v>5</v>
      </c>
      <c r="J585" t="s">
        <v>83</v>
      </c>
      <c r="K585">
        <v>513</v>
      </c>
      <c r="L585" t="s">
        <v>109</v>
      </c>
      <c r="M585">
        <v>520</v>
      </c>
      <c r="N585" t="s">
        <v>64</v>
      </c>
      <c r="O585">
        <v>0</v>
      </c>
      <c r="P585" t="s">
        <v>196</v>
      </c>
      <c r="Q585" t="str">
        <f t="shared" si="28"/>
        <v>GRUPO ADMINISTRATIVO</v>
      </c>
      <c r="R585">
        <v>31</v>
      </c>
      <c r="S585" t="s">
        <v>1542</v>
      </c>
      <c r="T585" s="10">
        <v>313214</v>
      </c>
      <c r="U585" s="10" t="s">
        <v>5</v>
      </c>
      <c r="V585" s="10" t="str">
        <f t="shared" si="29"/>
        <v>TECNICO OPERATIVO CÓDIGO 313214</v>
      </c>
    </row>
    <row r="586" spans="1:22" x14ac:dyDescent="0.25">
      <c r="A586">
        <v>1072662279</v>
      </c>
      <c r="B586" t="s">
        <v>1334</v>
      </c>
      <c r="C586" t="s">
        <v>1335</v>
      </c>
      <c r="D586" t="str">
        <f t="shared" si="27"/>
        <v>LINA TATIANA BARBOSA BORRAS</v>
      </c>
      <c r="E586">
        <v>520</v>
      </c>
      <c r="F586" t="s">
        <v>64</v>
      </c>
      <c r="G586">
        <v>100</v>
      </c>
      <c r="H586" t="s">
        <v>98</v>
      </c>
      <c r="I586">
        <v>5</v>
      </c>
      <c r="J586" t="s">
        <v>83</v>
      </c>
      <c r="K586">
        <v>513</v>
      </c>
      <c r="L586" t="s">
        <v>109</v>
      </c>
      <c r="M586">
        <v>520</v>
      </c>
      <c r="N586" t="s">
        <v>64</v>
      </c>
      <c r="O586">
        <v>0</v>
      </c>
      <c r="P586" t="s">
        <v>196</v>
      </c>
      <c r="Q586" t="str">
        <f t="shared" si="28"/>
        <v>GRUPO ADMINISTRATIVO</v>
      </c>
      <c r="R586">
        <v>34</v>
      </c>
      <c r="S586" t="s">
        <v>3</v>
      </c>
      <c r="T586" s="10">
        <v>204407</v>
      </c>
      <c r="U586" s="10" t="s">
        <v>6</v>
      </c>
      <c r="V586" s="10" t="str">
        <f t="shared" si="29"/>
        <v>PROFESIONAL UNIVERSITARIO CÓDIGO 204407</v>
      </c>
    </row>
    <row r="587" spans="1:22" x14ac:dyDescent="0.25">
      <c r="A587">
        <v>1073380473</v>
      </c>
      <c r="B587" t="s">
        <v>768</v>
      </c>
      <c r="C587" t="s">
        <v>1336</v>
      </c>
      <c r="D587" t="str">
        <f t="shared" si="27"/>
        <v>VICTOR ALFONSO COY RUBIANO</v>
      </c>
      <c r="E587">
        <v>520</v>
      </c>
      <c r="F587" t="s">
        <v>64</v>
      </c>
      <c r="G587">
        <v>100</v>
      </c>
      <c r="H587" t="s">
        <v>98</v>
      </c>
      <c r="I587">
        <v>5</v>
      </c>
      <c r="J587" t="s">
        <v>83</v>
      </c>
      <c r="K587">
        <v>513</v>
      </c>
      <c r="L587" t="s">
        <v>109</v>
      </c>
      <c r="M587">
        <v>520</v>
      </c>
      <c r="N587" t="s">
        <v>64</v>
      </c>
      <c r="O587">
        <v>0</v>
      </c>
      <c r="P587" t="s">
        <v>196</v>
      </c>
      <c r="Q587" t="str">
        <f t="shared" si="28"/>
        <v>GRUPO ADMINISTRATIVO</v>
      </c>
      <c r="R587">
        <v>38</v>
      </c>
      <c r="S587" t="s">
        <v>1542</v>
      </c>
      <c r="T587" s="10">
        <v>410314</v>
      </c>
      <c r="U587" s="10" t="s">
        <v>54</v>
      </c>
      <c r="V587" s="10" t="str">
        <f t="shared" si="29"/>
        <v>CONDUCTOR MECANICO CÓDIGO 410314</v>
      </c>
    </row>
    <row r="588" spans="1:22" x14ac:dyDescent="0.25">
      <c r="A588">
        <v>1020723720</v>
      </c>
      <c r="B588" t="s">
        <v>1337</v>
      </c>
      <c r="C588" t="s">
        <v>1338</v>
      </c>
      <c r="D588" t="str">
        <f t="shared" si="27"/>
        <v>JOHN FREDDY CANTOR JIMENEZ</v>
      </c>
      <c r="E588">
        <v>520</v>
      </c>
      <c r="F588" t="s">
        <v>64</v>
      </c>
      <c r="G588">
        <v>100</v>
      </c>
      <c r="H588" t="s">
        <v>98</v>
      </c>
      <c r="I588">
        <v>5</v>
      </c>
      <c r="J588" t="s">
        <v>83</v>
      </c>
      <c r="K588">
        <v>513</v>
      </c>
      <c r="L588" t="s">
        <v>109</v>
      </c>
      <c r="M588">
        <v>520</v>
      </c>
      <c r="N588" t="s">
        <v>64</v>
      </c>
      <c r="O588">
        <v>0</v>
      </c>
      <c r="P588" t="s">
        <v>196</v>
      </c>
      <c r="Q588" t="str">
        <f t="shared" si="28"/>
        <v>GRUPO ADMINISTRATIVO</v>
      </c>
      <c r="R588">
        <v>38</v>
      </c>
      <c r="S588" t="s">
        <v>1542</v>
      </c>
      <c r="T588" s="10">
        <v>204407</v>
      </c>
      <c r="U588" s="10" t="s">
        <v>6</v>
      </c>
      <c r="V588" s="10" t="str">
        <f t="shared" si="29"/>
        <v>PROFESIONAL UNIVERSITARIO CÓDIGO 204407</v>
      </c>
    </row>
    <row r="589" spans="1:22" x14ac:dyDescent="0.25">
      <c r="A589">
        <v>26425268</v>
      </c>
      <c r="B589" t="s">
        <v>1339</v>
      </c>
      <c r="C589" t="s">
        <v>1340</v>
      </c>
      <c r="D589" t="str">
        <f t="shared" si="27"/>
        <v>BEATRIZ ARIAS RODRIGUEZ</v>
      </c>
      <c r="E589">
        <v>520</v>
      </c>
      <c r="F589" t="s">
        <v>64</v>
      </c>
      <c r="G589">
        <v>100</v>
      </c>
      <c r="H589" t="s">
        <v>98</v>
      </c>
      <c r="I589">
        <v>5</v>
      </c>
      <c r="J589" t="s">
        <v>83</v>
      </c>
      <c r="K589">
        <v>513</v>
      </c>
      <c r="L589" t="s">
        <v>109</v>
      </c>
      <c r="M589">
        <v>520</v>
      </c>
      <c r="N589" t="s">
        <v>64</v>
      </c>
      <c r="O589">
        <v>0</v>
      </c>
      <c r="P589" t="s">
        <v>196</v>
      </c>
      <c r="Q589" t="str">
        <f t="shared" si="28"/>
        <v>GRUPO ADMINISTRATIVO</v>
      </c>
      <c r="R589">
        <v>48</v>
      </c>
      <c r="S589" t="s">
        <v>3</v>
      </c>
      <c r="T589" s="10">
        <v>404414</v>
      </c>
      <c r="U589" s="10" t="s">
        <v>8</v>
      </c>
      <c r="V589" s="10" t="str">
        <f t="shared" si="29"/>
        <v>AUXILIAR ADMINISTRATIVO CÓDIGO 404414</v>
      </c>
    </row>
    <row r="590" spans="1:22" x14ac:dyDescent="0.25">
      <c r="A590">
        <v>79584212</v>
      </c>
      <c r="B590" t="s">
        <v>1341</v>
      </c>
      <c r="C590" t="s">
        <v>1342</v>
      </c>
      <c r="D590" t="str">
        <f t="shared" si="27"/>
        <v>JOSE DE JESUS PARRA OSMA</v>
      </c>
      <c r="E590">
        <v>520</v>
      </c>
      <c r="F590" t="s">
        <v>64</v>
      </c>
      <c r="G590">
        <v>100</v>
      </c>
      <c r="H590" t="s">
        <v>98</v>
      </c>
      <c r="I590">
        <v>5</v>
      </c>
      <c r="J590" t="s">
        <v>83</v>
      </c>
      <c r="K590">
        <v>513</v>
      </c>
      <c r="L590" t="s">
        <v>109</v>
      </c>
      <c r="M590">
        <v>520</v>
      </c>
      <c r="N590" t="s">
        <v>64</v>
      </c>
      <c r="O590">
        <v>0</v>
      </c>
      <c r="P590" t="s">
        <v>196</v>
      </c>
      <c r="Q590" t="str">
        <f t="shared" si="28"/>
        <v>GRUPO ADMINISTRATIVO</v>
      </c>
      <c r="R590">
        <v>53</v>
      </c>
      <c r="S590" t="s">
        <v>1542</v>
      </c>
      <c r="T590" s="10">
        <v>406408</v>
      </c>
      <c r="U590" s="10" t="s">
        <v>7</v>
      </c>
      <c r="V590" s="10" t="str">
        <f t="shared" si="29"/>
        <v>AUXILIAR DE SERVICIOS GENERALES CÓDIGO 406408</v>
      </c>
    </row>
    <row r="591" spans="1:22" x14ac:dyDescent="0.25">
      <c r="A591">
        <v>52915101</v>
      </c>
      <c r="B591" t="s">
        <v>1343</v>
      </c>
      <c r="C591" t="s">
        <v>1344</v>
      </c>
      <c r="D591" t="str">
        <f t="shared" si="27"/>
        <v>MAGDA CAROLINA BONIL OLIVERA</v>
      </c>
      <c r="E591">
        <v>520</v>
      </c>
      <c r="F591" t="s">
        <v>64</v>
      </c>
      <c r="G591">
        <v>100</v>
      </c>
      <c r="H591" t="s">
        <v>98</v>
      </c>
      <c r="I591">
        <v>5</v>
      </c>
      <c r="J591" t="s">
        <v>83</v>
      </c>
      <c r="K591">
        <v>513</v>
      </c>
      <c r="L591" t="s">
        <v>109</v>
      </c>
      <c r="M591">
        <v>520</v>
      </c>
      <c r="N591" t="s">
        <v>64</v>
      </c>
      <c r="O591">
        <v>0</v>
      </c>
      <c r="P591" t="s">
        <v>196</v>
      </c>
      <c r="Q591" t="str">
        <f t="shared" si="28"/>
        <v>GRUPO ADMINISTRATIVO</v>
      </c>
      <c r="R591">
        <v>41</v>
      </c>
      <c r="S591" t="s">
        <v>3</v>
      </c>
      <c r="T591" s="10">
        <v>202816</v>
      </c>
      <c r="U591" s="10" t="s">
        <v>9</v>
      </c>
      <c r="V591" s="10" t="str">
        <f t="shared" si="29"/>
        <v>PROFESIONAL ESPECIALIZADO CÓDIGO 202816</v>
      </c>
    </row>
    <row r="592" spans="1:22" x14ac:dyDescent="0.25">
      <c r="A592">
        <v>52527885</v>
      </c>
      <c r="B592" t="s">
        <v>1345</v>
      </c>
      <c r="C592" t="s">
        <v>983</v>
      </c>
      <c r="D592" t="str">
        <f t="shared" si="27"/>
        <v>ZULMA NATALIA SIERRA PINTO</v>
      </c>
      <c r="E592">
        <v>520</v>
      </c>
      <c r="F592" t="s">
        <v>64</v>
      </c>
      <c r="G592">
        <v>100</v>
      </c>
      <c r="H592" t="s">
        <v>98</v>
      </c>
      <c r="I592">
        <v>5</v>
      </c>
      <c r="J592" t="s">
        <v>83</v>
      </c>
      <c r="K592">
        <v>513</v>
      </c>
      <c r="L592" t="s">
        <v>109</v>
      </c>
      <c r="M592">
        <v>520</v>
      </c>
      <c r="N592" t="s">
        <v>64</v>
      </c>
      <c r="O592">
        <v>0</v>
      </c>
      <c r="P592" t="s">
        <v>196</v>
      </c>
      <c r="Q592" t="str">
        <f t="shared" si="28"/>
        <v>GRUPO ADMINISTRATIVO</v>
      </c>
      <c r="R592">
        <v>46</v>
      </c>
      <c r="S592" t="s">
        <v>3</v>
      </c>
      <c r="T592" s="10">
        <v>204407</v>
      </c>
      <c r="U592" s="10" t="s">
        <v>6</v>
      </c>
      <c r="V592" s="10" t="str">
        <f t="shared" si="29"/>
        <v>PROFESIONAL UNIVERSITARIO CÓDIGO 204407</v>
      </c>
    </row>
    <row r="593" spans="1:22" x14ac:dyDescent="0.25">
      <c r="A593">
        <v>52743646</v>
      </c>
      <c r="B593" t="s">
        <v>1346</v>
      </c>
      <c r="C593" t="s">
        <v>1347</v>
      </c>
      <c r="D593" t="str">
        <f t="shared" si="27"/>
        <v>ADRIANA ESPERANZA GARZON GARZON</v>
      </c>
      <c r="E593">
        <v>520</v>
      </c>
      <c r="F593" t="s">
        <v>64</v>
      </c>
      <c r="G593">
        <v>100</v>
      </c>
      <c r="H593" t="s">
        <v>98</v>
      </c>
      <c r="I593">
        <v>5</v>
      </c>
      <c r="J593" t="s">
        <v>83</v>
      </c>
      <c r="K593">
        <v>513</v>
      </c>
      <c r="L593" t="s">
        <v>109</v>
      </c>
      <c r="M593">
        <v>520</v>
      </c>
      <c r="N593" t="s">
        <v>64</v>
      </c>
      <c r="O593">
        <v>0</v>
      </c>
      <c r="P593" t="s">
        <v>196</v>
      </c>
      <c r="Q593" t="str">
        <f t="shared" si="28"/>
        <v>GRUPO ADMINISTRATIVO</v>
      </c>
      <c r="R593">
        <v>43</v>
      </c>
      <c r="S593" t="s">
        <v>3</v>
      </c>
      <c r="T593" s="10">
        <v>406408</v>
      </c>
      <c r="U593" s="10" t="s">
        <v>7</v>
      </c>
      <c r="V593" s="10" t="str">
        <f t="shared" si="29"/>
        <v>AUXILIAR DE SERVICIOS GENERALES CÓDIGO 406408</v>
      </c>
    </row>
    <row r="594" spans="1:22" x14ac:dyDescent="0.25">
      <c r="A594">
        <v>51922086</v>
      </c>
      <c r="B594" t="s">
        <v>1348</v>
      </c>
      <c r="C594" t="s">
        <v>1349</v>
      </c>
      <c r="D594" t="str">
        <f t="shared" si="27"/>
        <v>DIANA YOLANDA BARBOSA CASTRO</v>
      </c>
      <c r="E594">
        <v>520</v>
      </c>
      <c r="F594" t="s">
        <v>64</v>
      </c>
      <c r="G594">
        <v>100</v>
      </c>
      <c r="H594" t="s">
        <v>98</v>
      </c>
      <c r="I594">
        <v>5</v>
      </c>
      <c r="J594" t="s">
        <v>83</v>
      </c>
      <c r="K594">
        <v>513</v>
      </c>
      <c r="L594" t="s">
        <v>109</v>
      </c>
      <c r="M594">
        <v>520</v>
      </c>
      <c r="N594" t="s">
        <v>64</v>
      </c>
      <c r="O594">
        <v>0</v>
      </c>
      <c r="P594" t="s">
        <v>196</v>
      </c>
      <c r="Q594" t="str">
        <f t="shared" si="28"/>
        <v>GRUPO ADMINISTRATIVO</v>
      </c>
      <c r="R594">
        <v>56</v>
      </c>
      <c r="S594" t="s">
        <v>3</v>
      </c>
      <c r="T594" s="10">
        <v>312416</v>
      </c>
      <c r="U594" s="10" t="s">
        <v>55</v>
      </c>
      <c r="V594" s="10" t="str">
        <f t="shared" si="29"/>
        <v>TECNICO ADMINISTRATIVO CÓDIGO 312416</v>
      </c>
    </row>
    <row r="595" spans="1:22" x14ac:dyDescent="0.25">
      <c r="A595">
        <v>51991177</v>
      </c>
      <c r="B595" t="s">
        <v>1350</v>
      </c>
      <c r="C595" t="s">
        <v>1351</v>
      </c>
      <c r="D595" t="str">
        <f t="shared" si="27"/>
        <v>JUDITH CONSUELO ZARATE MENDEZ</v>
      </c>
      <c r="E595">
        <v>520</v>
      </c>
      <c r="F595" t="s">
        <v>64</v>
      </c>
      <c r="G595">
        <v>100</v>
      </c>
      <c r="H595" t="s">
        <v>98</v>
      </c>
      <c r="I595">
        <v>5</v>
      </c>
      <c r="J595" t="s">
        <v>83</v>
      </c>
      <c r="K595">
        <v>513</v>
      </c>
      <c r="L595" t="s">
        <v>109</v>
      </c>
      <c r="M595">
        <v>520</v>
      </c>
      <c r="N595" t="s">
        <v>64</v>
      </c>
      <c r="O595">
        <v>0</v>
      </c>
      <c r="P595" t="s">
        <v>196</v>
      </c>
      <c r="Q595" t="str">
        <f t="shared" si="28"/>
        <v>GRUPO ADMINISTRATIVO</v>
      </c>
      <c r="R595">
        <v>55</v>
      </c>
      <c r="S595" t="s">
        <v>3</v>
      </c>
      <c r="T595" s="10">
        <v>406408</v>
      </c>
      <c r="U595" s="10" t="s">
        <v>7</v>
      </c>
      <c r="V595" s="10" t="str">
        <f t="shared" si="29"/>
        <v>AUXILIAR DE SERVICIOS GENERALES CÓDIGO 406408</v>
      </c>
    </row>
    <row r="596" spans="1:22" x14ac:dyDescent="0.25">
      <c r="A596">
        <v>1020792761</v>
      </c>
      <c r="B596" t="s">
        <v>398</v>
      </c>
      <c r="C596" t="s">
        <v>1352</v>
      </c>
      <c r="D596" t="str">
        <f t="shared" si="27"/>
        <v>LAURA CAMILA PEDRAZA CALDERON</v>
      </c>
      <c r="E596">
        <v>548</v>
      </c>
      <c r="F596" t="s">
        <v>104</v>
      </c>
      <c r="G596">
        <v>100</v>
      </c>
      <c r="H596" t="s">
        <v>98</v>
      </c>
      <c r="I596">
        <v>5</v>
      </c>
      <c r="J596" t="s">
        <v>83</v>
      </c>
      <c r="K596">
        <v>513</v>
      </c>
      <c r="L596" t="s">
        <v>109</v>
      </c>
      <c r="M596">
        <v>548</v>
      </c>
      <c r="N596" t="s">
        <v>104</v>
      </c>
      <c r="O596">
        <v>0</v>
      </c>
      <c r="P596" t="s">
        <v>196</v>
      </c>
      <c r="Q596" t="str">
        <f t="shared" si="28"/>
        <v>GRUPO DE RELACION ESTADO - CIUDADANO</v>
      </c>
      <c r="R596">
        <v>25</v>
      </c>
      <c r="S596" t="s">
        <v>3</v>
      </c>
      <c r="T596" s="10">
        <v>20441</v>
      </c>
      <c r="U596" s="10" t="s">
        <v>6</v>
      </c>
      <c r="V596" s="10" t="str">
        <f t="shared" si="29"/>
        <v>PROFESIONAL UNIVERSITARIO CÓDIGO 20441</v>
      </c>
    </row>
    <row r="597" spans="1:22" x14ac:dyDescent="0.25">
      <c r="A597">
        <v>1022342317</v>
      </c>
      <c r="B597" t="s">
        <v>1353</v>
      </c>
      <c r="C597" t="s">
        <v>1354</v>
      </c>
      <c r="D597" t="str">
        <f t="shared" si="27"/>
        <v>JAZMIN ANDREA NOVOA BARRERA</v>
      </c>
      <c r="E597">
        <v>548</v>
      </c>
      <c r="F597" t="s">
        <v>104</v>
      </c>
      <c r="G597">
        <v>100</v>
      </c>
      <c r="H597" t="s">
        <v>98</v>
      </c>
      <c r="I597">
        <v>5</v>
      </c>
      <c r="J597" t="s">
        <v>83</v>
      </c>
      <c r="K597">
        <v>513</v>
      </c>
      <c r="L597" t="s">
        <v>109</v>
      </c>
      <c r="M597">
        <v>548</v>
      </c>
      <c r="N597" t="s">
        <v>104</v>
      </c>
      <c r="O597">
        <v>0</v>
      </c>
      <c r="P597" t="s">
        <v>196</v>
      </c>
      <c r="Q597" t="str">
        <f t="shared" si="28"/>
        <v>GRUPO DE RELACION ESTADO - CIUDADANO</v>
      </c>
      <c r="R597">
        <v>37</v>
      </c>
      <c r="S597" t="s">
        <v>3</v>
      </c>
      <c r="T597" s="10">
        <v>406408</v>
      </c>
      <c r="U597" s="10" t="s">
        <v>7</v>
      </c>
      <c r="V597" s="10" t="str">
        <f t="shared" si="29"/>
        <v>AUXILIAR DE SERVICIOS GENERALES CÓDIGO 406408</v>
      </c>
    </row>
    <row r="598" spans="1:22" x14ac:dyDescent="0.25">
      <c r="A598">
        <v>79368595</v>
      </c>
      <c r="B598" t="s">
        <v>1355</v>
      </c>
      <c r="C598" t="s">
        <v>1356</v>
      </c>
      <c r="D598" t="str">
        <f t="shared" si="27"/>
        <v>GERARDO ALBERTO PEÑALOZA TAUTIVA</v>
      </c>
      <c r="E598">
        <v>548</v>
      </c>
      <c r="F598" t="s">
        <v>104</v>
      </c>
      <c r="G598">
        <v>100</v>
      </c>
      <c r="H598" t="s">
        <v>98</v>
      </c>
      <c r="I598">
        <v>5</v>
      </c>
      <c r="J598" t="s">
        <v>83</v>
      </c>
      <c r="K598">
        <v>513</v>
      </c>
      <c r="L598" t="s">
        <v>109</v>
      </c>
      <c r="M598">
        <v>548</v>
      </c>
      <c r="N598" t="s">
        <v>104</v>
      </c>
      <c r="O598">
        <v>0</v>
      </c>
      <c r="P598" t="s">
        <v>196</v>
      </c>
      <c r="Q598" t="str">
        <f t="shared" si="28"/>
        <v>GRUPO DE RELACION ESTADO - CIUDADANO</v>
      </c>
      <c r="R598">
        <v>59</v>
      </c>
      <c r="S598" t="s">
        <v>1542</v>
      </c>
      <c r="T598" s="10">
        <v>204411</v>
      </c>
      <c r="U598" s="10" t="s">
        <v>6</v>
      </c>
      <c r="V598" s="10" t="str">
        <f t="shared" si="29"/>
        <v>PROFESIONAL UNIVERSITARIO CÓDIGO 204411</v>
      </c>
    </row>
    <row r="599" spans="1:22" x14ac:dyDescent="0.25">
      <c r="A599">
        <v>52952916</v>
      </c>
      <c r="B599" t="s">
        <v>1357</v>
      </c>
      <c r="C599" t="s">
        <v>1358</v>
      </c>
      <c r="D599" t="str">
        <f t="shared" si="27"/>
        <v>MAYERLING CASTAÑEDA CADENA</v>
      </c>
      <c r="E599">
        <v>548</v>
      </c>
      <c r="F599" t="s">
        <v>104</v>
      </c>
      <c r="G599">
        <v>100</v>
      </c>
      <c r="H599" t="s">
        <v>98</v>
      </c>
      <c r="I599">
        <v>5</v>
      </c>
      <c r="J599" t="s">
        <v>83</v>
      </c>
      <c r="K599">
        <v>513</v>
      </c>
      <c r="L599" t="s">
        <v>109</v>
      </c>
      <c r="M599">
        <v>548</v>
      </c>
      <c r="N599" t="s">
        <v>104</v>
      </c>
      <c r="O599">
        <v>0</v>
      </c>
      <c r="P599" t="s">
        <v>196</v>
      </c>
      <c r="Q599" t="str">
        <f t="shared" si="28"/>
        <v>GRUPO DE RELACION ESTADO - CIUDADANO</v>
      </c>
      <c r="R599">
        <v>43</v>
      </c>
      <c r="S599" t="s">
        <v>3</v>
      </c>
      <c r="T599" s="10">
        <v>20441</v>
      </c>
      <c r="U599" s="10" t="s">
        <v>6</v>
      </c>
      <c r="V599" s="10" t="str">
        <f t="shared" si="29"/>
        <v>PROFESIONAL UNIVERSITARIO CÓDIGO 20441</v>
      </c>
    </row>
    <row r="600" spans="1:22" x14ac:dyDescent="0.25">
      <c r="A600">
        <v>66884390</v>
      </c>
      <c r="B600" t="s">
        <v>1359</v>
      </c>
      <c r="C600" t="s">
        <v>1360</v>
      </c>
      <c r="D600" t="str">
        <f t="shared" si="27"/>
        <v>MARIA DEL CARMEN DIAZ HERNANDEZ</v>
      </c>
      <c r="E600">
        <v>548</v>
      </c>
      <c r="F600" t="s">
        <v>104</v>
      </c>
      <c r="G600">
        <v>100</v>
      </c>
      <c r="H600" t="s">
        <v>98</v>
      </c>
      <c r="I600">
        <v>5</v>
      </c>
      <c r="J600" t="s">
        <v>83</v>
      </c>
      <c r="K600">
        <v>513</v>
      </c>
      <c r="L600" t="s">
        <v>109</v>
      </c>
      <c r="M600">
        <v>548</v>
      </c>
      <c r="N600" t="s">
        <v>104</v>
      </c>
      <c r="O600">
        <v>0</v>
      </c>
      <c r="P600" t="s">
        <v>196</v>
      </c>
      <c r="Q600" t="str">
        <f t="shared" si="28"/>
        <v>GRUPO DE RELACION ESTADO - CIUDADANO</v>
      </c>
      <c r="R600">
        <v>49</v>
      </c>
      <c r="S600" t="s">
        <v>3</v>
      </c>
      <c r="T600" s="10">
        <v>204407</v>
      </c>
      <c r="U600" s="10" t="s">
        <v>6</v>
      </c>
      <c r="V600" s="10" t="str">
        <f t="shared" si="29"/>
        <v>PROFESIONAL UNIVERSITARIO CÓDIGO 204407</v>
      </c>
    </row>
    <row r="601" spans="1:22" x14ac:dyDescent="0.25">
      <c r="A601">
        <v>52758233</v>
      </c>
      <c r="B601" t="s">
        <v>1361</v>
      </c>
      <c r="C601" t="s">
        <v>1362</v>
      </c>
      <c r="D601" t="str">
        <f t="shared" si="27"/>
        <v>GLORIA ISABEL RODRIGUEZ CASTAÑEDA</v>
      </c>
      <c r="E601">
        <v>548</v>
      </c>
      <c r="F601" t="s">
        <v>104</v>
      </c>
      <c r="G601">
        <v>100</v>
      </c>
      <c r="H601" t="s">
        <v>98</v>
      </c>
      <c r="I601">
        <v>5</v>
      </c>
      <c r="J601" t="s">
        <v>83</v>
      </c>
      <c r="K601">
        <v>513</v>
      </c>
      <c r="L601" t="s">
        <v>109</v>
      </c>
      <c r="M601">
        <v>548</v>
      </c>
      <c r="N601" t="s">
        <v>104</v>
      </c>
      <c r="O601">
        <v>0</v>
      </c>
      <c r="P601" t="s">
        <v>196</v>
      </c>
      <c r="Q601" t="str">
        <f t="shared" si="28"/>
        <v>GRUPO DE RELACION ESTADO - CIUDADANO</v>
      </c>
      <c r="R601">
        <v>42</v>
      </c>
      <c r="S601" t="s">
        <v>3</v>
      </c>
      <c r="T601" s="10">
        <v>20441</v>
      </c>
      <c r="U601" s="10" t="s">
        <v>6</v>
      </c>
      <c r="V601" s="10" t="str">
        <f t="shared" si="29"/>
        <v>PROFESIONAL UNIVERSITARIO CÓDIGO 20441</v>
      </c>
    </row>
    <row r="602" spans="1:22" x14ac:dyDescent="0.25">
      <c r="A602">
        <v>52328478</v>
      </c>
      <c r="B602" t="s">
        <v>1363</v>
      </c>
      <c r="C602" t="s">
        <v>1364</v>
      </c>
      <c r="D602" t="str">
        <f t="shared" si="27"/>
        <v>MARLENY NATALIA MALAVER ROJAS</v>
      </c>
      <c r="E602">
        <v>548</v>
      </c>
      <c r="F602" t="s">
        <v>104</v>
      </c>
      <c r="G602">
        <v>100</v>
      </c>
      <c r="H602" t="s">
        <v>98</v>
      </c>
      <c r="I602">
        <v>5</v>
      </c>
      <c r="J602" t="s">
        <v>83</v>
      </c>
      <c r="K602">
        <v>513</v>
      </c>
      <c r="L602" t="s">
        <v>109</v>
      </c>
      <c r="M602">
        <v>548</v>
      </c>
      <c r="N602" t="s">
        <v>104</v>
      </c>
      <c r="O602">
        <v>0</v>
      </c>
      <c r="P602" t="s">
        <v>196</v>
      </c>
      <c r="Q602" t="str">
        <f t="shared" si="28"/>
        <v>GRUPO DE RELACION ESTADO - CIUDADANO</v>
      </c>
      <c r="R602">
        <v>51</v>
      </c>
      <c r="S602" t="s">
        <v>3</v>
      </c>
      <c r="T602" s="10">
        <v>204411</v>
      </c>
      <c r="U602" s="10" t="s">
        <v>6</v>
      </c>
      <c r="V602" s="10" t="str">
        <f t="shared" si="29"/>
        <v>PROFESIONAL UNIVERSITARIO CÓDIGO 204411</v>
      </c>
    </row>
    <row r="603" spans="1:22" x14ac:dyDescent="0.25">
      <c r="A603">
        <v>23694448</v>
      </c>
      <c r="B603" t="s">
        <v>1365</v>
      </c>
      <c r="C603" t="s">
        <v>1366</v>
      </c>
      <c r="D603" t="str">
        <f t="shared" si="27"/>
        <v>ANA JOSEFINA LOZANO AVILA</v>
      </c>
      <c r="E603">
        <v>548</v>
      </c>
      <c r="F603" t="s">
        <v>104</v>
      </c>
      <c r="G603">
        <v>100</v>
      </c>
      <c r="H603" t="s">
        <v>98</v>
      </c>
      <c r="I603">
        <v>5</v>
      </c>
      <c r="J603" t="s">
        <v>83</v>
      </c>
      <c r="K603">
        <v>513</v>
      </c>
      <c r="L603" t="s">
        <v>109</v>
      </c>
      <c r="M603">
        <v>548</v>
      </c>
      <c r="N603" t="s">
        <v>104</v>
      </c>
      <c r="O603">
        <v>0</v>
      </c>
      <c r="P603" t="s">
        <v>196</v>
      </c>
      <c r="Q603" t="str">
        <f t="shared" si="28"/>
        <v>GRUPO DE RELACION ESTADO - CIUDADANO</v>
      </c>
      <c r="R603">
        <v>52</v>
      </c>
      <c r="S603" t="s">
        <v>3</v>
      </c>
      <c r="T603" s="10">
        <v>204411</v>
      </c>
      <c r="U603" s="10" t="s">
        <v>6</v>
      </c>
      <c r="V603" s="10" t="str">
        <f t="shared" si="29"/>
        <v>PROFESIONAL UNIVERSITARIO CÓDIGO 204411</v>
      </c>
    </row>
    <row r="604" spans="1:22" x14ac:dyDescent="0.25">
      <c r="A604">
        <v>49733031</v>
      </c>
      <c r="B604" t="s">
        <v>1367</v>
      </c>
      <c r="C604" t="s">
        <v>1368</v>
      </c>
      <c r="D604" t="str">
        <f t="shared" si="27"/>
        <v>CARMEN TULIA MORENO FIGUEROA</v>
      </c>
      <c r="E604">
        <v>511</v>
      </c>
      <c r="F604" t="s">
        <v>115</v>
      </c>
      <c r="G604">
        <v>100</v>
      </c>
      <c r="H604" t="s">
        <v>98</v>
      </c>
      <c r="I604">
        <v>5</v>
      </c>
      <c r="J604" t="s">
        <v>83</v>
      </c>
      <c r="K604">
        <v>505</v>
      </c>
      <c r="L604" t="s">
        <v>76</v>
      </c>
      <c r="M604">
        <v>511</v>
      </c>
      <c r="N604" t="s">
        <v>115</v>
      </c>
      <c r="O604">
        <v>0</v>
      </c>
      <c r="P604" t="s">
        <v>196</v>
      </c>
      <c r="Q604" t="str">
        <f t="shared" si="28"/>
        <v>GRUPO DE DESARROLLO DEL TALENTO HUMANO</v>
      </c>
      <c r="R604">
        <v>61</v>
      </c>
      <c r="S604" t="s">
        <v>3</v>
      </c>
      <c r="T604" s="10">
        <v>204411</v>
      </c>
      <c r="U604" s="10" t="s">
        <v>6</v>
      </c>
      <c r="V604" s="10" t="str">
        <f t="shared" si="29"/>
        <v>PROFESIONAL UNIVERSITARIO CÓDIGO 204411</v>
      </c>
    </row>
    <row r="605" spans="1:22" x14ac:dyDescent="0.25">
      <c r="A605">
        <v>1020793342</v>
      </c>
      <c r="B605" t="s">
        <v>691</v>
      </c>
      <c r="C605" t="s">
        <v>1369</v>
      </c>
      <c r="D605" t="str">
        <f t="shared" si="27"/>
        <v>ANA MARIA MATIZ LOPEZ</v>
      </c>
      <c r="E605">
        <v>511</v>
      </c>
      <c r="F605" t="s">
        <v>115</v>
      </c>
      <c r="G605">
        <v>100</v>
      </c>
      <c r="H605" t="s">
        <v>98</v>
      </c>
      <c r="I605">
        <v>5</v>
      </c>
      <c r="J605" t="s">
        <v>83</v>
      </c>
      <c r="K605">
        <v>505</v>
      </c>
      <c r="L605" t="s">
        <v>76</v>
      </c>
      <c r="M605">
        <v>511</v>
      </c>
      <c r="N605" t="s">
        <v>115</v>
      </c>
      <c r="O605">
        <v>0</v>
      </c>
      <c r="P605" t="s">
        <v>196</v>
      </c>
      <c r="Q605" t="str">
        <f t="shared" si="28"/>
        <v>GRUPO DE DESARROLLO DEL TALENTO HUMANO</v>
      </c>
      <c r="R605">
        <v>31</v>
      </c>
      <c r="S605" t="s">
        <v>3</v>
      </c>
      <c r="T605" s="10">
        <v>20441</v>
      </c>
      <c r="U605" s="10" t="s">
        <v>6</v>
      </c>
      <c r="V605" s="10" t="str">
        <f t="shared" si="29"/>
        <v>PROFESIONAL UNIVERSITARIO CÓDIGO 20441</v>
      </c>
    </row>
    <row r="606" spans="1:22" x14ac:dyDescent="0.25">
      <c r="A606">
        <v>80857244</v>
      </c>
      <c r="B606" t="s">
        <v>1370</v>
      </c>
      <c r="C606" t="s">
        <v>1371</v>
      </c>
      <c r="D606" t="str">
        <f t="shared" si="27"/>
        <v>EDWIN ALEXANDER MARTINEZ VALERO</v>
      </c>
      <c r="E606">
        <v>511</v>
      </c>
      <c r="F606" t="s">
        <v>115</v>
      </c>
      <c r="G606">
        <v>100</v>
      </c>
      <c r="H606" t="s">
        <v>98</v>
      </c>
      <c r="I606">
        <v>5</v>
      </c>
      <c r="J606" t="s">
        <v>83</v>
      </c>
      <c r="K606">
        <v>505</v>
      </c>
      <c r="L606" t="s">
        <v>76</v>
      </c>
      <c r="M606">
        <v>511</v>
      </c>
      <c r="N606" t="s">
        <v>115</v>
      </c>
      <c r="O606">
        <v>0</v>
      </c>
      <c r="P606" t="s">
        <v>196</v>
      </c>
      <c r="Q606" t="str">
        <f t="shared" si="28"/>
        <v>GRUPO DE DESARROLLO DEL TALENTO HUMANO</v>
      </c>
      <c r="R606">
        <v>46</v>
      </c>
      <c r="S606" t="s">
        <v>1542</v>
      </c>
      <c r="T606" s="10">
        <v>204411</v>
      </c>
      <c r="U606" s="10" t="s">
        <v>6</v>
      </c>
      <c r="V606" s="10" t="str">
        <f t="shared" si="29"/>
        <v>PROFESIONAL UNIVERSITARIO CÓDIGO 204411</v>
      </c>
    </row>
    <row r="607" spans="1:22" x14ac:dyDescent="0.25">
      <c r="A607">
        <v>1014220089</v>
      </c>
      <c r="B607" t="s">
        <v>1372</v>
      </c>
      <c r="C607" t="s">
        <v>1373</v>
      </c>
      <c r="D607" t="str">
        <f t="shared" si="27"/>
        <v>CARLOS MARIO CALDERON HORTUA</v>
      </c>
      <c r="E607">
        <v>511</v>
      </c>
      <c r="F607" t="s">
        <v>115</v>
      </c>
      <c r="G607">
        <v>100</v>
      </c>
      <c r="H607" t="s">
        <v>98</v>
      </c>
      <c r="I607">
        <v>5</v>
      </c>
      <c r="J607" t="s">
        <v>83</v>
      </c>
      <c r="K607">
        <v>505</v>
      </c>
      <c r="L607" t="s">
        <v>76</v>
      </c>
      <c r="M607">
        <v>511</v>
      </c>
      <c r="N607" t="s">
        <v>115</v>
      </c>
      <c r="O607">
        <v>0</v>
      </c>
      <c r="P607" t="s">
        <v>196</v>
      </c>
      <c r="Q607" t="str">
        <f t="shared" si="28"/>
        <v>GRUPO DE DESARROLLO DEL TALENTO HUMANO</v>
      </c>
      <c r="R607">
        <v>34</v>
      </c>
      <c r="S607" t="s">
        <v>1542</v>
      </c>
      <c r="T607" s="10">
        <v>404414</v>
      </c>
      <c r="U607" s="10" t="s">
        <v>8</v>
      </c>
      <c r="V607" s="10" t="str">
        <f t="shared" si="29"/>
        <v>AUXILIAR ADMINISTRATIVO CÓDIGO 404414</v>
      </c>
    </row>
    <row r="608" spans="1:22" x14ac:dyDescent="0.25">
      <c r="A608">
        <v>73201392</v>
      </c>
      <c r="B608" t="s">
        <v>1374</v>
      </c>
      <c r="C608" t="s">
        <v>1375</v>
      </c>
      <c r="D608" t="str">
        <f t="shared" si="27"/>
        <v>HENRY YAIR AURAAD RODRIGUEZ</v>
      </c>
      <c r="E608">
        <v>511</v>
      </c>
      <c r="F608" t="s">
        <v>115</v>
      </c>
      <c r="G608">
        <v>100</v>
      </c>
      <c r="H608" t="s">
        <v>98</v>
      </c>
      <c r="I608">
        <v>5</v>
      </c>
      <c r="J608" t="s">
        <v>83</v>
      </c>
      <c r="K608">
        <v>505</v>
      </c>
      <c r="L608" t="s">
        <v>76</v>
      </c>
      <c r="M608">
        <v>511</v>
      </c>
      <c r="N608" t="s">
        <v>115</v>
      </c>
      <c r="O608">
        <v>0</v>
      </c>
      <c r="P608" t="s">
        <v>196</v>
      </c>
      <c r="Q608" t="str">
        <f t="shared" si="28"/>
        <v>GRUPO DE DESARROLLO DEL TALENTO HUMANO</v>
      </c>
      <c r="R608">
        <v>42</v>
      </c>
      <c r="S608" t="s">
        <v>1542</v>
      </c>
      <c r="T608" s="10">
        <v>20441</v>
      </c>
      <c r="U608" s="10" t="s">
        <v>6</v>
      </c>
      <c r="V608" s="10" t="str">
        <f t="shared" si="29"/>
        <v>PROFESIONAL UNIVERSITARIO CÓDIGO 20441</v>
      </c>
    </row>
    <row r="609" spans="1:22" x14ac:dyDescent="0.25">
      <c r="A609">
        <v>79154529</v>
      </c>
      <c r="B609" t="s">
        <v>1376</v>
      </c>
      <c r="C609" t="s">
        <v>1377</v>
      </c>
      <c r="D609" t="str">
        <f t="shared" si="27"/>
        <v>JORGE FERNANDO LATORRE PUENTE</v>
      </c>
      <c r="E609">
        <v>511</v>
      </c>
      <c r="F609" t="s">
        <v>115</v>
      </c>
      <c r="G609">
        <v>100</v>
      </c>
      <c r="H609" t="s">
        <v>98</v>
      </c>
      <c r="I609">
        <v>5</v>
      </c>
      <c r="J609" t="s">
        <v>83</v>
      </c>
      <c r="K609">
        <v>505</v>
      </c>
      <c r="L609" t="s">
        <v>76</v>
      </c>
      <c r="M609">
        <v>511</v>
      </c>
      <c r="N609" t="s">
        <v>115</v>
      </c>
      <c r="O609">
        <v>0</v>
      </c>
      <c r="P609" t="s">
        <v>196</v>
      </c>
      <c r="Q609" t="str">
        <f t="shared" si="28"/>
        <v>GRUPO DE DESARROLLO DEL TALENTO HUMANO</v>
      </c>
      <c r="R609">
        <v>63</v>
      </c>
      <c r="S609" t="s">
        <v>1542</v>
      </c>
      <c r="T609" s="10">
        <v>204411</v>
      </c>
      <c r="U609" s="10" t="s">
        <v>6</v>
      </c>
      <c r="V609" s="10" t="str">
        <f t="shared" si="29"/>
        <v>PROFESIONAL UNIVERSITARIO CÓDIGO 204411</v>
      </c>
    </row>
    <row r="610" spans="1:22" x14ac:dyDescent="0.25">
      <c r="A610">
        <v>52171355</v>
      </c>
      <c r="B610" t="s">
        <v>1378</v>
      </c>
      <c r="C610" t="s">
        <v>1379</v>
      </c>
      <c r="D610" t="str">
        <f t="shared" si="27"/>
        <v>YASMIN MORENO</v>
      </c>
      <c r="E610">
        <v>511</v>
      </c>
      <c r="F610" t="s">
        <v>115</v>
      </c>
      <c r="G610">
        <v>100</v>
      </c>
      <c r="H610" t="s">
        <v>98</v>
      </c>
      <c r="I610">
        <v>5</v>
      </c>
      <c r="J610" t="s">
        <v>83</v>
      </c>
      <c r="K610">
        <v>505</v>
      </c>
      <c r="L610" t="s">
        <v>76</v>
      </c>
      <c r="M610">
        <v>511</v>
      </c>
      <c r="N610" t="s">
        <v>115</v>
      </c>
      <c r="O610">
        <v>0</v>
      </c>
      <c r="P610" t="s">
        <v>196</v>
      </c>
      <c r="Q610" t="str">
        <f t="shared" si="28"/>
        <v>GRUPO DE DESARROLLO DEL TALENTO HUMANO</v>
      </c>
      <c r="R610">
        <v>52</v>
      </c>
      <c r="S610" t="s">
        <v>3</v>
      </c>
      <c r="T610" s="10">
        <v>204407</v>
      </c>
      <c r="U610" s="10" t="s">
        <v>6</v>
      </c>
      <c r="V610" s="10" t="str">
        <f t="shared" si="29"/>
        <v>PROFESIONAL UNIVERSITARIO CÓDIGO 204407</v>
      </c>
    </row>
    <row r="611" spans="1:22" x14ac:dyDescent="0.25">
      <c r="A611">
        <v>52329486</v>
      </c>
      <c r="B611" t="s">
        <v>964</v>
      </c>
      <c r="C611" t="s">
        <v>1380</v>
      </c>
      <c r="D611" t="str">
        <f t="shared" si="27"/>
        <v>MARIA FERNANDA SOLANO DUMAR</v>
      </c>
      <c r="E611">
        <v>511</v>
      </c>
      <c r="F611" t="s">
        <v>115</v>
      </c>
      <c r="G611">
        <v>100</v>
      </c>
      <c r="H611" t="s">
        <v>98</v>
      </c>
      <c r="I611">
        <v>5</v>
      </c>
      <c r="J611" t="s">
        <v>83</v>
      </c>
      <c r="K611">
        <v>505</v>
      </c>
      <c r="L611" t="s">
        <v>76</v>
      </c>
      <c r="M611">
        <v>511</v>
      </c>
      <c r="N611" t="s">
        <v>115</v>
      </c>
      <c r="O611">
        <v>0</v>
      </c>
      <c r="P611" t="s">
        <v>196</v>
      </c>
      <c r="Q611" t="str">
        <f t="shared" si="28"/>
        <v>GRUPO DE DESARROLLO DEL TALENTO HUMANO</v>
      </c>
      <c r="R611">
        <v>51</v>
      </c>
      <c r="S611" t="s">
        <v>3</v>
      </c>
      <c r="T611" s="10">
        <v>202818</v>
      </c>
      <c r="U611" s="10" t="s">
        <v>9</v>
      </c>
      <c r="V611" s="10" t="str">
        <f t="shared" si="29"/>
        <v>PROFESIONAL ESPECIALIZADO CÓDIGO 202818</v>
      </c>
    </row>
    <row r="612" spans="1:22" x14ac:dyDescent="0.25">
      <c r="A612">
        <v>1032414545</v>
      </c>
      <c r="B612" t="s">
        <v>1381</v>
      </c>
      <c r="C612" t="s">
        <v>1382</v>
      </c>
      <c r="D612" t="str">
        <f t="shared" si="27"/>
        <v>TATIANA CECILIA MESA SALAMANCA</v>
      </c>
      <c r="E612">
        <v>200</v>
      </c>
      <c r="F612" t="s">
        <v>112</v>
      </c>
      <c r="G612">
        <v>100</v>
      </c>
      <c r="H612" t="s">
        <v>98</v>
      </c>
      <c r="I612">
        <v>2</v>
      </c>
      <c r="J612" t="s">
        <v>195</v>
      </c>
      <c r="K612">
        <v>200</v>
      </c>
      <c r="L612" t="s">
        <v>112</v>
      </c>
      <c r="M612">
        <v>0</v>
      </c>
      <c r="N612" t="s">
        <v>196</v>
      </c>
      <c r="O612">
        <v>0</v>
      </c>
      <c r="P612" t="s">
        <v>196</v>
      </c>
      <c r="Q612" t="str">
        <f t="shared" si="28"/>
        <v>DELEGATURA DE ASUNTOS ECONOMICOS Y SOCIETARIOS</v>
      </c>
      <c r="R612">
        <v>37</v>
      </c>
      <c r="S612" t="s">
        <v>3</v>
      </c>
      <c r="T612" s="10">
        <v>102013</v>
      </c>
      <c r="U612" s="10" t="s">
        <v>13</v>
      </c>
      <c r="V612" s="10" t="str">
        <f t="shared" si="29"/>
        <v>ASESOR CÓDIGO 102013</v>
      </c>
    </row>
    <row r="613" spans="1:22" x14ac:dyDescent="0.25">
      <c r="A613">
        <v>79363565</v>
      </c>
      <c r="B613" t="s">
        <v>1383</v>
      </c>
      <c r="C613" t="s">
        <v>1384</v>
      </c>
      <c r="D613" t="str">
        <f t="shared" si="27"/>
        <v>HECTOR JULIO CASALLAS MORA</v>
      </c>
      <c r="E613">
        <v>200</v>
      </c>
      <c r="F613" t="s">
        <v>112</v>
      </c>
      <c r="G613">
        <v>100</v>
      </c>
      <c r="H613" t="s">
        <v>98</v>
      </c>
      <c r="I613">
        <v>2</v>
      </c>
      <c r="J613" t="s">
        <v>195</v>
      </c>
      <c r="K613">
        <v>200</v>
      </c>
      <c r="L613" t="s">
        <v>112</v>
      </c>
      <c r="M613">
        <v>0</v>
      </c>
      <c r="N613" t="s">
        <v>196</v>
      </c>
      <c r="O613">
        <v>0</v>
      </c>
      <c r="P613" t="s">
        <v>196</v>
      </c>
      <c r="Q613" t="str">
        <f t="shared" si="28"/>
        <v>DELEGATURA DE ASUNTOS ECONOMICOS Y SOCIETARIOS</v>
      </c>
      <c r="R613">
        <v>60</v>
      </c>
      <c r="S613" t="s">
        <v>1542</v>
      </c>
      <c r="T613" s="10">
        <v>410314</v>
      </c>
      <c r="U613" s="10" t="s">
        <v>54</v>
      </c>
      <c r="V613" s="10" t="str">
        <f t="shared" si="29"/>
        <v>CONDUCTOR MECANICO CÓDIGO 410314</v>
      </c>
    </row>
    <row r="614" spans="1:22" x14ac:dyDescent="0.25">
      <c r="A614">
        <v>51890463</v>
      </c>
      <c r="B614" t="s">
        <v>311</v>
      </c>
      <c r="C614" t="s">
        <v>1385</v>
      </c>
      <c r="D614" t="str">
        <f t="shared" si="27"/>
        <v>PATRICIA NEIRA LOPEZ</v>
      </c>
      <c r="E614">
        <v>200</v>
      </c>
      <c r="F614" t="s">
        <v>112</v>
      </c>
      <c r="G614">
        <v>100</v>
      </c>
      <c r="H614" t="s">
        <v>98</v>
      </c>
      <c r="I614">
        <v>2</v>
      </c>
      <c r="J614" t="s">
        <v>195</v>
      </c>
      <c r="K614">
        <v>200</v>
      </c>
      <c r="L614" t="s">
        <v>112</v>
      </c>
      <c r="M614">
        <v>0</v>
      </c>
      <c r="N614" t="s">
        <v>196</v>
      </c>
      <c r="O614">
        <v>0</v>
      </c>
      <c r="P614" t="s">
        <v>196</v>
      </c>
      <c r="Q614" t="str">
        <f t="shared" si="28"/>
        <v>DELEGATURA DE ASUNTOS ECONOMICOS Y SOCIETARIOS</v>
      </c>
      <c r="R614">
        <v>57</v>
      </c>
      <c r="S614" t="s">
        <v>3</v>
      </c>
      <c r="T614" s="10">
        <v>312416</v>
      </c>
      <c r="U614" s="10" t="s">
        <v>55</v>
      </c>
      <c r="V614" s="10" t="str">
        <f t="shared" si="29"/>
        <v>TECNICO ADMINISTRATIVO CÓDIGO 312416</v>
      </c>
    </row>
    <row r="615" spans="1:22" x14ac:dyDescent="0.25">
      <c r="A615">
        <v>11797428</v>
      </c>
      <c r="B615" t="s">
        <v>1386</v>
      </c>
      <c r="C615" t="s">
        <v>1387</v>
      </c>
      <c r="D615" t="str">
        <f t="shared" si="27"/>
        <v>GIOVANNY MURILLO MOSQUERA</v>
      </c>
      <c r="E615">
        <v>300</v>
      </c>
      <c r="F615" t="s">
        <v>78</v>
      </c>
      <c r="G615">
        <v>100</v>
      </c>
      <c r="H615" t="s">
        <v>98</v>
      </c>
      <c r="I615">
        <v>2</v>
      </c>
      <c r="J615" t="s">
        <v>195</v>
      </c>
      <c r="K615">
        <v>300</v>
      </c>
      <c r="L615" t="s">
        <v>78</v>
      </c>
      <c r="M615">
        <v>0</v>
      </c>
      <c r="N615" t="s">
        <v>196</v>
      </c>
      <c r="O615">
        <v>0</v>
      </c>
      <c r="P615" t="s">
        <v>196</v>
      </c>
      <c r="Q615" t="str">
        <f t="shared" si="28"/>
        <v>DELEGATURA DE SUPERVISION SOCIETARIA</v>
      </c>
      <c r="R615">
        <v>56</v>
      </c>
      <c r="S615" t="s">
        <v>1542</v>
      </c>
      <c r="T615" s="10">
        <v>202816</v>
      </c>
      <c r="U615" s="10" t="s">
        <v>9</v>
      </c>
      <c r="V615" s="10" t="str">
        <f t="shared" si="29"/>
        <v>PROFESIONAL ESPECIALIZADO CÓDIGO 202816</v>
      </c>
    </row>
    <row r="616" spans="1:22" x14ac:dyDescent="0.25">
      <c r="A616">
        <v>12236969</v>
      </c>
      <c r="B616" t="s">
        <v>1388</v>
      </c>
      <c r="C616" t="s">
        <v>1389</v>
      </c>
      <c r="D616" t="str">
        <f t="shared" si="27"/>
        <v>YONNY CUELLAR CABRERA</v>
      </c>
      <c r="E616">
        <v>300</v>
      </c>
      <c r="F616" t="s">
        <v>78</v>
      </c>
      <c r="G616">
        <v>100</v>
      </c>
      <c r="H616" t="s">
        <v>98</v>
      </c>
      <c r="I616">
        <v>2</v>
      </c>
      <c r="J616" t="s">
        <v>195</v>
      </c>
      <c r="K616">
        <v>300</v>
      </c>
      <c r="L616" t="s">
        <v>78</v>
      </c>
      <c r="M616">
        <v>0</v>
      </c>
      <c r="N616" t="s">
        <v>196</v>
      </c>
      <c r="O616">
        <v>0</v>
      </c>
      <c r="P616" t="s">
        <v>196</v>
      </c>
      <c r="Q616" t="str">
        <f t="shared" si="28"/>
        <v>DELEGATURA DE SUPERVISION SOCIETARIA</v>
      </c>
      <c r="R616">
        <v>53</v>
      </c>
      <c r="S616" t="s">
        <v>1542</v>
      </c>
      <c r="T616" s="10">
        <v>204407</v>
      </c>
      <c r="U616" s="10" t="s">
        <v>6</v>
      </c>
      <c r="V616" s="10" t="str">
        <f t="shared" si="29"/>
        <v>PROFESIONAL UNIVERSITARIO CÓDIGO 204407</v>
      </c>
    </row>
    <row r="617" spans="1:22" x14ac:dyDescent="0.25">
      <c r="A617">
        <v>1152192278</v>
      </c>
      <c r="B617" t="s">
        <v>899</v>
      </c>
      <c r="C617" t="s">
        <v>708</v>
      </c>
      <c r="D617" t="str">
        <f t="shared" si="27"/>
        <v>DIANA CAROLINA PEREZ VASQUEZ</v>
      </c>
      <c r="E617">
        <v>300</v>
      </c>
      <c r="F617" t="s">
        <v>78</v>
      </c>
      <c r="G617">
        <v>100</v>
      </c>
      <c r="H617" t="s">
        <v>98</v>
      </c>
      <c r="I617">
        <v>2</v>
      </c>
      <c r="J617" t="s">
        <v>195</v>
      </c>
      <c r="K617">
        <v>300</v>
      </c>
      <c r="L617" t="s">
        <v>78</v>
      </c>
      <c r="M617">
        <v>0</v>
      </c>
      <c r="N617" t="s">
        <v>196</v>
      </c>
      <c r="O617">
        <v>0</v>
      </c>
      <c r="P617" t="s">
        <v>196</v>
      </c>
      <c r="Q617" t="str">
        <f t="shared" si="28"/>
        <v>DELEGATURA DE SUPERVISION SOCIETARIA</v>
      </c>
      <c r="R617">
        <v>34</v>
      </c>
      <c r="S617" t="s">
        <v>3</v>
      </c>
      <c r="T617" s="10">
        <v>202820</v>
      </c>
      <c r="U617" s="10" t="s">
        <v>9</v>
      </c>
      <c r="V617" s="10" t="str">
        <f t="shared" si="29"/>
        <v>PROFESIONAL ESPECIALIZADO CÓDIGO 202820</v>
      </c>
    </row>
    <row r="618" spans="1:22" x14ac:dyDescent="0.25">
      <c r="A618">
        <v>1010196438</v>
      </c>
      <c r="B618" t="s">
        <v>1390</v>
      </c>
      <c r="C618" t="s">
        <v>1391</v>
      </c>
      <c r="D618" t="str">
        <f t="shared" si="27"/>
        <v>EDUARDO AUGUSTO SUAREZ GORDILLO</v>
      </c>
      <c r="E618">
        <v>300</v>
      </c>
      <c r="F618" t="s">
        <v>78</v>
      </c>
      <c r="G618">
        <v>100</v>
      </c>
      <c r="H618" t="s">
        <v>98</v>
      </c>
      <c r="I618">
        <v>2</v>
      </c>
      <c r="J618" t="s">
        <v>195</v>
      </c>
      <c r="K618">
        <v>300</v>
      </c>
      <c r="L618" t="s">
        <v>78</v>
      </c>
      <c r="M618">
        <v>0</v>
      </c>
      <c r="N618" t="s">
        <v>196</v>
      </c>
      <c r="O618">
        <v>0</v>
      </c>
      <c r="P618" t="s">
        <v>196</v>
      </c>
      <c r="Q618" t="str">
        <f t="shared" si="28"/>
        <v>DELEGATURA DE SUPERVISION SOCIETARIA</v>
      </c>
      <c r="R618">
        <v>34</v>
      </c>
      <c r="S618" t="s">
        <v>1542</v>
      </c>
      <c r="T618" s="10">
        <v>204411</v>
      </c>
      <c r="U618" s="10" t="s">
        <v>6</v>
      </c>
      <c r="V618" s="10" t="str">
        <f t="shared" si="29"/>
        <v>PROFESIONAL UNIVERSITARIO CÓDIGO 204411</v>
      </c>
    </row>
    <row r="619" spans="1:22" x14ac:dyDescent="0.25">
      <c r="A619">
        <v>80875014</v>
      </c>
      <c r="B619" t="s">
        <v>1392</v>
      </c>
      <c r="C619" t="s">
        <v>1393</v>
      </c>
      <c r="D619" t="str">
        <f t="shared" si="27"/>
        <v>CAMILO ARMANDO FRANCO LEGUIZAMO</v>
      </c>
      <c r="E619">
        <v>301</v>
      </c>
      <c r="F619" t="s">
        <v>1394</v>
      </c>
      <c r="G619">
        <v>100</v>
      </c>
      <c r="H619" t="s">
        <v>98</v>
      </c>
      <c r="I619">
        <v>2</v>
      </c>
      <c r="J619" t="s">
        <v>195</v>
      </c>
      <c r="K619">
        <v>300</v>
      </c>
      <c r="L619" t="s">
        <v>78</v>
      </c>
      <c r="M619">
        <v>301</v>
      </c>
      <c r="N619" t="s">
        <v>451</v>
      </c>
      <c r="O619">
        <v>0</v>
      </c>
      <c r="P619" t="s">
        <v>196</v>
      </c>
      <c r="Q619" t="str">
        <f t="shared" si="28"/>
        <v>DIRECCION DE SUPERVISION DE SOCIEDADES</v>
      </c>
      <c r="R619">
        <v>40</v>
      </c>
      <c r="S619" t="s">
        <v>1542</v>
      </c>
      <c r="T619" s="10">
        <v>10519</v>
      </c>
      <c r="U619" s="10" t="s">
        <v>58</v>
      </c>
      <c r="V619" s="10" t="str">
        <f t="shared" si="29"/>
        <v>DIRECTOR DE SUPER INTENDENCIA CÓDIGO 10519</v>
      </c>
    </row>
    <row r="620" spans="1:22" x14ac:dyDescent="0.25">
      <c r="A620">
        <v>86087051</v>
      </c>
      <c r="B620" t="s">
        <v>1395</v>
      </c>
      <c r="C620" t="s">
        <v>1396</v>
      </c>
      <c r="D620" t="str">
        <f t="shared" si="27"/>
        <v>ROMAN MARCELO REY TRUJILLO</v>
      </c>
      <c r="E620">
        <v>300</v>
      </c>
      <c r="F620" t="s">
        <v>78</v>
      </c>
      <c r="G620">
        <v>100</v>
      </c>
      <c r="H620" t="s">
        <v>98</v>
      </c>
      <c r="I620">
        <v>2</v>
      </c>
      <c r="J620" t="s">
        <v>195</v>
      </c>
      <c r="K620">
        <v>300</v>
      </c>
      <c r="L620" t="s">
        <v>78</v>
      </c>
      <c r="M620">
        <v>0</v>
      </c>
      <c r="N620" t="s">
        <v>196</v>
      </c>
      <c r="O620">
        <v>0</v>
      </c>
      <c r="P620" t="s">
        <v>196</v>
      </c>
      <c r="Q620" t="str">
        <f t="shared" si="28"/>
        <v>DELEGATURA DE SUPERVISION SOCIETARIA</v>
      </c>
      <c r="R620">
        <v>40</v>
      </c>
      <c r="S620" t="s">
        <v>1542</v>
      </c>
      <c r="T620" s="10">
        <v>204411</v>
      </c>
      <c r="U620" s="10" t="s">
        <v>6</v>
      </c>
      <c r="V620" s="10" t="str">
        <f t="shared" si="29"/>
        <v>PROFESIONAL UNIVERSITARIO CÓDIGO 204411</v>
      </c>
    </row>
    <row r="621" spans="1:22" x14ac:dyDescent="0.25">
      <c r="A621">
        <v>79131643</v>
      </c>
      <c r="B621" t="s">
        <v>1397</v>
      </c>
      <c r="C621" t="s">
        <v>1398</v>
      </c>
      <c r="D621" t="str">
        <f t="shared" si="27"/>
        <v>VICTOR ORLANDO MORENO MENDEZ</v>
      </c>
      <c r="E621">
        <v>300</v>
      </c>
      <c r="F621" t="s">
        <v>78</v>
      </c>
      <c r="G621">
        <v>100</v>
      </c>
      <c r="H621" t="s">
        <v>98</v>
      </c>
      <c r="I621">
        <v>2</v>
      </c>
      <c r="J621" t="s">
        <v>195</v>
      </c>
      <c r="K621">
        <v>300</v>
      </c>
      <c r="L621" t="s">
        <v>78</v>
      </c>
      <c r="M621">
        <v>0</v>
      </c>
      <c r="N621" t="s">
        <v>196</v>
      </c>
      <c r="O621">
        <v>0</v>
      </c>
      <c r="P621" t="s">
        <v>196</v>
      </c>
      <c r="Q621" t="str">
        <f t="shared" si="28"/>
        <v>DELEGATURA DE SUPERVISION SOCIETARIA</v>
      </c>
      <c r="R621">
        <v>57</v>
      </c>
      <c r="S621" t="s">
        <v>1542</v>
      </c>
      <c r="T621" s="10">
        <v>410314</v>
      </c>
      <c r="U621" s="10" t="s">
        <v>54</v>
      </c>
      <c r="V621" s="10" t="str">
        <f t="shared" si="29"/>
        <v>CONDUCTOR MECANICO CÓDIGO 410314</v>
      </c>
    </row>
    <row r="622" spans="1:22" x14ac:dyDescent="0.25">
      <c r="A622">
        <v>52272625</v>
      </c>
      <c r="B622" t="s">
        <v>1399</v>
      </c>
      <c r="C622" t="s">
        <v>1400</v>
      </c>
      <c r="D622" t="str">
        <f t="shared" si="27"/>
        <v>MAGDA LILIANA MARIN ROMERO</v>
      </c>
      <c r="E622">
        <v>300</v>
      </c>
      <c r="F622" t="s">
        <v>78</v>
      </c>
      <c r="G622">
        <v>100</v>
      </c>
      <c r="H622" t="s">
        <v>98</v>
      </c>
      <c r="I622">
        <v>2</v>
      </c>
      <c r="J622" t="s">
        <v>195</v>
      </c>
      <c r="K622">
        <v>300</v>
      </c>
      <c r="L622" t="s">
        <v>78</v>
      </c>
      <c r="M622">
        <v>0</v>
      </c>
      <c r="N622" t="s">
        <v>196</v>
      </c>
      <c r="O622">
        <v>0</v>
      </c>
      <c r="P622" t="s">
        <v>196</v>
      </c>
      <c r="Q622" t="str">
        <f t="shared" si="28"/>
        <v>DELEGATURA DE SUPERVISION SOCIETARIA</v>
      </c>
      <c r="R622">
        <v>49</v>
      </c>
      <c r="S622" t="s">
        <v>3</v>
      </c>
      <c r="T622" s="10">
        <v>421018</v>
      </c>
      <c r="U622" s="10" t="s">
        <v>11</v>
      </c>
      <c r="V622" s="10" t="str">
        <f t="shared" si="29"/>
        <v>SECRETARIO EJECUTIVO CÓDIGO 421018</v>
      </c>
    </row>
    <row r="623" spans="1:22" x14ac:dyDescent="0.25">
      <c r="A623">
        <v>52148330</v>
      </c>
      <c r="B623" t="s">
        <v>1401</v>
      </c>
      <c r="C623" t="s">
        <v>1402</v>
      </c>
      <c r="D623" t="str">
        <f t="shared" si="27"/>
        <v>ENA LUCIA SANZ MUÑOZ</v>
      </c>
      <c r="E623">
        <v>300</v>
      </c>
      <c r="F623" t="s">
        <v>78</v>
      </c>
      <c r="G623">
        <v>100</v>
      </c>
      <c r="H623" t="s">
        <v>98</v>
      </c>
      <c r="I623">
        <v>2</v>
      </c>
      <c r="J623" t="s">
        <v>195</v>
      </c>
      <c r="K623">
        <v>300</v>
      </c>
      <c r="L623" t="s">
        <v>78</v>
      </c>
      <c r="M623">
        <v>0</v>
      </c>
      <c r="N623" t="s">
        <v>196</v>
      </c>
      <c r="O623">
        <v>0</v>
      </c>
      <c r="P623" t="s">
        <v>196</v>
      </c>
      <c r="Q623" t="str">
        <f t="shared" si="28"/>
        <v>DELEGATURA DE SUPERVISION SOCIETARIA</v>
      </c>
      <c r="R623">
        <v>51</v>
      </c>
      <c r="S623" t="s">
        <v>3</v>
      </c>
      <c r="T623" s="10">
        <v>202818</v>
      </c>
      <c r="U623" s="10" t="s">
        <v>9</v>
      </c>
      <c r="V623" s="10" t="str">
        <f t="shared" si="29"/>
        <v>PROFESIONAL ESPECIALIZADO CÓDIGO 202818</v>
      </c>
    </row>
    <row r="624" spans="1:22" x14ac:dyDescent="0.25">
      <c r="A624">
        <v>79303468</v>
      </c>
      <c r="B624" t="s">
        <v>1403</v>
      </c>
      <c r="C624" t="s">
        <v>1404</v>
      </c>
      <c r="D624" t="str">
        <f t="shared" si="27"/>
        <v>JAIME APARICIO GALAVIS RAMIREZ</v>
      </c>
      <c r="E624">
        <v>130</v>
      </c>
      <c r="F624" t="s">
        <v>84</v>
      </c>
      <c r="G624">
        <v>100</v>
      </c>
      <c r="H624" t="s">
        <v>98</v>
      </c>
      <c r="I624">
        <v>5</v>
      </c>
      <c r="J624" t="s">
        <v>83</v>
      </c>
      <c r="K624">
        <v>130</v>
      </c>
      <c r="L624" t="s">
        <v>84</v>
      </c>
      <c r="M624">
        <v>0</v>
      </c>
      <c r="N624" t="s">
        <v>196</v>
      </c>
      <c r="O624">
        <v>0</v>
      </c>
      <c r="P624" t="s">
        <v>196</v>
      </c>
      <c r="Q624" t="str">
        <f t="shared" si="28"/>
        <v>GRUPO DE REGISTRO DE ESPECIALISTAS</v>
      </c>
      <c r="R624">
        <v>62</v>
      </c>
      <c r="S624" t="s">
        <v>1542</v>
      </c>
      <c r="T624" s="10">
        <v>102015</v>
      </c>
      <c r="U624" s="10" t="s">
        <v>13</v>
      </c>
      <c r="V624" s="10" t="str">
        <f t="shared" si="29"/>
        <v>ASESOR CÓDIGO 102015</v>
      </c>
    </row>
    <row r="625" spans="1:22" x14ac:dyDescent="0.25">
      <c r="A625">
        <v>79784015</v>
      </c>
      <c r="B625" t="s">
        <v>1405</v>
      </c>
      <c r="C625" t="s">
        <v>1406</v>
      </c>
      <c r="D625" t="str">
        <f t="shared" si="27"/>
        <v>JAVIER ADOLFO CAMPOS CHINCHILLA</v>
      </c>
      <c r="E625">
        <v>415</v>
      </c>
      <c r="F625" t="s">
        <v>63</v>
      </c>
      <c r="G625">
        <v>100</v>
      </c>
      <c r="H625" t="s">
        <v>98</v>
      </c>
      <c r="I625">
        <v>5</v>
      </c>
      <c r="J625" t="s">
        <v>83</v>
      </c>
      <c r="K625">
        <v>415</v>
      </c>
      <c r="L625" t="s">
        <v>63</v>
      </c>
      <c r="M625">
        <v>0</v>
      </c>
      <c r="N625" t="s">
        <v>196</v>
      </c>
      <c r="O625">
        <v>0</v>
      </c>
      <c r="P625" t="s">
        <v>196</v>
      </c>
      <c r="Q625" t="str">
        <f t="shared" si="28"/>
        <v>GRUPO DE APOYO JUDICIAL</v>
      </c>
      <c r="R625">
        <v>50</v>
      </c>
      <c r="S625" t="s">
        <v>1542</v>
      </c>
      <c r="T625" s="10">
        <v>421015</v>
      </c>
      <c r="U625" s="10" t="s">
        <v>11</v>
      </c>
      <c r="V625" s="10" t="str">
        <f t="shared" si="29"/>
        <v>SECRETARIO EJECUTIVO CÓDIGO 421015</v>
      </c>
    </row>
    <row r="626" spans="1:22" x14ac:dyDescent="0.25">
      <c r="A626">
        <v>51644661</v>
      </c>
      <c r="B626" t="s">
        <v>1407</v>
      </c>
      <c r="C626" t="s">
        <v>1408</v>
      </c>
      <c r="D626" t="str">
        <f t="shared" si="27"/>
        <v>MARIA DEL TRANSITO FORERO TORRES</v>
      </c>
      <c r="E626">
        <v>415</v>
      </c>
      <c r="F626" t="s">
        <v>63</v>
      </c>
      <c r="G626">
        <v>100</v>
      </c>
      <c r="H626" t="s">
        <v>98</v>
      </c>
      <c r="I626">
        <v>5</v>
      </c>
      <c r="J626" t="s">
        <v>83</v>
      </c>
      <c r="K626">
        <v>415</v>
      </c>
      <c r="L626" t="s">
        <v>63</v>
      </c>
      <c r="M626">
        <v>0</v>
      </c>
      <c r="N626" t="s">
        <v>196</v>
      </c>
      <c r="O626">
        <v>0</v>
      </c>
      <c r="P626" t="s">
        <v>196</v>
      </c>
      <c r="Q626" t="str">
        <f t="shared" si="28"/>
        <v>GRUPO DE APOYO JUDICIAL</v>
      </c>
      <c r="R626">
        <v>64</v>
      </c>
      <c r="S626" t="s">
        <v>3</v>
      </c>
      <c r="T626" s="10">
        <v>421018</v>
      </c>
      <c r="U626" s="10" t="s">
        <v>11</v>
      </c>
      <c r="V626" s="10" t="str">
        <f t="shared" si="29"/>
        <v>SECRETARIO EJECUTIVO CÓDIGO 421018</v>
      </c>
    </row>
    <row r="627" spans="1:22" x14ac:dyDescent="0.25">
      <c r="A627">
        <v>51874643</v>
      </c>
      <c r="B627" t="s">
        <v>1269</v>
      </c>
      <c r="C627" t="s">
        <v>1409</v>
      </c>
      <c r="D627" t="str">
        <f t="shared" si="27"/>
        <v>CLAUDIA PATRICIA OLARTE AVILA</v>
      </c>
      <c r="E627">
        <v>415</v>
      </c>
      <c r="F627" t="s">
        <v>63</v>
      </c>
      <c r="G627">
        <v>100</v>
      </c>
      <c r="H627" t="s">
        <v>98</v>
      </c>
      <c r="I627">
        <v>5</v>
      </c>
      <c r="J627" t="s">
        <v>83</v>
      </c>
      <c r="K627">
        <v>415</v>
      </c>
      <c r="L627" t="s">
        <v>63</v>
      </c>
      <c r="M627">
        <v>0</v>
      </c>
      <c r="N627" t="s">
        <v>196</v>
      </c>
      <c r="O627">
        <v>0</v>
      </c>
      <c r="P627" t="s">
        <v>196</v>
      </c>
      <c r="Q627" t="str">
        <f t="shared" si="28"/>
        <v>GRUPO DE APOYO JUDICIAL</v>
      </c>
      <c r="R627">
        <v>58</v>
      </c>
      <c r="S627" t="s">
        <v>3</v>
      </c>
      <c r="T627" s="10">
        <v>204407</v>
      </c>
      <c r="U627" s="10" t="s">
        <v>6</v>
      </c>
      <c r="V627" s="10" t="str">
        <f t="shared" si="29"/>
        <v>PROFESIONAL UNIVERSITARIO CÓDIGO 204407</v>
      </c>
    </row>
    <row r="628" spans="1:22" x14ac:dyDescent="0.25">
      <c r="A628">
        <v>51900381</v>
      </c>
      <c r="B628" t="s">
        <v>254</v>
      </c>
      <c r="C628" t="s">
        <v>1410</v>
      </c>
      <c r="D628" t="str">
        <f t="shared" si="27"/>
        <v>CLAUDIA PATRICIA CASTILLO SILVA</v>
      </c>
      <c r="E628">
        <v>415</v>
      </c>
      <c r="F628" t="s">
        <v>63</v>
      </c>
      <c r="G628">
        <v>100</v>
      </c>
      <c r="H628" t="s">
        <v>98</v>
      </c>
      <c r="I628">
        <v>5</v>
      </c>
      <c r="J628" t="s">
        <v>83</v>
      </c>
      <c r="K628">
        <v>415</v>
      </c>
      <c r="L628" t="s">
        <v>63</v>
      </c>
      <c r="M628">
        <v>0</v>
      </c>
      <c r="N628" t="s">
        <v>196</v>
      </c>
      <c r="O628">
        <v>0</v>
      </c>
      <c r="P628" t="s">
        <v>196</v>
      </c>
      <c r="Q628" t="str">
        <f t="shared" si="28"/>
        <v>GRUPO DE APOYO JUDICIAL</v>
      </c>
      <c r="R628">
        <v>57</v>
      </c>
      <c r="S628" t="s">
        <v>3</v>
      </c>
      <c r="T628" s="10">
        <v>202816</v>
      </c>
      <c r="U628" s="10" t="s">
        <v>9</v>
      </c>
      <c r="V628" s="10" t="str">
        <f t="shared" si="29"/>
        <v>PROFESIONAL ESPECIALIZADO CÓDIGO 202816</v>
      </c>
    </row>
    <row r="629" spans="1:22" x14ac:dyDescent="0.25">
      <c r="A629">
        <v>52111466</v>
      </c>
      <c r="B629" t="s">
        <v>1411</v>
      </c>
      <c r="C629" t="s">
        <v>1412</v>
      </c>
      <c r="D629" t="str">
        <f t="shared" si="27"/>
        <v>SANDRA BAUTISTA GUEVARA</v>
      </c>
      <c r="E629">
        <v>415</v>
      </c>
      <c r="F629" t="s">
        <v>63</v>
      </c>
      <c r="G629">
        <v>100</v>
      </c>
      <c r="H629" t="s">
        <v>98</v>
      </c>
      <c r="I629">
        <v>5</v>
      </c>
      <c r="J629" t="s">
        <v>83</v>
      </c>
      <c r="K629">
        <v>415</v>
      </c>
      <c r="L629" t="s">
        <v>63</v>
      </c>
      <c r="M629">
        <v>0</v>
      </c>
      <c r="N629" t="s">
        <v>196</v>
      </c>
      <c r="O629">
        <v>0</v>
      </c>
      <c r="P629" t="s">
        <v>196</v>
      </c>
      <c r="Q629" t="str">
        <f t="shared" si="28"/>
        <v>GRUPO DE APOYO JUDICIAL</v>
      </c>
      <c r="R629">
        <v>55</v>
      </c>
      <c r="S629" t="s">
        <v>3</v>
      </c>
      <c r="T629" s="10">
        <v>204411</v>
      </c>
      <c r="U629" s="10" t="s">
        <v>6</v>
      </c>
      <c r="V629" s="10" t="str">
        <f t="shared" si="29"/>
        <v>PROFESIONAL UNIVERSITARIO CÓDIGO 204411</v>
      </c>
    </row>
    <row r="630" spans="1:22" x14ac:dyDescent="0.25">
      <c r="A630">
        <v>52342535</v>
      </c>
      <c r="B630" t="s">
        <v>1413</v>
      </c>
      <c r="C630" t="s">
        <v>1414</v>
      </c>
      <c r="D630" t="str">
        <f t="shared" si="27"/>
        <v>NURI ESNEIDER GUTIERREZ CABIATIVA</v>
      </c>
      <c r="E630">
        <v>415</v>
      </c>
      <c r="F630" t="s">
        <v>63</v>
      </c>
      <c r="G630">
        <v>100</v>
      </c>
      <c r="H630" t="s">
        <v>98</v>
      </c>
      <c r="I630">
        <v>5</v>
      </c>
      <c r="J630" t="s">
        <v>83</v>
      </c>
      <c r="K630">
        <v>415</v>
      </c>
      <c r="L630" t="s">
        <v>63</v>
      </c>
      <c r="M630">
        <v>0</v>
      </c>
      <c r="N630" t="s">
        <v>196</v>
      </c>
      <c r="O630">
        <v>0</v>
      </c>
      <c r="P630" t="s">
        <v>196</v>
      </c>
      <c r="Q630" t="str">
        <f t="shared" si="28"/>
        <v>GRUPO DE APOYO JUDICIAL</v>
      </c>
      <c r="R630">
        <v>49</v>
      </c>
      <c r="S630" t="s">
        <v>3</v>
      </c>
      <c r="T630" s="10">
        <v>202816</v>
      </c>
      <c r="U630" s="10" t="s">
        <v>9</v>
      </c>
      <c r="V630" s="10" t="str">
        <f t="shared" si="29"/>
        <v>PROFESIONAL ESPECIALIZADO CÓDIGO 202816</v>
      </c>
    </row>
    <row r="631" spans="1:22" x14ac:dyDescent="0.25">
      <c r="A631">
        <v>52470704</v>
      </c>
      <c r="B631" t="s">
        <v>1157</v>
      </c>
      <c r="C631" t="s">
        <v>1415</v>
      </c>
      <c r="D631" t="str">
        <f t="shared" si="27"/>
        <v>SANDRA MILENA AREVALO HERRERA</v>
      </c>
      <c r="E631">
        <v>415</v>
      </c>
      <c r="F631" t="s">
        <v>63</v>
      </c>
      <c r="G631">
        <v>100</v>
      </c>
      <c r="H631" t="s">
        <v>98</v>
      </c>
      <c r="I631">
        <v>5</v>
      </c>
      <c r="J631" t="s">
        <v>83</v>
      </c>
      <c r="K631">
        <v>415</v>
      </c>
      <c r="L631" t="s">
        <v>63</v>
      </c>
      <c r="M631">
        <v>0</v>
      </c>
      <c r="N631" t="s">
        <v>196</v>
      </c>
      <c r="O631">
        <v>0</v>
      </c>
      <c r="P631" t="s">
        <v>196</v>
      </c>
      <c r="Q631" t="str">
        <f t="shared" si="28"/>
        <v>GRUPO DE APOYO JUDICIAL</v>
      </c>
      <c r="R631">
        <v>48</v>
      </c>
      <c r="S631" t="s">
        <v>3</v>
      </c>
      <c r="T631" s="10">
        <v>421015</v>
      </c>
      <c r="U631" s="10" t="s">
        <v>11</v>
      </c>
      <c r="V631" s="10" t="str">
        <f t="shared" si="29"/>
        <v>SECRETARIO EJECUTIVO CÓDIGO 421015</v>
      </c>
    </row>
    <row r="632" spans="1:22" x14ac:dyDescent="0.25">
      <c r="A632">
        <v>12241164</v>
      </c>
      <c r="B632" t="s">
        <v>1416</v>
      </c>
      <c r="C632" t="s">
        <v>1417</v>
      </c>
      <c r="D632" t="str">
        <f t="shared" si="27"/>
        <v>ARNELLO BETANCOURTH PEÑA</v>
      </c>
      <c r="E632">
        <v>424</v>
      </c>
      <c r="F632" t="s">
        <v>81</v>
      </c>
      <c r="G632">
        <v>100</v>
      </c>
      <c r="H632" t="s">
        <v>98</v>
      </c>
      <c r="I632">
        <v>2</v>
      </c>
      <c r="J632" t="s">
        <v>195</v>
      </c>
      <c r="K632">
        <v>400</v>
      </c>
      <c r="L632" t="s">
        <v>347</v>
      </c>
      <c r="M632">
        <v>424</v>
      </c>
      <c r="N632" t="s">
        <v>81</v>
      </c>
      <c r="O632">
        <v>0</v>
      </c>
      <c r="P632" t="s">
        <v>196</v>
      </c>
      <c r="Q632" t="str">
        <f t="shared" si="28"/>
        <v>DIRECCION DE PROCESOS DE LIQUIDACION II</v>
      </c>
      <c r="R632">
        <v>49</v>
      </c>
      <c r="S632" t="s">
        <v>1542</v>
      </c>
      <c r="T632" s="10">
        <v>204411</v>
      </c>
      <c r="U632" s="10" t="s">
        <v>6</v>
      </c>
      <c r="V632" s="10" t="str">
        <f t="shared" si="29"/>
        <v>PROFESIONAL UNIVERSITARIO CÓDIGO 204411</v>
      </c>
    </row>
    <row r="633" spans="1:22" x14ac:dyDescent="0.25">
      <c r="A633">
        <v>1022373048</v>
      </c>
      <c r="B633" t="s">
        <v>1418</v>
      </c>
      <c r="C633" t="s">
        <v>1419</v>
      </c>
      <c r="D633" t="str">
        <f t="shared" si="27"/>
        <v>CINDY LORENA CAICEDO VALLEJO</v>
      </c>
      <c r="E633">
        <v>424</v>
      </c>
      <c r="F633" t="s">
        <v>81</v>
      </c>
      <c r="G633">
        <v>100</v>
      </c>
      <c r="H633" t="s">
        <v>98</v>
      </c>
      <c r="I633">
        <v>2</v>
      </c>
      <c r="J633" t="s">
        <v>195</v>
      </c>
      <c r="K633">
        <v>400</v>
      </c>
      <c r="L633" t="s">
        <v>347</v>
      </c>
      <c r="M633">
        <v>424</v>
      </c>
      <c r="N633" t="s">
        <v>81</v>
      </c>
      <c r="O633">
        <v>0</v>
      </c>
      <c r="P633" t="s">
        <v>196</v>
      </c>
      <c r="Q633" t="str">
        <f t="shared" si="28"/>
        <v>DIRECCION DE PROCESOS DE LIQUIDACION II</v>
      </c>
      <c r="R633">
        <v>25</v>
      </c>
      <c r="S633" t="s">
        <v>3</v>
      </c>
      <c r="T633" s="10">
        <v>421015</v>
      </c>
      <c r="U633" s="10" t="s">
        <v>11</v>
      </c>
      <c r="V633" s="10" t="str">
        <f t="shared" si="29"/>
        <v>SECRETARIO EJECUTIVO CÓDIGO 421015</v>
      </c>
    </row>
    <row r="634" spans="1:22" x14ac:dyDescent="0.25">
      <c r="A634">
        <v>1018474411</v>
      </c>
      <c r="B634" t="s">
        <v>1198</v>
      </c>
      <c r="C634" t="s">
        <v>1420</v>
      </c>
      <c r="D634" t="str">
        <f t="shared" si="27"/>
        <v>ALEJANDRA BENAVIDES GRAJALES</v>
      </c>
      <c r="E634">
        <v>424</v>
      </c>
      <c r="F634" t="s">
        <v>81</v>
      </c>
      <c r="G634">
        <v>100</v>
      </c>
      <c r="H634" t="s">
        <v>98</v>
      </c>
      <c r="I634">
        <v>2</v>
      </c>
      <c r="J634" t="s">
        <v>195</v>
      </c>
      <c r="K634">
        <v>400</v>
      </c>
      <c r="L634" t="s">
        <v>347</v>
      </c>
      <c r="M634">
        <v>424</v>
      </c>
      <c r="N634" t="s">
        <v>81</v>
      </c>
      <c r="O634">
        <v>0</v>
      </c>
      <c r="P634" t="s">
        <v>196</v>
      </c>
      <c r="Q634" t="str">
        <f t="shared" si="28"/>
        <v>DIRECCION DE PROCESOS DE LIQUIDACION II</v>
      </c>
      <c r="R634">
        <v>30</v>
      </c>
      <c r="S634" t="s">
        <v>3</v>
      </c>
      <c r="T634" s="10">
        <v>204407</v>
      </c>
      <c r="U634" s="10" t="s">
        <v>6</v>
      </c>
      <c r="V634" s="10" t="str">
        <f t="shared" si="29"/>
        <v>PROFESIONAL UNIVERSITARIO CÓDIGO 204407</v>
      </c>
    </row>
    <row r="635" spans="1:22" x14ac:dyDescent="0.25">
      <c r="A635">
        <v>71370269</v>
      </c>
      <c r="B635" t="s">
        <v>1421</v>
      </c>
      <c r="C635" t="s">
        <v>1422</v>
      </c>
      <c r="D635" t="str">
        <f t="shared" si="27"/>
        <v>JUAN FELIPE RAMIREZ TOVAR</v>
      </c>
      <c r="E635">
        <v>424</v>
      </c>
      <c r="F635" t="s">
        <v>81</v>
      </c>
      <c r="G635">
        <v>100</v>
      </c>
      <c r="H635" t="s">
        <v>98</v>
      </c>
      <c r="I635">
        <v>2</v>
      </c>
      <c r="J635" t="s">
        <v>195</v>
      </c>
      <c r="K635">
        <v>400</v>
      </c>
      <c r="L635" t="s">
        <v>347</v>
      </c>
      <c r="M635">
        <v>424</v>
      </c>
      <c r="N635" t="s">
        <v>81</v>
      </c>
      <c r="O635">
        <v>0</v>
      </c>
      <c r="P635" t="s">
        <v>196</v>
      </c>
      <c r="Q635" t="str">
        <f t="shared" si="28"/>
        <v>DIRECCION DE PROCESOS DE LIQUIDACION II</v>
      </c>
      <c r="R635">
        <v>44</v>
      </c>
      <c r="S635" t="s">
        <v>1542</v>
      </c>
      <c r="T635" s="10">
        <v>204407</v>
      </c>
      <c r="U635" s="10" t="s">
        <v>6</v>
      </c>
      <c r="V635" s="10" t="str">
        <f t="shared" si="29"/>
        <v>PROFESIONAL UNIVERSITARIO CÓDIGO 204407</v>
      </c>
    </row>
    <row r="636" spans="1:22" x14ac:dyDescent="0.25">
      <c r="A636">
        <v>52410581</v>
      </c>
      <c r="B636" t="s">
        <v>1423</v>
      </c>
      <c r="C636" t="s">
        <v>1424</v>
      </c>
      <c r="D636" t="str">
        <f t="shared" si="27"/>
        <v>LUZ ANGELA CORDOBA CORDOBA</v>
      </c>
      <c r="E636">
        <v>424</v>
      </c>
      <c r="F636" t="s">
        <v>81</v>
      </c>
      <c r="G636">
        <v>100</v>
      </c>
      <c r="H636" t="s">
        <v>98</v>
      </c>
      <c r="I636">
        <v>2</v>
      </c>
      <c r="J636" t="s">
        <v>195</v>
      </c>
      <c r="K636">
        <v>400</v>
      </c>
      <c r="L636" t="s">
        <v>347</v>
      </c>
      <c r="M636">
        <v>424</v>
      </c>
      <c r="N636" t="s">
        <v>81</v>
      </c>
      <c r="O636">
        <v>0</v>
      </c>
      <c r="P636" t="s">
        <v>196</v>
      </c>
      <c r="Q636" t="str">
        <f t="shared" si="28"/>
        <v>DIRECCION DE PROCESOS DE LIQUIDACION II</v>
      </c>
      <c r="R636">
        <v>44</v>
      </c>
      <c r="S636" t="s">
        <v>3</v>
      </c>
      <c r="T636" s="10">
        <v>204411</v>
      </c>
      <c r="U636" s="10" t="s">
        <v>6</v>
      </c>
      <c r="V636" s="10" t="str">
        <f t="shared" si="29"/>
        <v>PROFESIONAL UNIVERSITARIO CÓDIGO 204411</v>
      </c>
    </row>
    <row r="637" spans="1:22" x14ac:dyDescent="0.25">
      <c r="A637">
        <v>39785588</v>
      </c>
      <c r="B637" t="s">
        <v>1425</v>
      </c>
      <c r="C637" t="s">
        <v>1426</v>
      </c>
      <c r="D637" t="str">
        <f t="shared" si="27"/>
        <v>MARIA ESTHER NEMEGUEN GALINDO</v>
      </c>
      <c r="E637">
        <v>315</v>
      </c>
      <c r="F637" t="s">
        <v>107</v>
      </c>
      <c r="G637">
        <v>100</v>
      </c>
      <c r="H637" t="s">
        <v>98</v>
      </c>
      <c r="I637">
        <v>8</v>
      </c>
      <c r="J637" t="s">
        <v>1205</v>
      </c>
      <c r="K637">
        <v>315</v>
      </c>
      <c r="L637" t="s">
        <v>1427</v>
      </c>
      <c r="M637">
        <v>0</v>
      </c>
      <c r="N637" t="s">
        <v>196</v>
      </c>
      <c r="O637">
        <v>0</v>
      </c>
      <c r="P637" t="s">
        <v>196</v>
      </c>
      <c r="Q637" t="str">
        <f t="shared" si="28"/>
        <v>GRUPO DE CAMARAS DE COMERCIO</v>
      </c>
      <c r="R637">
        <v>55</v>
      </c>
      <c r="S637" t="s">
        <v>3</v>
      </c>
      <c r="T637" s="10">
        <v>204407</v>
      </c>
      <c r="U637" s="10" t="s">
        <v>6</v>
      </c>
      <c r="V637" s="10" t="str">
        <f t="shared" si="29"/>
        <v>PROFESIONAL UNIVERSITARIO CÓDIGO 204407</v>
      </c>
    </row>
    <row r="638" spans="1:22" x14ac:dyDescent="0.25">
      <c r="A638">
        <v>51948212</v>
      </c>
      <c r="B638" t="s">
        <v>1428</v>
      </c>
      <c r="C638" t="s">
        <v>1429</v>
      </c>
      <c r="D638" t="str">
        <f t="shared" si="27"/>
        <v>MARINA MARTINEZ QUINTERO</v>
      </c>
      <c r="E638">
        <v>315</v>
      </c>
      <c r="F638" t="s">
        <v>107</v>
      </c>
      <c r="G638">
        <v>100</v>
      </c>
      <c r="H638" t="s">
        <v>98</v>
      </c>
      <c r="I638">
        <v>8</v>
      </c>
      <c r="J638" t="s">
        <v>1205</v>
      </c>
      <c r="K638">
        <v>315</v>
      </c>
      <c r="L638" t="s">
        <v>1427</v>
      </c>
      <c r="M638">
        <v>0</v>
      </c>
      <c r="N638" t="s">
        <v>196</v>
      </c>
      <c r="O638">
        <v>0</v>
      </c>
      <c r="P638" t="s">
        <v>196</v>
      </c>
      <c r="Q638" t="str">
        <f t="shared" si="28"/>
        <v>GRUPO DE CAMARAS DE COMERCIO</v>
      </c>
      <c r="R638">
        <v>55</v>
      </c>
      <c r="S638" t="s">
        <v>3</v>
      </c>
      <c r="T638" s="10">
        <v>421015</v>
      </c>
      <c r="U638" s="10" t="s">
        <v>11</v>
      </c>
      <c r="V638" s="10" t="str">
        <f t="shared" si="29"/>
        <v>SECRETARIO EJECUTIVO CÓDIGO 421015</v>
      </c>
    </row>
    <row r="639" spans="1:22" x14ac:dyDescent="0.25">
      <c r="A639">
        <v>72346811</v>
      </c>
      <c r="B639" t="s">
        <v>1430</v>
      </c>
      <c r="C639" t="s">
        <v>1431</v>
      </c>
      <c r="D639" t="str">
        <f t="shared" si="27"/>
        <v>LUIS ALBERTO GOMEZ SAAD</v>
      </c>
      <c r="E639">
        <v>315</v>
      </c>
      <c r="F639" t="s">
        <v>107</v>
      </c>
      <c r="G639">
        <v>100</v>
      </c>
      <c r="H639" t="s">
        <v>98</v>
      </c>
      <c r="I639">
        <v>8</v>
      </c>
      <c r="J639" t="s">
        <v>1205</v>
      </c>
      <c r="K639">
        <v>315</v>
      </c>
      <c r="L639" t="s">
        <v>1427</v>
      </c>
      <c r="M639">
        <v>0</v>
      </c>
      <c r="N639" t="s">
        <v>196</v>
      </c>
      <c r="O639">
        <v>0</v>
      </c>
      <c r="P639" t="s">
        <v>196</v>
      </c>
      <c r="Q639" t="str">
        <f t="shared" si="28"/>
        <v>GRUPO DE CAMARAS DE COMERCIO</v>
      </c>
      <c r="R639">
        <v>40</v>
      </c>
      <c r="S639" t="s">
        <v>1542</v>
      </c>
      <c r="T639" s="10">
        <v>102011</v>
      </c>
      <c r="U639" s="10" t="s">
        <v>13</v>
      </c>
      <c r="V639" s="10" t="str">
        <f t="shared" si="29"/>
        <v>ASESOR CÓDIGO 102011</v>
      </c>
    </row>
    <row r="640" spans="1:22" x14ac:dyDescent="0.25">
      <c r="A640">
        <v>1010217233</v>
      </c>
      <c r="B640" t="s">
        <v>1432</v>
      </c>
      <c r="C640" t="s">
        <v>1433</v>
      </c>
      <c r="D640" t="str">
        <f t="shared" si="27"/>
        <v>SANDRA CATALINA SANDOVAL DUARTE</v>
      </c>
      <c r="E640">
        <v>315</v>
      </c>
      <c r="F640" t="s">
        <v>107</v>
      </c>
      <c r="G640">
        <v>100</v>
      </c>
      <c r="H640" t="s">
        <v>98</v>
      </c>
      <c r="I640">
        <v>8</v>
      </c>
      <c r="J640" t="s">
        <v>1205</v>
      </c>
      <c r="K640">
        <v>315</v>
      </c>
      <c r="L640" t="s">
        <v>1427</v>
      </c>
      <c r="M640">
        <v>0</v>
      </c>
      <c r="N640" t="s">
        <v>196</v>
      </c>
      <c r="O640">
        <v>0</v>
      </c>
      <c r="P640" t="s">
        <v>196</v>
      </c>
      <c r="Q640" t="str">
        <f t="shared" si="28"/>
        <v>GRUPO DE CAMARAS DE COMERCIO</v>
      </c>
      <c r="R640">
        <v>31</v>
      </c>
      <c r="S640" t="s">
        <v>3</v>
      </c>
      <c r="T640" s="10">
        <v>204407</v>
      </c>
      <c r="U640" s="10" t="s">
        <v>6</v>
      </c>
      <c r="V640" s="10" t="str">
        <f t="shared" si="29"/>
        <v>PROFESIONAL UNIVERSITARIO CÓDIGO 204407</v>
      </c>
    </row>
    <row r="641" spans="1:22" x14ac:dyDescent="0.25">
      <c r="A641">
        <v>1015457401</v>
      </c>
      <c r="B641" t="s">
        <v>1434</v>
      </c>
      <c r="C641" t="s">
        <v>1435</v>
      </c>
      <c r="D641" t="str">
        <f t="shared" si="27"/>
        <v>HAROL STIVEN GARZON FORERO</v>
      </c>
      <c r="E641">
        <v>315</v>
      </c>
      <c r="F641" t="s">
        <v>107</v>
      </c>
      <c r="G641">
        <v>100</v>
      </c>
      <c r="H641" t="s">
        <v>98</v>
      </c>
      <c r="I641">
        <v>8</v>
      </c>
      <c r="J641" t="s">
        <v>1205</v>
      </c>
      <c r="K641">
        <v>315</v>
      </c>
      <c r="L641" t="s">
        <v>1427</v>
      </c>
      <c r="M641">
        <v>0</v>
      </c>
      <c r="N641" t="s">
        <v>196</v>
      </c>
      <c r="O641">
        <v>0</v>
      </c>
      <c r="P641" t="s">
        <v>196</v>
      </c>
      <c r="Q641" t="str">
        <f t="shared" si="28"/>
        <v>GRUPO DE CAMARAS DE COMERCIO</v>
      </c>
      <c r="R641">
        <v>30</v>
      </c>
      <c r="S641" t="s">
        <v>1542</v>
      </c>
      <c r="T641" s="10">
        <v>204407</v>
      </c>
      <c r="U641" s="10" t="s">
        <v>6</v>
      </c>
      <c r="V641" s="10" t="str">
        <f t="shared" si="29"/>
        <v>PROFESIONAL UNIVERSITARIO CÓDIGO 204407</v>
      </c>
    </row>
    <row r="642" spans="1:22" x14ac:dyDescent="0.25">
      <c r="A642">
        <v>1015994121</v>
      </c>
      <c r="B642" t="s">
        <v>1436</v>
      </c>
      <c r="C642" t="s">
        <v>1437</v>
      </c>
      <c r="D642" t="str">
        <f t="shared" si="27"/>
        <v>CINDY VANESSA VILLAMIL ROJAS</v>
      </c>
      <c r="E642">
        <v>315</v>
      </c>
      <c r="F642" t="s">
        <v>107</v>
      </c>
      <c r="G642">
        <v>100</v>
      </c>
      <c r="H642" t="s">
        <v>98</v>
      </c>
      <c r="I642">
        <v>8</v>
      </c>
      <c r="J642" t="s">
        <v>1205</v>
      </c>
      <c r="K642">
        <v>315</v>
      </c>
      <c r="L642" t="s">
        <v>1427</v>
      </c>
      <c r="M642">
        <v>0</v>
      </c>
      <c r="N642" t="s">
        <v>196</v>
      </c>
      <c r="O642">
        <v>0</v>
      </c>
      <c r="P642" t="s">
        <v>196</v>
      </c>
      <c r="Q642" t="str">
        <f t="shared" si="28"/>
        <v>GRUPO DE CAMARAS DE COMERCIO</v>
      </c>
      <c r="R642">
        <v>39</v>
      </c>
      <c r="S642" t="s">
        <v>3</v>
      </c>
      <c r="T642" s="10">
        <v>20441</v>
      </c>
      <c r="U642" s="10" t="s">
        <v>6</v>
      </c>
      <c r="V642" s="10" t="str">
        <f t="shared" si="29"/>
        <v>PROFESIONAL UNIVERSITARIO CÓDIGO 20441</v>
      </c>
    </row>
    <row r="643" spans="1:22" x14ac:dyDescent="0.25">
      <c r="A643">
        <v>1020801754</v>
      </c>
      <c r="B643" t="s">
        <v>1438</v>
      </c>
      <c r="C643" t="s">
        <v>1439</v>
      </c>
      <c r="D643" t="str">
        <f t="shared" ref="D643:D697" si="30">TRIM(B643)&amp;" "&amp;TRIM(C643)</f>
        <v>MARTIN BETANCOURT GARCIA</v>
      </c>
      <c r="E643">
        <v>315</v>
      </c>
      <c r="F643" t="s">
        <v>107</v>
      </c>
      <c r="G643">
        <v>100</v>
      </c>
      <c r="H643" t="s">
        <v>98</v>
      </c>
      <c r="I643">
        <v>8</v>
      </c>
      <c r="J643" t="s">
        <v>1205</v>
      </c>
      <c r="K643">
        <v>315</v>
      </c>
      <c r="L643" t="s">
        <v>1427</v>
      </c>
      <c r="M643">
        <v>0</v>
      </c>
      <c r="N643" t="s">
        <v>196</v>
      </c>
      <c r="O643">
        <v>0</v>
      </c>
      <c r="P643" t="s">
        <v>196</v>
      </c>
      <c r="Q643" t="str">
        <f t="shared" ref="Q643:Q697" si="31">IF(TRIM(P643)="NIVEL",IF(TRIM(N643)="NIVEL",IF(TRIM(L643)="NIVEL",IF(TRIM(J643)="NIVEL",TRIM(H643),TRIM(J643)),TRIM(L643)),TRIM(N643)),TRIM(P643))</f>
        <v>GRUPO DE CAMARAS DE COMERCIO</v>
      </c>
      <c r="R643">
        <v>30</v>
      </c>
      <c r="S643" t="s">
        <v>3</v>
      </c>
      <c r="T643" s="10">
        <v>20441</v>
      </c>
      <c r="U643" s="10" t="s">
        <v>6</v>
      </c>
      <c r="V643" s="10" t="str">
        <f t="shared" ref="V643:V697" si="32">TRIM(U643)&amp;" CÓDIGO "&amp;TRIM(T643)</f>
        <v>PROFESIONAL UNIVERSITARIO CÓDIGO 20441</v>
      </c>
    </row>
    <row r="644" spans="1:22" x14ac:dyDescent="0.25">
      <c r="A644">
        <v>1077012666</v>
      </c>
      <c r="B644" t="s">
        <v>1440</v>
      </c>
      <c r="C644" t="s">
        <v>1441</v>
      </c>
      <c r="D644" t="str">
        <f t="shared" si="30"/>
        <v>EVA CAROLINA RAMIREZ ARTUNDUAGA</v>
      </c>
      <c r="E644">
        <v>315</v>
      </c>
      <c r="F644" t="s">
        <v>107</v>
      </c>
      <c r="G644">
        <v>100</v>
      </c>
      <c r="H644" t="s">
        <v>98</v>
      </c>
      <c r="I644">
        <v>8</v>
      </c>
      <c r="J644" t="s">
        <v>1205</v>
      </c>
      <c r="K644">
        <v>315</v>
      </c>
      <c r="L644" t="s">
        <v>1427</v>
      </c>
      <c r="M644">
        <v>0</v>
      </c>
      <c r="N644" t="s">
        <v>196</v>
      </c>
      <c r="O644">
        <v>0</v>
      </c>
      <c r="P644" t="s">
        <v>196</v>
      </c>
      <c r="Q644" t="str">
        <f t="shared" si="31"/>
        <v>GRUPO DE CAMARAS DE COMERCIO</v>
      </c>
      <c r="R644">
        <v>32</v>
      </c>
      <c r="S644" t="s">
        <v>3</v>
      </c>
      <c r="T644" s="10">
        <v>20441</v>
      </c>
      <c r="U644" s="10" t="s">
        <v>6</v>
      </c>
      <c r="V644" s="10" t="str">
        <f t="shared" si="32"/>
        <v>PROFESIONAL UNIVERSITARIO CÓDIGO 20441</v>
      </c>
    </row>
    <row r="645" spans="1:22" x14ac:dyDescent="0.25">
      <c r="A645">
        <v>19459207</v>
      </c>
      <c r="B645" t="s">
        <v>1115</v>
      </c>
      <c r="C645" t="s">
        <v>1442</v>
      </c>
      <c r="D645" t="str">
        <f t="shared" si="30"/>
        <v>RICARDO MAYORGA CALDERON</v>
      </c>
      <c r="E645">
        <v>316</v>
      </c>
      <c r="F645" t="s">
        <v>120</v>
      </c>
      <c r="G645">
        <v>100</v>
      </c>
      <c r="H645" t="s">
        <v>98</v>
      </c>
      <c r="I645">
        <v>8</v>
      </c>
      <c r="J645" t="s">
        <v>1205</v>
      </c>
      <c r="K645">
        <v>316</v>
      </c>
      <c r="L645" t="s">
        <v>1443</v>
      </c>
      <c r="M645">
        <v>0</v>
      </c>
      <c r="N645" t="s">
        <v>196</v>
      </c>
      <c r="O645">
        <v>0</v>
      </c>
      <c r="P645" t="s">
        <v>196</v>
      </c>
      <c r="Q645" t="str">
        <f t="shared" si="31"/>
        <v>GRUPO DE REGISTROS PUBLICOS</v>
      </c>
      <c r="R645">
        <v>63</v>
      </c>
      <c r="S645" t="s">
        <v>1542</v>
      </c>
      <c r="T645" s="10">
        <v>202816</v>
      </c>
      <c r="U645" s="10" t="s">
        <v>9</v>
      </c>
      <c r="V645" s="10" t="str">
        <f t="shared" si="32"/>
        <v>PROFESIONAL ESPECIALIZADO CÓDIGO 202816</v>
      </c>
    </row>
    <row r="646" spans="1:22" x14ac:dyDescent="0.25">
      <c r="A646">
        <v>52114504</v>
      </c>
      <c r="B646" t="s">
        <v>1444</v>
      </c>
      <c r="C646" t="s">
        <v>1445</v>
      </c>
      <c r="D646" t="str">
        <f t="shared" si="30"/>
        <v>LILIANA PATRICIA DURAN JANET</v>
      </c>
      <c r="E646">
        <v>316</v>
      </c>
      <c r="F646" t="s">
        <v>120</v>
      </c>
      <c r="G646">
        <v>100</v>
      </c>
      <c r="H646" t="s">
        <v>98</v>
      </c>
      <c r="I646">
        <v>8</v>
      </c>
      <c r="J646" t="s">
        <v>1205</v>
      </c>
      <c r="K646">
        <v>316</v>
      </c>
      <c r="L646" t="s">
        <v>1443</v>
      </c>
      <c r="M646">
        <v>0</v>
      </c>
      <c r="N646" t="s">
        <v>196</v>
      </c>
      <c r="O646">
        <v>0</v>
      </c>
      <c r="P646" t="s">
        <v>196</v>
      </c>
      <c r="Q646" t="str">
        <f t="shared" si="31"/>
        <v>GRUPO DE REGISTROS PUBLICOS</v>
      </c>
      <c r="R646">
        <v>53</v>
      </c>
      <c r="S646" t="s">
        <v>3</v>
      </c>
      <c r="T646" s="10">
        <v>102011</v>
      </c>
      <c r="U646" s="10" t="s">
        <v>13</v>
      </c>
      <c r="V646" s="10" t="str">
        <f t="shared" si="32"/>
        <v>ASESOR CÓDIGO 102011</v>
      </c>
    </row>
    <row r="647" spans="1:22" x14ac:dyDescent="0.25">
      <c r="A647">
        <v>52516975</v>
      </c>
      <c r="B647" t="s">
        <v>387</v>
      </c>
      <c r="C647" t="s">
        <v>1446</v>
      </c>
      <c r="D647" t="str">
        <f t="shared" si="30"/>
        <v>NINI JOHANNA GUTIERREZ TORRES</v>
      </c>
      <c r="E647">
        <v>316</v>
      </c>
      <c r="F647" t="s">
        <v>120</v>
      </c>
      <c r="G647">
        <v>100</v>
      </c>
      <c r="H647" t="s">
        <v>98</v>
      </c>
      <c r="I647">
        <v>8</v>
      </c>
      <c r="J647" t="s">
        <v>1205</v>
      </c>
      <c r="K647">
        <v>316</v>
      </c>
      <c r="L647" t="s">
        <v>1443</v>
      </c>
      <c r="M647">
        <v>0</v>
      </c>
      <c r="N647" t="s">
        <v>196</v>
      </c>
      <c r="O647">
        <v>0</v>
      </c>
      <c r="P647" t="s">
        <v>196</v>
      </c>
      <c r="Q647" t="str">
        <f t="shared" si="31"/>
        <v>GRUPO DE REGISTROS PUBLICOS</v>
      </c>
      <c r="R647">
        <v>44</v>
      </c>
      <c r="S647" t="s">
        <v>3</v>
      </c>
      <c r="T647" s="10">
        <v>204407</v>
      </c>
      <c r="U647" s="10" t="s">
        <v>6</v>
      </c>
      <c r="V647" s="10" t="str">
        <f t="shared" si="32"/>
        <v>PROFESIONAL UNIVERSITARIO CÓDIGO 204407</v>
      </c>
    </row>
    <row r="648" spans="1:22" x14ac:dyDescent="0.25">
      <c r="A648">
        <v>52529836</v>
      </c>
      <c r="B648" t="s">
        <v>1157</v>
      </c>
      <c r="C648" t="s">
        <v>1447</v>
      </c>
      <c r="D648" t="str">
        <f t="shared" si="30"/>
        <v>SANDRA MILENA FOSCA FERNANDEZ</v>
      </c>
      <c r="E648">
        <v>316</v>
      </c>
      <c r="F648" t="s">
        <v>120</v>
      </c>
      <c r="G648">
        <v>100</v>
      </c>
      <c r="H648" t="s">
        <v>98</v>
      </c>
      <c r="I648">
        <v>8</v>
      </c>
      <c r="J648" t="s">
        <v>1205</v>
      </c>
      <c r="K648">
        <v>316</v>
      </c>
      <c r="L648" t="s">
        <v>1443</v>
      </c>
      <c r="M648">
        <v>0</v>
      </c>
      <c r="N648" t="s">
        <v>196</v>
      </c>
      <c r="O648">
        <v>0</v>
      </c>
      <c r="P648" t="s">
        <v>196</v>
      </c>
      <c r="Q648" t="str">
        <f t="shared" si="31"/>
        <v>GRUPO DE REGISTROS PUBLICOS</v>
      </c>
      <c r="R648">
        <v>45</v>
      </c>
      <c r="S648" t="s">
        <v>3</v>
      </c>
      <c r="T648" s="10">
        <v>421015</v>
      </c>
      <c r="U648" s="10" t="s">
        <v>11</v>
      </c>
      <c r="V648" s="10" t="str">
        <f t="shared" si="32"/>
        <v>SECRETARIO EJECUTIVO CÓDIGO 421015</v>
      </c>
    </row>
    <row r="649" spans="1:22" x14ac:dyDescent="0.25">
      <c r="A649">
        <v>53105886</v>
      </c>
      <c r="B649" t="s">
        <v>730</v>
      </c>
      <c r="C649" t="s">
        <v>1448</v>
      </c>
      <c r="D649" t="str">
        <f t="shared" si="30"/>
        <v>NATALIA COTE OROZCO</v>
      </c>
      <c r="E649">
        <v>316</v>
      </c>
      <c r="F649" t="s">
        <v>120</v>
      </c>
      <c r="G649">
        <v>100</v>
      </c>
      <c r="H649" t="s">
        <v>98</v>
      </c>
      <c r="I649">
        <v>8</v>
      </c>
      <c r="J649" t="s">
        <v>1205</v>
      </c>
      <c r="K649">
        <v>316</v>
      </c>
      <c r="L649" t="s">
        <v>1443</v>
      </c>
      <c r="M649">
        <v>0</v>
      </c>
      <c r="N649" t="s">
        <v>196</v>
      </c>
      <c r="O649">
        <v>0</v>
      </c>
      <c r="P649" t="s">
        <v>196</v>
      </c>
      <c r="Q649" t="str">
        <f t="shared" si="31"/>
        <v>GRUPO DE REGISTROS PUBLICOS</v>
      </c>
      <c r="R649">
        <v>40</v>
      </c>
      <c r="S649" t="s">
        <v>3</v>
      </c>
      <c r="T649" s="10">
        <v>204407</v>
      </c>
      <c r="U649" s="10" t="s">
        <v>6</v>
      </c>
      <c r="V649" s="10" t="str">
        <f t="shared" si="32"/>
        <v>PROFESIONAL UNIVERSITARIO CÓDIGO 204407</v>
      </c>
    </row>
    <row r="650" spans="1:22" x14ac:dyDescent="0.25">
      <c r="A650">
        <v>74376178</v>
      </c>
      <c r="B650" t="s">
        <v>1449</v>
      </c>
      <c r="C650" t="s">
        <v>1450</v>
      </c>
      <c r="D650" t="str">
        <f t="shared" si="30"/>
        <v>JUAN GUSTAVO ALARCON GRANADOS</v>
      </c>
      <c r="E650">
        <v>316</v>
      </c>
      <c r="F650" t="s">
        <v>120</v>
      </c>
      <c r="G650">
        <v>100</v>
      </c>
      <c r="H650" t="s">
        <v>98</v>
      </c>
      <c r="I650">
        <v>8</v>
      </c>
      <c r="J650" t="s">
        <v>1205</v>
      </c>
      <c r="K650">
        <v>316</v>
      </c>
      <c r="L650" t="s">
        <v>1443</v>
      </c>
      <c r="M650">
        <v>0</v>
      </c>
      <c r="N650" t="s">
        <v>196</v>
      </c>
      <c r="O650">
        <v>0</v>
      </c>
      <c r="P650" t="s">
        <v>196</v>
      </c>
      <c r="Q650" t="str">
        <f t="shared" si="31"/>
        <v>GRUPO DE REGISTROS PUBLICOS</v>
      </c>
      <c r="R650">
        <v>41</v>
      </c>
      <c r="S650" t="s">
        <v>1542</v>
      </c>
      <c r="T650" s="10">
        <v>204407</v>
      </c>
      <c r="U650" s="10" t="s">
        <v>6</v>
      </c>
      <c r="V650" s="10" t="str">
        <f t="shared" si="32"/>
        <v>PROFESIONAL UNIVERSITARIO CÓDIGO 204407</v>
      </c>
    </row>
    <row r="651" spans="1:22" x14ac:dyDescent="0.25">
      <c r="A651">
        <v>1014237422</v>
      </c>
      <c r="B651" t="s">
        <v>1451</v>
      </c>
      <c r="C651" t="s">
        <v>1452</v>
      </c>
      <c r="D651" t="str">
        <f t="shared" si="30"/>
        <v>RUBI YURLEY GONZALEZ QUINTANA</v>
      </c>
      <c r="E651">
        <v>316</v>
      </c>
      <c r="F651" t="s">
        <v>120</v>
      </c>
      <c r="G651">
        <v>100</v>
      </c>
      <c r="H651" t="s">
        <v>98</v>
      </c>
      <c r="I651">
        <v>8</v>
      </c>
      <c r="J651" t="s">
        <v>1205</v>
      </c>
      <c r="K651">
        <v>316</v>
      </c>
      <c r="L651" t="s">
        <v>1443</v>
      </c>
      <c r="M651">
        <v>0</v>
      </c>
      <c r="N651" t="s">
        <v>196</v>
      </c>
      <c r="O651">
        <v>0</v>
      </c>
      <c r="P651" t="s">
        <v>196</v>
      </c>
      <c r="Q651" t="str">
        <f t="shared" si="31"/>
        <v>GRUPO DE REGISTROS PUBLICOS</v>
      </c>
      <c r="R651">
        <v>32</v>
      </c>
      <c r="S651" t="s">
        <v>3</v>
      </c>
      <c r="T651" s="10">
        <v>204407</v>
      </c>
      <c r="U651" s="10" t="s">
        <v>6</v>
      </c>
      <c r="V651" s="10" t="str">
        <f t="shared" si="32"/>
        <v>PROFESIONAL UNIVERSITARIO CÓDIGO 204407</v>
      </c>
    </row>
    <row r="652" spans="1:22" x14ac:dyDescent="0.25">
      <c r="A652">
        <v>1019076604</v>
      </c>
      <c r="B652" t="s">
        <v>1453</v>
      </c>
      <c r="C652" t="s">
        <v>1454</v>
      </c>
      <c r="D652" t="str">
        <f t="shared" si="30"/>
        <v>STEFFI RODRIGUEZ PAEZ</v>
      </c>
      <c r="E652">
        <v>316</v>
      </c>
      <c r="F652" t="s">
        <v>120</v>
      </c>
      <c r="G652">
        <v>100</v>
      </c>
      <c r="H652" t="s">
        <v>98</v>
      </c>
      <c r="I652">
        <v>8</v>
      </c>
      <c r="J652" t="s">
        <v>1205</v>
      </c>
      <c r="K652">
        <v>316</v>
      </c>
      <c r="L652" t="s">
        <v>1443</v>
      </c>
      <c r="M652">
        <v>0</v>
      </c>
      <c r="N652" t="s">
        <v>196</v>
      </c>
      <c r="O652">
        <v>0</v>
      </c>
      <c r="P652" t="s">
        <v>196</v>
      </c>
      <c r="Q652" t="str">
        <f t="shared" si="31"/>
        <v>GRUPO DE REGISTROS PUBLICOS</v>
      </c>
      <c r="R652">
        <v>32</v>
      </c>
      <c r="S652" t="s">
        <v>3</v>
      </c>
      <c r="T652" s="10">
        <v>204407</v>
      </c>
      <c r="U652" s="10" t="s">
        <v>6</v>
      </c>
      <c r="V652" s="10" t="str">
        <f t="shared" si="32"/>
        <v>PROFESIONAL UNIVERSITARIO CÓDIGO 204407</v>
      </c>
    </row>
    <row r="653" spans="1:22" x14ac:dyDescent="0.25">
      <c r="A653">
        <v>80381043</v>
      </c>
      <c r="B653" t="s">
        <v>1455</v>
      </c>
      <c r="C653" t="s">
        <v>1456</v>
      </c>
      <c r="D653" t="str">
        <f t="shared" si="30"/>
        <v>MARCO ANTONIO TELLEZ HENAO</v>
      </c>
      <c r="E653">
        <v>900</v>
      </c>
      <c r="F653" t="s">
        <v>62</v>
      </c>
      <c r="G653">
        <v>100</v>
      </c>
      <c r="H653" t="s">
        <v>98</v>
      </c>
      <c r="I653">
        <v>2</v>
      </c>
      <c r="J653" t="s">
        <v>195</v>
      </c>
      <c r="K653">
        <v>900</v>
      </c>
      <c r="L653" t="s">
        <v>62</v>
      </c>
      <c r="M653">
        <v>0</v>
      </c>
      <c r="N653" t="s">
        <v>196</v>
      </c>
      <c r="O653">
        <v>0</v>
      </c>
      <c r="P653" t="s">
        <v>196</v>
      </c>
      <c r="Q653" t="str">
        <f t="shared" si="31"/>
        <v>DELEGATURA DE INTERVENCION Y ASUNTOS FINANCIEROS ESPECIALES</v>
      </c>
      <c r="R653">
        <v>59</v>
      </c>
      <c r="S653" t="s">
        <v>1542</v>
      </c>
      <c r="T653" s="10">
        <v>410314</v>
      </c>
      <c r="U653" s="10" t="s">
        <v>54</v>
      </c>
      <c r="V653" s="10" t="str">
        <f t="shared" si="32"/>
        <v>CONDUCTOR MECANICO CÓDIGO 410314</v>
      </c>
    </row>
    <row r="654" spans="1:22" x14ac:dyDescent="0.25">
      <c r="A654">
        <v>52078820</v>
      </c>
      <c r="B654" t="s">
        <v>1457</v>
      </c>
      <c r="C654" t="s">
        <v>1458</v>
      </c>
      <c r="D654" t="str">
        <f t="shared" si="30"/>
        <v>ELIZABETH NIÑO ARISTIZABAL</v>
      </c>
      <c r="E654">
        <v>900</v>
      </c>
      <c r="F654" t="s">
        <v>62</v>
      </c>
      <c r="G654">
        <v>100</v>
      </c>
      <c r="H654" t="s">
        <v>98</v>
      </c>
      <c r="I654">
        <v>2</v>
      </c>
      <c r="J654" t="s">
        <v>195</v>
      </c>
      <c r="K654">
        <v>900</v>
      </c>
      <c r="L654" t="s">
        <v>62</v>
      </c>
      <c r="M654">
        <v>0</v>
      </c>
      <c r="N654" t="s">
        <v>196</v>
      </c>
      <c r="O654">
        <v>0</v>
      </c>
      <c r="P654" t="s">
        <v>196</v>
      </c>
      <c r="Q654" t="str">
        <f t="shared" si="31"/>
        <v>DELEGATURA DE INTERVENCION Y ASUNTOS FINANCIEROS ESPECIALES</v>
      </c>
      <c r="R654">
        <v>54</v>
      </c>
      <c r="S654" t="s">
        <v>3</v>
      </c>
      <c r="T654" s="10">
        <v>421015</v>
      </c>
      <c r="U654" s="10" t="s">
        <v>11</v>
      </c>
      <c r="V654" s="10" t="str">
        <f t="shared" si="32"/>
        <v>SECRETARIO EJECUTIVO CÓDIGO 421015</v>
      </c>
    </row>
    <row r="655" spans="1:22" x14ac:dyDescent="0.25">
      <c r="A655">
        <v>52734072</v>
      </c>
      <c r="B655" t="s">
        <v>1459</v>
      </c>
      <c r="C655" t="s">
        <v>1460</v>
      </c>
      <c r="D655" t="str">
        <f t="shared" si="30"/>
        <v>AIDA JOHANNA ALDANA SAENZ</v>
      </c>
      <c r="E655">
        <v>900</v>
      </c>
      <c r="F655" t="s">
        <v>62</v>
      </c>
      <c r="G655">
        <v>100</v>
      </c>
      <c r="H655" t="s">
        <v>98</v>
      </c>
      <c r="I655">
        <v>2</v>
      </c>
      <c r="J655" t="s">
        <v>195</v>
      </c>
      <c r="K655">
        <v>900</v>
      </c>
      <c r="L655" t="s">
        <v>62</v>
      </c>
      <c r="M655">
        <v>0</v>
      </c>
      <c r="N655" t="s">
        <v>196</v>
      </c>
      <c r="O655">
        <v>0</v>
      </c>
      <c r="P655" t="s">
        <v>196</v>
      </c>
      <c r="Q655" t="str">
        <f t="shared" si="31"/>
        <v>DELEGATURA DE INTERVENCION Y ASUNTOS FINANCIEROS ESPECIALES</v>
      </c>
      <c r="R655">
        <v>42</v>
      </c>
      <c r="S655" t="s">
        <v>3</v>
      </c>
      <c r="T655" s="10">
        <v>20441</v>
      </c>
      <c r="U655" s="10" t="s">
        <v>6</v>
      </c>
      <c r="V655" s="10" t="str">
        <f t="shared" si="32"/>
        <v>PROFESIONAL UNIVERSITARIO CÓDIGO 20441</v>
      </c>
    </row>
    <row r="656" spans="1:22" x14ac:dyDescent="0.25">
      <c r="A656">
        <v>10545584</v>
      </c>
      <c r="B656" t="s">
        <v>1461</v>
      </c>
      <c r="C656" t="s">
        <v>1462</v>
      </c>
      <c r="D656" t="str">
        <f t="shared" si="30"/>
        <v>HECTOR MANUEL JATIVA GARCIA</v>
      </c>
      <c r="E656">
        <v>510</v>
      </c>
      <c r="F656" t="s">
        <v>74</v>
      </c>
      <c r="G656">
        <v>100</v>
      </c>
      <c r="H656" t="s">
        <v>98</v>
      </c>
      <c r="I656">
        <v>5</v>
      </c>
      <c r="J656" t="s">
        <v>83</v>
      </c>
      <c r="K656">
        <v>505</v>
      </c>
      <c r="L656" t="s">
        <v>76</v>
      </c>
      <c r="M656">
        <v>510</v>
      </c>
      <c r="N656" t="s">
        <v>237</v>
      </c>
      <c r="O656">
        <v>0</v>
      </c>
      <c r="P656" t="s">
        <v>196</v>
      </c>
      <c r="Q656" t="str">
        <f t="shared" si="31"/>
        <v>GRUPO DE ADMINISTRACION DE TALENTO HUMANO</v>
      </c>
      <c r="R656">
        <v>61</v>
      </c>
      <c r="S656" t="s">
        <v>1542</v>
      </c>
      <c r="T656" s="10">
        <v>102013</v>
      </c>
      <c r="U656" s="10" t="s">
        <v>13</v>
      </c>
      <c r="V656" s="10" t="str">
        <f t="shared" si="32"/>
        <v>ASESOR CÓDIGO 102013</v>
      </c>
    </row>
    <row r="657" spans="1:22" x14ac:dyDescent="0.25">
      <c r="A657">
        <v>33967126</v>
      </c>
      <c r="B657" t="s">
        <v>1463</v>
      </c>
      <c r="C657" t="s">
        <v>1464</v>
      </c>
      <c r="D657" t="str">
        <f t="shared" si="30"/>
        <v>MARIA EUGENIA SALINAS GARCIA</v>
      </c>
      <c r="E657">
        <v>513</v>
      </c>
      <c r="F657" t="s">
        <v>109</v>
      </c>
      <c r="G657">
        <v>100</v>
      </c>
      <c r="H657" t="s">
        <v>98</v>
      </c>
      <c r="I657">
        <v>5</v>
      </c>
      <c r="J657" t="s">
        <v>83</v>
      </c>
      <c r="K657">
        <v>513</v>
      </c>
      <c r="L657" t="s">
        <v>109</v>
      </c>
      <c r="M657">
        <v>0</v>
      </c>
      <c r="N657" t="s">
        <v>196</v>
      </c>
      <c r="O657">
        <v>0</v>
      </c>
      <c r="P657" t="s">
        <v>196</v>
      </c>
      <c r="Q657" t="str">
        <f t="shared" si="31"/>
        <v>DIRECCION ADMINISTRATIVA</v>
      </c>
      <c r="R657">
        <v>41</v>
      </c>
      <c r="S657" t="s">
        <v>3</v>
      </c>
      <c r="T657" s="10">
        <v>100191</v>
      </c>
      <c r="U657" s="10" t="s">
        <v>15</v>
      </c>
      <c r="V657" s="10" t="str">
        <f t="shared" si="32"/>
        <v>DIRECTOR ADMINISTRATIVO CÓDIGO 100191</v>
      </c>
    </row>
    <row r="658" spans="1:22" x14ac:dyDescent="0.25">
      <c r="A658">
        <v>19427793</v>
      </c>
      <c r="B658" t="s">
        <v>1465</v>
      </c>
      <c r="C658" t="s">
        <v>1466</v>
      </c>
      <c r="D658" t="str">
        <f t="shared" si="30"/>
        <v>JOAQUIN FERNANDO RUIZ GONZALEZ</v>
      </c>
      <c r="E658">
        <v>514</v>
      </c>
      <c r="F658" t="s">
        <v>92</v>
      </c>
      <c r="G658">
        <v>100</v>
      </c>
      <c r="H658" t="s">
        <v>98</v>
      </c>
      <c r="I658">
        <v>5</v>
      </c>
      <c r="J658" t="s">
        <v>83</v>
      </c>
      <c r="K658">
        <v>514</v>
      </c>
      <c r="L658" t="s">
        <v>92</v>
      </c>
      <c r="M658">
        <v>0</v>
      </c>
      <c r="N658" t="s">
        <v>196</v>
      </c>
      <c r="O658">
        <v>0</v>
      </c>
      <c r="P658" t="s">
        <v>196</v>
      </c>
      <c r="Q658" t="str">
        <f t="shared" si="31"/>
        <v>DIRECCION FINANCIERA</v>
      </c>
      <c r="R658">
        <v>65</v>
      </c>
      <c r="S658" t="s">
        <v>1542</v>
      </c>
      <c r="T658" s="10">
        <v>100192</v>
      </c>
      <c r="U658" s="10" t="s">
        <v>56</v>
      </c>
      <c r="V658" s="10" t="str">
        <f t="shared" si="32"/>
        <v>DIRECTOR FINANCIERO CÓDIGO 100192</v>
      </c>
    </row>
    <row r="659" spans="1:22" x14ac:dyDescent="0.25">
      <c r="A659">
        <v>79219253</v>
      </c>
      <c r="B659" t="s">
        <v>1467</v>
      </c>
      <c r="C659" t="s">
        <v>1468</v>
      </c>
      <c r="D659" t="str">
        <f t="shared" si="30"/>
        <v>DANIEL ANDRES MAYORGA PARRAGA</v>
      </c>
      <c r="E659">
        <v>163</v>
      </c>
      <c r="F659" t="s">
        <v>116</v>
      </c>
      <c r="G659">
        <v>100</v>
      </c>
      <c r="H659" t="s">
        <v>98</v>
      </c>
      <c r="I659">
        <v>6</v>
      </c>
      <c r="J659" t="s">
        <v>266</v>
      </c>
      <c r="K659">
        <v>163</v>
      </c>
      <c r="L659" t="s">
        <v>1469</v>
      </c>
      <c r="M659">
        <v>0</v>
      </c>
      <c r="N659" t="s">
        <v>196</v>
      </c>
      <c r="O659">
        <v>0</v>
      </c>
      <c r="P659" t="s">
        <v>196</v>
      </c>
      <c r="Q659" t="str">
        <f t="shared" si="31"/>
        <v>GRUPO DE SEGURIDAD E INFORMATICA FORENSE</v>
      </c>
      <c r="R659">
        <v>43</v>
      </c>
      <c r="S659" t="s">
        <v>1542</v>
      </c>
      <c r="T659" s="10">
        <v>20441</v>
      </c>
      <c r="U659" s="10" t="s">
        <v>6</v>
      </c>
      <c r="V659" s="10" t="str">
        <f t="shared" si="32"/>
        <v>PROFESIONAL UNIVERSITARIO CÓDIGO 20441</v>
      </c>
    </row>
    <row r="660" spans="1:22" x14ac:dyDescent="0.25">
      <c r="A660">
        <v>80121010</v>
      </c>
      <c r="B660" t="s">
        <v>1470</v>
      </c>
      <c r="C660" t="s">
        <v>1471</v>
      </c>
      <c r="D660" t="str">
        <f t="shared" si="30"/>
        <v>ANDRES HERNANDO ORTIZ TIBAQUIRA</v>
      </c>
      <c r="E660">
        <v>163</v>
      </c>
      <c r="F660" t="s">
        <v>116</v>
      </c>
      <c r="G660">
        <v>100</v>
      </c>
      <c r="H660" t="s">
        <v>98</v>
      </c>
      <c r="I660">
        <v>6</v>
      </c>
      <c r="J660" t="s">
        <v>266</v>
      </c>
      <c r="K660">
        <v>163</v>
      </c>
      <c r="L660" t="s">
        <v>1469</v>
      </c>
      <c r="M660">
        <v>0</v>
      </c>
      <c r="N660" t="s">
        <v>196</v>
      </c>
      <c r="O660">
        <v>0</v>
      </c>
      <c r="P660" t="s">
        <v>196</v>
      </c>
      <c r="Q660" t="str">
        <f t="shared" si="31"/>
        <v>GRUPO DE SEGURIDAD E INFORMATICA FORENSE</v>
      </c>
      <c r="R660">
        <v>42</v>
      </c>
      <c r="S660" t="s">
        <v>1542</v>
      </c>
      <c r="T660" s="10">
        <v>313214</v>
      </c>
      <c r="U660" s="10" t="s">
        <v>5</v>
      </c>
      <c r="V660" s="10" t="str">
        <f t="shared" si="32"/>
        <v>TECNICO OPERATIVO CÓDIGO 313214</v>
      </c>
    </row>
    <row r="661" spans="1:22" x14ac:dyDescent="0.25">
      <c r="A661">
        <v>1031126436</v>
      </c>
      <c r="B661" t="s">
        <v>1472</v>
      </c>
      <c r="C661" t="s">
        <v>1473</v>
      </c>
      <c r="D661" t="str">
        <f t="shared" si="30"/>
        <v>JENY SHIRLEY DIAZ GONZALEZ</v>
      </c>
      <c r="E661">
        <v>163</v>
      </c>
      <c r="F661" t="s">
        <v>116</v>
      </c>
      <c r="G661">
        <v>100</v>
      </c>
      <c r="H661" t="s">
        <v>98</v>
      </c>
      <c r="I661">
        <v>6</v>
      </c>
      <c r="J661" t="s">
        <v>266</v>
      </c>
      <c r="K661">
        <v>163</v>
      </c>
      <c r="L661" t="s">
        <v>1469</v>
      </c>
      <c r="M661">
        <v>0</v>
      </c>
      <c r="N661" t="s">
        <v>196</v>
      </c>
      <c r="O661">
        <v>0</v>
      </c>
      <c r="P661" t="s">
        <v>196</v>
      </c>
      <c r="Q661" t="str">
        <f t="shared" si="31"/>
        <v>GRUPO DE SEGURIDAD E INFORMATICA FORENSE</v>
      </c>
      <c r="R661">
        <v>38</v>
      </c>
      <c r="S661" t="s">
        <v>3</v>
      </c>
      <c r="T661" s="10">
        <v>204407</v>
      </c>
      <c r="U661" s="10" t="s">
        <v>6</v>
      </c>
      <c r="V661" s="10" t="str">
        <f t="shared" si="32"/>
        <v>PROFESIONAL UNIVERSITARIO CÓDIGO 204407</v>
      </c>
    </row>
    <row r="662" spans="1:22" x14ac:dyDescent="0.25">
      <c r="A662">
        <v>3090282</v>
      </c>
      <c r="B662" t="s">
        <v>1474</v>
      </c>
      <c r="C662" t="s">
        <v>1475</v>
      </c>
      <c r="D662" t="str">
        <f t="shared" si="30"/>
        <v>PABLO ANCISAR PERILLA CAMELO</v>
      </c>
      <c r="E662">
        <v>415</v>
      </c>
      <c r="F662" t="s">
        <v>63</v>
      </c>
      <c r="G662">
        <v>100</v>
      </c>
      <c r="H662" t="s">
        <v>98</v>
      </c>
      <c r="I662">
        <v>5</v>
      </c>
      <c r="J662" t="s">
        <v>83</v>
      </c>
      <c r="K662">
        <v>415</v>
      </c>
      <c r="L662" t="s">
        <v>63</v>
      </c>
      <c r="M662">
        <v>0</v>
      </c>
      <c r="N662" t="s">
        <v>196</v>
      </c>
      <c r="O662">
        <v>0</v>
      </c>
      <c r="P662" t="s">
        <v>196</v>
      </c>
      <c r="Q662" t="str">
        <f t="shared" si="31"/>
        <v>GRUPO DE APOYO JUDICIAL</v>
      </c>
      <c r="R662">
        <v>60</v>
      </c>
      <c r="S662" t="s">
        <v>1542</v>
      </c>
      <c r="T662" s="10">
        <v>312416</v>
      </c>
      <c r="U662" s="10" t="s">
        <v>55</v>
      </c>
      <c r="V662" s="10" t="str">
        <f t="shared" si="32"/>
        <v>TECNICO ADMINISTRATIVO CÓDIGO 312416</v>
      </c>
    </row>
    <row r="663" spans="1:22" x14ac:dyDescent="0.25">
      <c r="A663">
        <v>19462253</v>
      </c>
      <c r="B663" t="s">
        <v>1303</v>
      </c>
      <c r="C663" t="s">
        <v>1476</v>
      </c>
      <c r="D663" t="str">
        <f t="shared" si="30"/>
        <v>CARLOS ALBERTO RAMIREZ GRISALES</v>
      </c>
      <c r="E663">
        <v>415</v>
      </c>
      <c r="F663" t="s">
        <v>63</v>
      </c>
      <c r="G663">
        <v>100</v>
      </c>
      <c r="H663" t="s">
        <v>98</v>
      </c>
      <c r="I663">
        <v>5</v>
      </c>
      <c r="J663" t="s">
        <v>83</v>
      </c>
      <c r="K663">
        <v>415</v>
      </c>
      <c r="L663" t="s">
        <v>63</v>
      </c>
      <c r="M663">
        <v>0</v>
      </c>
      <c r="N663" t="s">
        <v>196</v>
      </c>
      <c r="O663">
        <v>0</v>
      </c>
      <c r="P663" t="s">
        <v>196</v>
      </c>
      <c r="Q663" t="str">
        <f t="shared" si="31"/>
        <v>GRUPO DE APOYO JUDICIAL</v>
      </c>
      <c r="R663">
        <v>63</v>
      </c>
      <c r="S663" t="s">
        <v>1542</v>
      </c>
      <c r="T663" s="10">
        <v>417814</v>
      </c>
      <c r="U663" s="10" t="s">
        <v>16</v>
      </c>
      <c r="V663" s="10" t="str">
        <f t="shared" si="32"/>
        <v>SECRETARIO CÓDIGO 417814</v>
      </c>
    </row>
    <row r="664" spans="1:22" x14ac:dyDescent="0.25">
      <c r="A664">
        <v>27388020</v>
      </c>
      <c r="B664" t="s">
        <v>1477</v>
      </c>
      <c r="C664" t="s">
        <v>1478</v>
      </c>
      <c r="D664" t="str">
        <f t="shared" si="30"/>
        <v>SONIA ADRIANA CORAL FLOREZ</v>
      </c>
      <c r="E664">
        <v>415</v>
      </c>
      <c r="F664" t="s">
        <v>63</v>
      </c>
      <c r="G664">
        <v>100</v>
      </c>
      <c r="H664" t="s">
        <v>98</v>
      </c>
      <c r="I664">
        <v>5</v>
      </c>
      <c r="J664" t="s">
        <v>83</v>
      </c>
      <c r="K664">
        <v>415</v>
      </c>
      <c r="L664" t="s">
        <v>63</v>
      </c>
      <c r="M664">
        <v>0</v>
      </c>
      <c r="N664" t="s">
        <v>196</v>
      </c>
      <c r="O664">
        <v>0</v>
      </c>
      <c r="P664" t="s">
        <v>196</v>
      </c>
      <c r="Q664" t="str">
        <f t="shared" si="31"/>
        <v>GRUPO DE APOYO JUDICIAL</v>
      </c>
      <c r="R664">
        <v>53</v>
      </c>
      <c r="S664" t="s">
        <v>3</v>
      </c>
      <c r="T664" s="10">
        <v>404414</v>
      </c>
      <c r="U664" s="10" t="s">
        <v>8</v>
      </c>
      <c r="V664" s="10" t="str">
        <f t="shared" si="32"/>
        <v>AUXILIAR ADMINISTRATIVO CÓDIGO 404414</v>
      </c>
    </row>
    <row r="665" spans="1:22" x14ac:dyDescent="0.25">
      <c r="A665">
        <v>39752189</v>
      </c>
      <c r="B665" t="s">
        <v>1479</v>
      </c>
      <c r="C665" t="s">
        <v>1480</v>
      </c>
      <c r="D665" t="str">
        <f t="shared" si="30"/>
        <v>PURIFICACION FLOREZ CORDERO</v>
      </c>
      <c r="E665">
        <v>415</v>
      </c>
      <c r="F665" t="s">
        <v>63</v>
      </c>
      <c r="G665">
        <v>100</v>
      </c>
      <c r="H665" t="s">
        <v>98</v>
      </c>
      <c r="I665">
        <v>5</v>
      </c>
      <c r="J665" t="s">
        <v>83</v>
      </c>
      <c r="K665">
        <v>415</v>
      </c>
      <c r="L665" t="s">
        <v>63</v>
      </c>
      <c r="M665">
        <v>0</v>
      </c>
      <c r="N665" t="s">
        <v>196</v>
      </c>
      <c r="O665">
        <v>0</v>
      </c>
      <c r="P665" t="s">
        <v>196</v>
      </c>
      <c r="Q665" t="str">
        <f t="shared" si="31"/>
        <v>GRUPO DE APOYO JUDICIAL</v>
      </c>
      <c r="R665">
        <v>56</v>
      </c>
      <c r="S665" t="s">
        <v>3</v>
      </c>
      <c r="T665" s="10">
        <v>421018</v>
      </c>
      <c r="U665" s="10" t="s">
        <v>11</v>
      </c>
      <c r="V665" s="10" t="str">
        <f t="shared" si="32"/>
        <v>SECRETARIO EJECUTIVO CÓDIGO 421018</v>
      </c>
    </row>
    <row r="666" spans="1:22" x14ac:dyDescent="0.25">
      <c r="A666">
        <v>41723934</v>
      </c>
      <c r="B666" t="s">
        <v>897</v>
      </c>
      <c r="C666" t="s">
        <v>1481</v>
      </c>
      <c r="D666" t="str">
        <f t="shared" si="30"/>
        <v>LUZ MARINA BENITEZ MARTINEZ</v>
      </c>
      <c r="E666">
        <v>415</v>
      </c>
      <c r="F666" t="s">
        <v>63</v>
      </c>
      <c r="G666">
        <v>100</v>
      </c>
      <c r="H666" t="s">
        <v>98</v>
      </c>
      <c r="I666">
        <v>5</v>
      </c>
      <c r="J666" t="s">
        <v>83</v>
      </c>
      <c r="K666">
        <v>415</v>
      </c>
      <c r="L666" t="s">
        <v>63</v>
      </c>
      <c r="M666">
        <v>0</v>
      </c>
      <c r="N666" t="s">
        <v>196</v>
      </c>
      <c r="O666">
        <v>0</v>
      </c>
      <c r="P666" t="s">
        <v>196</v>
      </c>
      <c r="Q666" t="str">
        <f t="shared" si="31"/>
        <v>GRUPO DE APOYO JUDICIAL</v>
      </c>
      <c r="R666">
        <v>69</v>
      </c>
      <c r="S666" t="s">
        <v>3</v>
      </c>
      <c r="T666" s="10">
        <v>421018</v>
      </c>
      <c r="U666" s="10" t="s">
        <v>11</v>
      </c>
      <c r="V666" s="10" t="str">
        <f t="shared" si="32"/>
        <v>SECRETARIO EJECUTIVO CÓDIGO 421018</v>
      </c>
    </row>
    <row r="667" spans="1:22" x14ac:dyDescent="0.25">
      <c r="A667">
        <v>1016070235</v>
      </c>
      <c r="B667" t="s">
        <v>1482</v>
      </c>
      <c r="C667" t="s">
        <v>1483</v>
      </c>
      <c r="D667" t="str">
        <f t="shared" si="30"/>
        <v>JHON EDINSON ROMAN ANDUQUIA</v>
      </c>
      <c r="E667">
        <v>415</v>
      </c>
      <c r="F667" t="s">
        <v>63</v>
      </c>
      <c r="G667">
        <v>100</v>
      </c>
      <c r="H667" t="s">
        <v>98</v>
      </c>
      <c r="I667">
        <v>5</v>
      </c>
      <c r="J667" t="s">
        <v>83</v>
      </c>
      <c r="K667">
        <v>415</v>
      </c>
      <c r="L667" t="s">
        <v>63</v>
      </c>
      <c r="M667">
        <v>0</v>
      </c>
      <c r="N667" t="s">
        <v>196</v>
      </c>
      <c r="O667">
        <v>0</v>
      </c>
      <c r="P667" t="s">
        <v>196</v>
      </c>
      <c r="Q667" t="str">
        <f t="shared" si="31"/>
        <v>GRUPO DE APOYO JUDICIAL</v>
      </c>
      <c r="R667">
        <v>31</v>
      </c>
      <c r="S667" t="s">
        <v>1542</v>
      </c>
      <c r="T667" s="10">
        <v>421018</v>
      </c>
      <c r="U667" s="10" t="s">
        <v>11</v>
      </c>
      <c r="V667" s="10" t="str">
        <f t="shared" si="32"/>
        <v>SECRETARIO EJECUTIVO CÓDIGO 421018</v>
      </c>
    </row>
    <row r="668" spans="1:22" x14ac:dyDescent="0.25">
      <c r="A668">
        <v>1026565573</v>
      </c>
      <c r="B668" t="s">
        <v>1484</v>
      </c>
      <c r="C668" t="s">
        <v>1485</v>
      </c>
      <c r="D668" t="str">
        <f t="shared" si="30"/>
        <v>SINDY VANESSA OSPINA SANCHEZ</v>
      </c>
      <c r="E668">
        <v>415</v>
      </c>
      <c r="F668" t="s">
        <v>63</v>
      </c>
      <c r="G668">
        <v>100</v>
      </c>
      <c r="H668" t="s">
        <v>98</v>
      </c>
      <c r="I668">
        <v>5</v>
      </c>
      <c r="J668" t="s">
        <v>83</v>
      </c>
      <c r="K668">
        <v>415</v>
      </c>
      <c r="L668" t="s">
        <v>63</v>
      </c>
      <c r="M668">
        <v>0</v>
      </c>
      <c r="N668" t="s">
        <v>196</v>
      </c>
      <c r="O668">
        <v>0</v>
      </c>
      <c r="P668" t="s">
        <v>196</v>
      </c>
      <c r="Q668" t="str">
        <f t="shared" si="31"/>
        <v>GRUPO DE APOYO JUDICIAL</v>
      </c>
      <c r="R668">
        <v>34</v>
      </c>
      <c r="S668" t="s">
        <v>3</v>
      </c>
      <c r="T668" s="10">
        <v>204411</v>
      </c>
      <c r="U668" s="10" t="s">
        <v>6</v>
      </c>
      <c r="V668" s="10" t="str">
        <f t="shared" si="32"/>
        <v>PROFESIONAL UNIVERSITARIO CÓDIGO 204411</v>
      </c>
    </row>
    <row r="669" spans="1:22" x14ac:dyDescent="0.25">
      <c r="A669">
        <v>1030546061</v>
      </c>
      <c r="B669" t="s">
        <v>1486</v>
      </c>
      <c r="C669" t="s">
        <v>1487</v>
      </c>
      <c r="D669" t="str">
        <f t="shared" si="30"/>
        <v>OSCAR FELIPE LOZADA HERNANDEZ</v>
      </c>
      <c r="E669">
        <v>415</v>
      </c>
      <c r="F669" t="s">
        <v>63</v>
      </c>
      <c r="G669">
        <v>100</v>
      </c>
      <c r="H669" t="s">
        <v>98</v>
      </c>
      <c r="I669">
        <v>5</v>
      </c>
      <c r="J669" t="s">
        <v>83</v>
      </c>
      <c r="K669">
        <v>415</v>
      </c>
      <c r="L669" t="s">
        <v>63</v>
      </c>
      <c r="M669">
        <v>0</v>
      </c>
      <c r="N669" t="s">
        <v>196</v>
      </c>
      <c r="O669">
        <v>0</v>
      </c>
      <c r="P669" t="s">
        <v>196</v>
      </c>
      <c r="Q669" t="str">
        <f t="shared" si="31"/>
        <v>GRUPO DE APOYO JUDICIAL</v>
      </c>
      <c r="R669">
        <v>37</v>
      </c>
      <c r="S669" t="s">
        <v>1542</v>
      </c>
      <c r="T669" s="10">
        <v>404414</v>
      </c>
      <c r="U669" s="10" t="s">
        <v>8</v>
      </c>
      <c r="V669" s="10" t="str">
        <f t="shared" si="32"/>
        <v>AUXILIAR ADMINISTRATIVO CÓDIGO 404414</v>
      </c>
    </row>
    <row r="670" spans="1:22" x14ac:dyDescent="0.25">
      <c r="A670">
        <v>1032471892</v>
      </c>
      <c r="B670" t="s">
        <v>1488</v>
      </c>
      <c r="C670" t="s">
        <v>1489</v>
      </c>
      <c r="D670" t="str">
        <f t="shared" si="30"/>
        <v>JERALDINNE KORITHZA ROMERO RODRIGUEZ</v>
      </c>
      <c r="E670">
        <v>415</v>
      </c>
      <c r="F670" t="s">
        <v>63</v>
      </c>
      <c r="G670">
        <v>100</v>
      </c>
      <c r="H670" t="s">
        <v>98</v>
      </c>
      <c r="I670">
        <v>5</v>
      </c>
      <c r="J670" t="s">
        <v>83</v>
      </c>
      <c r="K670">
        <v>415</v>
      </c>
      <c r="L670" t="s">
        <v>63</v>
      </c>
      <c r="M670">
        <v>0</v>
      </c>
      <c r="N670" t="s">
        <v>196</v>
      </c>
      <c r="O670">
        <v>0</v>
      </c>
      <c r="P670" t="s">
        <v>196</v>
      </c>
      <c r="Q670" t="str">
        <f t="shared" si="31"/>
        <v>GRUPO DE APOYO JUDICIAL</v>
      </c>
      <c r="R670">
        <v>30</v>
      </c>
      <c r="S670" t="s">
        <v>3</v>
      </c>
      <c r="T670" s="10">
        <v>421018</v>
      </c>
      <c r="U670" s="10" t="s">
        <v>11</v>
      </c>
      <c r="V670" s="10" t="str">
        <f t="shared" si="32"/>
        <v>SECRETARIO EJECUTIVO CÓDIGO 421018</v>
      </c>
    </row>
    <row r="671" spans="1:22" x14ac:dyDescent="0.25">
      <c r="A671">
        <v>79799714</v>
      </c>
      <c r="B671" t="s">
        <v>1490</v>
      </c>
      <c r="C671" t="s">
        <v>1491</v>
      </c>
      <c r="D671" t="str">
        <f t="shared" si="30"/>
        <v>EDGAR FREDY ROA</v>
      </c>
      <c r="E671">
        <v>415</v>
      </c>
      <c r="F671" t="s">
        <v>63</v>
      </c>
      <c r="G671">
        <v>100</v>
      </c>
      <c r="H671" t="s">
        <v>98</v>
      </c>
      <c r="I671">
        <v>5</v>
      </c>
      <c r="J671" t="s">
        <v>83</v>
      </c>
      <c r="K671">
        <v>415</v>
      </c>
      <c r="L671" t="s">
        <v>63</v>
      </c>
      <c r="M671">
        <v>0</v>
      </c>
      <c r="N671" t="s">
        <v>196</v>
      </c>
      <c r="O671">
        <v>0</v>
      </c>
      <c r="P671" t="s">
        <v>196</v>
      </c>
      <c r="Q671" t="str">
        <f t="shared" si="31"/>
        <v>GRUPO DE APOYO JUDICIAL</v>
      </c>
      <c r="R671">
        <v>49</v>
      </c>
      <c r="S671" t="s">
        <v>1542</v>
      </c>
      <c r="T671" s="10">
        <v>404414</v>
      </c>
      <c r="U671" s="10" t="s">
        <v>8</v>
      </c>
      <c r="V671" s="10" t="str">
        <f t="shared" si="32"/>
        <v>AUXILIAR ADMINISTRATIVO CÓDIGO 404414</v>
      </c>
    </row>
    <row r="672" spans="1:22" x14ac:dyDescent="0.25">
      <c r="A672">
        <v>52715156</v>
      </c>
      <c r="B672" t="s">
        <v>1492</v>
      </c>
      <c r="C672" t="s">
        <v>1493</v>
      </c>
      <c r="D672" t="str">
        <f t="shared" si="30"/>
        <v>LIGIA PEÑA CASTRO</v>
      </c>
      <c r="E672">
        <v>317</v>
      </c>
      <c r="F672" t="s">
        <v>1229</v>
      </c>
      <c r="G672">
        <v>100</v>
      </c>
      <c r="H672" t="s">
        <v>98</v>
      </c>
      <c r="I672">
        <v>8</v>
      </c>
      <c r="J672" t="s">
        <v>1205</v>
      </c>
      <c r="K672">
        <v>317</v>
      </c>
      <c r="L672" t="s">
        <v>1229</v>
      </c>
      <c r="M672">
        <v>0</v>
      </c>
      <c r="N672" t="s">
        <v>196</v>
      </c>
      <c r="O672">
        <v>0</v>
      </c>
      <c r="P672" t="s">
        <v>196</v>
      </c>
      <c r="Q672" t="str">
        <f t="shared" si="31"/>
        <v>GRUPO DE FORMALIZACION A COMERCIANTES</v>
      </c>
      <c r="R672">
        <v>44</v>
      </c>
      <c r="S672" t="s">
        <v>3</v>
      </c>
      <c r="T672" s="10">
        <v>20441</v>
      </c>
      <c r="U672" s="10" t="s">
        <v>6</v>
      </c>
      <c r="V672" s="10" t="str">
        <f t="shared" si="32"/>
        <v>PROFESIONAL UNIVERSITARIO CÓDIGO 20441</v>
      </c>
    </row>
    <row r="673" spans="1:22" x14ac:dyDescent="0.25">
      <c r="A673">
        <v>52898815</v>
      </c>
      <c r="B673" t="s">
        <v>1494</v>
      </c>
      <c r="C673" t="s">
        <v>1495</v>
      </c>
      <c r="D673" t="str">
        <f t="shared" si="30"/>
        <v>YAQUELINE ARIZA AGUDELO</v>
      </c>
      <c r="E673">
        <v>317</v>
      </c>
      <c r="F673" t="s">
        <v>1229</v>
      </c>
      <c r="G673">
        <v>100</v>
      </c>
      <c r="H673" t="s">
        <v>98</v>
      </c>
      <c r="I673">
        <v>8</v>
      </c>
      <c r="J673" t="s">
        <v>1205</v>
      </c>
      <c r="K673">
        <v>317</v>
      </c>
      <c r="L673" t="s">
        <v>1229</v>
      </c>
      <c r="M673">
        <v>0</v>
      </c>
      <c r="N673" t="s">
        <v>196</v>
      </c>
      <c r="O673">
        <v>0</v>
      </c>
      <c r="P673" t="s">
        <v>196</v>
      </c>
      <c r="Q673" t="str">
        <f t="shared" si="31"/>
        <v>GRUPO DE FORMALIZACION A COMERCIANTES</v>
      </c>
      <c r="R673">
        <v>45</v>
      </c>
      <c r="S673" t="s">
        <v>3</v>
      </c>
      <c r="T673" s="10">
        <v>20441</v>
      </c>
      <c r="U673" s="10" t="s">
        <v>6</v>
      </c>
      <c r="V673" s="10" t="str">
        <f t="shared" si="32"/>
        <v>PROFESIONAL UNIVERSITARIO CÓDIGO 20441</v>
      </c>
    </row>
    <row r="674" spans="1:22" x14ac:dyDescent="0.25">
      <c r="A674">
        <v>65745491</v>
      </c>
      <c r="B674" t="s">
        <v>1154</v>
      </c>
      <c r="C674" t="s">
        <v>1496</v>
      </c>
      <c r="D674" t="str">
        <f t="shared" si="30"/>
        <v>LUZ AMPARO MERCHAN PATARROYO</v>
      </c>
      <c r="E674">
        <v>317</v>
      </c>
      <c r="F674" t="s">
        <v>1229</v>
      </c>
      <c r="G674">
        <v>100</v>
      </c>
      <c r="H674" t="s">
        <v>98</v>
      </c>
      <c r="I674">
        <v>8</v>
      </c>
      <c r="J674" t="s">
        <v>1205</v>
      </c>
      <c r="K674">
        <v>317</v>
      </c>
      <c r="L674" t="s">
        <v>1229</v>
      </c>
      <c r="M674">
        <v>0</v>
      </c>
      <c r="N674" t="s">
        <v>196</v>
      </c>
      <c r="O674">
        <v>0</v>
      </c>
      <c r="P674" t="s">
        <v>196</v>
      </c>
      <c r="Q674" t="str">
        <f t="shared" si="31"/>
        <v>GRUPO DE FORMALIZACION A COMERCIANTES</v>
      </c>
      <c r="R674">
        <v>55</v>
      </c>
      <c r="S674" t="s">
        <v>3</v>
      </c>
      <c r="T674" s="10">
        <v>204407</v>
      </c>
      <c r="U674" s="10" t="s">
        <v>6</v>
      </c>
      <c r="V674" s="10" t="str">
        <f t="shared" si="32"/>
        <v>PROFESIONAL UNIVERSITARIO CÓDIGO 204407</v>
      </c>
    </row>
    <row r="675" spans="1:22" x14ac:dyDescent="0.25">
      <c r="A675">
        <v>1026290642</v>
      </c>
      <c r="B675" t="s">
        <v>1467</v>
      </c>
      <c r="C675" t="s">
        <v>1497</v>
      </c>
      <c r="D675" t="str">
        <f t="shared" si="30"/>
        <v>DANIEL ANDRES AMAYA NARANJO</v>
      </c>
      <c r="E675">
        <v>317</v>
      </c>
      <c r="F675" t="s">
        <v>1229</v>
      </c>
      <c r="G675">
        <v>100</v>
      </c>
      <c r="H675" t="s">
        <v>98</v>
      </c>
      <c r="I675">
        <v>8</v>
      </c>
      <c r="J675" t="s">
        <v>1205</v>
      </c>
      <c r="K675">
        <v>317</v>
      </c>
      <c r="L675" t="s">
        <v>1229</v>
      </c>
      <c r="M675">
        <v>0</v>
      </c>
      <c r="N675" t="s">
        <v>196</v>
      </c>
      <c r="O675">
        <v>0</v>
      </c>
      <c r="P675" t="s">
        <v>196</v>
      </c>
      <c r="Q675" t="str">
        <f t="shared" si="31"/>
        <v>GRUPO DE FORMALIZACION A COMERCIANTES</v>
      </c>
      <c r="R675">
        <v>30</v>
      </c>
      <c r="S675" t="s">
        <v>1542</v>
      </c>
      <c r="T675" s="10">
        <v>204407</v>
      </c>
      <c r="U675" s="10" t="s">
        <v>6</v>
      </c>
      <c r="V675" s="10" t="str">
        <f t="shared" si="32"/>
        <v>PROFESIONAL UNIVERSITARIO CÓDIGO 204407</v>
      </c>
    </row>
    <row r="676" spans="1:22" x14ac:dyDescent="0.25">
      <c r="A676">
        <v>1030602396</v>
      </c>
      <c r="B676" t="s">
        <v>1498</v>
      </c>
      <c r="C676" t="s">
        <v>1499</v>
      </c>
      <c r="D676" t="str">
        <f t="shared" si="30"/>
        <v>EVELYN ESTEFANIA ESCOBAR LOPEZ</v>
      </c>
      <c r="E676">
        <v>317</v>
      </c>
      <c r="F676" t="s">
        <v>1229</v>
      </c>
      <c r="G676">
        <v>100</v>
      </c>
      <c r="H676" t="s">
        <v>98</v>
      </c>
      <c r="I676">
        <v>8</v>
      </c>
      <c r="J676" t="s">
        <v>1205</v>
      </c>
      <c r="K676">
        <v>317</v>
      </c>
      <c r="L676" t="s">
        <v>1229</v>
      </c>
      <c r="M676">
        <v>0</v>
      </c>
      <c r="N676" t="s">
        <v>196</v>
      </c>
      <c r="O676">
        <v>0</v>
      </c>
      <c r="P676" t="s">
        <v>196</v>
      </c>
      <c r="Q676" t="str">
        <f t="shared" si="31"/>
        <v>GRUPO DE FORMALIZACION A COMERCIANTES</v>
      </c>
      <c r="R676">
        <v>33</v>
      </c>
      <c r="S676" t="s">
        <v>3</v>
      </c>
      <c r="T676" s="10">
        <v>204407</v>
      </c>
      <c r="U676" s="10" t="s">
        <v>6</v>
      </c>
      <c r="V676" s="10" t="str">
        <f t="shared" si="32"/>
        <v>PROFESIONAL UNIVERSITARIO CÓDIGO 204407</v>
      </c>
    </row>
    <row r="677" spans="1:22" x14ac:dyDescent="0.25">
      <c r="A677">
        <v>1054658806</v>
      </c>
      <c r="B677" t="s">
        <v>1500</v>
      </c>
      <c r="C677" t="s">
        <v>1501</v>
      </c>
      <c r="D677" t="str">
        <f t="shared" si="30"/>
        <v>LEIDY ROCIO LOZANO MONROY</v>
      </c>
      <c r="E677">
        <v>317</v>
      </c>
      <c r="F677" t="s">
        <v>1229</v>
      </c>
      <c r="G677">
        <v>100</v>
      </c>
      <c r="H677" t="s">
        <v>98</v>
      </c>
      <c r="I677">
        <v>8</v>
      </c>
      <c r="J677" t="s">
        <v>1205</v>
      </c>
      <c r="K677">
        <v>317</v>
      </c>
      <c r="L677" t="s">
        <v>1229</v>
      </c>
      <c r="M677">
        <v>0</v>
      </c>
      <c r="N677" t="s">
        <v>196</v>
      </c>
      <c r="O677">
        <v>0</v>
      </c>
      <c r="P677" t="s">
        <v>196</v>
      </c>
      <c r="Q677" t="str">
        <f t="shared" si="31"/>
        <v>GRUPO DE FORMALIZACION A COMERCIANTES</v>
      </c>
      <c r="R677">
        <v>31</v>
      </c>
      <c r="S677" t="s">
        <v>3</v>
      </c>
      <c r="T677" s="10">
        <v>421015</v>
      </c>
      <c r="U677" s="10" t="s">
        <v>11</v>
      </c>
      <c r="V677" s="10" t="str">
        <f t="shared" si="32"/>
        <v>SECRETARIO EJECUTIVO CÓDIGO 421015</v>
      </c>
    </row>
    <row r="678" spans="1:22" x14ac:dyDescent="0.25">
      <c r="A678">
        <v>1077970100</v>
      </c>
      <c r="B678" t="s">
        <v>1502</v>
      </c>
      <c r="C678" t="s">
        <v>1503</v>
      </c>
      <c r="D678" t="str">
        <f t="shared" si="30"/>
        <v>MIGUEL ANGEL RODRIGUEZ VILLARREAL</v>
      </c>
      <c r="E678">
        <v>317</v>
      </c>
      <c r="F678" t="s">
        <v>1229</v>
      </c>
      <c r="G678">
        <v>100</v>
      </c>
      <c r="H678" t="s">
        <v>98</v>
      </c>
      <c r="I678">
        <v>8</v>
      </c>
      <c r="J678" t="s">
        <v>1205</v>
      </c>
      <c r="K678">
        <v>317</v>
      </c>
      <c r="L678" t="s">
        <v>1229</v>
      </c>
      <c r="M678">
        <v>0</v>
      </c>
      <c r="N678" t="s">
        <v>196</v>
      </c>
      <c r="O678">
        <v>0</v>
      </c>
      <c r="P678" t="s">
        <v>196</v>
      </c>
      <c r="Q678" t="str">
        <f t="shared" si="31"/>
        <v>GRUPO DE FORMALIZACION A COMERCIANTES</v>
      </c>
      <c r="R678">
        <v>34</v>
      </c>
      <c r="S678" t="s">
        <v>1542</v>
      </c>
      <c r="T678" s="10">
        <v>20441</v>
      </c>
      <c r="U678" s="10" t="s">
        <v>6</v>
      </c>
      <c r="V678" s="10" t="str">
        <f t="shared" si="32"/>
        <v>PROFESIONAL UNIVERSITARIO CÓDIGO 20441</v>
      </c>
    </row>
    <row r="679" spans="1:22" x14ac:dyDescent="0.25">
      <c r="A679">
        <v>15027238</v>
      </c>
      <c r="B679" t="s">
        <v>822</v>
      </c>
      <c r="C679" t="s">
        <v>1504</v>
      </c>
      <c r="D679" t="str">
        <f t="shared" si="30"/>
        <v>JOSE FRANCISCO HOYOS HOYOS</v>
      </c>
      <c r="E679">
        <v>610</v>
      </c>
      <c r="F679" t="s">
        <v>354</v>
      </c>
      <c r="G679">
        <v>100</v>
      </c>
      <c r="H679" t="s">
        <v>98</v>
      </c>
      <c r="I679">
        <v>3</v>
      </c>
      <c r="J679" t="s">
        <v>212</v>
      </c>
      <c r="K679">
        <v>610</v>
      </c>
      <c r="L679" t="s">
        <v>354</v>
      </c>
      <c r="M679">
        <v>0</v>
      </c>
      <c r="N679" t="s">
        <v>196</v>
      </c>
      <c r="O679">
        <v>0</v>
      </c>
      <c r="P679" t="s">
        <v>196</v>
      </c>
      <c r="Q679" t="str">
        <f t="shared" si="31"/>
        <v>INTENDENCIA REGIONAL DE LA ZONA OCCIDENTAL Y COSTA PACIFICA</v>
      </c>
      <c r="R679">
        <v>59</v>
      </c>
      <c r="S679" t="s">
        <v>1542</v>
      </c>
      <c r="T679" s="10">
        <v>204411</v>
      </c>
      <c r="U679" s="10" t="s">
        <v>6</v>
      </c>
      <c r="V679" s="10" t="str">
        <f t="shared" si="32"/>
        <v>PROFESIONAL UNIVERSITARIO CÓDIGO 204411</v>
      </c>
    </row>
    <row r="680" spans="1:22" x14ac:dyDescent="0.25">
      <c r="A680">
        <v>15515388</v>
      </c>
      <c r="B680" t="s">
        <v>712</v>
      </c>
      <c r="C680" t="s">
        <v>1505</v>
      </c>
      <c r="D680" t="str">
        <f t="shared" si="30"/>
        <v>ANDRES FELIPE MONTOYA GOMEZ</v>
      </c>
      <c r="E680">
        <v>610</v>
      </c>
      <c r="F680" t="s">
        <v>354</v>
      </c>
      <c r="G680">
        <v>100</v>
      </c>
      <c r="H680" t="s">
        <v>98</v>
      </c>
      <c r="I680">
        <v>3</v>
      </c>
      <c r="J680" t="s">
        <v>212</v>
      </c>
      <c r="K680">
        <v>610</v>
      </c>
      <c r="L680" t="s">
        <v>354</v>
      </c>
      <c r="M680">
        <v>0</v>
      </c>
      <c r="N680" t="s">
        <v>196</v>
      </c>
      <c r="O680">
        <v>0</v>
      </c>
      <c r="P680" t="s">
        <v>196</v>
      </c>
      <c r="Q680" t="str">
        <f t="shared" si="31"/>
        <v>INTENDENCIA REGIONAL DE LA ZONA OCCIDENTAL Y COSTA PACIFICA</v>
      </c>
      <c r="R680">
        <v>45</v>
      </c>
      <c r="S680" t="s">
        <v>1542</v>
      </c>
      <c r="T680" s="10">
        <v>312416</v>
      </c>
      <c r="U680" s="10" t="s">
        <v>55</v>
      </c>
      <c r="V680" s="10" t="str">
        <f t="shared" si="32"/>
        <v>TECNICO ADMINISTRATIVO CÓDIGO 312416</v>
      </c>
    </row>
    <row r="681" spans="1:22" x14ac:dyDescent="0.25">
      <c r="A681">
        <v>38868348</v>
      </c>
      <c r="B681" t="s">
        <v>1506</v>
      </c>
      <c r="C681" t="s">
        <v>1507</v>
      </c>
      <c r="D681" t="str">
        <f t="shared" si="30"/>
        <v>NORA PIEDAD MONROY MAYOR</v>
      </c>
      <c r="E681">
        <v>610</v>
      </c>
      <c r="F681" t="s">
        <v>354</v>
      </c>
      <c r="G681">
        <v>100</v>
      </c>
      <c r="H681" t="s">
        <v>98</v>
      </c>
      <c r="I681">
        <v>3</v>
      </c>
      <c r="J681" t="s">
        <v>212</v>
      </c>
      <c r="K681">
        <v>610</v>
      </c>
      <c r="L681" t="s">
        <v>354</v>
      </c>
      <c r="M681">
        <v>0</v>
      </c>
      <c r="N681" t="s">
        <v>196</v>
      </c>
      <c r="O681">
        <v>0</v>
      </c>
      <c r="P681" t="s">
        <v>196</v>
      </c>
      <c r="Q681" t="str">
        <f t="shared" si="31"/>
        <v>INTENDENCIA REGIONAL DE LA ZONA OCCIDENTAL Y COSTA PACIFICA</v>
      </c>
      <c r="R681">
        <v>57</v>
      </c>
      <c r="S681" t="s">
        <v>3</v>
      </c>
      <c r="T681" s="10">
        <v>421018</v>
      </c>
      <c r="U681" s="10" t="s">
        <v>11</v>
      </c>
      <c r="V681" s="10" t="str">
        <f t="shared" si="32"/>
        <v>SECRETARIO EJECUTIVO CÓDIGO 421018</v>
      </c>
    </row>
    <row r="682" spans="1:22" x14ac:dyDescent="0.25">
      <c r="A682">
        <v>39387018</v>
      </c>
      <c r="B682" t="s">
        <v>433</v>
      </c>
      <c r="C682" t="s">
        <v>1508</v>
      </c>
      <c r="D682" t="str">
        <f t="shared" si="30"/>
        <v>PAULA ANDREA ARROYAVE RAMIREZ</v>
      </c>
      <c r="E682">
        <v>610</v>
      </c>
      <c r="F682" t="s">
        <v>354</v>
      </c>
      <c r="G682">
        <v>100</v>
      </c>
      <c r="H682" t="s">
        <v>98</v>
      </c>
      <c r="I682">
        <v>3</v>
      </c>
      <c r="J682" t="s">
        <v>212</v>
      </c>
      <c r="K682">
        <v>610</v>
      </c>
      <c r="L682" t="s">
        <v>354</v>
      </c>
      <c r="M682">
        <v>0</v>
      </c>
      <c r="N682" t="s">
        <v>196</v>
      </c>
      <c r="O682">
        <v>0</v>
      </c>
      <c r="P682" t="s">
        <v>196</v>
      </c>
      <c r="Q682" t="str">
        <f t="shared" si="31"/>
        <v>INTENDENCIA REGIONAL DE LA ZONA OCCIDENTAL Y COSTA PACIFICA</v>
      </c>
      <c r="R682">
        <v>49</v>
      </c>
      <c r="S682" t="s">
        <v>3</v>
      </c>
      <c r="T682" s="10">
        <v>404414</v>
      </c>
      <c r="U682" s="10" t="s">
        <v>8</v>
      </c>
      <c r="V682" s="10" t="str">
        <f t="shared" si="32"/>
        <v>AUXILIAR ADMINISTRATIVO CÓDIGO 404414</v>
      </c>
    </row>
    <row r="683" spans="1:22" x14ac:dyDescent="0.25">
      <c r="A683">
        <v>41240880</v>
      </c>
      <c r="B683" t="s">
        <v>1509</v>
      </c>
      <c r="C683" t="s">
        <v>1510</v>
      </c>
      <c r="D683" t="str">
        <f t="shared" si="30"/>
        <v>CRISTABEL MARIN URREGO</v>
      </c>
      <c r="E683">
        <v>610</v>
      </c>
      <c r="F683" t="s">
        <v>354</v>
      </c>
      <c r="G683">
        <v>100</v>
      </c>
      <c r="H683" t="s">
        <v>98</v>
      </c>
      <c r="I683">
        <v>3</v>
      </c>
      <c r="J683" t="s">
        <v>212</v>
      </c>
      <c r="K683">
        <v>610</v>
      </c>
      <c r="L683" t="s">
        <v>354</v>
      </c>
      <c r="M683">
        <v>0</v>
      </c>
      <c r="N683" t="s">
        <v>196</v>
      </c>
      <c r="O683">
        <v>0</v>
      </c>
      <c r="P683" t="s">
        <v>196</v>
      </c>
      <c r="Q683" t="str">
        <f t="shared" si="31"/>
        <v>INTENDENCIA REGIONAL DE LA ZONA OCCIDENTAL Y COSTA PACIFICA</v>
      </c>
      <c r="R683">
        <v>47</v>
      </c>
      <c r="S683" t="s">
        <v>3</v>
      </c>
      <c r="T683" s="10">
        <v>20441</v>
      </c>
      <c r="U683" s="10" t="s">
        <v>6</v>
      </c>
      <c r="V683" s="10" t="str">
        <f t="shared" si="32"/>
        <v>PROFESIONAL UNIVERSITARIO CÓDIGO 20441</v>
      </c>
    </row>
    <row r="684" spans="1:22" x14ac:dyDescent="0.25">
      <c r="A684">
        <v>1005679895</v>
      </c>
      <c r="B684" t="s">
        <v>1511</v>
      </c>
      <c r="C684" t="s">
        <v>1512</v>
      </c>
      <c r="D684" t="str">
        <f t="shared" si="30"/>
        <v>LUZ KARY PARDO PEREZ</v>
      </c>
      <c r="E684">
        <v>610</v>
      </c>
      <c r="F684" t="s">
        <v>354</v>
      </c>
      <c r="G684">
        <v>100</v>
      </c>
      <c r="H684" t="s">
        <v>98</v>
      </c>
      <c r="I684">
        <v>3</v>
      </c>
      <c r="J684" t="s">
        <v>212</v>
      </c>
      <c r="K684">
        <v>610</v>
      </c>
      <c r="L684" t="s">
        <v>354</v>
      </c>
      <c r="M684">
        <v>0</v>
      </c>
      <c r="N684" t="s">
        <v>196</v>
      </c>
      <c r="O684">
        <v>0</v>
      </c>
      <c r="P684" t="s">
        <v>196</v>
      </c>
      <c r="Q684" t="str">
        <f t="shared" si="31"/>
        <v>INTENDENCIA REGIONAL DE LA ZONA OCCIDENTAL Y COSTA PACIFICA</v>
      </c>
      <c r="R684">
        <v>28</v>
      </c>
      <c r="S684" t="s">
        <v>3</v>
      </c>
      <c r="T684" s="10">
        <v>406408</v>
      </c>
      <c r="U684" s="10" t="s">
        <v>7</v>
      </c>
      <c r="V684" s="10" t="str">
        <f t="shared" si="32"/>
        <v>AUXILIAR DE SERVICIOS GENERALES CÓDIGO 406408</v>
      </c>
    </row>
    <row r="685" spans="1:22" x14ac:dyDescent="0.25">
      <c r="A685">
        <v>1036638484</v>
      </c>
      <c r="B685" t="s">
        <v>1513</v>
      </c>
      <c r="C685" t="s">
        <v>1514</v>
      </c>
      <c r="D685" t="str">
        <f t="shared" si="30"/>
        <v>YEFREYN STIVEN GOMEZ CAMPUZANO</v>
      </c>
      <c r="E685">
        <v>610</v>
      </c>
      <c r="F685" t="s">
        <v>354</v>
      </c>
      <c r="G685">
        <v>100</v>
      </c>
      <c r="H685" t="s">
        <v>98</v>
      </c>
      <c r="I685">
        <v>3</v>
      </c>
      <c r="J685" t="s">
        <v>212</v>
      </c>
      <c r="K685">
        <v>610</v>
      </c>
      <c r="L685" t="s">
        <v>354</v>
      </c>
      <c r="M685">
        <v>0</v>
      </c>
      <c r="N685" t="s">
        <v>196</v>
      </c>
      <c r="O685">
        <v>0</v>
      </c>
      <c r="P685" t="s">
        <v>196</v>
      </c>
      <c r="Q685" t="str">
        <f t="shared" si="31"/>
        <v>INTENDENCIA REGIONAL DE LA ZONA OCCIDENTAL Y COSTA PACIFICA</v>
      </c>
      <c r="R685">
        <v>33</v>
      </c>
      <c r="S685" t="s">
        <v>1542</v>
      </c>
      <c r="T685" s="10">
        <v>204407</v>
      </c>
      <c r="U685" s="10" t="s">
        <v>6</v>
      </c>
      <c r="V685" s="10" t="str">
        <f t="shared" si="32"/>
        <v>PROFESIONAL UNIVERSITARIO CÓDIGO 204407</v>
      </c>
    </row>
    <row r="686" spans="1:22" x14ac:dyDescent="0.25">
      <c r="A686">
        <v>1036680641</v>
      </c>
      <c r="B686" t="s">
        <v>1515</v>
      </c>
      <c r="C686" t="s">
        <v>1516</v>
      </c>
      <c r="D686" t="str">
        <f t="shared" si="30"/>
        <v>JENNY MONTOYA DIAZ</v>
      </c>
      <c r="E686">
        <v>610</v>
      </c>
      <c r="F686" t="s">
        <v>354</v>
      </c>
      <c r="G686">
        <v>100</v>
      </c>
      <c r="H686" t="s">
        <v>98</v>
      </c>
      <c r="I686">
        <v>3</v>
      </c>
      <c r="J686" t="s">
        <v>212</v>
      </c>
      <c r="K686">
        <v>610</v>
      </c>
      <c r="L686" t="s">
        <v>354</v>
      </c>
      <c r="M686">
        <v>0</v>
      </c>
      <c r="N686" t="s">
        <v>196</v>
      </c>
      <c r="O686">
        <v>0</v>
      </c>
      <c r="P686" t="s">
        <v>196</v>
      </c>
      <c r="Q686" t="str">
        <f t="shared" si="31"/>
        <v>INTENDENCIA REGIONAL DE LA ZONA OCCIDENTAL Y COSTA PACIFICA</v>
      </c>
      <c r="R686">
        <v>27</v>
      </c>
      <c r="S686" t="s">
        <v>3</v>
      </c>
      <c r="T686" s="10">
        <v>20441</v>
      </c>
      <c r="U686" s="10" t="s">
        <v>6</v>
      </c>
      <c r="V686" s="10" t="str">
        <f t="shared" si="32"/>
        <v>PROFESIONAL UNIVERSITARIO CÓDIGO 20441</v>
      </c>
    </row>
    <row r="687" spans="1:22" x14ac:dyDescent="0.25">
      <c r="A687">
        <v>1037576033</v>
      </c>
      <c r="B687" t="s">
        <v>1517</v>
      </c>
      <c r="C687" t="s">
        <v>1518</v>
      </c>
      <c r="D687" t="str">
        <f t="shared" si="30"/>
        <v>CARLOS FERNANDO LOPEZ ARANGO</v>
      </c>
      <c r="E687">
        <v>610</v>
      </c>
      <c r="F687" t="s">
        <v>354</v>
      </c>
      <c r="G687">
        <v>100</v>
      </c>
      <c r="H687" t="s">
        <v>98</v>
      </c>
      <c r="I687">
        <v>3</v>
      </c>
      <c r="J687" t="s">
        <v>212</v>
      </c>
      <c r="K687">
        <v>610</v>
      </c>
      <c r="L687" t="s">
        <v>354</v>
      </c>
      <c r="M687">
        <v>0</v>
      </c>
      <c r="N687" t="s">
        <v>196</v>
      </c>
      <c r="O687">
        <v>0</v>
      </c>
      <c r="P687" t="s">
        <v>196</v>
      </c>
      <c r="Q687" t="str">
        <f t="shared" si="31"/>
        <v>INTENDENCIA REGIONAL DE LA ZONA OCCIDENTAL Y COSTA PACIFICA</v>
      </c>
      <c r="R687">
        <v>38</v>
      </c>
      <c r="S687" t="s">
        <v>1542</v>
      </c>
      <c r="T687" s="10">
        <v>204407</v>
      </c>
      <c r="U687" s="10" t="s">
        <v>6</v>
      </c>
      <c r="V687" s="10" t="str">
        <f t="shared" si="32"/>
        <v>PROFESIONAL UNIVERSITARIO CÓDIGO 204407</v>
      </c>
    </row>
    <row r="688" spans="1:22" x14ac:dyDescent="0.25">
      <c r="A688">
        <v>1037619719</v>
      </c>
      <c r="B688" t="s">
        <v>889</v>
      </c>
      <c r="C688" t="s">
        <v>1519</v>
      </c>
      <c r="D688" t="str">
        <f t="shared" si="30"/>
        <v>ANA MILENA RESTREPO CORREA</v>
      </c>
      <c r="E688">
        <v>610</v>
      </c>
      <c r="F688" t="s">
        <v>354</v>
      </c>
      <c r="G688">
        <v>100</v>
      </c>
      <c r="H688" t="s">
        <v>98</v>
      </c>
      <c r="I688">
        <v>3</v>
      </c>
      <c r="J688" t="s">
        <v>212</v>
      </c>
      <c r="K688">
        <v>610</v>
      </c>
      <c r="L688" t="s">
        <v>354</v>
      </c>
      <c r="M688">
        <v>0</v>
      </c>
      <c r="N688" t="s">
        <v>196</v>
      </c>
      <c r="O688">
        <v>0</v>
      </c>
      <c r="P688" t="s">
        <v>196</v>
      </c>
      <c r="Q688" t="str">
        <f t="shared" si="31"/>
        <v>INTENDENCIA REGIONAL DE LA ZONA OCCIDENTAL Y COSTA PACIFICA</v>
      </c>
      <c r="R688">
        <v>33</v>
      </c>
      <c r="S688" t="s">
        <v>3</v>
      </c>
      <c r="T688" s="10">
        <v>20441</v>
      </c>
      <c r="U688" s="10" t="s">
        <v>6</v>
      </c>
      <c r="V688" s="10" t="str">
        <f t="shared" si="32"/>
        <v>PROFESIONAL UNIVERSITARIO CÓDIGO 20441</v>
      </c>
    </row>
    <row r="689" spans="1:22" x14ac:dyDescent="0.25">
      <c r="A689">
        <v>43876032</v>
      </c>
      <c r="B689" t="s">
        <v>1520</v>
      </c>
      <c r="C689" t="s">
        <v>1521</v>
      </c>
      <c r="D689" t="str">
        <f t="shared" si="30"/>
        <v>ERICA MARIA GARCIA MONTOYA</v>
      </c>
      <c r="E689">
        <v>610</v>
      </c>
      <c r="F689" t="s">
        <v>354</v>
      </c>
      <c r="G689">
        <v>100</v>
      </c>
      <c r="H689" t="s">
        <v>98</v>
      </c>
      <c r="I689">
        <v>3</v>
      </c>
      <c r="J689" t="s">
        <v>212</v>
      </c>
      <c r="K689">
        <v>610</v>
      </c>
      <c r="L689" t="s">
        <v>354</v>
      </c>
      <c r="M689">
        <v>0</v>
      </c>
      <c r="N689" t="s">
        <v>196</v>
      </c>
      <c r="O689">
        <v>0</v>
      </c>
      <c r="P689" t="s">
        <v>196</v>
      </c>
      <c r="Q689" t="str">
        <f t="shared" si="31"/>
        <v>INTENDENCIA REGIONAL DE LA ZONA OCCIDENTAL Y COSTA PACIFICA</v>
      </c>
      <c r="R689">
        <v>43</v>
      </c>
      <c r="S689" t="s">
        <v>3</v>
      </c>
      <c r="T689" s="10">
        <v>204407</v>
      </c>
      <c r="U689" s="10" t="s">
        <v>6</v>
      </c>
      <c r="V689" s="10" t="str">
        <f t="shared" si="32"/>
        <v>PROFESIONAL UNIVERSITARIO CÓDIGO 204407</v>
      </c>
    </row>
    <row r="690" spans="1:22" x14ac:dyDescent="0.25">
      <c r="A690">
        <v>55144168</v>
      </c>
      <c r="B690" t="s">
        <v>1522</v>
      </c>
      <c r="C690" t="s">
        <v>1523</v>
      </c>
      <c r="D690" t="str">
        <f t="shared" si="30"/>
        <v>ESPERANZA CABRA POLANIA</v>
      </c>
      <c r="E690">
        <v>610</v>
      </c>
      <c r="F690" t="s">
        <v>354</v>
      </c>
      <c r="G690">
        <v>100</v>
      </c>
      <c r="H690" t="s">
        <v>98</v>
      </c>
      <c r="I690">
        <v>3</v>
      </c>
      <c r="J690" t="s">
        <v>212</v>
      </c>
      <c r="K690">
        <v>610</v>
      </c>
      <c r="L690" t="s">
        <v>354</v>
      </c>
      <c r="M690">
        <v>0</v>
      </c>
      <c r="N690" t="s">
        <v>196</v>
      </c>
      <c r="O690">
        <v>0</v>
      </c>
      <c r="P690" t="s">
        <v>196</v>
      </c>
      <c r="Q690" t="str">
        <f t="shared" si="31"/>
        <v>INTENDENCIA REGIONAL DE LA ZONA OCCIDENTAL Y COSTA PACIFICA</v>
      </c>
      <c r="R690">
        <v>61</v>
      </c>
      <c r="S690" t="s">
        <v>3</v>
      </c>
      <c r="T690" s="10">
        <v>204411</v>
      </c>
      <c r="U690" s="10" t="s">
        <v>6</v>
      </c>
      <c r="V690" s="10" t="str">
        <f t="shared" si="32"/>
        <v>PROFESIONAL UNIVERSITARIO CÓDIGO 204411</v>
      </c>
    </row>
    <row r="691" spans="1:22" x14ac:dyDescent="0.25">
      <c r="A691">
        <v>70906776</v>
      </c>
      <c r="B691" t="s">
        <v>1524</v>
      </c>
      <c r="C691" t="s">
        <v>1525</v>
      </c>
      <c r="D691" t="str">
        <f t="shared" si="30"/>
        <v>JIMMY ALEXIS GARCIA TAMAYO</v>
      </c>
      <c r="E691">
        <v>610</v>
      </c>
      <c r="F691" t="s">
        <v>354</v>
      </c>
      <c r="G691">
        <v>100</v>
      </c>
      <c r="H691" t="s">
        <v>98</v>
      </c>
      <c r="I691">
        <v>3</v>
      </c>
      <c r="J691" t="s">
        <v>212</v>
      </c>
      <c r="K691">
        <v>610</v>
      </c>
      <c r="L691" t="s">
        <v>354</v>
      </c>
      <c r="M691">
        <v>0</v>
      </c>
      <c r="N691" t="s">
        <v>196</v>
      </c>
      <c r="O691">
        <v>0</v>
      </c>
      <c r="P691" t="s">
        <v>196</v>
      </c>
      <c r="Q691" t="str">
        <f t="shared" si="31"/>
        <v>INTENDENCIA REGIONAL DE LA ZONA OCCIDENTAL Y COSTA PACIFICA</v>
      </c>
      <c r="R691">
        <v>47</v>
      </c>
      <c r="S691" t="s">
        <v>1542</v>
      </c>
      <c r="T691" s="10">
        <v>204407</v>
      </c>
      <c r="U691" s="10" t="s">
        <v>6</v>
      </c>
      <c r="V691" s="10" t="str">
        <f t="shared" si="32"/>
        <v>PROFESIONAL UNIVERSITARIO CÓDIGO 204407</v>
      </c>
    </row>
    <row r="692" spans="1:22" x14ac:dyDescent="0.25">
      <c r="A692">
        <v>71731109</v>
      </c>
      <c r="B692" t="s">
        <v>1526</v>
      </c>
      <c r="C692" t="s">
        <v>1527</v>
      </c>
      <c r="D692" t="str">
        <f t="shared" si="30"/>
        <v>LUIS CARLOS HENAO MORALES</v>
      </c>
      <c r="E692">
        <v>610</v>
      </c>
      <c r="F692" t="s">
        <v>354</v>
      </c>
      <c r="G692">
        <v>100</v>
      </c>
      <c r="H692" t="s">
        <v>98</v>
      </c>
      <c r="I692">
        <v>3</v>
      </c>
      <c r="J692" t="s">
        <v>212</v>
      </c>
      <c r="K692">
        <v>610</v>
      </c>
      <c r="L692" t="s">
        <v>354</v>
      </c>
      <c r="M692">
        <v>0</v>
      </c>
      <c r="N692" t="s">
        <v>196</v>
      </c>
      <c r="O692">
        <v>0</v>
      </c>
      <c r="P692" t="s">
        <v>196</v>
      </c>
      <c r="Q692" t="str">
        <f t="shared" si="31"/>
        <v>INTENDENCIA REGIONAL DE LA ZONA OCCIDENTAL Y COSTA PACIFICA</v>
      </c>
      <c r="R692">
        <v>53</v>
      </c>
      <c r="S692" t="s">
        <v>1542</v>
      </c>
      <c r="T692" s="10">
        <v>421018</v>
      </c>
      <c r="U692" s="10" t="s">
        <v>11</v>
      </c>
      <c r="V692" s="10" t="str">
        <f t="shared" si="32"/>
        <v>SECRETARIO EJECUTIVO CÓDIGO 421018</v>
      </c>
    </row>
    <row r="693" spans="1:22" x14ac:dyDescent="0.25">
      <c r="A693">
        <v>71877046</v>
      </c>
      <c r="B693" t="s">
        <v>1528</v>
      </c>
      <c r="C693" t="s">
        <v>1529</v>
      </c>
      <c r="D693" t="str">
        <f t="shared" si="30"/>
        <v>ELKIN DARIO CARDONA TAMAYO</v>
      </c>
      <c r="E693">
        <v>610</v>
      </c>
      <c r="F693" t="s">
        <v>354</v>
      </c>
      <c r="G693">
        <v>100</v>
      </c>
      <c r="H693" t="s">
        <v>98</v>
      </c>
      <c r="I693">
        <v>3</v>
      </c>
      <c r="J693" t="s">
        <v>212</v>
      </c>
      <c r="K693">
        <v>610</v>
      </c>
      <c r="L693" t="s">
        <v>354</v>
      </c>
      <c r="M693">
        <v>0</v>
      </c>
      <c r="N693" t="s">
        <v>196</v>
      </c>
      <c r="O693">
        <v>0</v>
      </c>
      <c r="P693" t="s">
        <v>196</v>
      </c>
      <c r="Q693" t="str">
        <f t="shared" si="31"/>
        <v>INTENDENCIA REGIONAL DE LA ZONA OCCIDENTAL Y COSTA PACIFICA</v>
      </c>
      <c r="R693">
        <v>55</v>
      </c>
      <c r="S693" t="s">
        <v>1542</v>
      </c>
      <c r="T693" s="10">
        <v>202814</v>
      </c>
      <c r="U693" s="10" t="s">
        <v>9</v>
      </c>
      <c r="V693" s="10" t="str">
        <f t="shared" si="32"/>
        <v>PROFESIONAL ESPECIALIZADO CÓDIGO 202814</v>
      </c>
    </row>
    <row r="694" spans="1:22" x14ac:dyDescent="0.25">
      <c r="A694">
        <v>98641910</v>
      </c>
      <c r="B694" t="s">
        <v>1530</v>
      </c>
      <c r="C694" t="s">
        <v>1531</v>
      </c>
      <c r="D694" t="str">
        <f t="shared" si="30"/>
        <v>OSCAR RENE VALENCIA CARDONA</v>
      </c>
      <c r="E694">
        <v>610</v>
      </c>
      <c r="F694" t="s">
        <v>354</v>
      </c>
      <c r="G694">
        <v>100</v>
      </c>
      <c r="H694" t="s">
        <v>98</v>
      </c>
      <c r="I694">
        <v>3</v>
      </c>
      <c r="J694" t="s">
        <v>212</v>
      </c>
      <c r="K694">
        <v>610</v>
      </c>
      <c r="L694" t="s">
        <v>354</v>
      </c>
      <c r="M694">
        <v>0</v>
      </c>
      <c r="N694" t="s">
        <v>196</v>
      </c>
      <c r="O694">
        <v>0</v>
      </c>
      <c r="P694" t="s">
        <v>196</v>
      </c>
      <c r="Q694" t="str">
        <f t="shared" si="31"/>
        <v>INTENDENCIA REGIONAL DE LA ZONA OCCIDENTAL Y COSTA PACIFICA</v>
      </c>
      <c r="R694">
        <v>50</v>
      </c>
      <c r="S694" t="s">
        <v>1542</v>
      </c>
      <c r="T694" s="10">
        <v>313214</v>
      </c>
      <c r="U694" s="10" t="s">
        <v>5</v>
      </c>
      <c r="V694" s="10" t="str">
        <f t="shared" si="32"/>
        <v>TECNICO OPERATIVO CÓDIGO 313214</v>
      </c>
    </row>
    <row r="695" spans="1:22" x14ac:dyDescent="0.25">
      <c r="A695">
        <v>43573859</v>
      </c>
      <c r="B695" t="s">
        <v>1532</v>
      </c>
      <c r="C695" t="s">
        <v>1533</v>
      </c>
      <c r="D695" t="str">
        <f t="shared" si="30"/>
        <v>TRINIDAD GUADALUPE ARANGO FRANCO</v>
      </c>
      <c r="E695">
        <v>610</v>
      </c>
      <c r="F695" t="s">
        <v>354</v>
      </c>
      <c r="G695">
        <v>100</v>
      </c>
      <c r="H695" t="s">
        <v>98</v>
      </c>
      <c r="I695">
        <v>3</v>
      </c>
      <c r="J695" t="s">
        <v>212</v>
      </c>
      <c r="K695">
        <v>610</v>
      </c>
      <c r="L695" t="s">
        <v>354</v>
      </c>
      <c r="M695">
        <v>0</v>
      </c>
      <c r="N695" t="s">
        <v>196</v>
      </c>
      <c r="O695">
        <v>0</v>
      </c>
      <c r="P695" t="s">
        <v>196</v>
      </c>
      <c r="Q695" t="str">
        <f t="shared" si="31"/>
        <v>INTENDENCIA REGIONAL DE LA ZONA OCCIDENTAL Y COSTA PACIFICA</v>
      </c>
      <c r="R695">
        <v>52</v>
      </c>
      <c r="S695" t="s">
        <v>3</v>
      </c>
      <c r="T695" s="10">
        <v>204407</v>
      </c>
      <c r="U695" s="10" t="s">
        <v>6</v>
      </c>
      <c r="V695" s="10" t="str">
        <f t="shared" si="32"/>
        <v>PROFESIONAL UNIVERSITARIO CÓDIGO 204407</v>
      </c>
    </row>
    <row r="696" spans="1:22" x14ac:dyDescent="0.25">
      <c r="A696">
        <v>43585785</v>
      </c>
      <c r="B696" t="s">
        <v>1269</v>
      </c>
      <c r="C696" t="s">
        <v>1534</v>
      </c>
      <c r="D696" t="str">
        <f t="shared" si="30"/>
        <v>CLAUDIA PATRICIA VELASQUEZ MOLINA</v>
      </c>
      <c r="E696">
        <v>610</v>
      </c>
      <c r="F696" t="s">
        <v>354</v>
      </c>
      <c r="G696">
        <v>100</v>
      </c>
      <c r="H696" t="s">
        <v>98</v>
      </c>
      <c r="I696">
        <v>3</v>
      </c>
      <c r="J696" t="s">
        <v>212</v>
      </c>
      <c r="K696">
        <v>610</v>
      </c>
      <c r="L696" t="s">
        <v>354</v>
      </c>
      <c r="M696">
        <v>0</v>
      </c>
      <c r="N696" t="s">
        <v>196</v>
      </c>
      <c r="O696">
        <v>0</v>
      </c>
      <c r="P696" t="s">
        <v>196</v>
      </c>
      <c r="Q696" t="str">
        <f t="shared" si="31"/>
        <v>INTENDENCIA REGIONAL DE LA ZONA OCCIDENTAL Y COSTA PACIFICA</v>
      </c>
      <c r="R696">
        <v>51</v>
      </c>
      <c r="S696" t="s">
        <v>3</v>
      </c>
      <c r="T696" s="10">
        <v>202814</v>
      </c>
      <c r="U696" s="10" t="s">
        <v>9</v>
      </c>
      <c r="V696" s="10" t="str">
        <f t="shared" si="32"/>
        <v>PROFESIONAL ESPECIALIZADO CÓDIGO 202814</v>
      </c>
    </row>
    <row r="697" spans="1:22" x14ac:dyDescent="0.25">
      <c r="A697">
        <v>43631617</v>
      </c>
      <c r="B697" t="s">
        <v>1535</v>
      </c>
      <c r="C697" t="s">
        <v>1536</v>
      </c>
      <c r="D697" t="str">
        <f t="shared" si="30"/>
        <v>LEIDY HOYOS SALCEDO</v>
      </c>
      <c r="E697">
        <v>610</v>
      </c>
      <c r="F697" t="s">
        <v>354</v>
      </c>
      <c r="G697">
        <v>100</v>
      </c>
      <c r="H697" t="s">
        <v>98</v>
      </c>
      <c r="I697">
        <v>3</v>
      </c>
      <c r="J697" t="s">
        <v>212</v>
      </c>
      <c r="K697">
        <v>610</v>
      </c>
      <c r="L697" t="s">
        <v>354</v>
      </c>
      <c r="M697">
        <v>0</v>
      </c>
      <c r="N697" t="s">
        <v>196</v>
      </c>
      <c r="O697">
        <v>0</v>
      </c>
      <c r="P697" t="s">
        <v>196</v>
      </c>
      <c r="Q697" t="str">
        <f t="shared" si="31"/>
        <v>INTENDENCIA REGIONAL DE LA ZONA OCCIDENTAL Y COSTA PACIFICA</v>
      </c>
      <c r="R697">
        <v>47</v>
      </c>
      <c r="S697" t="s">
        <v>3</v>
      </c>
      <c r="T697" s="10">
        <v>204411</v>
      </c>
      <c r="U697" s="10" t="s">
        <v>6</v>
      </c>
      <c r="V697" s="10" t="str">
        <f t="shared" si="32"/>
        <v>PROFESIONAL UNIVERSITARIO CÓDIGO 204411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69739-8873-40C7-B907-D5E33B4C75BC}">
  <dimension ref="B3:D8"/>
  <sheetViews>
    <sheetView showGridLines="0" workbookViewId="0">
      <selection activeCell="D8" sqref="D8"/>
    </sheetView>
  </sheetViews>
  <sheetFormatPr baseColWidth="10" defaultColWidth="11.453125" defaultRowHeight="14.5" x14ac:dyDescent="0.35"/>
  <cols>
    <col min="1" max="1" width="11.453125" style="12"/>
    <col min="2" max="2" width="9.08984375" style="12" bestFit="1" customWidth="1"/>
    <col min="3" max="3" width="20.6328125" style="12" bestFit="1" customWidth="1"/>
    <col min="4" max="4" width="59.36328125" style="12" customWidth="1"/>
    <col min="5" max="16384" width="11.453125" style="12"/>
  </cols>
  <sheetData>
    <row r="3" spans="2:4" x14ac:dyDescent="0.35">
      <c r="B3" s="130" t="s">
        <v>1551</v>
      </c>
      <c r="C3" s="130"/>
      <c r="D3" s="130"/>
    </row>
    <row r="4" spans="2:4" x14ac:dyDescent="0.35">
      <c r="B4" s="13"/>
      <c r="C4" s="13"/>
      <c r="D4" s="13"/>
    </row>
    <row r="5" spans="2:4" x14ac:dyDescent="0.35">
      <c r="B5" s="14" t="s">
        <v>1552</v>
      </c>
      <c r="C5" s="14" t="s">
        <v>1553</v>
      </c>
      <c r="D5" s="14" t="s">
        <v>1554</v>
      </c>
    </row>
    <row r="6" spans="2:4" x14ac:dyDescent="0.35">
      <c r="B6" s="15" t="s">
        <v>1555</v>
      </c>
      <c r="C6" s="16">
        <v>44386</v>
      </c>
      <c r="D6" s="17" t="s">
        <v>1556</v>
      </c>
    </row>
    <row r="7" spans="2:4" ht="81" x14ac:dyDescent="0.35">
      <c r="B7" s="15" t="s">
        <v>1557</v>
      </c>
      <c r="C7" s="16">
        <v>45755</v>
      </c>
      <c r="D7" s="18" t="s">
        <v>1558</v>
      </c>
    </row>
    <row r="8" spans="2:4" ht="81" x14ac:dyDescent="0.35">
      <c r="B8" s="15" t="s">
        <v>1626</v>
      </c>
      <c r="C8" s="16">
        <v>46182</v>
      </c>
      <c r="D8" s="18" t="s">
        <v>1627</v>
      </c>
    </row>
  </sheetData>
  <mergeCells count="1">
    <mergeCell ref="B3:D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8"/>
  <sheetViews>
    <sheetView workbookViewId="0">
      <selection activeCell="N3" sqref="N3"/>
    </sheetView>
  </sheetViews>
  <sheetFormatPr baseColWidth="10" defaultRowHeight="12.5" x14ac:dyDescent="0.25"/>
  <sheetData>
    <row r="1" spans="1:1" ht="13.25" x14ac:dyDescent="0.25">
      <c r="A1" s="1" t="s">
        <v>17</v>
      </c>
    </row>
    <row r="2" spans="1:1" ht="13" x14ac:dyDescent="0.3">
      <c r="A2" s="2" t="s">
        <v>18</v>
      </c>
    </row>
    <row r="3" spans="1:1" ht="13.25" x14ac:dyDescent="0.25">
      <c r="A3" s="1" t="s">
        <v>19</v>
      </c>
    </row>
    <row r="4" spans="1:1" ht="13.25" x14ac:dyDescent="0.25">
      <c r="A4" s="1" t="s">
        <v>20</v>
      </c>
    </row>
    <row r="5" spans="1:1" ht="13.25" x14ac:dyDescent="0.25">
      <c r="A5" s="1" t="s">
        <v>21</v>
      </c>
    </row>
    <row r="6" spans="1:1" ht="13.25" x14ac:dyDescent="0.25">
      <c r="A6" s="1" t="s">
        <v>22</v>
      </c>
    </row>
    <row r="7" spans="1:1" ht="13.25" x14ac:dyDescent="0.25">
      <c r="A7" s="1" t="s">
        <v>23</v>
      </c>
    </row>
    <row r="8" spans="1:1" ht="13.25" x14ac:dyDescent="0.25">
      <c r="A8" s="1" t="s">
        <v>24</v>
      </c>
    </row>
    <row r="9" spans="1:1" ht="13" x14ac:dyDescent="0.3">
      <c r="A9" s="2" t="s">
        <v>25</v>
      </c>
    </row>
    <row r="10" spans="1:1" ht="13.25" x14ac:dyDescent="0.25">
      <c r="A10" s="1" t="s">
        <v>26</v>
      </c>
    </row>
    <row r="11" spans="1:1" ht="13.25" x14ac:dyDescent="0.25">
      <c r="A11" s="1" t="s">
        <v>27</v>
      </c>
    </row>
    <row r="12" spans="1:1" ht="13.25" x14ac:dyDescent="0.25">
      <c r="A12" s="1" t="s">
        <v>28</v>
      </c>
    </row>
    <row r="13" spans="1:1" ht="13.25" x14ac:dyDescent="0.25">
      <c r="A13" s="1" t="s">
        <v>29</v>
      </c>
    </row>
    <row r="14" spans="1:1" ht="13.25" x14ac:dyDescent="0.25">
      <c r="A14" s="1" t="s">
        <v>30</v>
      </c>
    </row>
    <row r="15" spans="1:1" ht="13.25" x14ac:dyDescent="0.25">
      <c r="A15" s="1" t="s">
        <v>31</v>
      </c>
    </row>
    <row r="16" spans="1:1" ht="13.25" x14ac:dyDescent="0.25">
      <c r="A16" s="1" t="s">
        <v>32</v>
      </c>
    </row>
    <row r="17" spans="1:1" ht="13" x14ac:dyDescent="0.3">
      <c r="A17" s="2" t="s">
        <v>33</v>
      </c>
    </row>
    <row r="18" spans="1:1" ht="13.25" x14ac:dyDescent="0.25">
      <c r="A18" s="1" t="s">
        <v>34</v>
      </c>
    </row>
    <row r="19" spans="1:1" ht="13.25" x14ac:dyDescent="0.25">
      <c r="A19" s="1" t="s">
        <v>35</v>
      </c>
    </row>
    <row r="20" spans="1:1" ht="13.25" x14ac:dyDescent="0.25">
      <c r="A20" s="1" t="s">
        <v>36</v>
      </c>
    </row>
    <row r="21" spans="1:1" ht="13.25" x14ac:dyDescent="0.25">
      <c r="A21" s="1" t="s">
        <v>37</v>
      </c>
    </row>
    <row r="22" spans="1:1" ht="13.25" x14ac:dyDescent="0.25">
      <c r="A22" s="1" t="s">
        <v>38</v>
      </c>
    </row>
    <row r="23" spans="1:1" ht="13" x14ac:dyDescent="0.3">
      <c r="A23" s="2" t="s">
        <v>39</v>
      </c>
    </row>
    <row r="24" spans="1:1" ht="13.25" x14ac:dyDescent="0.25">
      <c r="A24" s="1" t="s">
        <v>40</v>
      </c>
    </row>
    <row r="25" spans="1:1" ht="13.25" x14ac:dyDescent="0.25">
      <c r="A25" s="1" t="s">
        <v>41</v>
      </c>
    </row>
    <row r="26" spans="1:1" ht="13.25" x14ac:dyDescent="0.25">
      <c r="A26" s="1" t="s">
        <v>42</v>
      </c>
    </row>
    <row r="27" spans="1:1" ht="13.25" x14ac:dyDescent="0.25">
      <c r="A27" s="1" t="s">
        <v>43</v>
      </c>
    </row>
    <row r="28" spans="1:1" ht="13" x14ac:dyDescent="0.3">
      <c r="A28" s="2" t="s">
        <v>44</v>
      </c>
    </row>
    <row r="29" spans="1:1" ht="13.25" x14ac:dyDescent="0.25">
      <c r="A29" s="1" t="s">
        <v>45</v>
      </c>
    </row>
    <row r="30" spans="1:1" ht="13.25" x14ac:dyDescent="0.25">
      <c r="A30" s="1" t="s">
        <v>46</v>
      </c>
    </row>
    <row r="31" spans="1:1" ht="13" x14ac:dyDescent="0.3">
      <c r="A31" s="2" t="s">
        <v>47</v>
      </c>
    </row>
    <row r="32" spans="1:1" ht="13.25" x14ac:dyDescent="0.25">
      <c r="A32" s="1" t="s">
        <v>34</v>
      </c>
    </row>
    <row r="33" spans="1:1" ht="13.25" x14ac:dyDescent="0.25">
      <c r="A33" s="1" t="s">
        <v>48</v>
      </c>
    </row>
    <row r="34" spans="1:1" ht="13.25" x14ac:dyDescent="0.25">
      <c r="A34" s="1" t="s">
        <v>49</v>
      </c>
    </row>
    <row r="35" spans="1:1" ht="13" x14ac:dyDescent="0.3">
      <c r="A35" s="2" t="s">
        <v>50</v>
      </c>
    </row>
    <row r="36" spans="1:1" ht="13.25" x14ac:dyDescent="0.25">
      <c r="A36" s="1" t="s">
        <v>51</v>
      </c>
    </row>
    <row r="37" spans="1:1" ht="13.25" x14ac:dyDescent="0.25">
      <c r="A37" s="1" t="s">
        <v>52</v>
      </c>
    </row>
    <row r="38" spans="1:1" ht="13.25" x14ac:dyDescent="0.25">
      <c r="A38" s="1" t="s">
        <v>53</v>
      </c>
    </row>
  </sheetData>
  <sheetProtection algorithmName="SHA-512" hashValue="z1VIFma6elncHAc/Kuvmd9oh4F07LyahkulDuuVLkJhMDv96IzRg9VoVlIhgYHEunBu5+JQHDRj/0dVw7xuiAA==" saltValue="jafYLoSxSxzpmYELYicZp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aa8688c9-eaef-4c21-ae29-0ec4dda8e0e3"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30362159E3E8BB4EAEF4D23B43D38111" ma:contentTypeVersion="18" ma:contentTypeDescription="Crear nuevo documento." ma:contentTypeScope="" ma:versionID="b483b414be9e7b8435ea226779125189">
  <xsd:schema xmlns:xsd="http://www.w3.org/2001/XMLSchema" xmlns:xs="http://www.w3.org/2001/XMLSchema" xmlns:p="http://schemas.microsoft.com/office/2006/metadata/properties" xmlns:ns3="aa8688c9-eaef-4c21-ae29-0ec4dda8e0e3" xmlns:ns4="37494768-fa31-46e7-999c-061351426e1b" targetNamespace="http://schemas.microsoft.com/office/2006/metadata/properties" ma:root="true" ma:fieldsID="5f1e3f7f76e3fcc0b4bbb699268475b2" ns3:_="" ns4:_="">
    <xsd:import namespace="aa8688c9-eaef-4c21-ae29-0ec4dda8e0e3"/>
    <xsd:import namespace="37494768-fa31-46e7-999c-061351426e1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MediaServiceAutoKeyPoints" minOccurs="0"/>
                <xsd:element ref="ns3:MediaServiceKeyPoint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8688c9-eaef-4c21-ae29-0ec4dda8e0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494768-fa31-46e7-999c-061351426e1b"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SharingHintHash" ma:index="18"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567BB0-631B-42F6-8D97-67FF8B2C2B09}">
  <ds:schemaRefs>
    <ds:schemaRef ds:uri="aa8688c9-eaef-4c21-ae29-0ec4dda8e0e3"/>
    <ds:schemaRef ds:uri="http://schemas.openxmlformats.org/package/2006/metadata/core-properties"/>
    <ds:schemaRef ds:uri="http://www.w3.org/XML/1998/namespace"/>
    <ds:schemaRef ds:uri="http://purl.org/dc/elements/1.1/"/>
    <ds:schemaRef ds:uri="http://schemas.microsoft.com/office/2006/documentManagement/types"/>
    <ds:schemaRef ds:uri="http://schemas.microsoft.com/office/2006/metadata/properties"/>
    <ds:schemaRef ds:uri="http://purl.org/dc/terms/"/>
    <ds:schemaRef ds:uri="http://schemas.microsoft.com/office/infopath/2007/PartnerControls"/>
    <ds:schemaRef ds:uri="37494768-fa31-46e7-999c-061351426e1b"/>
    <ds:schemaRef ds:uri="http://purl.org/dc/dcmitype/"/>
  </ds:schemaRefs>
</ds:datastoreItem>
</file>

<file path=customXml/itemProps2.xml><?xml version="1.0" encoding="utf-8"?>
<ds:datastoreItem xmlns:ds="http://schemas.openxmlformats.org/officeDocument/2006/customXml" ds:itemID="{1B7C8F75-DC00-4C7E-A44D-734BE03C616D}">
  <ds:schemaRefs>
    <ds:schemaRef ds:uri="http://schemas.microsoft.com/office/2006/metadata/longProperties"/>
  </ds:schemaRefs>
</ds:datastoreItem>
</file>

<file path=customXml/itemProps3.xml><?xml version="1.0" encoding="utf-8"?>
<ds:datastoreItem xmlns:ds="http://schemas.openxmlformats.org/officeDocument/2006/customXml" ds:itemID="{1AF66B8E-FEC5-4C37-8469-88782A3676F6}">
  <ds:schemaRefs>
    <ds:schemaRef ds:uri="http://schemas.microsoft.com/sharepoint/v3/contenttype/forms"/>
  </ds:schemaRefs>
</ds:datastoreItem>
</file>

<file path=customXml/itemProps4.xml><?xml version="1.0" encoding="utf-8"?>
<ds:datastoreItem xmlns:ds="http://schemas.openxmlformats.org/officeDocument/2006/customXml" ds:itemID="{883C2464-47CF-4D47-8F4F-893B964BE7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8688c9-eaef-4c21-ae29-0ec4dda8e0e3"/>
    <ds:schemaRef ds:uri="37494768-fa31-46e7-999c-061351426e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GTH-FM-097</vt:lpstr>
      <vt:lpstr>Ponderación resultados</vt:lpstr>
      <vt:lpstr>Datos</vt:lpstr>
      <vt:lpstr>Control de Cambios</vt:lpstr>
      <vt:lpstr>COMPETENCIAS</vt:lpstr>
    </vt:vector>
  </TitlesOfParts>
  <Company>familiar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GTH-F-097 Seguimiento transferencia de conocimientos al puesto de trabajo</dc:title>
  <dc:creator>Maria Cristina</dc:creator>
  <cp:lastModifiedBy>Mongui Gutierrez Vargas</cp:lastModifiedBy>
  <cp:lastPrinted>2016-02-19T14:43:19Z</cp:lastPrinted>
  <dcterms:created xsi:type="dcterms:W3CDTF">2007-07-02T03:15:05Z</dcterms:created>
  <dcterms:modified xsi:type="dcterms:W3CDTF">2026-06-08T15:57:03Z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KR33XJ2DTYQK-62-3958</vt:lpwstr>
  </property>
  <property fmtid="{D5CDD505-2E9C-101B-9397-08002B2CF9AE}" pid="3" name="_dlc_DocIdItemGuid">
    <vt:lpwstr>bf0558ae-984d-4c0b-a3cf-8164ed2550e8</vt:lpwstr>
  </property>
  <property fmtid="{D5CDD505-2E9C-101B-9397-08002B2CF9AE}" pid="4" name="_dlc_DocIdUrl">
    <vt:lpwstr>http://mintranet/sug/_layouts/DocIdRedir.aspx?ID=KR33XJ2DTYQK-62-3958, KR33XJ2DTYQK-62-3958</vt:lpwstr>
  </property>
  <property fmtid="{D5CDD505-2E9C-101B-9397-08002B2CF9AE}" pid="5" name="display_urn:schemas-microsoft-com:office:office#Editor">
    <vt:lpwstr>Angie Johanna Corredor Estrella</vt:lpwstr>
  </property>
  <property fmtid="{D5CDD505-2E9C-101B-9397-08002B2CF9AE}" pid="6" name="display_urn:schemas-microsoft-com:office:office#Author">
    <vt:lpwstr>Angie Johanna Corredor Estrella</vt:lpwstr>
  </property>
  <property fmtid="{D5CDD505-2E9C-101B-9397-08002B2CF9AE}" pid="7" name="eDOCS AutoSave">
    <vt:lpwstr/>
  </property>
  <property fmtid="{D5CDD505-2E9C-101B-9397-08002B2CF9AE}" pid="8" name="ContentTypeId">
    <vt:lpwstr>0x01010030362159E3E8BB4EAEF4D23B43D38111</vt:lpwstr>
  </property>
  <property fmtid="{D5CDD505-2E9C-101B-9397-08002B2CF9AE}" pid="9" name="MSIP_Label_0e276b9b-e947-408c-8898-19de23b201e4_Enabled">
    <vt:lpwstr>true</vt:lpwstr>
  </property>
  <property fmtid="{D5CDD505-2E9C-101B-9397-08002B2CF9AE}" pid="10" name="MSIP_Label_0e276b9b-e947-408c-8898-19de23b201e4_SetDate">
    <vt:lpwstr>2026-04-22T21:34:13Z</vt:lpwstr>
  </property>
  <property fmtid="{D5CDD505-2E9C-101B-9397-08002B2CF9AE}" pid="11" name="MSIP_Label_0e276b9b-e947-408c-8898-19de23b201e4_Method">
    <vt:lpwstr>Standard</vt:lpwstr>
  </property>
  <property fmtid="{D5CDD505-2E9C-101B-9397-08002B2CF9AE}" pid="12" name="MSIP_Label_0e276b9b-e947-408c-8898-19de23b201e4_Name">
    <vt:lpwstr>Publica</vt:lpwstr>
  </property>
  <property fmtid="{D5CDD505-2E9C-101B-9397-08002B2CF9AE}" pid="13" name="MSIP_Label_0e276b9b-e947-408c-8898-19de23b201e4_SiteId">
    <vt:lpwstr>6ee94c34-bbd6-4647-a483-0e196a4de0ff</vt:lpwstr>
  </property>
  <property fmtid="{D5CDD505-2E9C-101B-9397-08002B2CF9AE}" pid="14" name="MSIP_Label_0e276b9b-e947-408c-8898-19de23b201e4_ActionId">
    <vt:lpwstr>3792ad64-0081-45ec-aea6-5110c0ff5516</vt:lpwstr>
  </property>
  <property fmtid="{D5CDD505-2E9C-101B-9397-08002B2CF9AE}" pid="15" name="MSIP_Label_0e276b9b-e947-408c-8898-19de23b201e4_ContentBits">
    <vt:lpwstr>0</vt:lpwstr>
  </property>
  <property fmtid="{D5CDD505-2E9C-101B-9397-08002B2CF9AE}" pid="16" name="MSIP_Label_0e276b9b-e947-408c-8898-19de23b201e4_Tag">
    <vt:lpwstr>10, 3, 0, 1</vt:lpwstr>
  </property>
</Properties>
</file>