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savanegas\Downloads\"/>
    </mc:Choice>
  </mc:AlternateContent>
  <xr:revisionPtr revIDLastSave="0" documentId="8_{1E1476B8-FFF0-437D-97BE-FC4BA5CE359A}"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2" r:id="rId2"/>
  </sheets>
  <definedNames>
    <definedName name="_xlnm.Print_Area" localSheetId="0">CP!$B$1:$AE$52</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1" l="1"/>
  <c r="I53" i="1"/>
  <c r="M33" i="1"/>
  <c r="B47" i="1"/>
  <c r="B46" i="1"/>
  <c r="B55" i="1"/>
  <c r="P37" i="1"/>
  <c r="P36" i="1"/>
  <c r="I48" i="1"/>
  <c r="I52" i="1"/>
  <c r="I51" i="1"/>
  <c r="I50" i="1"/>
  <c r="I47" i="1"/>
  <c r="B58" i="1"/>
  <c r="B57" i="1"/>
  <c r="B56" i="1"/>
  <c r="B54" i="1"/>
  <c r="B53" i="1"/>
  <c r="R66" i="1"/>
  <c r="I44" i="1"/>
  <c r="B52" i="1"/>
  <c r="B51" i="1"/>
  <c r="B50" i="1"/>
  <c r="M36" i="1"/>
  <c r="M32" i="1"/>
  <c r="I46" i="1"/>
  <c r="I45" i="1"/>
  <c r="M46" i="1"/>
  <c r="M45" i="1"/>
  <c r="M43" i="1"/>
  <c r="M42" i="1"/>
  <c r="M41" i="1"/>
  <c r="M40" i="1"/>
  <c r="M39" i="1"/>
  <c r="M38" i="1"/>
  <c r="I43" i="1"/>
  <c r="I42" i="1"/>
  <c r="I41" i="1"/>
  <c r="I40" i="1"/>
  <c r="I39" i="1"/>
  <c r="I38" i="1"/>
  <c r="I37" i="1"/>
  <c r="I36" i="1"/>
  <c r="B45" i="1"/>
  <c r="I35" i="1"/>
  <c r="B44" i="1"/>
  <c r="B43" i="1"/>
  <c r="B42" i="1"/>
  <c r="B41" i="1"/>
  <c r="B40" i="1"/>
  <c r="B39" i="1"/>
  <c r="B38" i="1"/>
  <c r="B37" i="1"/>
  <c r="P35" i="1"/>
  <c r="B35" i="1"/>
  <c r="B66" i="1"/>
  <c r="B64" i="1"/>
  <c r="M35" i="1" l="1"/>
  <c r="P34" i="1" l="1"/>
  <c r="B65" i="1"/>
  <c r="B36" i="1" l="1"/>
  <c r="M37" i="1"/>
  <c r="M34" i="1"/>
  <c r="I34" i="1" l="1"/>
  <c r="I32" i="1"/>
  <c r="B34" i="1" l="1"/>
  <c r="P33" i="1"/>
  <c r="P32" i="1"/>
  <c r="I33" i="1"/>
  <c r="B33" i="1"/>
  <c r="B32" i="1"/>
  <c r="R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0"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<sst xmlns="http://schemas.openxmlformats.org/spreadsheetml/2006/main" count="150" uniqueCount="114">
  <si>
    <r>
      <t xml:space="preserve">NOMBRE DEL PROCESO: </t>
    </r>
    <r>
      <rPr>
        <b/>
        <sz val="11"/>
        <rFont val="Verdana"/>
        <family val="2"/>
      </rPr>
      <t>GESTIÓN DE INFRAESTRUCTURA Y TECNOLOGÍAS DE INFORMACIÓN</t>
    </r>
  </si>
  <si>
    <t>Código</t>
  </si>
  <si>
    <t>GTI-CP-001</t>
  </si>
  <si>
    <t>Versión</t>
  </si>
  <si>
    <t>009</t>
  </si>
  <si>
    <t>CARACTERIZACIÓN DEL PROCESO</t>
  </si>
  <si>
    <t xml:space="preserve">Fecha </t>
  </si>
  <si>
    <t>Clasificación de la
 información</t>
  </si>
  <si>
    <t>Pública</t>
  </si>
  <si>
    <t xml:space="preserve">OBJETIVO </t>
  </si>
  <si>
    <t>Mantener y gestionar la plataforma tecnológica existente e implementar nuevas soluciones tecnológicas que permitan la atención de trámites y servicios de forma eficiente, así como propender por la confidencialidad, integridad y disponibilidad de la información necesaria para el cumplimiento de las funciones asignadas a la Entidad, todo lo anterior alineado con las metodologías de gestión que el gobierno emita, la arquitectura empresarial y normas legales vigentes.</t>
  </si>
  <si>
    <t>ALCANCE</t>
  </si>
  <si>
    <t>Incluye la identificación de necesidades TIC, la definición del plan estratégico de Tecnologías de la Información, la gestión precontractual y contractual de inversión y funcionamiento, la gestión de los servicios de infraestructura y microinformática, la gestión e implementación de los proyectos TIC, la implementación, monitoreo y gestión de controles de seguridad informática, mantener y soportar el Laboratorio Forense y la adquisición y mejoramiento continuo de los sistemas de información.</t>
  </si>
  <si>
    <t>RESPONSABLE</t>
  </si>
  <si>
    <r>
      <rPr>
        <b/>
        <sz val="11"/>
        <rFont val="Verdana"/>
        <family val="2"/>
      </rPr>
      <t>Líder de Proceso</t>
    </r>
    <r>
      <rPr>
        <sz val="11"/>
        <rFont val="Verdana"/>
        <family val="2"/>
      </rPr>
      <t xml:space="preserve">
Director de Tecnología de la Información y las Comunicaciones
</t>
    </r>
    <r>
      <rPr>
        <b/>
        <sz val="11"/>
        <rFont val="Verdana"/>
        <family val="2"/>
      </rPr>
      <t xml:space="preserve">
Responsables de la Actualización:</t>
    </r>
    <r>
      <rPr>
        <sz val="11"/>
        <rFont val="Verdana"/>
        <family val="2"/>
      </rPr>
      <t xml:space="preserve"> 
1. Coordinador Grupo de Innovación, Desarrollo y Arquitectura de Aplicaciones, 
2. Coordinador Grupo de Sistemas y Arquitectura de Tecnología
3. Coordinador Grupo Arquitectura de Datos
4. Coordinador Grupo de Proyectos de Tecnología
5. Coordinador del Grupo de Seguridad e Informática Forense</t>
    </r>
  </si>
  <si>
    <t>PROVEEDOR</t>
  </si>
  <si>
    <t>ENTRADA/INSUMO</t>
  </si>
  <si>
    <t>CICLO PHVA</t>
  </si>
  <si>
    <t>ACTIVIDAD / DESCRIPCIÓN DE LA ACTIVIDAD</t>
  </si>
  <si>
    <t>SALIDA</t>
  </si>
  <si>
    <t>CLIENTE</t>
  </si>
  <si>
    <t xml:space="preserve">Entidades del estado 
Proceso Gestión Estratégica
Todos los Procesos </t>
  </si>
  <si>
    <t>-Normatividad aplicable y Marco Regulatorio Institucional
-Plan Nacional de Desarrollo
-Plan estratégico Sectorial 
-PETI-Sectorial
-Modelo Integrado de Planeación y Gestión
-Direccionamiento estratégico  institucional
-Políticas institucionales
-Arquitectura empresarial
-Necesidades de informac+H14ión y tecnología
Marco de Referencia de Arquitectura Empresarial (MAE- MGGTI- MGPTI)</t>
  </si>
  <si>
    <t>P</t>
  </si>
  <si>
    <t>Formular y actualizar políticas, lineamientos, estrategias, riesgos, planes y proyectos para la gestión de Tecnologías de la Información y comunicación, procurando la maximización de beneficios, la optimización de los recursos y la mitigación de los riesgo, a través de la definición del Plan Estratégico de Tecnología - PETI y la  implementación de los lineamientos de la Política de Gobierno y seguridad Digital. (MRAE).</t>
  </si>
  <si>
    <t>-Plan Estratégico de Tecnología (PETI), actualizado
-Formulario Único de Reporte y Avance de Gestión FURAG, actualizado
-Estrategia de Seguridad Digital  
-Plan de Seguridad y privacidad de la información
-Mecanismo de toma de decisiones de TI
-Informes y respuestas a solicitudes de organismos de control
-Plan de Recuperación de Desastres Tecnológicos
Plan de aplicabilidad de los lineamientos del Marco de Referencia de Arquitectura Empresarial (MAE- MGGTI- MGPTI)</t>
  </si>
  <si>
    <t>Todos los procesos 
Grupos de Interés
Sociedades y personas sujetos a supervisión
MINTIC</t>
  </si>
  <si>
    <t>Proceso Gestión de Infraestructura y Tecnologías de Información</t>
  </si>
  <si>
    <t>-Plan Estratégico de Tecnología (PETI) 
-Estrategia de Seguridad Digital
-Mapa de Ruta de Proyectos</t>
  </si>
  <si>
    <t>Formular o actualizar proyectos de inversión y de funcionamiento.
Definir el plan anual de adquisiciones.</t>
  </si>
  <si>
    <t>Plan anual de adquisiciones</t>
  </si>
  <si>
    <t>Todos los procesos</t>
  </si>
  <si>
    <t>H</t>
  </si>
  <si>
    <t>Realizar actividades precontractuales y contractuales.</t>
  </si>
  <si>
    <t>Contratos de bienes y servicios suscritos</t>
  </si>
  <si>
    <t>-Plan Estrategico de (PETI)
-Contratos de Bienes y Servicios
-Proyectos Sectoriales</t>
  </si>
  <si>
    <t>Establecer y ejecutar lineamientos generales para la correcta gestión de los recursos de tiempo, costos, Calidad, riesgos de los proyectos de tecnología de la Entidad,  generando valor y cumplimiento de la solución a las necesidades establecidas.</t>
  </si>
  <si>
    <t>-Proyectos o Soluciones implementadas
-Catálogo de Servicios Actualizado</t>
  </si>
  <si>
    <t xml:space="preserve">Todos los procesos
Grupos de Interés
Sociedades y personas sujetos a supervisión
Entidades Públicas Asociadas
Ciudadanos </t>
  </si>
  <si>
    <t>Contratistas y proveedores
Proceso Gestión de Infraestructura y Tecnologías de Información
Todos los Procesos de la Entidad</t>
  </si>
  <si>
    <t>-Necesidades de Software, de soporte a Sistemas de Información.
-Solicitudes, informes y requerimientos
-Plan estratégico de las tecnologías de la información y la comunicación PETI
-Plan de Seguridad y privacidad de la Información - Estrategia de Seguridad Digital
-Plan de tratamiento de riesgos de seguridad de la información</t>
  </si>
  <si>
    <t>Gestionar soluciones de necesidades para la adquisición, desarrollo y mantenimiento de software.</t>
  </si>
  <si>
    <t>-Catalogo de Software actualizado.
-Licenciamientos vigentes y servicios con soporte activo.</t>
  </si>
  <si>
    <t>Entidades del estado
Todos los procesos de la Entidad</t>
  </si>
  <si>
    <t>-Catalogo de Software actualizado
-Solicitudes, Incidencias, Requerimientos, actas de reuniones con Proveedores
-Estrategia de Seguridad Digital 
-Plan de Seguridad y privacidad de la Información
-Plan de tratamiento de riesgos de seguridad de la información
-Plan de Recuperación ante Desastres</t>
  </si>
  <si>
    <t>Gestionar y administrar la infraestructura tecnológica  de la Entidad para asegurar su capacidad, disponibilidad, continuidad y respaldo.
Realizar el monitoreo y gestión de eventos de la operación de los servicios tecnológicos, validando los criterios de calidad y la gestión de servicios, según los ANS acordados.
Gestionar las solicitudes, incidentes, problemas, necesidades e implementación de nuevas herramientas.</t>
  </si>
  <si>
    <t>-Identificación, evaluación y viabilidad de las necesidades TIC, de las áreas e Intendencias
-Contratos de productos y/o servicios de infraestructura TI.
-Tiquetes para la atención de servicios.
-Solución de requerimientos según ANS
-Diagnóstico de la infraestructura TI
-Informes de operación y plan de mejora del servicio.
-Cierre de salidas no conformes.
-Plan de Recuperación de desastres tecnológicos
-Informes de mantenimiento y funcionamiento de la Infraestructura tecnológica 
-Catálogo de Servicios</t>
  </si>
  <si>
    <t>Entidades del estado
Proceso Gestión de Infraestructura y Tecnologías de Información
Todos los procesos de la Entidad</t>
  </si>
  <si>
    <t>-Requerimientos e incidentes en servicios tecnológicos y plataforma tecnológica
-Catálogo de Servicios</t>
  </si>
  <si>
    <t>Atender y solucionar requerimientos, incidentes y problemas reportados tanto de infraestructura, como de microinformática y sistemas de información  y la gestión de servicios, según los ANS acordados.</t>
  </si>
  <si>
    <t>-Tiquetes de mesa de ayuda para la atención de servicios.
-Solución de requerimientos según ANS
-Reporte de Solución y lecciones aprendidas</t>
  </si>
  <si>
    <t>Todos los procesos
Proceso Gestión de Infraestructura y Tecnologías de Información</t>
  </si>
  <si>
    <t>1.Funcion Publica
2.Presidencia
3.Todos los procesos
4. Ministerio TIC</t>
  </si>
  <si>
    <t>1,2,3.Resoluciones-Politicas, lineamientos de Gobernanza de Datos y PNDI
3.Requerimientos por Correo Electrónico
3.Requerimientos por Radicado
3Solicitudes Mesa de Ayuda
4. Marco de Referencia de Arquitectura Empresarial (MAE, MGGTI y MGPTI)</t>
  </si>
  <si>
    <t>Gestionar e implementar la gobernanza de la infraestructura de datos es esencial para consolidar una estrategia sectorial alineada con el Plan Nacional de Desarrollo de Infraestructura de Datos (PNDI) y la Hoja de Ruta de Datos (HDR). En este sentido, se identifican y priorizan las iniciativas de datos más relevantes en el sector, estableciendo un marco para integrarlas dentro del Plan Estratégico de Tecnologías de la Información (PETI), garantizando así su alineación con los objetivos institucionales y estratégicos de la entidad
El Grupo de Arquitectua  de Datos gestionara información de la Superintendencia de Sociedades mediante el diseño y control del ciclo de vida de los datos, el gobierno de datos e información, la gestión de calidad, y la publicación en Datos Abiertos. Esta actividad abarca la identificación y manejo de datos maestros, transaccionales, de referencia y geoespaciales, con un enfoque en la preservación a largo plazo de documentos y datos electrónicos, conforme a los lineamientos del Archivo General de la Nación y la Política de Gobierno Digital. La DTIC, también asegura el uso eficiente de herramientas de análisis y el procesamiento de datos, apoyando la toma de decisiones informadas en servicios, políticas y proyectos de interés
El Grupo de Arquitectua  de Datos, garantizara la disponibilidad de los datos estadísticos que generen las áreas funcionales de la entidad
Atender, gestionar y generar la información, reportes, calidad de datos, procedimientos de extracción y transformación de la información y los datos de la Entidad para apoyar a las áreas en la toma de decisiones basadas en datos.</t>
  </si>
  <si>
    <t>1. Productos Resultantes de la HDR- PNDI
2. Soportes de gestión y lecciones aprendidas
3. Productos resultantes de la aplicabilidad del Dominio de Información del Modelo de Gobierno de TI</t>
  </si>
  <si>
    <t>1.3Proceso Gestión de Infraestructura y Tecnologías de Información
1,2,3Todos los procesos</t>
  </si>
  <si>
    <t>Proceso Investigaciones Administrativas, Proceso de Intervención, Proceso de liquidación judicial, Procesos Societarios</t>
  </si>
  <si>
    <t xml:space="preserve">Requerimientos de recolección de información en sociedades </t>
  </si>
  <si>
    <t>Aplicar técnicas de recolección, indexación, cargue de evidencias en servidores para investigaciones especiales. 
Custodia de evidencia recolectada.
Administración del laboratorio Forense. Asimismo, adquisición, actualización, asesoría sobre las herramientas de investigación forense.</t>
  </si>
  <si>
    <t>Información lista para uso de herramientas de investigación forense.
Inventarios de evidencias digitales.</t>
  </si>
  <si>
    <t>Entidades del Estado
Proceso Gestión Integral
Proceso Gestión de Infraestructura y Tecnologías de Información</t>
  </si>
  <si>
    <t>-Políticas instutucionales
-Normatividad aplicable y Marco Regulatorio Institucional
-Modelo Integrado de Planeación y Gestión
-Plan de tratamiento de riesgos de seguridad de la Información
-Plan de Recuperación ante desastres</t>
  </si>
  <si>
    <t xml:space="preserve">Aplicar controles y procedimientos definidos para cumplir con la Seguridad y Privacidad de la Información.
Definir e Implementar los lineamientos, herramientas y controles para la protección de la información digital en custodia de la Dirección de Tecnologías de la información y las comunicaciones  y la administración de la seguridad perimetral y digital de la Entidad.  </t>
  </si>
  <si>
    <t>-Registro de aplicación de controles
-Autodiagnósticos.
-Estrategia de Seguridad digital</t>
  </si>
  <si>
    <t>Proceso Gestión de Infraestructura y Tecnologías de Información
Todos los procesos</t>
  </si>
  <si>
    <t>Proceso Gestión Integral</t>
  </si>
  <si>
    <t xml:space="preserve">Orientaciones y directrices contempladas en los sistemas de gestión       </t>
  </si>
  <si>
    <t xml:space="preserve">Implementación de los sistemas de gestión: Ambiental, Calidad, Seguridad de la información, Seguridad y Salud en el Trabajo y Empresa Familiarmente Responsable.       </t>
  </si>
  <si>
    <t>Cumplimiento de requisitos en el marco de cada sistema de gestión y entrega de servicios que satisfagan las expectativas de los usuarios.</t>
  </si>
  <si>
    <t>Todos los procesos
Usuarios internos y externos
Entes certificadores
Entes de control</t>
  </si>
  <si>
    <t>Contratos en ejecución</t>
  </si>
  <si>
    <t>V</t>
  </si>
  <si>
    <t>Supervisar el cumplimiento de los contratos asociados a la adquisición, renovación, soporte y mantenimiento de la plataforma Tecnológica  de Hardware, Software y Comunicaciones de la Entidad.</t>
  </si>
  <si>
    <t>Informes de supervisión.</t>
  </si>
  <si>
    <t>Proceso Gestión de Infraestructura y Tecnologías de Información
Contratistas y Proveedores</t>
  </si>
  <si>
    <t>-Indicadores de gestión
-Reporte de controles de riesgos</t>
  </si>
  <si>
    <t>Verificar la gestión del proceso, conforme a lineamientos del gobierno y del Sistema de Gestión Integrado.</t>
  </si>
  <si>
    <t>Informes de cumplimiento</t>
  </si>
  <si>
    <t>Todos los procesos, Otras Entidades Estatales, Órganos de Control</t>
  </si>
  <si>
    <t>Informes de Auditorias internas y externas,  resultados de indicadores, oportunidades de mejora</t>
  </si>
  <si>
    <t>A</t>
  </si>
  <si>
    <t>Formular y ejecutar acciones correctivas, preventivas y de mejora necesarias, con base en las verificaciones realizadas y las no conformidades detectadas en el proceso de auditoría interna y externa.</t>
  </si>
  <si>
    <t>Planes  de Mejoramiento</t>
  </si>
  <si>
    <t>Todos los procesos, Otras Entidades Estatales, Órganos de control</t>
  </si>
  <si>
    <t>DOCUMENTOS ASOCIADOS</t>
  </si>
  <si>
    <t>DOCUMENTOS</t>
  </si>
  <si>
    <t>FORMATOS</t>
  </si>
  <si>
    <t>EXTERNOS</t>
  </si>
  <si>
    <t>https://www.supersociedades.gov.co/documents/107391/3472445/GINT-PR-013_IndexacionPreparacionInformacion.pdf/f7b4e805-1c8c-8e05-3f70-de03f4b8723a?t=1739821760761</t>
  </si>
  <si>
    <t xml:space="preserve">MEDICIÓN Y CONTROL </t>
  </si>
  <si>
    <t>REQUISITOS LEGALES</t>
  </si>
  <si>
    <t>OTROS REQUISITOS SGI</t>
  </si>
  <si>
    <t>Servicio No Conforme (N/A)</t>
  </si>
  <si>
    <t>Otros Requisitos (Según aplique)</t>
  </si>
  <si>
    <t>RECURSOS</t>
  </si>
  <si>
    <t>Recurso Humano - Recursos Financieros - Infraestructura</t>
  </si>
  <si>
    <t>Proceso: Gestión Integral, Código: GIN–FM–033, Versión: 001, Vigencia: 26/02/2025
Verifique que este documento corresponda a la versión vigente antes de su uso</t>
  </si>
  <si>
    <t>CONTROL DE CAMBIOS</t>
  </si>
  <si>
    <t>Fecha</t>
  </si>
  <si>
    <t xml:space="preserve">Descripción del Cambio </t>
  </si>
  <si>
    <t>001</t>
  </si>
  <si>
    <t>Sin dato</t>
  </si>
  <si>
    <t>Creación del documento</t>
  </si>
  <si>
    <t>002</t>
  </si>
  <si>
    <t>Actualización del documento</t>
  </si>
  <si>
    <t>003</t>
  </si>
  <si>
    <t>004</t>
  </si>
  <si>
    <t>005</t>
  </si>
  <si>
    <t>006</t>
  </si>
  <si>
    <t>007</t>
  </si>
  <si>
    <t>008</t>
  </si>
  <si>
    <t>010</t>
  </si>
  <si>
    <t>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</si>
</sst>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1"/>
      <color theme="1"/>
      <name val="Nunito"/>
    </font>
    <font>
      <u/>
      <sz val="11"/>
      <color theme="1"/>
      <name val="Nunito"/>
    </font>
    <font>
      <sz val="9"/>
      <color indexed="81"/>
      <name val="Tahoma"/>
      <family val="2"/>
    </font>
    <font>
      <b/>
      <sz val="11"/>
      <color theme="1"/>
      <name val="Verdana"/>
      <family val="2"/>
    </font>
    <font>
      <sz val="11"/>
      <color theme="1"/>
      <name val="Verdana"/>
      <family val="2"/>
    </font>
    <font>
      <sz val="9"/>
      <color theme="1"/>
      <name val="Nunito"/>
    </font>
    <font>
      <sz val="12"/>
      <color theme="1"/>
      <name val="Verdana"/>
      <family val="2"/>
    </font>
    <font>
      <sz val="11"/>
      <color theme="0"/>
      <name val="Nunito"/>
    </font>
    <font>
      <b/>
      <sz val="12"/>
      <color theme="0"/>
      <name val="Verdana"/>
      <family val="2"/>
    </font>
    <font>
      <sz val="11"/>
      <name val="Verdana"/>
      <family val="2"/>
    </font>
    <font>
      <b/>
      <sz val="11"/>
      <name val="Verdana"/>
      <family val="2"/>
    </font>
    <font>
      <u/>
      <sz val="11"/>
      <color theme="10"/>
      <name val="Verdana"/>
      <family val="2"/>
    </font>
    <font>
      <u/>
      <sz val="14"/>
      <color rgb="FF0000FF"/>
      <name val="Verdana"/>
      <family val="2"/>
    </font>
    <font>
      <b/>
      <sz val="14"/>
      <color theme="1"/>
      <name val="Verdana"/>
      <family val="2"/>
    </font>
    <font>
      <sz val="14"/>
      <color theme="1"/>
      <name val="Verdana"/>
      <family val="2"/>
    </font>
    <font>
      <u/>
      <sz val="14"/>
      <color theme="10"/>
      <name val="Verdana"/>
      <family val="2"/>
    </font>
    <font>
      <sz val="12"/>
      <color rgb="FF000000"/>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24">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textRotation="90"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0" fillId="0" borderId="1" xfId="0" applyBorder="1"/>
    <xf numFmtId="0" fontId="0" fillId="0" borderId="15" xfId="0" applyBorder="1"/>
    <xf numFmtId="0" fontId="0" fillId="0" borderId="17" xfId="0" applyBorder="1"/>
    <xf numFmtId="0" fontId="0" fillId="0" borderId="18" xfId="0" applyBorder="1"/>
    <xf numFmtId="0" fontId="12" fillId="2" borderId="0" xfId="0" applyFont="1" applyFill="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horizontal="left" vertical="center" wrapText="1"/>
    </xf>
    <xf numFmtId="0" fontId="9" fillId="0" borderId="2" xfId="0" applyFont="1" applyBorder="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3" fillId="4" borderId="21"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49" fontId="14" fillId="2" borderId="19" xfId="0" applyNumberFormat="1" applyFont="1" applyFill="1" applyBorder="1" applyAlignment="1">
      <alignment vertical="center"/>
    </xf>
    <xf numFmtId="49" fontId="14" fillId="2" borderId="20" xfId="0" applyNumberFormat="1" applyFont="1" applyFill="1" applyBorder="1" applyAlignment="1">
      <alignment vertical="center"/>
    </xf>
    <xf numFmtId="49" fontId="14" fillId="2" borderId="14" xfId="0" applyNumberFormat="1" applyFont="1" applyFill="1" applyBorder="1" applyAlignment="1">
      <alignment vertical="center"/>
    </xf>
    <xf numFmtId="49" fontId="14" fillId="2" borderId="16" xfId="0" applyNumberFormat="1" applyFont="1" applyFill="1" applyBorder="1" applyAlignment="1">
      <alignment vertical="center"/>
    </xf>
    <xf numFmtId="14" fontId="21" fillId="0" borderId="1" xfId="0" applyNumberFormat="1" applyFont="1" applyBorder="1" applyAlignment="1">
      <alignment horizontal="center" vertical="center"/>
    </xf>
    <xf numFmtId="49" fontId="14" fillId="2" borderId="22" xfId="0" applyNumberFormat="1" applyFont="1" applyFill="1" applyBorder="1" applyAlignment="1">
      <alignment horizontal="center" vertical="center"/>
    </xf>
    <xf numFmtId="0" fontId="9" fillId="0" borderId="15" xfId="0" applyFont="1" applyBorder="1"/>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16" fillId="2" borderId="9"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10" xfId="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6" fillId="2" borderId="9" xfId="1" applyFont="1" applyFill="1" applyBorder="1" applyAlignment="1">
      <alignment vertical="center" wrapText="1"/>
    </xf>
    <xf numFmtId="0" fontId="16" fillId="2" borderId="0" xfId="1" applyFont="1" applyFill="1" applyBorder="1" applyAlignment="1">
      <alignment vertical="center" wrapText="1"/>
    </xf>
    <xf numFmtId="0" fontId="16" fillId="2" borderId="10" xfId="1" applyFont="1" applyFill="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quotePrefix="1" applyFont="1" applyBorder="1" applyAlignment="1">
      <alignment horizontal="center" vertical="center" wrapText="1"/>
    </xf>
    <xf numFmtId="0" fontId="4" fillId="0" borderId="5"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16" fillId="2" borderId="0"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0" xfId="1"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16" fillId="0" borderId="9" xfId="1" applyFont="1" applyBorder="1" applyAlignment="1">
      <alignment horizontal="center" vertical="center" wrapText="1"/>
    </xf>
    <xf numFmtId="0" fontId="4"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6" fillId="0" borderId="0" xfId="1" applyFont="1" applyBorder="1" applyAlignment="1">
      <alignment horizontal="center" vertical="center" wrapText="1"/>
    </xf>
    <xf numFmtId="0" fontId="16" fillId="0" borderId="10" xfId="1" applyFont="1" applyBorder="1" applyAlignment="1">
      <alignment horizontal="center" vertical="center" wrapText="1"/>
    </xf>
    <xf numFmtId="0" fontId="4" fillId="0" borderId="1" xfId="0" quotePrefix="1" applyFont="1" applyBorder="1" applyAlignment="1">
      <alignment horizontal="center" vertical="center" wrapText="1"/>
    </xf>
    <xf numFmtId="0" fontId="6" fillId="2" borderId="0" xfId="1"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6" fillId="2" borderId="0" xfId="1" applyFont="1" applyFill="1" applyBorder="1" applyAlignment="1">
      <alignment vertical="center" wrapText="1"/>
    </xf>
    <xf numFmtId="0" fontId="14" fillId="2" borderId="0" xfId="0" applyFont="1" applyFill="1" applyAlignment="1">
      <alignment horizontal="center" vertical="center" wrapText="1"/>
    </xf>
    <xf numFmtId="0" fontId="9" fillId="2" borderId="0" xfId="0" applyFont="1" applyFill="1" applyAlignment="1">
      <alignment horizontal="center" vertical="center" wrapText="1"/>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14" fontId="14" fillId="2" borderId="1" xfId="0" applyNumberFormat="1" applyFont="1" applyFill="1" applyBorder="1" applyAlignment="1">
      <alignment horizontal="center" vertical="center"/>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4" fillId="2" borderId="1" xfId="0" applyFont="1" applyFill="1" applyBorder="1" applyAlignment="1">
      <alignment horizontal="center"/>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0" fillId="0" borderId="0" xfId="0" applyFont="1" applyAlignment="1">
      <alignment horizontal="center" vertical="center" wrapText="1"/>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20" fillId="2" borderId="1"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5" xfId="1" applyFont="1" applyFill="1" applyBorder="1" applyAlignment="1">
      <alignment horizontal="center" vertical="center" wrapText="1"/>
    </xf>
    <xf numFmtId="0" fontId="20" fillId="2" borderId="4" xfId="1" applyFont="1" applyFill="1" applyBorder="1" applyAlignment="1">
      <alignment horizontal="center" vertical="center" wrapText="1"/>
    </xf>
    <xf numFmtId="0" fontId="9"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0" fillId="0" borderId="3"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18" fillId="3" borderId="1" xfId="0" applyFont="1" applyFill="1" applyBorder="1" applyAlignment="1">
      <alignment horizontal="center" vertical="center" wrapText="1"/>
    </xf>
    <xf numFmtId="0" fontId="16" fillId="2" borderId="11"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0" xfId="0" applyFont="1" applyFill="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222251</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persociedades.gov.co/documents/107391/3472445/GINT-PR-013_IndexacionPreparacionInformacion.pdf/f7b4e805-1c8c-8e05-3f70-de03f4b8723a?t=1739821760761"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A83"/>
  <sheetViews>
    <sheetView showGridLines="0" tabSelected="1" topLeftCell="A38" zoomScale="85" zoomScaleNormal="85" workbookViewId="0">
      <selection activeCell="I49" sqref="I49:L49"/>
    </sheetView>
  </sheetViews>
  <sheetFormatPr baseColWidth="10" defaultColWidth="11.42578125" defaultRowHeight="16.5" x14ac:dyDescent="0.25"/>
  <cols>
    <col min="1" max="1" width="1.42578125" style="2" customWidth="1"/>
    <col min="2" max="2" width="5.7109375" style="2" customWidth="1"/>
    <col min="3" max="3" width="14.85546875" style="2" customWidth="1"/>
    <col min="4" max="4" width="5.7109375" style="2" customWidth="1"/>
    <col min="5" max="5" width="6.5703125" style="2" customWidth="1"/>
    <col min="6" max="8" width="5.7109375" style="2" customWidth="1"/>
    <col min="9" max="9" width="50.28515625" style="2" customWidth="1"/>
    <col min="10" max="11" width="6.28515625" style="2" customWidth="1"/>
    <col min="12" max="12" width="17.710937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28515625" style="2" customWidth="1"/>
    <col min="19" max="19" width="14.7109375" style="2" customWidth="1"/>
    <col min="20" max="20" width="13.140625" style="2" customWidth="1"/>
    <col min="21" max="21" width="43.85546875" style="2" customWidth="1"/>
    <col min="22" max="24" width="6.7109375" style="2" customWidth="1"/>
    <col min="25" max="26" width="5.7109375" style="2" customWidth="1"/>
    <col min="27" max="30" width="6.7109375" style="2" customWidth="1"/>
    <col min="31" max="31" width="8.140625" style="2" customWidth="1"/>
    <col min="32" max="16384" width="11.42578125" style="2"/>
  </cols>
  <sheetData>
    <row r="1" spans="1:31" ht="30" customHeight="1" x14ac:dyDescent="0.25">
      <c r="A1" s="1"/>
      <c r="B1" s="82"/>
      <c r="C1" s="82"/>
      <c r="D1" s="82"/>
      <c r="E1" s="82"/>
      <c r="F1" s="82"/>
      <c r="G1" s="82"/>
      <c r="H1" s="82"/>
      <c r="I1" s="66" t="s">
        <v>0</v>
      </c>
      <c r="J1" s="66"/>
      <c r="K1" s="66"/>
      <c r="L1" s="66"/>
      <c r="M1" s="66"/>
      <c r="N1" s="66"/>
      <c r="O1" s="66"/>
      <c r="P1" s="66"/>
      <c r="Q1" s="66"/>
      <c r="R1" s="66"/>
      <c r="S1" s="66"/>
      <c r="T1" s="66"/>
      <c r="U1" s="66"/>
      <c r="V1" s="65" t="s">
        <v>1</v>
      </c>
      <c r="W1" s="65"/>
      <c r="X1" s="65"/>
      <c r="Y1" s="65"/>
      <c r="Z1" s="65"/>
      <c r="AA1" s="70" t="s">
        <v>2</v>
      </c>
      <c r="AB1" s="70"/>
      <c r="AC1" s="70"/>
      <c r="AD1" s="70"/>
      <c r="AE1" s="70"/>
    </row>
    <row r="2" spans="1:31" ht="30" customHeight="1" x14ac:dyDescent="0.25">
      <c r="A2" s="1"/>
      <c r="B2" s="82"/>
      <c r="C2" s="82"/>
      <c r="D2" s="82"/>
      <c r="E2" s="82"/>
      <c r="F2" s="82"/>
      <c r="G2" s="82"/>
      <c r="H2" s="82"/>
      <c r="I2" s="66"/>
      <c r="J2" s="66"/>
      <c r="K2" s="66"/>
      <c r="L2" s="66"/>
      <c r="M2" s="66"/>
      <c r="N2" s="66"/>
      <c r="O2" s="66"/>
      <c r="P2" s="66"/>
      <c r="Q2" s="66"/>
      <c r="R2" s="66"/>
      <c r="S2" s="66"/>
      <c r="T2" s="66"/>
      <c r="U2" s="66"/>
      <c r="V2" s="65" t="s">
        <v>3</v>
      </c>
      <c r="W2" s="65"/>
      <c r="X2" s="65"/>
      <c r="Y2" s="65"/>
      <c r="Z2" s="65"/>
      <c r="AA2" s="71" t="s">
        <v>4</v>
      </c>
      <c r="AB2" s="71"/>
      <c r="AC2" s="71"/>
      <c r="AD2" s="71"/>
      <c r="AE2" s="71"/>
    </row>
    <row r="3" spans="1:31" ht="30" customHeight="1" x14ac:dyDescent="0.25">
      <c r="A3" s="1"/>
      <c r="B3" s="82"/>
      <c r="C3" s="82"/>
      <c r="D3" s="82"/>
      <c r="E3" s="82"/>
      <c r="F3" s="82"/>
      <c r="G3" s="82"/>
      <c r="H3" s="82"/>
      <c r="I3" s="66" t="s">
        <v>5</v>
      </c>
      <c r="J3" s="66"/>
      <c r="K3" s="66"/>
      <c r="L3" s="66"/>
      <c r="M3" s="66"/>
      <c r="N3" s="66"/>
      <c r="O3" s="66"/>
      <c r="P3" s="66"/>
      <c r="Q3" s="66"/>
      <c r="R3" s="66"/>
      <c r="S3" s="66"/>
      <c r="T3" s="66"/>
      <c r="U3" s="66"/>
      <c r="V3" s="65" t="s">
        <v>6</v>
      </c>
      <c r="W3" s="65"/>
      <c r="X3" s="65"/>
      <c r="Y3" s="65"/>
      <c r="Z3" s="65"/>
      <c r="AA3" s="76">
        <v>44764</v>
      </c>
      <c r="AB3" s="70"/>
      <c r="AC3" s="70"/>
      <c r="AD3" s="70"/>
      <c r="AE3" s="70"/>
    </row>
    <row r="4" spans="1:31" ht="30" customHeight="1" x14ac:dyDescent="0.25">
      <c r="A4" s="1"/>
      <c r="B4" s="82"/>
      <c r="C4" s="82"/>
      <c r="D4" s="82"/>
      <c r="E4" s="82"/>
      <c r="F4" s="82"/>
      <c r="G4" s="82"/>
      <c r="H4" s="82"/>
      <c r="I4" s="66"/>
      <c r="J4" s="66"/>
      <c r="K4" s="66"/>
      <c r="L4" s="66"/>
      <c r="M4" s="66"/>
      <c r="N4" s="66"/>
      <c r="O4" s="66"/>
      <c r="P4" s="66"/>
      <c r="Q4" s="66"/>
      <c r="R4" s="66"/>
      <c r="S4" s="66"/>
      <c r="T4" s="66"/>
      <c r="U4" s="66"/>
      <c r="V4" s="66" t="s">
        <v>7</v>
      </c>
      <c r="W4" s="65"/>
      <c r="X4" s="65"/>
      <c r="Y4" s="65"/>
      <c r="Z4" s="65"/>
      <c r="AA4" s="72" t="s">
        <v>8</v>
      </c>
      <c r="AB4" s="72"/>
      <c r="AC4" s="72"/>
      <c r="AD4" s="72"/>
      <c r="AE4" s="72"/>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24.95" customHeight="1" x14ac:dyDescent="0.25">
      <c r="A6" s="1"/>
      <c r="B6" s="86" t="s">
        <v>9</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row>
    <row r="7" spans="1:31" ht="49.5" customHeight="1" x14ac:dyDescent="0.25">
      <c r="A7" s="1"/>
      <c r="B7" s="80" t="s">
        <v>10</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1" ht="8.1" customHeight="1" x14ac:dyDescent="0.25">
      <c r="A8" s="1"/>
      <c r="B8" s="68"/>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1" ht="24.95" customHeight="1" x14ac:dyDescent="0.25">
      <c r="A9" s="1"/>
      <c r="B9" s="81" t="s">
        <v>11</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row>
    <row r="10" spans="1:31" ht="48.75" customHeight="1" x14ac:dyDescent="0.25">
      <c r="A10" s="1"/>
      <c r="B10" s="80" t="s">
        <v>12</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row>
    <row r="11" spans="1:31" ht="8.1" customHeight="1" x14ac:dyDescent="0.25">
      <c r="A11" s="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row>
    <row r="12" spans="1:31" ht="24.95" customHeight="1" x14ac:dyDescent="0.25">
      <c r="A12" s="1"/>
      <c r="B12" s="81" t="s">
        <v>13</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row>
    <row r="13" spans="1:31" ht="139.5" customHeight="1" x14ac:dyDescent="0.25">
      <c r="A13" s="1"/>
      <c r="B13" s="77" t="s">
        <v>14</v>
      </c>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9"/>
    </row>
    <row r="14" spans="1:31" ht="8.1" customHeight="1" x14ac:dyDescent="0.25">
      <c r="A14" s="1"/>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row>
    <row r="15" spans="1:31" s="5" customFormat="1" ht="31.5" customHeight="1" x14ac:dyDescent="0.25">
      <c r="A15" s="4"/>
      <c r="B15" s="57" t="s">
        <v>15</v>
      </c>
      <c r="C15" s="57"/>
      <c r="D15" s="57"/>
      <c r="E15" s="57" t="s">
        <v>16</v>
      </c>
      <c r="F15" s="57"/>
      <c r="G15" s="57"/>
      <c r="H15" s="57"/>
      <c r="I15" s="57"/>
      <c r="J15" s="57" t="s">
        <v>17</v>
      </c>
      <c r="K15" s="57"/>
      <c r="L15" s="73" t="s">
        <v>18</v>
      </c>
      <c r="M15" s="74"/>
      <c r="N15" s="74"/>
      <c r="O15" s="74"/>
      <c r="P15" s="74"/>
      <c r="Q15" s="74"/>
      <c r="R15" s="74"/>
      <c r="S15" s="74"/>
      <c r="T15" s="75"/>
      <c r="U15" s="57" t="s">
        <v>19</v>
      </c>
      <c r="V15" s="57"/>
      <c r="W15" s="57"/>
      <c r="X15" s="57"/>
      <c r="Y15" s="57"/>
      <c r="Z15" s="57" t="s">
        <v>20</v>
      </c>
      <c r="AA15" s="57"/>
      <c r="AB15" s="57"/>
      <c r="AC15" s="57"/>
      <c r="AD15" s="57"/>
      <c r="AE15" s="57"/>
    </row>
    <row r="16" spans="1:31" s="5" customFormat="1" ht="179.25" customHeight="1" x14ac:dyDescent="0.25">
      <c r="A16" s="4"/>
      <c r="B16" s="40" t="s">
        <v>21</v>
      </c>
      <c r="C16" s="41"/>
      <c r="D16" s="42"/>
      <c r="E16" s="43" t="s">
        <v>22</v>
      </c>
      <c r="F16" s="41"/>
      <c r="G16" s="41"/>
      <c r="H16" s="41"/>
      <c r="I16" s="42"/>
      <c r="J16" s="40" t="s">
        <v>23</v>
      </c>
      <c r="K16" s="42"/>
      <c r="L16" s="40" t="s">
        <v>24</v>
      </c>
      <c r="M16" s="41"/>
      <c r="N16" s="41"/>
      <c r="O16" s="41"/>
      <c r="P16" s="41"/>
      <c r="Q16" s="41"/>
      <c r="R16" s="41"/>
      <c r="S16" s="41"/>
      <c r="T16" s="42"/>
      <c r="U16" s="43" t="s">
        <v>25</v>
      </c>
      <c r="V16" s="41"/>
      <c r="W16" s="41"/>
      <c r="X16" s="41"/>
      <c r="Y16" s="42"/>
      <c r="Z16" s="40" t="s">
        <v>26</v>
      </c>
      <c r="AA16" s="41"/>
      <c r="AB16" s="41"/>
      <c r="AC16" s="41"/>
      <c r="AD16" s="41"/>
      <c r="AE16" s="42"/>
    </row>
    <row r="17" spans="1:31" s="5" customFormat="1" ht="74.25" customHeight="1" x14ac:dyDescent="0.25">
      <c r="A17" s="4"/>
      <c r="B17" s="56" t="s">
        <v>27</v>
      </c>
      <c r="C17" s="56"/>
      <c r="D17" s="56"/>
      <c r="E17" s="63" t="s">
        <v>28</v>
      </c>
      <c r="F17" s="56"/>
      <c r="G17" s="56"/>
      <c r="H17" s="56"/>
      <c r="I17" s="56"/>
      <c r="J17" s="56" t="s">
        <v>23</v>
      </c>
      <c r="K17" s="56"/>
      <c r="L17" s="40" t="s">
        <v>29</v>
      </c>
      <c r="M17" s="41"/>
      <c r="N17" s="41"/>
      <c r="O17" s="41"/>
      <c r="P17" s="41"/>
      <c r="Q17" s="41"/>
      <c r="R17" s="41"/>
      <c r="S17" s="41"/>
      <c r="T17" s="42"/>
      <c r="U17" s="40" t="s">
        <v>30</v>
      </c>
      <c r="V17" s="41"/>
      <c r="W17" s="41"/>
      <c r="X17" s="41"/>
      <c r="Y17" s="42"/>
      <c r="Z17" s="40" t="s">
        <v>31</v>
      </c>
      <c r="AA17" s="41"/>
      <c r="AB17" s="41"/>
      <c r="AC17" s="41"/>
      <c r="AD17" s="41"/>
      <c r="AE17" s="42"/>
    </row>
    <row r="18" spans="1:31" s="5" customFormat="1" ht="24.75" customHeight="1" x14ac:dyDescent="0.25">
      <c r="A18" s="4"/>
      <c r="B18" s="56" t="s">
        <v>31</v>
      </c>
      <c r="C18" s="56"/>
      <c r="D18" s="56"/>
      <c r="E18" s="56" t="s">
        <v>30</v>
      </c>
      <c r="F18" s="56"/>
      <c r="G18" s="56"/>
      <c r="H18" s="56"/>
      <c r="I18" s="56"/>
      <c r="J18" s="56" t="s">
        <v>32</v>
      </c>
      <c r="K18" s="56"/>
      <c r="L18" s="40" t="s">
        <v>33</v>
      </c>
      <c r="M18" s="41"/>
      <c r="N18" s="41"/>
      <c r="O18" s="41"/>
      <c r="P18" s="41"/>
      <c r="Q18" s="41"/>
      <c r="R18" s="41"/>
      <c r="S18" s="41"/>
      <c r="T18" s="42"/>
      <c r="U18" s="40" t="s">
        <v>34</v>
      </c>
      <c r="V18" s="41"/>
      <c r="W18" s="41"/>
      <c r="X18" s="41"/>
      <c r="Y18" s="42"/>
      <c r="Z18" s="40" t="s">
        <v>31</v>
      </c>
      <c r="AA18" s="41"/>
      <c r="AB18" s="41"/>
      <c r="AC18" s="41"/>
      <c r="AD18" s="41"/>
      <c r="AE18" s="42"/>
    </row>
    <row r="19" spans="1:31" s="5" customFormat="1" ht="72.75" customHeight="1" x14ac:dyDescent="0.25">
      <c r="A19" s="4"/>
      <c r="B19" s="40" t="s">
        <v>27</v>
      </c>
      <c r="C19" s="41"/>
      <c r="D19" s="42"/>
      <c r="E19" s="43" t="s">
        <v>35</v>
      </c>
      <c r="F19" s="41"/>
      <c r="G19" s="41"/>
      <c r="H19" s="41"/>
      <c r="I19" s="42"/>
      <c r="J19" s="40" t="s">
        <v>32</v>
      </c>
      <c r="K19" s="42"/>
      <c r="L19" s="40" t="s">
        <v>36</v>
      </c>
      <c r="M19" s="41"/>
      <c r="N19" s="41"/>
      <c r="O19" s="41"/>
      <c r="P19" s="41"/>
      <c r="Q19" s="41"/>
      <c r="R19" s="41"/>
      <c r="S19" s="41"/>
      <c r="T19" s="42"/>
      <c r="U19" s="43" t="s">
        <v>37</v>
      </c>
      <c r="V19" s="41"/>
      <c r="W19" s="41"/>
      <c r="X19" s="41"/>
      <c r="Y19" s="42"/>
      <c r="Z19" s="40" t="s">
        <v>38</v>
      </c>
      <c r="AA19" s="41"/>
      <c r="AB19" s="41"/>
      <c r="AC19" s="41"/>
      <c r="AD19" s="41"/>
      <c r="AE19" s="42"/>
    </row>
    <row r="20" spans="1:31" s="5" customFormat="1" ht="138" customHeight="1" x14ac:dyDescent="0.25">
      <c r="A20" s="4"/>
      <c r="B20" s="40" t="s">
        <v>39</v>
      </c>
      <c r="C20" s="41"/>
      <c r="D20" s="42"/>
      <c r="E20" s="43" t="s">
        <v>40</v>
      </c>
      <c r="F20" s="41"/>
      <c r="G20" s="41"/>
      <c r="H20" s="41"/>
      <c r="I20" s="42"/>
      <c r="J20" s="40" t="s">
        <v>32</v>
      </c>
      <c r="K20" s="42"/>
      <c r="L20" s="40" t="s">
        <v>41</v>
      </c>
      <c r="M20" s="41"/>
      <c r="N20" s="41"/>
      <c r="O20" s="41"/>
      <c r="P20" s="41"/>
      <c r="Q20" s="41"/>
      <c r="R20" s="41"/>
      <c r="S20" s="41"/>
      <c r="T20" s="42"/>
      <c r="U20" s="43" t="s">
        <v>42</v>
      </c>
      <c r="V20" s="41"/>
      <c r="W20" s="41"/>
      <c r="X20" s="41"/>
      <c r="Y20" s="42"/>
      <c r="Z20" s="40" t="s">
        <v>43</v>
      </c>
      <c r="AA20" s="41"/>
      <c r="AB20" s="41"/>
      <c r="AC20" s="41"/>
      <c r="AD20" s="41"/>
      <c r="AE20" s="42"/>
    </row>
    <row r="21" spans="1:31" s="5" customFormat="1" ht="135" customHeight="1" x14ac:dyDescent="0.25">
      <c r="A21" s="4"/>
      <c r="B21" s="40" t="s">
        <v>39</v>
      </c>
      <c r="C21" s="41" t="s">
        <v>39</v>
      </c>
      <c r="D21" s="42"/>
      <c r="E21" s="43" t="s">
        <v>44</v>
      </c>
      <c r="F21" s="41"/>
      <c r="G21" s="41"/>
      <c r="H21" s="41"/>
      <c r="I21" s="42"/>
      <c r="J21" s="40" t="s">
        <v>32</v>
      </c>
      <c r="K21" s="42"/>
      <c r="L21" s="40" t="s">
        <v>45</v>
      </c>
      <c r="M21" s="41"/>
      <c r="N21" s="41"/>
      <c r="O21" s="41"/>
      <c r="P21" s="41"/>
      <c r="Q21" s="41"/>
      <c r="R21" s="41"/>
      <c r="S21" s="41"/>
      <c r="T21" s="42"/>
      <c r="U21" s="43" t="s">
        <v>46</v>
      </c>
      <c r="V21" s="41"/>
      <c r="W21" s="41"/>
      <c r="X21" s="41"/>
      <c r="Y21" s="42"/>
      <c r="Z21" s="40" t="s">
        <v>47</v>
      </c>
      <c r="AA21" s="41"/>
      <c r="AB21" s="41"/>
      <c r="AC21" s="41"/>
      <c r="AD21" s="41"/>
      <c r="AE21" s="42"/>
    </row>
    <row r="22" spans="1:31" s="5" customFormat="1" ht="31.5" customHeight="1" x14ac:dyDescent="0.25">
      <c r="A22" s="4"/>
      <c r="B22" s="40" t="s">
        <v>31</v>
      </c>
      <c r="C22" s="41"/>
      <c r="D22" s="42"/>
      <c r="E22" s="43" t="s">
        <v>48</v>
      </c>
      <c r="F22" s="41"/>
      <c r="G22" s="41"/>
      <c r="H22" s="41"/>
      <c r="I22" s="42"/>
      <c r="J22" s="40" t="s">
        <v>32</v>
      </c>
      <c r="K22" s="42"/>
      <c r="L22" s="40" t="s">
        <v>49</v>
      </c>
      <c r="M22" s="41"/>
      <c r="N22" s="41"/>
      <c r="O22" s="41"/>
      <c r="P22" s="41"/>
      <c r="Q22" s="41"/>
      <c r="R22" s="41"/>
      <c r="S22" s="41"/>
      <c r="T22" s="42"/>
      <c r="U22" s="43" t="s">
        <v>50</v>
      </c>
      <c r="V22" s="41"/>
      <c r="W22" s="41"/>
      <c r="X22" s="41"/>
      <c r="Y22" s="42"/>
      <c r="Z22" s="40" t="s">
        <v>51</v>
      </c>
      <c r="AA22" s="41"/>
      <c r="AB22" s="41"/>
      <c r="AC22" s="41"/>
      <c r="AD22" s="41"/>
      <c r="AE22" s="42"/>
    </row>
    <row r="23" spans="1:31" s="5" customFormat="1" ht="270.75" customHeight="1" x14ac:dyDescent="0.25">
      <c r="A23" s="4"/>
      <c r="B23" s="40" t="s">
        <v>52</v>
      </c>
      <c r="C23" s="41"/>
      <c r="D23" s="42"/>
      <c r="E23" s="43" t="s">
        <v>53</v>
      </c>
      <c r="F23" s="41"/>
      <c r="G23" s="41"/>
      <c r="H23" s="41"/>
      <c r="I23" s="42"/>
      <c r="J23" s="40" t="s">
        <v>32</v>
      </c>
      <c r="K23" s="42"/>
      <c r="L23" s="40" t="s">
        <v>54</v>
      </c>
      <c r="M23" s="41"/>
      <c r="N23" s="41"/>
      <c r="O23" s="41"/>
      <c r="P23" s="41"/>
      <c r="Q23" s="41"/>
      <c r="R23" s="41"/>
      <c r="S23" s="41"/>
      <c r="T23" s="42"/>
      <c r="U23" s="40" t="s">
        <v>55</v>
      </c>
      <c r="V23" s="41"/>
      <c r="W23" s="41"/>
      <c r="X23" s="41"/>
      <c r="Y23" s="42"/>
      <c r="Z23" s="40" t="s">
        <v>56</v>
      </c>
      <c r="AA23" s="41"/>
      <c r="AB23" s="41"/>
      <c r="AC23" s="41"/>
      <c r="AD23" s="41"/>
      <c r="AE23" s="42"/>
    </row>
    <row r="24" spans="1:31" s="5" customFormat="1" ht="34.5" customHeight="1" x14ac:dyDescent="0.25">
      <c r="A24" s="4"/>
      <c r="B24" s="40" t="s">
        <v>57</v>
      </c>
      <c r="C24" s="41"/>
      <c r="D24" s="42"/>
      <c r="E24" s="43" t="s">
        <v>58</v>
      </c>
      <c r="F24" s="44"/>
      <c r="G24" s="44"/>
      <c r="H24" s="44"/>
      <c r="I24" s="45"/>
      <c r="J24" s="40" t="s">
        <v>32</v>
      </c>
      <c r="K24" s="42"/>
      <c r="L24" s="40" t="s">
        <v>59</v>
      </c>
      <c r="M24" s="41"/>
      <c r="N24" s="41"/>
      <c r="O24" s="41"/>
      <c r="P24" s="41"/>
      <c r="Q24" s="41"/>
      <c r="R24" s="41"/>
      <c r="S24" s="41"/>
      <c r="T24" s="42"/>
      <c r="U24" s="40" t="s">
        <v>60</v>
      </c>
      <c r="V24" s="41"/>
      <c r="W24" s="41"/>
      <c r="X24" s="41"/>
      <c r="Y24" s="42"/>
      <c r="Z24" s="40" t="s">
        <v>57</v>
      </c>
      <c r="AA24" s="41"/>
      <c r="AB24" s="41"/>
      <c r="AC24" s="41"/>
      <c r="AD24" s="41"/>
      <c r="AE24" s="42"/>
    </row>
    <row r="25" spans="1:31" ht="109.5" customHeight="1" x14ac:dyDescent="0.25">
      <c r="A25" s="3"/>
      <c r="B25" s="40" t="s">
        <v>61</v>
      </c>
      <c r="C25" s="41"/>
      <c r="D25" s="42"/>
      <c r="E25" s="43" t="s">
        <v>62</v>
      </c>
      <c r="F25" s="41"/>
      <c r="G25" s="41"/>
      <c r="H25" s="41"/>
      <c r="I25" s="42"/>
      <c r="J25" s="40" t="s">
        <v>32</v>
      </c>
      <c r="K25" s="42"/>
      <c r="L25" s="40" t="s">
        <v>63</v>
      </c>
      <c r="M25" s="41"/>
      <c r="N25" s="41"/>
      <c r="O25" s="41"/>
      <c r="P25" s="41"/>
      <c r="Q25" s="41"/>
      <c r="R25" s="41"/>
      <c r="S25" s="41"/>
      <c r="T25" s="42"/>
      <c r="U25" s="43" t="s">
        <v>64</v>
      </c>
      <c r="V25" s="41"/>
      <c r="W25" s="41"/>
      <c r="X25" s="41"/>
      <c r="Y25" s="42"/>
      <c r="Z25" s="40" t="s">
        <v>65</v>
      </c>
      <c r="AA25" s="41"/>
      <c r="AB25" s="41"/>
      <c r="AC25" s="41"/>
      <c r="AD25" s="41"/>
      <c r="AE25" s="42"/>
    </row>
    <row r="26" spans="1:31" ht="38.25" customHeight="1" x14ac:dyDescent="0.25">
      <c r="A26" s="3"/>
      <c r="B26" s="40" t="s">
        <v>66</v>
      </c>
      <c r="C26" s="41"/>
      <c r="D26" s="42"/>
      <c r="E26" s="43" t="s">
        <v>67</v>
      </c>
      <c r="F26" s="41"/>
      <c r="G26" s="41"/>
      <c r="H26" s="41"/>
      <c r="I26" s="42"/>
      <c r="J26" s="40" t="s">
        <v>32</v>
      </c>
      <c r="K26" s="42"/>
      <c r="L26" s="40" t="s">
        <v>68</v>
      </c>
      <c r="M26" s="41"/>
      <c r="N26" s="41"/>
      <c r="O26" s="41"/>
      <c r="P26" s="41"/>
      <c r="Q26" s="41"/>
      <c r="R26" s="41"/>
      <c r="S26" s="41"/>
      <c r="T26" s="42"/>
      <c r="U26" s="40" t="s">
        <v>69</v>
      </c>
      <c r="V26" s="41"/>
      <c r="W26" s="41"/>
      <c r="X26" s="41"/>
      <c r="Y26" s="42"/>
      <c r="Z26" s="40" t="s">
        <v>70</v>
      </c>
      <c r="AA26" s="41"/>
      <c r="AB26" s="41"/>
      <c r="AC26" s="41"/>
      <c r="AD26" s="41"/>
      <c r="AE26" s="42"/>
    </row>
    <row r="27" spans="1:31" ht="73.5" customHeight="1" x14ac:dyDescent="0.25">
      <c r="A27" s="3"/>
      <c r="B27" s="40" t="s">
        <v>27</v>
      </c>
      <c r="C27" s="41"/>
      <c r="D27" s="42"/>
      <c r="E27" s="43" t="s">
        <v>71</v>
      </c>
      <c r="F27" s="41"/>
      <c r="G27" s="41"/>
      <c r="H27" s="41"/>
      <c r="I27" s="42"/>
      <c r="J27" s="40" t="s">
        <v>72</v>
      </c>
      <c r="K27" s="42"/>
      <c r="L27" s="40" t="s">
        <v>73</v>
      </c>
      <c r="M27" s="41"/>
      <c r="N27" s="41"/>
      <c r="O27" s="41"/>
      <c r="P27" s="41"/>
      <c r="Q27" s="41"/>
      <c r="R27" s="41"/>
      <c r="S27" s="41"/>
      <c r="T27" s="42"/>
      <c r="U27" s="40" t="s">
        <v>74</v>
      </c>
      <c r="V27" s="41"/>
      <c r="W27" s="41"/>
      <c r="X27" s="41"/>
      <c r="Y27" s="42"/>
      <c r="Z27" s="40" t="s">
        <v>75</v>
      </c>
      <c r="AA27" s="41"/>
      <c r="AB27" s="41"/>
      <c r="AC27" s="41"/>
      <c r="AD27" s="41"/>
      <c r="AE27" s="42"/>
    </row>
    <row r="28" spans="1:31" ht="73.5" customHeight="1" x14ac:dyDescent="0.25">
      <c r="A28" s="3"/>
      <c r="B28" s="40" t="s">
        <v>27</v>
      </c>
      <c r="C28" s="41"/>
      <c r="D28" s="42"/>
      <c r="E28" s="43" t="s">
        <v>76</v>
      </c>
      <c r="F28" s="41"/>
      <c r="G28" s="41"/>
      <c r="H28" s="41"/>
      <c r="I28" s="42"/>
      <c r="J28" s="40" t="s">
        <v>72</v>
      </c>
      <c r="K28" s="42"/>
      <c r="L28" s="40" t="s">
        <v>77</v>
      </c>
      <c r="M28" s="41"/>
      <c r="N28" s="41"/>
      <c r="O28" s="41"/>
      <c r="P28" s="41"/>
      <c r="Q28" s="41"/>
      <c r="R28" s="41"/>
      <c r="S28" s="41"/>
      <c r="T28" s="42"/>
      <c r="U28" s="40" t="s">
        <v>78</v>
      </c>
      <c r="V28" s="41"/>
      <c r="W28" s="41"/>
      <c r="X28" s="41"/>
      <c r="Y28" s="42"/>
      <c r="Z28" s="40" t="s">
        <v>27</v>
      </c>
      <c r="AA28" s="41"/>
      <c r="AB28" s="41"/>
      <c r="AC28" s="41"/>
      <c r="AD28" s="41"/>
      <c r="AE28" s="42"/>
    </row>
    <row r="29" spans="1:31" ht="61.5" customHeight="1" x14ac:dyDescent="0.25">
      <c r="A29" s="3"/>
      <c r="B29" s="40" t="s">
        <v>79</v>
      </c>
      <c r="C29" s="41"/>
      <c r="D29" s="42"/>
      <c r="E29" s="43" t="s">
        <v>80</v>
      </c>
      <c r="F29" s="41"/>
      <c r="G29" s="41"/>
      <c r="H29" s="41"/>
      <c r="I29" s="42"/>
      <c r="J29" s="40" t="s">
        <v>81</v>
      </c>
      <c r="K29" s="42"/>
      <c r="L29" s="40" t="s">
        <v>82</v>
      </c>
      <c r="M29" s="41"/>
      <c r="N29" s="41"/>
      <c r="O29" s="41"/>
      <c r="P29" s="41"/>
      <c r="Q29" s="41"/>
      <c r="R29" s="41"/>
      <c r="S29" s="41"/>
      <c r="T29" s="42"/>
      <c r="U29" s="40" t="s">
        <v>83</v>
      </c>
      <c r="V29" s="41"/>
      <c r="W29" s="41"/>
      <c r="X29" s="41"/>
      <c r="Y29" s="42"/>
      <c r="Z29" s="40" t="s">
        <v>84</v>
      </c>
      <c r="AA29" s="41"/>
      <c r="AB29" s="41"/>
      <c r="AC29" s="41"/>
      <c r="AD29" s="41"/>
      <c r="AE29" s="42"/>
    </row>
    <row r="30" spans="1:31" x14ac:dyDescent="0.25">
      <c r="A30" s="1"/>
      <c r="B30" s="57" t="s">
        <v>85</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row>
    <row r="31" spans="1:31" x14ac:dyDescent="0.25">
      <c r="A31" s="1"/>
      <c r="B31" s="57" t="s">
        <v>86</v>
      </c>
      <c r="C31" s="57"/>
      <c r="D31" s="57"/>
      <c r="E31" s="57"/>
      <c r="F31" s="57"/>
      <c r="G31" s="57"/>
      <c r="H31" s="57"/>
      <c r="I31" s="57"/>
      <c r="J31" s="57"/>
      <c r="K31" s="57"/>
      <c r="L31" s="57"/>
      <c r="M31" s="57" t="s">
        <v>87</v>
      </c>
      <c r="N31" s="57"/>
      <c r="O31" s="57"/>
      <c r="P31" s="57"/>
      <c r="Q31" s="57"/>
      <c r="R31" s="57"/>
      <c r="S31" s="57"/>
      <c r="T31" s="83" t="s">
        <v>88</v>
      </c>
      <c r="U31" s="84"/>
      <c r="V31" s="84"/>
      <c r="W31" s="84"/>
      <c r="X31" s="84"/>
      <c r="Y31" s="84"/>
      <c r="Z31" s="84"/>
      <c r="AA31" s="84"/>
      <c r="AB31" s="84"/>
      <c r="AC31" s="84"/>
      <c r="AD31" s="84"/>
      <c r="AE31" s="85"/>
    </row>
    <row r="32" spans="1:31" s="13" customFormat="1" ht="35.1" customHeight="1" x14ac:dyDescent="0.25">
      <c r="A32" s="12"/>
      <c r="B32" s="58" t="str">
        <f>HYPERLINK("https://www.supersociedades.gov.co/documents/107391/3472445/GTI-PR-001_RespaldoDatos.pdf","GTI-PR-001 Respaldo de Datos")</f>
        <v>GTI-PR-001 Respaldo de Datos</v>
      </c>
      <c r="C32" s="59"/>
      <c r="D32" s="59"/>
      <c r="E32" s="59"/>
      <c r="F32" s="59"/>
      <c r="G32" s="59"/>
      <c r="H32" s="60"/>
      <c r="I32" s="47" t="str">
        <f>HYPERLINK("https://www.supersociedades.gov.co/documents/107391/3472445/GTI-GU-007_PlanContingenciaExpedienteDigital.pdf","GTI-GU-007 Plan de contingencia expediente digital")</f>
        <v>GTI-GU-007 Plan de contingencia expediente digital</v>
      </c>
      <c r="J32" s="46"/>
      <c r="K32" s="46"/>
      <c r="L32" s="46"/>
      <c r="M32" s="58" t="str">
        <f>HYPERLINK("https://www.supersociedades.gov.co/documents/107391/3472110/GTI-FM-003_SolicitudCambioAmbienteProductivo.xlsx","GTI-FM-003 Solicitud de Cambio al ambiente productivo")</f>
        <v>GTI-FM-003 Solicitud de Cambio al ambiente productivo</v>
      </c>
      <c r="N32" s="59"/>
      <c r="O32" s="59"/>
      <c r="P32" s="58" t="str">
        <f>HYPERLINK("https://www.supersociedades.gov.co/documents/107391/3472110/GTI-FM-030_ArquitecturaSoftware.docx","GTI-FM-030 Documento arquitectura de software")</f>
        <v>GTI-FM-030 Documento arquitectura de software</v>
      </c>
      <c r="Q32" s="59"/>
      <c r="R32" s="59"/>
      <c r="S32" s="60"/>
      <c r="T32" s="49"/>
      <c r="U32" s="50"/>
      <c r="V32" s="50"/>
      <c r="W32" s="50"/>
      <c r="X32" s="50"/>
      <c r="Y32" s="50"/>
      <c r="Z32" s="50"/>
      <c r="AA32" s="50"/>
      <c r="AB32" s="50"/>
      <c r="AC32" s="50"/>
      <c r="AD32" s="50"/>
      <c r="AE32" s="51"/>
    </row>
    <row r="33" spans="1:31" s="13" customFormat="1" ht="35.1" customHeight="1" x14ac:dyDescent="0.25">
      <c r="A33" s="12"/>
      <c r="B33" s="47" t="str">
        <f>HYPERLINK("https://www.supersociedades.gov.co/documents/107391/3472445/GTI-PR-002_MantenimientosCorrectivosPreventivos.pdf","GTI-PR-002 Mantenimientos Preventivos y Correctivos")</f>
        <v>GTI-PR-002 Mantenimientos Preventivos y Correctivos</v>
      </c>
      <c r="C33" s="46"/>
      <c r="D33" s="46"/>
      <c r="E33" s="46"/>
      <c r="F33" s="46"/>
      <c r="G33" s="46"/>
      <c r="H33" s="48"/>
      <c r="I33" s="55" t="str">
        <f>HYPERLINK("https://www.supersociedades.gov.co/documents/107391/3472445/GTI-GU-009_UsabilidadPortalesWeb_Supersociedades.pdf","GTI-GU-009 Usabilidad Portales Web")</f>
        <v>GTI-GU-009 Usabilidad Portales Web</v>
      </c>
      <c r="J33" s="53"/>
      <c r="K33" s="53"/>
      <c r="L33" s="54"/>
      <c r="M33" s="47" t="str">
        <f>HYPERLINK("https://www.supersociedades.gov.co/documents/107391/3472110/GTI-FM-004_PlanPruebas.xlsx","GTI-FM-004 Plan diseño ejecucion pruebas")</f>
        <v>GTI-FM-004 Plan diseño ejecucion pruebas</v>
      </c>
      <c r="N33" s="46"/>
      <c r="O33" s="46"/>
      <c r="P33" s="47" t="str">
        <f>HYPERLINK("https://www.supersociedades.gov.co/documents/107391/3472110/GTI-FM-031_EspecificacionRequisitos.docx","GTI-FM-031 Especificación de requerimientos de software - ERS")</f>
        <v>GTI-FM-031 Especificación de requerimientos de software - ERS</v>
      </c>
      <c r="Q33" s="46"/>
      <c r="R33" s="46"/>
      <c r="S33" s="48"/>
      <c r="T33" s="52"/>
      <c r="U33" s="53"/>
      <c r="V33" s="53"/>
      <c r="W33" s="53"/>
      <c r="X33" s="53"/>
      <c r="Y33" s="53"/>
      <c r="Z33" s="53"/>
      <c r="AA33" s="53"/>
      <c r="AB33" s="53"/>
      <c r="AC33" s="53"/>
      <c r="AD33" s="53"/>
      <c r="AE33" s="54"/>
    </row>
    <row r="34" spans="1:31" s="13" customFormat="1" ht="35.1" customHeight="1" x14ac:dyDescent="0.25">
      <c r="A34" s="12"/>
      <c r="B34" s="47" t="str">
        <f>HYPERLINK("https://www.supersociedades.gov.co/documents/107391/3472445/GTI-PR-003_ImplementacionSistemasInformacion.pdf","GTI-PR-003 Implementación Sistemas de Información")</f>
        <v>GTI-PR-003 Implementación Sistemas de Información</v>
      </c>
      <c r="C34" s="46"/>
      <c r="D34" s="46"/>
      <c r="E34" s="46"/>
      <c r="F34" s="46"/>
      <c r="G34" s="46"/>
      <c r="H34" s="48"/>
      <c r="I34" s="47" t="str">
        <f>HYPERLINK("https://www.supersociedades.gov.co/documents/107391/3472445/GTI-GU-010_PlanContingenciaBPM.pdf/","GTI-GU-010 Plan de contingencia BPM")</f>
        <v>GTI-GU-010 Plan de contingencia BPM</v>
      </c>
      <c r="J34" s="46"/>
      <c r="K34" s="46"/>
      <c r="L34" s="46"/>
      <c r="M34" s="47" t="str">
        <f>HYPERLINK("https://www.supersociedades.gov.co/documents/107391/3472110/GTI-FM-005_AnalisisImpacto.xlsx","GTI-FM-005 Análisis de Impacto")</f>
        <v>GTI-FM-005 Análisis de Impacto</v>
      </c>
      <c r="N34" s="46"/>
      <c r="O34" s="46"/>
      <c r="P34" s="47" t="str">
        <f>HYPERLINK("https://www.supersociedades.gov.co/documents/107391/3472110/GTI-FM-032_InformePruebasContingencia.docx","GTI-FM-032 Informe de pruebas de contingencia")</f>
        <v>GTI-FM-032 Informe de pruebas de contingencia</v>
      </c>
      <c r="Q34" s="46"/>
      <c r="R34" s="46"/>
      <c r="S34" s="48"/>
      <c r="T34" s="52"/>
      <c r="U34" s="53"/>
      <c r="V34" s="53"/>
      <c r="W34" s="53"/>
      <c r="X34" s="53"/>
      <c r="Y34" s="53"/>
      <c r="Z34" s="53"/>
      <c r="AA34" s="53"/>
      <c r="AB34" s="53"/>
      <c r="AC34" s="53"/>
      <c r="AD34" s="53"/>
      <c r="AE34" s="54"/>
    </row>
    <row r="35" spans="1:31" s="13" customFormat="1" ht="35.1" customHeight="1" x14ac:dyDescent="0.25">
      <c r="A35" s="12"/>
      <c r="B35" s="47" t="str">
        <f>HYPERLINK("https://www.supersociedades.gov.co/documents/107391/3472445/GTI-PR-004_GobiernoEstrategiaTI.pdf","GTI-PR-004 Gobierto y Estrategia TI")</f>
        <v>GTI-PR-004 Gobierto y Estrategia TI</v>
      </c>
      <c r="C35" s="46"/>
      <c r="D35" s="46"/>
      <c r="E35" s="46"/>
      <c r="F35" s="46"/>
      <c r="G35" s="46"/>
      <c r="H35" s="48"/>
      <c r="I35" s="47" t="str">
        <f>HYPERLINK("https://www.supersociedades.gov.co/documents/107391/3472445/GTI-GU-011_PlanContinuidad_ATC.pdf","GTI-GU-011 Plan de contingencia atención al ciudadano")</f>
        <v>GTI-GU-011 Plan de contingencia atención al ciudadano</v>
      </c>
      <c r="J35" s="46"/>
      <c r="K35" s="46"/>
      <c r="L35" s="46"/>
      <c r="M35" s="47" t="str">
        <f>HYPERLINK("https://www.supersociedades.gov.co/documents/107391/3472110/GTI-FM-007_BitacoraAccesoCentroComputo.xlsx/","GTI-FM-007 Bitácora Acceso Centro de Computo")</f>
        <v>GTI-FM-007 Bitácora Acceso Centro de Computo</v>
      </c>
      <c r="N35" s="46"/>
      <c r="O35" s="46"/>
      <c r="P35" s="47" t="str">
        <f>HYPERLINK("https://www.supersociedades.gov.co/documents/107391/3472110/GTI-FM-033%20Verificaci%C3%B3n%20Alistamiento%20Equipos.xlsx","GTI-FM-033 Verificación Alistamiento de Equipos")</f>
        <v>GTI-FM-033 Verificación Alistamiento de Equipos</v>
      </c>
      <c r="Q35" s="46"/>
      <c r="R35" s="46"/>
      <c r="S35" s="48"/>
      <c r="T35" s="27"/>
      <c r="U35" s="28"/>
      <c r="V35" s="28"/>
      <c r="W35" s="28"/>
      <c r="X35" s="28"/>
      <c r="Y35" s="28"/>
      <c r="Z35" s="28"/>
      <c r="AA35" s="28"/>
      <c r="AB35" s="28"/>
      <c r="AC35" s="28"/>
      <c r="AD35" s="28"/>
      <c r="AE35" s="29"/>
    </row>
    <row r="36" spans="1:31" s="13" customFormat="1" ht="35.1" customHeight="1" x14ac:dyDescent="0.25">
      <c r="A36" s="12"/>
      <c r="B36" s="47" t="str">
        <f>HYPERLINK("https://www.supersociedades.gov.co/documents/107391/3472445/GTI-PR-006_CambiosAmbienteProductivo.pdf","GTI-PR-006 Gestión de cambios ambiente productivo")</f>
        <v>GTI-PR-006 Gestión de cambios ambiente productivo</v>
      </c>
      <c r="C36" s="46"/>
      <c r="D36" s="46"/>
      <c r="E36" s="46"/>
      <c r="F36" s="46"/>
      <c r="G36" s="46"/>
      <c r="H36" s="48"/>
      <c r="I36" s="47" t="str">
        <f>HYPERLINK("https://www.supersociedades.gov.co/documents/107391/3472445/GTI-GU-013_GuiaAdministracionSharePoint.pdf","GTI-GU-013 Guía para administración del SharePoint")</f>
        <v>GTI-GU-013 Guía para administración del SharePoint</v>
      </c>
      <c r="J36" s="46"/>
      <c r="K36" s="46"/>
      <c r="L36" s="46"/>
      <c r="M36" s="47" t="str">
        <f>HYPERLINK("https://www.supersociedades.gov.co/documents/107391/3472110/GTI-FM-010_ConceptoTecnicoEquipo.docx","GTI-FM-010 Concepto técnico de equipo de cómputo")</f>
        <v>GTI-FM-010 Concepto técnico de equipo de cómputo</v>
      </c>
      <c r="N36" s="46"/>
      <c r="O36" s="46"/>
      <c r="P36" s="47" t="str">
        <f>HYPERLINK("https://www.supersociedades.gov.co/documents/107391/3472110/GTI-FM-034_Matriz_Alertas_SOC.xlsx","GTI-FM-034_Matriz_Alertas_SOC")</f>
        <v>GTI-FM-034_Matriz_Alertas_SOC</v>
      </c>
      <c r="Q36" s="46"/>
      <c r="R36" s="46"/>
      <c r="S36" s="48"/>
      <c r="T36" s="27"/>
      <c r="U36" s="28"/>
      <c r="V36" s="28"/>
      <c r="W36" s="28"/>
      <c r="X36" s="28"/>
      <c r="Y36" s="28"/>
      <c r="Z36" s="28"/>
      <c r="AA36" s="28"/>
      <c r="AB36" s="28"/>
      <c r="AC36" s="28"/>
      <c r="AD36" s="28"/>
      <c r="AE36" s="29"/>
    </row>
    <row r="37" spans="1:31" s="13" customFormat="1" ht="35.1" customHeight="1" x14ac:dyDescent="0.25">
      <c r="A37" s="12"/>
      <c r="B37" s="47" t="str">
        <f>HYPERLINK("https://www.supersociedades.gov.co/documents/107391/3472445/GTI-PR-010_GestionUsuariosPlataformaTecnologica.pdf","GTI-PR-010 Gestion Usuarios Plataforma Tecnológica")</f>
        <v>GTI-PR-010 Gestion Usuarios Plataforma Tecnológica</v>
      </c>
      <c r="C37" s="46"/>
      <c r="D37" s="46"/>
      <c r="E37" s="46"/>
      <c r="F37" s="46"/>
      <c r="G37" s="46"/>
      <c r="H37" s="48"/>
      <c r="I37" s="47" t="str">
        <f>HYPERLINK("https://www.supersociedades.gov.co/documents/107391/3472445/GTI-GU-015_PlanContingenciaFirewall.pdf","GTI-GU-015 Plan de Contingencia Firewall")</f>
        <v>GTI-GU-015 Plan de Contingencia Firewall</v>
      </c>
      <c r="J37" s="46"/>
      <c r="K37" s="46"/>
      <c r="L37" s="46"/>
      <c r="M37" s="47" t="str">
        <f>HYPERLINK("https://www.supersociedades.gov.co/documents/107391/3472110/GTI-FM-011_SolicitudRespaldoInformacion.xlsx","GTI-FM-011 Solicitud de Respaldo de Información")</f>
        <v>GTI-FM-011 Solicitud de Respaldo de Información</v>
      </c>
      <c r="N37" s="46"/>
      <c r="O37" s="46"/>
      <c r="P37" s="47" t="str">
        <f>HYPERLINK("https://www.supersociedades.gov.co/documents/107391/3472110/GTI-FM-035_Valoracion_del_software.xlsx","GTI-FM-035_Valoracion_del_software")</f>
        <v>GTI-FM-035_Valoracion_del_software</v>
      </c>
      <c r="Q37" s="46"/>
      <c r="R37" s="46"/>
      <c r="S37" s="48"/>
      <c r="T37" s="27"/>
      <c r="U37" s="28"/>
      <c r="V37" s="28"/>
      <c r="W37" s="28"/>
      <c r="X37" s="28"/>
      <c r="Y37" s="28"/>
      <c r="Z37" s="28"/>
      <c r="AA37" s="28"/>
      <c r="AB37" s="28"/>
      <c r="AC37" s="28"/>
      <c r="AD37" s="28"/>
      <c r="AE37" s="29"/>
    </row>
    <row r="38" spans="1:31" s="13" customFormat="1" ht="35.1" customHeight="1" x14ac:dyDescent="0.25">
      <c r="A38" s="12"/>
      <c r="B38" s="47" t="str">
        <f>HYPERLINK("https://www.supersociedades.gov.co/documents/107391/3472445/GTI-PR-011_AdmonBodegaEvidenciasElementosForenses.pdf","GTI-PR-011 Administración de bodega de evidencias y elementos forenses")</f>
        <v>GTI-PR-011 Administración de bodega de evidencias y elementos forenses</v>
      </c>
      <c r="C38" s="46"/>
      <c r="D38" s="46"/>
      <c r="E38" s="46"/>
      <c r="F38" s="46"/>
      <c r="G38" s="46"/>
      <c r="H38" s="48"/>
      <c r="I38" s="47" t="str">
        <f>HYPERLINK("https://www.supersociedades.gov.co/documents/107391/3472445/GTI-GU-016_GestionProyectos.pdf","GTI-GU-016 Gestión de proyectos")</f>
        <v>GTI-GU-016 Gestión de proyectos</v>
      </c>
      <c r="J38" s="46"/>
      <c r="K38" s="46"/>
      <c r="L38" s="46"/>
      <c r="M38" s="47" t="str">
        <f>HYPERLINK("https://www.supersociedades.gov.co/documents/107391/3472110/GTI-FM-015_PlanCapacidad.xlsx/","GTI-FM-015 Plan de capacidad")</f>
        <v>GTI-FM-015 Plan de capacidad</v>
      </c>
      <c r="N38" s="46"/>
      <c r="O38" s="46"/>
      <c r="P38" s="47"/>
      <c r="Q38" s="46"/>
      <c r="R38" s="46"/>
      <c r="S38" s="48"/>
      <c r="T38" s="27"/>
      <c r="U38" s="28"/>
      <c r="V38" s="28"/>
      <c r="W38" s="28"/>
      <c r="X38" s="28"/>
      <c r="Y38" s="28"/>
      <c r="Z38" s="28"/>
      <c r="AA38" s="28"/>
      <c r="AB38" s="28"/>
      <c r="AC38" s="28"/>
      <c r="AD38" s="28"/>
      <c r="AE38" s="29"/>
    </row>
    <row r="39" spans="1:31" s="13" customFormat="1" ht="35.1" customHeight="1" x14ac:dyDescent="0.25">
      <c r="A39" s="12"/>
      <c r="B39" s="47" t="str">
        <f>HYPERLINK("https://www.supersociedades.gov.co/documents/107391/3472445/GTI-PR-012_ExtraccionEvidenciaDigital.pdf","GTI-PR-012 Extracción de evidencia digital")</f>
        <v>GTI-PR-012 Extracción de evidencia digital</v>
      </c>
      <c r="C39" s="46"/>
      <c r="D39" s="46"/>
      <c r="E39" s="46"/>
      <c r="F39" s="46"/>
      <c r="G39" s="46"/>
      <c r="H39" s="48"/>
      <c r="I39" s="47" t="str">
        <f>HYPERLINK("https://www.supersociedades.gov.co/documents/107391/3472445/GTI-GU-017_PlanContingenciaSwitchCore.pdf","GTI-GU-017 Plan de contingencia Switch Core")</f>
        <v>GTI-GU-017 Plan de contingencia Switch Core</v>
      </c>
      <c r="J39" s="46"/>
      <c r="K39" s="46"/>
      <c r="L39" s="46"/>
      <c r="M39" s="47" t="str">
        <f>HYPERLINK("https://www.supersociedades.gov.co/documents/107391/3472110/GTI-FM-016_ExtraccionEvidenciasForenses.docx","GTI-FM-016 Formato de extracción de evidencia digital")</f>
        <v>GTI-FM-016 Formato de extracción de evidencia digital</v>
      </c>
      <c r="N39" s="46"/>
      <c r="O39" s="46"/>
      <c r="P39" s="47"/>
      <c r="Q39" s="46"/>
      <c r="R39" s="46"/>
      <c r="S39" s="48"/>
      <c r="T39" s="27"/>
      <c r="U39" s="28"/>
      <c r="V39" s="28"/>
      <c r="W39" s="28"/>
      <c r="X39" s="28"/>
      <c r="Y39" s="28"/>
      <c r="Z39" s="28"/>
      <c r="AA39" s="28"/>
      <c r="AB39" s="28"/>
      <c r="AC39" s="28"/>
      <c r="AD39" s="28"/>
      <c r="AE39" s="29"/>
    </row>
    <row r="40" spans="1:31" s="13" customFormat="1" ht="35.1" customHeight="1" x14ac:dyDescent="0.25">
      <c r="A40" s="12"/>
      <c r="B40" s="47" t="str">
        <f>HYPERLINK("https://www.supersociedades.gov.co/documents/107391/3472445/GTI-PR-013_IndexacionPreparacionInformacion.pdf","GTI-PR-013_Indexación Preparación Información")</f>
        <v>GTI-PR-013_Indexación Preparación Información</v>
      </c>
      <c r="C40" s="46"/>
      <c r="D40" s="46"/>
      <c r="E40" s="46"/>
      <c r="F40" s="46"/>
      <c r="G40" s="46"/>
      <c r="H40" s="48"/>
      <c r="I40" s="47" t="str">
        <f>HYPERLINK("https://www.supersociedades.gov.co/documents/107391/3472445/GTI-GU-018_PlanContingenciaAplicacionesNube.pdf","GTI-GU-018 Guía plan de contingencia aplicaciones en la nube")</f>
        <v>GTI-GU-018 Guía plan de contingencia aplicaciones en la nube</v>
      </c>
      <c r="J40" s="46"/>
      <c r="K40" s="46"/>
      <c r="L40" s="46"/>
      <c r="M40" s="47" t="str">
        <f>HYPERLINK("https://www.supersociedades.gov.co/documents/107391/3472110/GTI-FM-017_CadenaCustodia.xlsx","GTI-FM-017_Cadena de Custodia")</f>
        <v>GTI-FM-017_Cadena de Custodia</v>
      </c>
      <c r="N40" s="46"/>
      <c r="O40" s="46"/>
      <c r="P40" s="47"/>
      <c r="Q40" s="46"/>
      <c r="R40" s="46"/>
      <c r="S40" s="46"/>
      <c r="T40" s="27"/>
      <c r="U40" s="28"/>
      <c r="V40" s="28"/>
      <c r="W40" s="28"/>
      <c r="X40" s="28"/>
      <c r="Y40" s="28"/>
      <c r="Z40" s="28"/>
      <c r="AA40" s="28"/>
      <c r="AB40" s="28"/>
      <c r="AC40" s="28"/>
      <c r="AD40" s="28"/>
      <c r="AE40" s="29"/>
    </row>
    <row r="41" spans="1:31" s="13" customFormat="1" ht="35.1" customHeight="1" x14ac:dyDescent="0.25">
      <c r="A41" s="12"/>
      <c r="B41" s="47" t="str">
        <f>HYPERLINK("https://www.supersociedades.gov.co/documents/107391/3472445/GTI-PR-014_EntregaDespliegueSI.pdf","GTI-PR-014 Entrega y Despliegue de Sistemas de Información")</f>
        <v>GTI-PR-014 Entrega y Despliegue de Sistemas de Información</v>
      </c>
      <c r="C41" s="46"/>
      <c r="D41" s="46"/>
      <c r="E41" s="46"/>
      <c r="F41" s="46"/>
      <c r="G41" s="46"/>
      <c r="H41" s="48"/>
      <c r="I41" s="47" t="str">
        <f>HYPERLINK("https://www.supersociedades.gov.co/documents/107391/3472445/GTI-GU-019_AuditoriaSIGSmoduloReformas%2CProcesosDatosBasicos.pdf","GTI-GU-019-Auditoria SIGS Modulo de Reformas, Modulo de Procesos y Datos Básicos")</f>
        <v>GTI-GU-019-Auditoria SIGS Modulo de Reformas, Modulo de Procesos y Datos Básicos</v>
      </c>
      <c r="J41" s="46"/>
      <c r="K41" s="46"/>
      <c r="L41" s="46"/>
      <c r="M41" s="47" t="str">
        <f>HYPERLINK("https://www.supersociedades.gov.co/documents/107391/3472110/GTI-FM-018_InventarioEvidenciaForense.xlsx","GTI-FM-018 Inventario de evidencias forenses")</f>
        <v>GTI-FM-018 Inventario de evidencias forenses</v>
      </c>
      <c r="N41" s="46"/>
      <c r="O41" s="46"/>
      <c r="P41" s="47"/>
      <c r="Q41" s="46"/>
      <c r="R41" s="46"/>
      <c r="S41" s="46"/>
      <c r="T41" s="52"/>
      <c r="U41" s="53"/>
      <c r="V41" s="53"/>
      <c r="W41" s="53"/>
      <c r="X41" s="53"/>
      <c r="Y41" s="53"/>
      <c r="Z41" s="53"/>
      <c r="AA41" s="53"/>
      <c r="AB41" s="53"/>
      <c r="AC41" s="53"/>
      <c r="AD41" s="53"/>
      <c r="AE41" s="54"/>
    </row>
    <row r="42" spans="1:31" s="13" customFormat="1" ht="35.1" customHeight="1" x14ac:dyDescent="0.25">
      <c r="A42" s="12"/>
      <c r="B42" s="47" t="str">
        <f>HYPERLINK("https://www.supersociedades.gov.co/documents/107391/3472445/GTI-PR-015_BajaAplicativos.pdf","GTI-PR-015 Baja de aplicativos y del software en desuso" )</f>
        <v>GTI-PR-015 Baja de aplicativos y del software en desuso</v>
      </c>
      <c r="C42" s="46"/>
      <c r="D42" s="46"/>
      <c r="E42" s="46"/>
      <c r="F42" s="46"/>
      <c r="G42" s="46"/>
      <c r="H42" s="46"/>
      <c r="I42" s="55" t="str">
        <f>HYPERLINK("https://www.supersociedades.gov.co/documents/107391/3472445/GTI-GU-020_LineamientosArquitecturaDesarrolloSoftware.pdf","GTI-GU-020 Lineamientos de arquitectura y desarrollo de software")</f>
        <v>GTI-GU-020 Lineamientos de arquitectura y desarrollo de software</v>
      </c>
      <c r="J42" s="53"/>
      <c r="K42" s="53"/>
      <c r="L42" s="54"/>
      <c r="M42" s="47" t="str">
        <f>HYPERLINK("https://www.supersociedades.gov.co/documents/107391/3472110/GTI-FM-019_EntregaRecepcionEvidenciaForense.docx","GTI-FM-019 Entrega / recepción de evidencia forense")</f>
        <v>GTI-FM-019 Entrega / recepción de evidencia forense</v>
      </c>
      <c r="N42" s="46"/>
      <c r="O42" s="46"/>
      <c r="P42" s="47"/>
      <c r="Q42" s="46"/>
      <c r="R42" s="46"/>
      <c r="S42" s="46"/>
      <c r="T42" s="52"/>
      <c r="U42" s="53"/>
      <c r="V42" s="53"/>
      <c r="W42" s="53"/>
      <c r="X42" s="53"/>
      <c r="Y42" s="53"/>
      <c r="Z42" s="53"/>
      <c r="AA42" s="53"/>
      <c r="AB42" s="53"/>
      <c r="AC42" s="53"/>
      <c r="AD42" s="53"/>
      <c r="AE42" s="54"/>
    </row>
    <row r="43" spans="1:31" s="13" customFormat="1" ht="43.5" customHeight="1" x14ac:dyDescent="0.25">
      <c r="A43" s="12"/>
      <c r="B43" s="47" t="str">
        <f>HYPERLINK("https://www.supersociedades.gov.co/documents/107391/3472445/GTI-PR-016_RespaldoyBorradodeInformacion.pdf/","GTI-PR-016 Respaldo y borrado de información para equipos de funcionarios y contratistas" )</f>
        <v>GTI-PR-016 Respaldo y borrado de información para equipos de funcionarios y contratistas</v>
      </c>
      <c r="C43" s="46"/>
      <c r="D43" s="46"/>
      <c r="E43" s="46"/>
      <c r="F43" s="46"/>
      <c r="G43" s="46"/>
      <c r="H43" s="46"/>
      <c r="I43" s="55" t="str">
        <f>HYPERLINK("https://www.supersociedades.gov.co/documents/107391/3472445/GTI-GU-021_CableadoEstructuradoInstalacionPuntosRed.pdf","GTI-GU-021 Cableado Estructurado y nuevos puntos de red")</f>
        <v>GTI-GU-021 Cableado Estructurado y nuevos puntos de red</v>
      </c>
      <c r="J43" s="53"/>
      <c r="K43" s="53"/>
      <c r="L43" s="54"/>
      <c r="M43" s="47" t="str">
        <f>HYPERLINK("https://www.supersociedades.gov.co/documents/107391/3472110/GTI-FM-021_FormatoHistoriaUsuarios.docx","GTI-FM-021 Formato Historia Usuario")</f>
        <v>GTI-FM-021 Formato Historia Usuario</v>
      </c>
      <c r="N43" s="46"/>
      <c r="O43" s="48"/>
      <c r="P43" s="46"/>
      <c r="Q43" s="46"/>
      <c r="R43" s="46"/>
      <c r="S43" s="46"/>
      <c r="T43" s="55" t="s">
        <v>89</v>
      </c>
      <c r="U43" s="53"/>
      <c r="V43" s="53"/>
      <c r="W43" s="53"/>
      <c r="X43" s="53"/>
      <c r="Y43" s="53"/>
      <c r="Z43" s="53"/>
      <c r="AA43" s="53"/>
      <c r="AB43" s="53"/>
      <c r="AC43" s="53"/>
      <c r="AD43" s="53"/>
      <c r="AE43" s="54"/>
    </row>
    <row r="44" spans="1:31" s="13" customFormat="1" ht="35.1" customHeight="1" x14ac:dyDescent="0.25">
      <c r="A44" s="12"/>
      <c r="B44" s="47" t="str">
        <f>HYPERLINK("https://www.supersociedades.gov.co/documents/107391/3472445/GTI-PR-017_GestionCapacidad.pdf/","GTI-PR-017 Gestión de la capacidad de la infraestructura tecnológica")</f>
        <v>GTI-PR-017 Gestión de la capacidad de la infraestructura tecnológica</v>
      </c>
      <c r="C44" s="46"/>
      <c r="D44" s="46"/>
      <c r="E44" s="46"/>
      <c r="F44" s="46"/>
      <c r="G44" s="46"/>
      <c r="H44" s="46"/>
      <c r="I44" s="47" t="str">
        <f>HYPERLINK("https://www.supersociedades.gov.co/documents/107391/3472445/GTI-GU-022_%20Guia_Construcci%C3%B3n_%20Estudios_previos_DTIC.pdf","GTI-GU-022 Guía Complementaria para la Construcción de Estudio de Conveniencia y Oportunidad para la DTIC")</f>
        <v>GTI-GU-022 Guía Complementaria para la Construcción de Estudio de Conveniencia y Oportunidad para la DTIC</v>
      </c>
      <c r="J44" s="46"/>
      <c r="K44" s="46"/>
      <c r="L44" s="48"/>
      <c r="M44" s="47"/>
      <c r="N44" s="46"/>
      <c r="O44" s="48"/>
      <c r="P44" s="46"/>
      <c r="Q44" s="46"/>
      <c r="R44" s="46"/>
      <c r="S44" s="46"/>
      <c r="T44" s="27"/>
      <c r="U44" s="28"/>
      <c r="V44" s="28"/>
      <c r="W44" s="28"/>
      <c r="X44" s="28"/>
      <c r="Y44" s="28"/>
      <c r="Z44" s="28"/>
      <c r="AA44" s="28"/>
      <c r="AB44" s="28"/>
      <c r="AC44" s="28"/>
      <c r="AD44" s="28"/>
      <c r="AE44" s="29"/>
    </row>
    <row r="45" spans="1:31" s="13" customFormat="1" ht="48" customHeight="1" x14ac:dyDescent="0.25">
      <c r="A45" s="12"/>
      <c r="B45" s="47" t="str">
        <f>HYPERLINK("https://www.supersociedades.gov.co/documents/107391/3472445/GTI-PR-018_RecepcionControlCreacionTablerosBI.pdf","GTI-PR-018 Recepción y Control de Creación de Tableros BI")</f>
        <v>GTI-PR-018 Recepción y Control de Creación de Tableros BI</v>
      </c>
      <c r="C45" s="46"/>
      <c r="D45" s="46"/>
      <c r="E45" s="46"/>
      <c r="F45" s="46"/>
      <c r="G45" s="46"/>
      <c r="H45" s="46"/>
      <c r="I45" s="47" t="str">
        <f>HYPERLINK("https://www.supersociedades.gov.co/documents/107391/3472445/GTI-GU-023_%20Estrategia_Uso_Apropiaci%C3%B3n_TI.pdf","GTI-GU-023 Estrategia Uso Apropiación TI")</f>
        <v>GTI-GU-023 Estrategia Uso Apropiación TI</v>
      </c>
      <c r="J45" s="46"/>
      <c r="K45" s="46"/>
      <c r="L45" s="48"/>
      <c r="M45" s="47" t="str">
        <f>HYPERLINK("https://www.supersociedades.gov.co/documents/107391/3472110/GTI-FM-025_RegistroTratamientoIncidentes.xlsx/","GTI-FM-025 Registro y tratamiento de incidentes de seguridad de la información")</f>
        <v>GTI-FM-025 Registro y tratamiento de incidentes de seguridad de la información</v>
      </c>
      <c r="N45" s="46"/>
      <c r="O45" s="48"/>
      <c r="P45" s="46"/>
      <c r="Q45" s="46"/>
      <c r="R45" s="46"/>
      <c r="S45" s="46"/>
      <c r="T45" s="27"/>
      <c r="U45" s="28"/>
      <c r="V45" s="28"/>
      <c r="W45" s="28"/>
      <c r="X45" s="28"/>
      <c r="Y45" s="28"/>
      <c r="Z45" s="28"/>
      <c r="AA45" s="28"/>
      <c r="AB45" s="28"/>
      <c r="AC45" s="28"/>
      <c r="AD45" s="28"/>
      <c r="AE45" s="29"/>
    </row>
    <row r="46" spans="1:31" s="13" customFormat="1" ht="35.1" customHeight="1" x14ac:dyDescent="0.25">
      <c r="A46" s="12"/>
      <c r="B46" s="47" t="str">
        <f>HYPERLINK("https://www.supersociedades.gov.co/documents/107391/3472445/GTI-PR-019_InteligenciaAmenazas.pdf/","GTI-PR-019 Inteligencia de Amenazas")</f>
        <v>GTI-PR-019 Inteligencia de Amenazas</v>
      </c>
      <c r="C46" s="46"/>
      <c r="D46" s="46"/>
      <c r="E46" s="46"/>
      <c r="F46" s="46"/>
      <c r="G46" s="46"/>
      <c r="H46" s="46"/>
      <c r="I46" s="47" t="str">
        <f>HYPERLINK("https://www.supersociedades.gov.co/documents/107391/3472445/GTI-GU-024%20Plan_Contingencia_Gestor_Documental.pdf","GTI-GU-024 Plan de Contingencia Gestor Documental")</f>
        <v>GTI-GU-024 Plan de Contingencia Gestor Documental</v>
      </c>
      <c r="J46" s="46"/>
      <c r="K46" s="46"/>
      <c r="L46" s="48"/>
      <c r="M46" s="47" t="str">
        <f>HYPERLINK("https://www.supersociedades.gov.co/documents/107391/3472110/GTI-FM-026_InformacionCondicionesComoUsuario.docx","GTI-FM-026 Información de condiciones como usuario")</f>
        <v>GTI-FM-026 Información de condiciones como usuario</v>
      </c>
      <c r="N46" s="46"/>
      <c r="O46" s="48"/>
      <c r="P46" s="46"/>
      <c r="Q46" s="46"/>
      <c r="R46" s="46"/>
      <c r="S46" s="46"/>
      <c r="T46" s="27"/>
      <c r="U46" s="28"/>
      <c r="V46" s="28"/>
      <c r="W46" s="28"/>
      <c r="X46" s="28"/>
      <c r="Y46" s="28"/>
      <c r="Z46" s="28"/>
      <c r="AA46" s="28"/>
      <c r="AB46" s="28"/>
      <c r="AC46" s="28"/>
      <c r="AD46" s="28"/>
      <c r="AE46" s="29"/>
    </row>
    <row r="47" spans="1:31" s="13" customFormat="1" ht="35.1" customHeight="1" x14ac:dyDescent="0.25">
      <c r="A47" s="12"/>
      <c r="B47" s="47" t="str">
        <f>HYPERLINK("https://www.supersociedades.gov.co/documents/107391/3472445/GTI-PR-020%20Intercambio_Informacion.pdf","GTI-PR-020 Intercambio de Información")</f>
        <v>GTI-PR-020 Intercambio de Información</v>
      </c>
      <c r="C47" s="46"/>
      <c r="D47" s="46"/>
      <c r="E47" s="46"/>
      <c r="F47" s="46"/>
      <c r="G47" s="46"/>
      <c r="H47" s="46"/>
      <c r="I47" s="55" t="str">
        <f>HYPERLINK("https://www.supersociedades.gov.co/documents/107391/3472445/GTI-GU-025_GestionVulnerabilidades.pdf","GTI-GU-025 Gestión de vulnerabilidades")</f>
        <v>GTI-GU-025 Gestión de vulnerabilidades</v>
      </c>
      <c r="J47" s="61"/>
      <c r="K47" s="61"/>
      <c r="L47" s="62"/>
      <c r="M47" s="47"/>
      <c r="N47" s="46"/>
      <c r="O47" s="48"/>
      <c r="P47" s="46"/>
      <c r="Q47" s="46"/>
      <c r="R47" s="46"/>
      <c r="S47" s="46"/>
      <c r="T47" s="27"/>
      <c r="U47" s="28"/>
      <c r="V47" s="28"/>
      <c r="W47" s="28"/>
      <c r="X47" s="28"/>
      <c r="Y47" s="28"/>
      <c r="Z47" s="28"/>
      <c r="AA47" s="28"/>
      <c r="AB47" s="28"/>
      <c r="AC47" s="28"/>
      <c r="AD47" s="28"/>
      <c r="AE47" s="29"/>
    </row>
    <row r="48" spans="1:31" s="13" customFormat="1" ht="35.1" customHeight="1" x14ac:dyDescent="0.25">
      <c r="A48" s="12"/>
      <c r="B48" s="30"/>
      <c r="C48" s="31"/>
      <c r="D48" s="31"/>
      <c r="E48" s="31"/>
      <c r="F48" s="31"/>
      <c r="G48" s="31"/>
      <c r="H48" s="31"/>
      <c r="I48" s="55" t="str">
        <f>HYPERLINK("https://www.supersociedades.gov.co/documents/107391/3472445/GTI-GU-026_GestionSOC.pdf","GTI-GU-026_GestionSOC")</f>
        <v>GTI-GU-026_GestionSOC</v>
      </c>
      <c r="J48" s="61"/>
      <c r="K48" s="61"/>
      <c r="L48" s="62"/>
      <c r="M48" s="30"/>
      <c r="N48" s="31"/>
      <c r="O48" s="32"/>
      <c r="P48" s="31"/>
      <c r="Q48" s="31"/>
      <c r="R48" s="31"/>
      <c r="S48" s="31"/>
      <c r="T48" s="27"/>
      <c r="U48" s="28"/>
      <c r="V48" s="28"/>
      <c r="W48" s="28"/>
      <c r="X48" s="28"/>
      <c r="Y48" s="28"/>
      <c r="Z48" s="28"/>
      <c r="AA48" s="28"/>
      <c r="AB48" s="28"/>
      <c r="AC48" s="28"/>
      <c r="AD48" s="28"/>
      <c r="AE48" s="29"/>
    </row>
    <row r="49" spans="1:1023 1029:2045 2051:3067 3073:4096 4102:5118 5124:6140 6146:8191 8197:9213 9219:10235 10241:11264 11270:12286 12292:13308 13314:15359 15365:16381" s="13" customFormat="1" ht="35.1" customHeight="1" x14ac:dyDescent="0.25">
      <c r="A49" s="12"/>
      <c r="B49" s="30"/>
      <c r="C49" s="31"/>
      <c r="D49" s="31"/>
      <c r="E49" s="31"/>
      <c r="F49" s="31"/>
      <c r="G49" s="31"/>
      <c r="H49" s="31"/>
      <c r="I49" s="55" t="str">
        <f>HYPERLINK("https://www.supersociedades.gov.co/documents/107391/3472445/GTI-GU-027_Plan_Contingencia_Aplicativo_Auxiliares_Justicia.pdf","GTI-GU-027_Plan_Contingencia_Aplicativo_Auxiliares_Justicia")</f>
        <v>GTI-GU-027_Plan_Contingencia_Aplicativo_Auxiliares_Justicia</v>
      </c>
      <c r="J49" s="61"/>
      <c r="K49" s="61"/>
      <c r="L49" s="62"/>
      <c r="M49" s="30"/>
      <c r="N49" s="31"/>
      <c r="O49" s="32"/>
      <c r="P49" s="31"/>
      <c r="Q49" s="31"/>
      <c r="R49" s="31"/>
      <c r="S49" s="31"/>
      <c r="T49" s="27"/>
      <c r="U49" s="28"/>
      <c r="V49" s="28"/>
      <c r="W49" s="28"/>
      <c r="X49" s="28"/>
      <c r="Y49" s="28"/>
      <c r="Z49" s="28"/>
      <c r="AA49" s="28"/>
      <c r="AB49" s="28"/>
      <c r="AC49" s="28"/>
      <c r="AD49" s="28"/>
      <c r="AE49" s="29"/>
    </row>
    <row r="50" spans="1:1023 1029:2045 2051:3067 3073:4096 4102:5118 5124:6140 6146:8191 8197:9213 9219:10235 10241:11264 11270:12286 12292:13308 13314:15359 15365:16381" s="13" customFormat="1" ht="35.1" customHeight="1" x14ac:dyDescent="0.25">
      <c r="A50" s="15"/>
      <c r="B50" s="47" t="str">
        <f>HYPERLINK("https://www.supersociedades.gov.co/documents/107391/3472445/GTI-PR-021_Identificaci%C3%B3n_Publicaci%C3%B3n_Datos_Abiertos.pdf","GTI-PR-021 Identificación Publicación de Datos Abiertos")</f>
        <v>GTI-PR-021 Identificación Publicación de Datos Abiertos</v>
      </c>
      <c r="C50" s="46"/>
      <c r="D50" s="46"/>
      <c r="E50" s="46"/>
      <c r="F50" s="46"/>
      <c r="G50" s="46"/>
      <c r="H50" s="46"/>
      <c r="I50" s="47" t="str">
        <f>HYPERLINK("https://www.supersociedades.gov.co/documents/107391/3472445/GTI-MA-001_ModeloGobiernoDatos.pdf","GTI-MA-001 Modelo de gobierno de datos de la superintendencia de sociedades")</f>
        <v>GTI-MA-001 Modelo de gobierno de datos de la superintendencia de sociedades</v>
      </c>
      <c r="J50" s="46"/>
      <c r="K50" s="46"/>
      <c r="L50" s="48"/>
      <c r="M50" s="47"/>
      <c r="N50" s="46"/>
      <c r="O50" s="48"/>
      <c r="P50" s="46"/>
      <c r="Q50" s="46"/>
      <c r="R50" s="46"/>
      <c r="S50" s="46"/>
      <c r="T50" s="52"/>
      <c r="U50" s="53"/>
      <c r="V50" s="53"/>
      <c r="W50" s="53"/>
      <c r="X50" s="53"/>
      <c r="Y50" s="53"/>
      <c r="Z50" s="53"/>
      <c r="AA50" s="53"/>
      <c r="AB50" s="53"/>
      <c r="AC50" s="53"/>
      <c r="AD50" s="53"/>
      <c r="AE50" s="54"/>
    </row>
    <row r="51" spans="1:1023 1029:2045 2051:3067 3073:4096 4102:5118 5124:6140 6146:8191 8197:9213 9219:10235 10241:11264 11270:12286 12292:13308 13314:15359 15365:16381" s="13" customFormat="1" ht="35.1" customHeight="1" x14ac:dyDescent="0.25">
      <c r="A51" s="14"/>
      <c r="B51" s="47" t="str">
        <f>HYPERLINK("https://www.supersociedades.gov.co/documents/107391/3472445/GTI-PR-022%20EvaluacionRequerimientos_Datos.pdf","GTI-PR-022 Evaluación Requerimientos de Datos")</f>
        <v>GTI-PR-022 Evaluación Requerimientos de Datos</v>
      </c>
      <c r="C51" s="46"/>
      <c r="D51" s="46"/>
      <c r="E51" s="46"/>
      <c r="F51" s="46"/>
      <c r="G51" s="46"/>
      <c r="H51" s="46"/>
      <c r="I51" s="47" t="str">
        <f>HYPERLINK("https://www.supersociedades.gov.co/documents/107391/3472445/GTI-MA-002_ManualSIGS.pdf","GTI-MA-002 Manual de consultas del sistema de información general de sociedades “SIGS”")</f>
        <v>GTI-MA-002 Manual de consultas del sistema de información general de sociedades “SIGS”</v>
      </c>
      <c r="J51" s="46"/>
      <c r="K51" s="46"/>
      <c r="L51" s="48"/>
      <c r="M51" s="47"/>
      <c r="N51" s="46"/>
      <c r="O51" s="48"/>
      <c r="P51" s="46"/>
      <c r="Q51" s="46"/>
      <c r="R51" s="46"/>
      <c r="S51" s="46"/>
      <c r="T51" s="52"/>
      <c r="U51" s="53"/>
      <c r="V51" s="53"/>
      <c r="W51" s="53"/>
      <c r="X51" s="53"/>
      <c r="Y51" s="53"/>
      <c r="Z51" s="53"/>
      <c r="AA51" s="53"/>
      <c r="AB51" s="53"/>
      <c r="AC51" s="53"/>
      <c r="AD51" s="53"/>
      <c r="AE51" s="54"/>
    </row>
    <row r="52" spans="1:1023 1029:2045 2051:3067 3073:4096 4102:5118 5124:6140 6146:8191 8197:9213 9219:10235 10241:11264 11270:12286 12292:13308 13314:15359 15365:16381" s="13" customFormat="1" ht="35.1" customHeight="1" x14ac:dyDescent="0.25">
      <c r="A52" s="14"/>
      <c r="B52" s="47" t="str">
        <f>HYPERLINK("https://www.supersociedades.gov.co/documents/107391/3472445/GTI-PR-023%20GestionModelo_DatosEmpresariales.pdf","GTI-PR-023 Gestión Modelo de Datos Empresariales")</f>
        <v>GTI-PR-023 Gestión Modelo de Datos Empresariales</v>
      </c>
      <c r="C52" s="46"/>
      <c r="D52" s="46"/>
      <c r="E52" s="46"/>
      <c r="F52" s="46"/>
      <c r="G52" s="46"/>
      <c r="H52" s="46"/>
      <c r="I52" s="47" t="str">
        <f>HYPERLINK("https://www.supersociedades.gov.co/documents/107391/3472445/GTI-MA-003_ManualDesarrolloSoftware.pdf/","GTI-MA-003 Metodología Desarrollo de Software")</f>
        <v>GTI-MA-003 Metodología Desarrollo de Software</v>
      </c>
      <c r="J52" s="46"/>
      <c r="K52" s="46"/>
      <c r="L52" s="48"/>
      <c r="M52" s="52"/>
      <c r="N52" s="53"/>
      <c r="O52" s="54"/>
      <c r="P52" s="46"/>
      <c r="Q52" s="46"/>
      <c r="R52" s="46"/>
      <c r="S52" s="46"/>
      <c r="T52" s="52"/>
      <c r="U52" s="53"/>
      <c r="V52" s="53"/>
      <c r="W52" s="53"/>
      <c r="X52" s="53"/>
      <c r="Y52" s="53"/>
      <c r="Z52" s="53"/>
      <c r="AA52" s="53"/>
      <c r="AB52" s="53"/>
      <c r="AC52" s="53"/>
      <c r="AD52" s="53"/>
      <c r="AE52" s="54"/>
    </row>
    <row r="53" spans="1:1023 1029:2045 2051:3067 3073:4096 4102:5118 5124:6140 6146:8191 8197:9213 9219:10235 10241:11264 11270:12286 12292:13308 13314:15359 15365:16381" s="38" customFormat="1" ht="35.1" customHeight="1" x14ac:dyDescent="0.25">
      <c r="A53" s="13"/>
      <c r="B53" s="47" t="str">
        <f>HYPERLINK("https://www.supersociedades.gov.co/documents/107391/3472445/GTI-PR-024-%20Operaci%C3%B3n%20Centro%20de%20Servicios%20tecnol%C3%B3gicos.pdf","GTI-PR-024- Operación Centro de Servicios tecnológicos")</f>
        <v>GTI-PR-024- Operación Centro de Servicios tecnológicos</v>
      </c>
      <c r="C53" s="46"/>
      <c r="D53" s="46"/>
      <c r="E53" s="46"/>
      <c r="F53" s="46"/>
      <c r="G53" s="46"/>
      <c r="H53" s="46"/>
      <c r="I53" s="47" t="str">
        <f>HYPERLINK("https://www.supersociedades.gov.co/documents/107391/3472445/GTI-IN-001_SeleccionBaloteraSustencionMatematica.pdf","GTI-IN-001 Selección por balotera — sustentación matemática")</f>
        <v>GTI-IN-001 Selección por balotera — sustentación matemática</v>
      </c>
      <c r="J53" s="46"/>
      <c r="K53" s="46"/>
      <c r="L53" s="48"/>
      <c r="M53" s="47"/>
      <c r="N53" s="46"/>
      <c r="O53" s="48"/>
      <c r="P53" s="46"/>
      <c r="Q53" s="46"/>
      <c r="R53" s="46"/>
      <c r="S53" s="46"/>
      <c r="T53" s="47"/>
      <c r="U53" s="46"/>
      <c r="V53" s="46"/>
      <c r="W53" s="46"/>
      <c r="X53" s="46"/>
      <c r="Y53" s="46"/>
      <c r="Z53" s="46"/>
      <c r="AA53" s="46"/>
      <c r="AB53" s="46"/>
      <c r="AC53" s="46"/>
      <c r="AD53" s="46"/>
      <c r="AE53" s="48"/>
      <c r="AI53" s="39"/>
      <c r="AJ53" s="37"/>
      <c r="AP53" s="39"/>
      <c r="AQ53" s="37"/>
      <c r="AW53" s="39"/>
      <c r="AX53" s="37"/>
      <c r="BD53" s="39"/>
      <c r="BE53" s="37"/>
      <c r="BK53" s="39"/>
      <c r="BL53" s="37"/>
      <c r="BR53" s="39"/>
      <c r="BS53" s="37"/>
      <c r="BY53" s="39"/>
      <c r="BZ53" s="37"/>
      <c r="CF53" s="39"/>
      <c r="CG53" s="37"/>
      <c r="CM53" s="39"/>
      <c r="CN53" s="37"/>
      <c r="CT53" s="39"/>
      <c r="CU53" s="37"/>
      <c r="DA53" s="39"/>
      <c r="DB53" s="37"/>
      <c r="DH53" s="39"/>
      <c r="DI53" s="37"/>
      <c r="DO53" s="39"/>
      <c r="DP53" s="37"/>
      <c r="DV53" s="39"/>
      <c r="DW53" s="37"/>
      <c r="EC53" s="39"/>
      <c r="ED53" s="37"/>
      <c r="EJ53" s="39"/>
      <c r="EK53" s="37"/>
      <c r="EQ53" s="39"/>
      <c r="ER53" s="37"/>
      <c r="EX53" s="39"/>
      <c r="EY53" s="37"/>
      <c r="FE53" s="39"/>
      <c r="FF53" s="37"/>
      <c r="FL53" s="39"/>
      <c r="FM53" s="37"/>
      <c r="FS53" s="39"/>
      <c r="FT53" s="37"/>
      <c r="FZ53" s="39"/>
      <c r="GA53" s="37"/>
      <c r="GG53" s="39"/>
      <c r="GH53" s="37"/>
      <c r="GN53" s="39"/>
      <c r="GO53" s="37"/>
      <c r="GU53" s="39"/>
      <c r="GV53" s="37"/>
      <c r="HB53" s="39"/>
      <c r="HC53" s="37"/>
      <c r="HI53" s="39"/>
      <c r="HJ53" s="37"/>
      <c r="HP53" s="39"/>
      <c r="HQ53" s="37"/>
      <c r="HW53" s="39"/>
      <c r="HX53" s="37"/>
      <c r="ID53" s="39"/>
      <c r="IE53" s="37"/>
      <c r="IK53" s="39"/>
      <c r="IL53" s="37"/>
      <c r="IR53" s="39"/>
      <c r="IS53" s="37"/>
      <c r="IY53" s="39"/>
      <c r="IZ53" s="37"/>
      <c r="JF53" s="39"/>
      <c r="JG53" s="37"/>
      <c r="JM53" s="39"/>
      <c r="JN53" s="37"/>
      <c r="JT53" s="39"/>
      <c r="JU53" s="37"/>
      <c r="KA53" s="39"/>
      <c r="KB53" s="37"/>
      <c r="KH53" s="39"/>
      <c r="KI53" s="37"/>
      <c r="KO53" s="39"/>
      <c r="KP53" s="37"/>
      <c r="KV53" s="39"/>
      <c r="KW53" s="37"/>
      <c r="LC53" s="39"/>
      <c r="LD53" s="37"/>
      <c r="LJ53" s="39"/>
      <c r="LK53" s="37"/>
      <c r="LQ53" s="39"/>
      <c r="LR53" s="37"/>
      <c r="LX53" s="39"/>
      <c r="LY53" s="37"/>
      <c r="ME53" s="39"/>
      <c r="MF53" s="37"/>
      <c r="ML53" s="39"/>
      <c r="MM53" s="37"/>
      <c r="MS53" s="39"/>
      <c r="MT53" s="37"/>
      <c r="MZ53" s="39"/>
      <c r="NA53" s="37"/>
      <c r="NG53" s="39"/>
      <c r="NH53" s="37"/>
      <c r="NN53" s="39"/>
      <c r="NO53" s="37"/>
      <c r="NU53" s="39"/>
      <c r="NV53" s="37"/>
      <c r="OB53" s="39"/>
      <c r="OC53" s="37"/>
      <c r="OI53" s="39"/>
      <c r="OJ53" s="37"/>
      <c r="OP53" s="39"/>
      <c r="OQ53" s="37"/>
      <c r="OW53" s="39"/>
      <c r="OX53" s="37"/>
      <c r="PD53" s="39"/>
      <c r="PE53" s="37"/>
      <c r="PK53" s="39"/>
      <c r="PL53" s="37"/>
      <c r="PR53" s="39"/>
      <c r="PS53" s="37"/>
      <c r="PY53" s="39"/>
      <c r="PZ53" s="37"/>
      <c r="QF53" s="39"/>
      <c r="QG53" s="37"/>
      <c r="QM53" s="39"/>
      <c r="QN53" s="37"/>
      <c r="QT53" s="39"/>
      <c r="QU53" s="37"/>
      <c r="RA53" s="39"/>
      <c r="RB53" s="37"/>
      <c r="RH53" s="39"/>
      <c r="RI53" s="37"/>
      <c r="RO53" s="39"/>
      <c r="RP53" s="37"/>
      <c r="RV53" s="39"/>
      <c r="RW53" s="37"/>
      <c r="SC53" s="39"/>
      <c r="SD53" s="37"/>
      <c r="SJ53" s="39"/>
      <c r="SK53" s="37"/>
      <c r="SQ53" s="39"/>
      <c r="SR53" s="37"/>
      <c r="SX53" s="39"/>
      <c r="SY53" s="37"/>
      <c r="TE53" s="39"/>
      <c r="TF53" s="37"/>
      <c r="TL53" s="39"/>
      <c r="TM53" s="37"/>
      <c r="TS53" s="39"/>
      <c r="TT53" s="37"/>
      <c r="TZ53" s="39"/>
      <c r="UA53" s="37"/>
      <c r="UG53" s="39"/>
      <c r="UH53" s="37"/>
      <c r="UN53" s="39"/>
      <c r="UO53" s="37"/>
      <c r="UU53" s="39"/>
      <c r="UV53" s="37"/>
      <c r="VB53" s="39"/>
      <c r="VC53" s="37"/>
      <c r="VI53" s="39"/>
      <c r="VJ53" s="37"/>
      <c r="VP53" s="39"/>
      <c r="VQ53" s="37"/>
      <c r="VW53" s="39"/>
      <c r="VX53" s="37"/>
      <c r="WD53" s="39"/>
      <c r="WE53" s="37"/>
      <c r="WK53" s="39"/>
      <c r="WL53" s="37"/>
      <c r="WR53" s="39"/>
      <c r="WS53" s="37"/>
      <c r="WY53" s="39"/>
      <c r="WZ53" s="37"/>
      <c r="XF53" s="39"/>
      <c r="XG53" s="37"/>
      <c r="XM53" s="39"/>
      <c r="XN53" s="37"/>
      <c r="XT53" s="39"/>
      <c r="XU53" s="37"/>
      <c r="YA53" s="39"/>
      <c r="YB53" s="37"/>
      <c r="YH53" s="39"/>
      <c r="YI53" s="37"/>
      <c r="YO53" s="39"/>
      <c r="YP53" s="37"/>
      <c r="YV53" s="39"/>
      <c r="YW53" s="37"/>
      <c r="ZC53" s="39"/>
      <c r="ZD53" s="37"/>
      <c r="ZJ53" s="39"/>
      <c r="ZK53" s="37"/>
      <c r="ZQ53" s="39"/>
      <c r="ZR53" s="37"/>
      <c r="ZX53" s="39"/>
      <c r="ZY53" s="37"/>
      <c r="AAE53" s="39"/>
      <c r="AAF53" s="37"/>
      <c r="AAL53" s="39"/>
      <c r="AAM53" s="37"/>
      <c r="AAS53" s="39"/>
      <c r="AAT53" s="37"/>
      <c r="AAZ53" s="39"/>
      <c r="ABA53" s="37"/>
      <c r="ABG53" s="39"/>
      <c r="ABH53" s="37"/>
      <c r="ABN53" s="39"/>
      <c r="ABO53" s="37"/>
      <c r="ABU53" s="39"/>
      <c r="ABV53" s="37"/>
      <c r="ACB53" s="39"/>
      <c r="ACC53" s="37"/>
      <c r="ACI53" s="39"/>
      <c r="ACJ53" s="37"/>
      <c r="ACP53" s="39"/>
      <c r="ACQ53" s="37"/>
      <c r="ACW53" s="39"/>
      <c r="ACX53" s="37"/>
      <c r="ADD53" s="39"/>
      <c r="ADE53" s="37"/>
      <c r="ADK53" s="39"/>
      <c r="ADL53" s="37"/>
      <c r="ADR53" s="39"/>
      <c r="ADS53" s="37"/>
      <c r="ADY53" s="39"/>
      <c r="ADZ53" s="37"/>
      <c r="AEF53" s="39"/>
      <c r="AEG53" s="37"/>
      <c r="AEM53" s="39"/>
      <c r="AEN53" s="37"/>
      <c r="AET53" s="39"/>
      <c r="AEU53" s="37"/>
      <c r="AFA53" s="39"/>
      <c r="AFB53" s="37"/>
      <c r="AFH53" s="39"/>
      <c r="AFI53" s="37"/>
      <c r="AFO53" s="39"/>
      <c r="AFP53" s="37"/>
      <c r="AFV53" s="39"/>
      <c r="AFW53" s="37"/>
      <c r="AGC53" s="39"/>
      <c r="AGD53" s="37"/>
      <c r="AGJ53" s="39"/>
      <c r="AGK53" s="37"/>
      <c r="AGQ53" s="39"/>
      <c r="AGR53" s="37"/>
      <c r="AGX53" s="39"/>
      <c r="AGY53" s="37"/>
      <c r="AHE53" s="39"/>
      <c r="AHF53" s="37"/>
      <c r="AHL53" s="39"/>
      <c r="AHM53" s="37"/>
      <c r="AHS53" s="39"/>
      <c r="AHT53" s="37"/>
      <c r="AHZ53" s="39"/>
      <c r="AIA53" s="37"/>
      <c r="AIG53" s="39"/>
      <c r="AIH53" s="37"/>
      <c r="AIN53" s="39"/>
      <c r="AIO53" s="37"/>
      <c r="AIU53" s="39"/>
      <c r="AIV53" s="37"/>
      <c r="AJB53" s="39"/>
      <c r="AJC53" s="37"/>
      <c r="AJI53" s="39"/>
      <c r="AJJ53" s="37"/>
      <c r="AJP53" s="39"/>
      <c r="AJQ53" s="37"/>
      <c r="AJW53" s="39"/>
      <c r="AJX53" s="37"/>
      <c r="AKD53" s="39"/>
      <c r="AKE53" s="37"/>
      <c r="AKK53" s="39"/>
      <c r="AKL53" s="37"/>
      <c r="AKR53" s="39"/>
      <c r="AKS53" s="37"/>
      <c r="AKY53" s="39"/>
      <c r="AKZ53" s="37"/>
      <c r="ALF53" s="39"/>
      <c r="ALG53" s="37"/>
      <c r="ALM53" s="39"/>
      <c r="ALN53" s="37"/>
      <c r="ALT53" s="39"/>
      <c r="ALU53" s="37"/>
      <c r="AMA53" s="39"/>
      <c r="AMB53" s="37"/>
      <c r="AMH53" s="39"/>
      <c r="AMI53" s="37"/>
      <c r="AMO53" s="39"/>
      <c r="AMP53" s="37"/>
      <c r="AMV53" s="39"/>
      <c r="AMW53" s="37"/>
      <c r="ANC53" s="39"/>
      <c r="AND53" s="37"/>
      <c r="ANJ53" s="39"/>
      <c r="ANK53" s="37"/>
      <c r="ANQ53" s="39"/>
      <c r="ANR53" s="37"/>
      <c r="ANX53" s="39"/>
      <c r="ANY53" s="37"/>
      <c r="AOE53" s="39"/>
      <c r="AOF53" s="37"/>
      <c r="AOL53" s="39"/>
      <c r="AOM53" s="37"/>
      <c r="AOS53" s="39"/>
      <c r="AOT53" s="37"/>
      <c r="AOZ53" s="39"/>
      <c r="APA53" s="37"/>
      <c r="APG53" s="39"/>
      <c r="APH53" s="37"/>
      <c r="APN53" s="39"/>
      <c r="APO53" s="37"/>
      <c r="APU53" s="39"/>
      <c r="APV53" s="37"/>
      <c r="AQB53" s="39"/>
      <c r="AQC53" s="37"/>
      <c r="AQI53" s="39"/>
      <c r="AQJ53" s="37"/>
      <c r="AQP53" s="39"/>
      <c r="AQQ53" s="37"/>
      <c r="AQW53" s="39"/>
      <c r="AQX53" s="37"/>
      <c r="ARD53" s="39"/>
      <c r="ARE53" s="37"/>
      <c r="ARK53" s="39"/>
      <c r="ARL53" s="37"/>
      <c r="ARR53" s="39"/>
      <c r="ARS53" s="37"/>
      <c r="ARY53" s="39"/>
      <c r="ARZ53" s="37"/>
      <c r="ASF53" s="39"/>
      <c r="ASG53" s="37"/>
      <c r="ASM53" s="39"/>
      <c r="ASN53" s="37"/>
      <c r="AST53" s="39"/>
      <c r="ASU53" s="37"/>
      <c r="ATA53" s="39"/>
      <c r="ATB53" s="37"/>
      <c r="ATH53" s="39"/>
      <c r="ATI53" s="37"/>
      <c r="ATO53" s="39"/>
      <c r="ATP53" s="37"/>
      <c r="ATV53" s="39"/>
      <c r="ATW53" s="37"/>
      <c r="AUC53" s="39"/>
      <c r="AUD53" s="37"/>
      <c r="AUJ53" s="39"/>
      <c r="AUK53" s="37"/>
      <c r="AUQ53" s="39"/>
      <c r="AUR53" s="37"/>
      <c r="AUX53" s="39"/>
      <c r="AUY53" s="37"/>
      <c r="AVE53" s="39"/>
      <c r="AVF53" s="37"/>
      <c r="AVL53" s="39"/>
      <c r="AVM53" s="37"/>
      <c r="AVS53" s="39"/>
      <c r="AVT53" s="37"/>
      <c r="AVZ53" s="39"/>
      <c r="AWA53" s="37"/>
      <c r="AWG53" s="39"/>
      <c r="AWH53" s="37"/>
      <c r="AWN53" s="39"/>
      <c r="AWO53" s="37"/>
      <c r="AWU53" s="39"/>
      <c r="AWV53" s="37"/>
      <c r="AXB53" s="39"/>
      <c r="AXC53" s="37"/>
      <c r="AXI53" s="39"/>
      <c r="AXJ53" s="37"/>
      <c r="AXP53" s="39"/>
      <c r="AXQ53" s="37"/>
      <c r="AXW53" s="39"/>
      <c r="AXX53" s="37"/>
      <c r="AYD53" s="39"/>
      <c r="AYE53" s="37"/>
      <c r="AYK53" s="39"/>
      <c r="AYL53" s="37"/>
      <c r="AYR53" s="39"/>
      <c r="AYS53" s="37"/>
      <c r="AYY53" s="39"/>
      <c r="AYZ53" s="37"/>
      <c r="AZF53" s="39"/>
      <c r="AZG53" s="37"/>
      <c r="AZM53" s="39"/>
      <c r="AZN53" s="37"/>
      <c r="AZT53" s="39"/>
      <c r="AZU53" s="37"/>
      <c r="BAA53" s="39"/>
      <c r="BAB53" s="37"/>
      <c r="BAH53" s="39"/>
      <c r="BAI53" s="37"/>
      <c r="BAO53" s="39"/>
      <c r="BAP53" s="37"/>
      <c r="BAV53" s="39"/>
      <c r="BAW53" s="37"/>
      <c r="BBC53" s="39"/>
      <c r="BBD53" s="37"/>
      <c r="BBJ53" s="39"/>
      <c r="BBK53" s="37"/>
      <c r="BBQ53" s="39"/>
      <c r="BBR53" s="37"/>
      <c r="BBX53" s="39"/>
      <c r="BBY53" s="37"/>
      <c r="BCE53" s="39"/>
      <c r="BCF53" s="37"/>
      <c r="BCL53" s="39"/>
      <c r="BCM53" s="37"/>
      <c r="BCS53" s="39"/>
      <c r="BCT53" s="37"/>
      <c r="BCZ53" s="39"/>
      <c r="BDA53" s="37"/>
      <c r="BDG53" s="39"/>
      <c r="BDH53" s="37"/>
      <c r="BDN53" s="39"/>
      <c r="BDO53" s="37"/>
      <c r="BDU53" s="39"/>
      <c r="BDV53" s="37"/>
      <c r="BEB53" s="39"/>
      <c r="BEC53" s="37"/>
      <c r="BEI53" s="39"/>
      <c r="BEJ53" s="37"/>
      <c r="BEP53" s="39"/>
      <c r="BEQ53" s="37"/>
      <c r="BEW53" s="39"/>
      <c r="BEX53" s="37"/>
      <c r="BFD53" s="39"/>
      <c r="BFE53" s="37"/>
      <c r="BFK53" s="39"/>
      <c r="BFL53" s="37"/>
      <c r="BFR53" s="39"/>
      <c r="BFS53" s="37"/>
      <c r="BFY53" s="39"/>
      <c r="BFZ53" s="37"/>
      <c r="BGF53" s="39"/>
      <c r="BGG53" s="37"/>
      <c r="BGM53" s="39"/>
      <c r="BGN53" s="37"/>
      <c r="BGT53" s="39"/>
      <c r="BGU53" s="37"/>
      <c r="BHA53" s="39"/>
      <c r="BHB53" s="37"/>
      <c r="BHH53" s="39"/>
      <c r="BHI53" s="37"/>
      <c r="BHO53" s="39"/>
      <c r="BHP53" s="37"/>
      <c r="BHV53" s="39"/>
      <c r="BHW53" s="37"/>
      <c r="BIC53" s="39"/>
      <c r="BID53" s="37"/>
      <c r="BIJ53" s="39"/>
      <c r="BIK53" s="37"/>
      <c r="BIQ53" s="39"/>
      <c r="BIR53" s="37"/>
      <c r="BIX53" s="39"/>
      <c r="BIY53" s="37"/>
      <c r="BJE53" s="39"/>
      <c r="BJF53" s="37"/>
      <c r="BJL53" s="39"/>
      <c r="BJM53" s="37"/>
      <c r="BJS53" s="39"/>
      <c r="BJT53" s="37"/>
      <c r="BJZ53" s="39"/>
      <c r="BKA53" s="37"/>
      <c r="BKG53" s="39"/>
      <c r="BKH53" s="37"/>
      <c r="BKN53" s="39"/>
      <c r="BKO53" s="37"/>
      <c r="BKU53" s="39"/>
      <c r="BKV53" s="37"/>
      <c r="BLB53" s="39"/>
      <c r="BLC53" s="37"/>
      <c r="BLI53" s="39"/>
      <c r="BLJ53" s="37"/>
      <c r="BLP53" s="39"/>
      <c r="BLQ53" s="37"/>
      <c r="BLW53" s="39"/>
      <c r="BLX53" s="37"/>
      <c r="BMD53" s="39"/>
      <c r="BME53" s="37"/>
      <c r="BMK53" s="39"/>
      <c r="BML53" s="37"/>
      <c r="BMR53" s="39"/>
      <c r="BMS53" s="37"/>
      <c r="BMY53" s="39"/>
      <c r="BMZ53" s="37"/>
      <c r="BNF53" s="39"/>
      <c r="BNG53" s="37"/>
      <c r="BNM53" s="39"/>
      <c r="BNN53" s="37"/>
      <c r="BNT53" s="39"/>
      <c r="BNU53" s="37"/>
      <c r="BOA53" s="39"/>
      <c r="BOB53" s="37"/>
      <c r="BOH53" s="39"/>
      <c r="BOI53" s="37"/>
      <c r="BOO53" s="39"/>
      <c r="BOP53" s="37"/>
      <c r="BOV53" s="39"/>
      <c r="BOW53" s="37"/>
      <c r="BPC53" s="39"/>
      <c r="BPD53" s="37"/>
      <c r="BPJ53" s="39"/>
      <c r="BPK53" s="37"/>
      <c r="BPQ53" s="39"/>
      <c r="BPR53" s="37"/>
      <c r="BPX53" s="39"/>
      <c r="BPY53" s="37"/>
      <c r="BQE53" s="39"/>
      <c r="BQF53" s="37"/>
      <c r="BQL53" s="39"/>
      <c r="BQM53" s="37"/>
      <c r="BQS53" s="39"/>
      <c r="BQT53" s="37"/>
      <c r="BQZ53" s="39"/>
      <c r="BRA53" s="37"/>
      <c r="BRG53" s="39"/>
      <c r="BRH53" s="37"/>
      <c r="BRN53" s="39"/>
      <c r="BRO53" s="37"/>
      <c r="BRU53" s="39"/>
      <c r="BRV53" s="37"/>
      <c r="BSB53" s="39"/>
      <c r="BSC53" s="37"/>
      <c r="BSI53" s="39"/>
      <c r="BSJ53" s="37"/>
      <c r="BSP53" s="39"/>
      <c r="BSQ53" s="37"/>
      <c r="BSW53" s="39"/>
      <c r="BSX53" s="37"/>
      <c r="BTD53" s="39"/>
      <c r="BTE53" s="37"/>
      <c r="BTK53" s="39"/>
      <c r="BTL53" s="37"/>
      <c r="BTR53" s="39"/>
      <c r="BTS53" s="37"/>
      <c r="BTY53" s="39"/>
      <c r="BTZ53" s="37"/>
      <c r="BUF53" s="39"/>
      <c r="BUG53" s="37"/>
      <c r="BUM53" s="39"/>
      <c r="BUN53" s="37"/>
      <c r="BUT53" s="39"/>
      <c r="BUU53" s="37"/>
      <c r="BVA53" s="39"/>
      <c r="BVB53" s="37"/>
      <c r="BVH53" s="39"/>
      <c r="BVI53" s="37"/>
      <c r="BVO53" s="39"/>
      <c r="BVP53" s="37"/>
      <c r="BVV53" s="39"/>
      <c r="BVW53" s="37"/>
      <c r="BWC53" s="39"/>
      <c r="BWD53" s="37"/>
      <c r="BWJ53" s="39"/>
      <c r="BWK53" s="37"/>
      <c r="BWQ53" s="39"/>
      <c r="BWR53" s="37"/>
      <c r="BWX53" s="39"/>
      <c r="BWY53" s="37"/>
      <c r="BXE53" s="39"/>
      <c r="BXF53" s="37"/>
      <c r="BXL53" s="39"/>
      <c r="BXM53" s="37"/>
      <c r="BXS53" s="39"/>
      <c r="BXT53" s="37"/>
      <c r="BXZ53" s="39"/>
      <c r="BYA53" s="37"/>
      <c r="BYG53" s="39"/>
      <c r="BYH53" s="37"/>
      <c r="BYN53" s="39"/>
      <c r="BYO53" s="37"/>
      <c r="BYU53" s="39"/>
      <c r="BYV53" s="37"/>
      <c r="BZB53" s="39"/>
      <c r="BZC53" s="37"/>
      <c r="BZI53" s="39"/>
      <c r="BZJ53" s="37"/>
      <c r="BZP53" s="39"/>
      <c r="BZQ53" s="37"/>
      <c r="BZW53" s="39"/>
      <c r="BZX53" s="37"/>
      <c r="CAD53" s="39"/>
      <c r="CAE53" s="37"/>
      <c r="CAK53" s="39"/>
      <c r="CAL53" s="37"/>
      <c r="CAR53" s="39"/>
      <c r="CAS53" s="37"/>
      <c r="CAY53" s="39"/>
      <c r="CAZ53" s="37"/>
      <c r="CBF53" s="39"/>
      <c r="CBG53" s="37"/>
      <c r="CBM53" s="39"/>
      <c r="CBN53" s="37"/>
      <c r="CBT53" s="39"/>
      <c r="CBU53" s="37"/>
      <c r="CCA53" s="39"/>
      <c r="CCB53" s="37"/>
      <c r="CCH53" s="39"/>
      <c r="CCI53" s="37"/>
      <c r="CCO53" s="39"/>
      <c r="CCP53" s="37"/>
      <c r="CCV53" s="39"/>
      <c r="CCW53" s="37"/>
      <c r="CDC53" s="39"/>
      <c r="CDD53" s="37"/>
      <c r="CDJ53" s="39"/>
      <c r="CDK53" s="37"/>
      <c r="CDQ53" s="39"/>
      <c r="CDR53" s="37"/>
      <c r="CDX53" s="39"/>
      <c r="CDY53" s="37"/>
      <c r="CEE53" s="39"/>
      <c r="CEF53" s="37"/>
      <c r="CEL53" s="39"/>
      <c r="CEM53" s="37"/>
      <c r="CES53" s="39"/>
      <c r="CET53" s="37"/>
      <c r="CEZ53" s="39"/>
      <c r="CFA53" s="37"/>
      <c r="CFG53" s="39"/>
      <c r="CFH53" s="37"/>
      <c r="CFN53" s="39"/>
      <c r="CFO53" s="37"/>
      <c r="CFU53" s="39"/>
      <c r="CFV53" s="37"/>
      <c r="CGB53" s="39"/>
      <c r="CGC53" s="37"/>
      <c r="CGI53" s="39"/>
      <c r="CGJ53" s="37"/>
      <c r="CGP53" s="39"/>
      <c r="CGQ53" s="37"/>
      <c r="CGW53" s="39"/>
      <c r="CGX53" s="37"/>
      <c r="CHD53" s="39"/>
      <c r="CHE53" s="37"/>
      <c r="CHK53" s="39"/>
      <c r="CHL53" s="37"/>
      <c r="CHR53" s="39"/>
      <c r="CHS53" s="37"/>
      <c r="CHY53" s="39"/>
      <c r="CHZ53" s="37"/>
      <c r="CIF53" s="39"/>
      <c r="CIG53" s="37"/>
      <c r="CIM53" s="39"/>
      <c r="CIN53" s="37"/>
      <c r="CIT53" s="39"/>
      <c r="CIU53" s="37"/>
      <c r="CJA53" s="39"/>
      <c r="CJB53" s="37"/>
      <c r="CJH53" s="39"/>
      <c r="CJI53" s="37"/>
      <c r="CJO53" s="39"/>
      <c r="CJP53" s="37"/>
      <c r="CJV53" s="39"/>
      <c r="CJW53" s="37"/>
      <c r="CKC53" s="39"/>
      <c r="CKD53" s="37"/>
      <c r="CKJ53" s="39"/>
      <c r="CKK53" s="37"/>
      <c r="CKQ53" s="39"/>
      <c r="CKR53" s="37"/>
      <c r="CKX53" s="39"/>
      <c r="CKY53" s="37"/>
      <c r="CLE53" s="39"/>
      <c r="CLF53" s="37"/>
      <c r="CLL53" s="39"/>
      <c r="CLM53" s="37"/>
      <c r="CLS53" s="39"/>
      <c r="CLT53" s="37"/>
      <c r="CLZ53" s="39"/>
      <c r="CMA53" s="37"/>
      <c r="CMG53" s="39"/>
      <c r="CMH53" s="37"/>
      <c r="CMN53" s="39"/>
      <c r="CMO53" s="37"/>
      <c r="CMU53" s="39"/>
      <c r="CMV53" s="37"/>
      <c r="CNB53" s="39"/>
      <c r="CNC53" s="37"/>
      <c r="CNI53" s="39"/>
      <c r="CNJ53" s="37"/>
      <c r="CNP53" s="39"/>
      <c r="CNQ53" s="37"/>
      <c r="CNW53" s="39"/>
      <c r="CNX53" s="37"/>
      <c r="COD53" s="39"/>
      <c r="COE53" s="37"/>
      <c r="COK53" s="39"/>
      <c r="COL53" s="37"/>
      <c r="COR53" s="39"/>
      <c r="COS53" s="37"/>
      <c r="COY53" s="39"/>
      <c r="COZ53" s="37"/>
      <c r="CPF53" s="39"/>
      <c r="CPG53" s="37"/>
      <c r="CPM53" s="39"/>
      <c r="CPN53" s="37"/>
      <c r="CPT53" s="39"/>
      <c r="CPU53" s="37"/>
      <c r="CQA53" s="39"/>
      <c r="CQB53" s="37"/>
      <c r="CQH53" s="39"/>
      <c r="CQI53" s="37"/>
      <c r="CQO53" s="39"/>
      <c r="CQP53" s="37"/>
      <c r="CQV53" s="39"/>
      <c r="CQW53" s="37"/>
      <c r="CRC53" s="39"/>
      <c r="CRD53" s="37"/>
      <c r="CRJ53" s="39"/>
      <c r="CRK53" s="37"/>
      <c r="CRQ53" s="39"/>
      <c r="CRR53" s="37"/>
      <c r="CRX53" s="39"/>
      <c r="CRY53" s="37"/>
      <c r="CSE53" s="39"/>
      <c r="CSF53" s="37"/>
      <c r="CSL53" s="39"/>
      <c r="CSM53" s="37"/>
      <c r="CSS53" s="39"/>
      <c r="CST53" s="37"/>
      <c r="CSZ53" s="39"/>
      <c r="CTA53" s="37"/>
      <c r="CTG53" s="39"/>
      <c r="CTH53" s="37"/>
      <c r="CTN53" s="39"/>
      <c r="CTO53" s="37"/>
      <c r="CTU53" s="39"/>
      <c r="CTV53" s="37"/>
      <c r="CUB53" s="39"/>
      <c r="CUC53" s="37"/>
      <c r="CUI53" s="39"/>
      <c r="CUJ53" s="37"/>
      <c r="CUP53" s="39"/>
      <c r="CUQ53" s="37"/>
      <c r="CUW53" s="39"/>
      <c r="CUX53" s="37"/>
      <c r="CVD53" s="39"/>
      <c r="CVE53" s="37"/>
      <c r="CVK53" s="39"/>
      <c r="CVL53" s="37"/>
      <c r="CVR53" s="39"/>
      <c r="CVS53" s="37"/>
      <c r="CVY53" s="39"/>
      <c r="CVZ53" s="37"/>
      <c r="CWF53" s="39"/>
      <c r="CWG53" s="37"/>
      <c r="CWM53" s="39"/>
      <c r="CWN53" s="37"/>
      <c r="CWT53" s="39"/>
      <c r="CWU53" s="37"/>
      <c r="CXA53" s="39"/>
      <c r="CXB53" s="37"/>
      <c r="CXH53" s="39"/>
      <c r="CXI53" s="37"/>
      <c r="CXO53" s="39"/>
      <c r="CXP53" s="37"/>
      <c r="CXV53" s="39"/>
      <c r="CXW53" s="37"/>
      <c r="CYC53" s="39"/>
      <c r="CYD53" s="37"/>
      <c r="CYJ53" s="39"/>
      <c r="CYK53" s="37"/>
      <c r="CYQ53" s="39"/>
      <c r="CYR53" s="37"/>
      <c r="CYX53" s="39"/>
      <c r="CYY53" s="37"/>
      <c r="CZE53" s="39"/>
      <c r="CZF53" s="37"/>
      <c r="CZL53" s="39"/>
      <c r="CZM53" s="37"/>
      <c r="CZS53" s="39"/>
      <c r="CZT53" s="37"/>
      <c r="CZZ53" s="39"/>
      <c r="DAA53" s="37"/>
      <c r="DAG53" s="39"/>
      <c r="DAH53" s="37"/>
      <c r="DAN53" s="39"/>
      <c r="DAO53" s="37"/>
      <c r="DAU53" s="39"/>
      <c r="DAV53" s="37"/>
      <c r="DBB53" s="39"/>
      <c r="DBC53" s="37"/>
      <c r="DBI53" s="39"/>
      <c r="DBJ53" s="37"/>
      <c r="DBP53" s="39"/>
      <c r="DBQ53" s="37"/>
      <c r="DBW53" s="39"/>
      <c r="DBX53" s="37"/>
      <c r="DCD53" s="39"/>
      <c r="DCE53" s="37"/>
      <c r="DCK53" s="39"/>
      <c r="DCL53" s="37"/>
      <c r="DCR53" s="39"/>
      <c r="DCS53" s="37"/>
      <c r="DCY53" s="39"/>
      <c r="DCZ53" s="37"/>
      <c r="DDF53" s="39"/>
      <c r="DDG53" s="37"/>
      <c r="DDM53" s="39"/>
      <c r="DDN53" s="37"/>
      <c r="DDT53" s="39"/>
      <c r="DDU53" s="37"/>
      <c r="DEA53" s="39"/>
      <c r="DEB53" s="37"/>
      <c r="DEH53" s="39"/>
      <c r="DEI53" s="37"/>
      <c r="DEO53" s="39"/>
      <c r="DEP53" s="37"/>
      <c r="DEV53" s="39"/>
      <c r="DEW53" s="37"/>
      <c r="DFC53" s="39"/>
      <c r="DFD53" s="37"/>
      <c r="DFJ53" s="39"/>
      <c r="DFK53" s="37"/>
      <c r="DFQ53" s="39"/>
      <c r="DFR53" s="37"/>
      <c r="DFX53" s="39"/>
      <c r="DFY53" s="37"/>
      <c r="DGE53" s="39"/>
      <c r="DGF53" s="37"/>
      <c r="DGL53" s="39"/>
      <c r="DGM53" s="37"/>
      <c r="DGS53" s="39"/>
      <c r="DGT53" s="37"/>
      <c r="DGZ53" s="39"/>
      <c r="DHA53" s="37"/>
      <c r="DHG53" s="39"/>
      <c r="DHH53" s="37"/>
      <c r="DHN53" s="39"/>
      <c r="DHO53" s="37"/>
      <c r="DHU53" s="39"/>
      <c r="DHV53" s="37"/>
      <c r="DIB53" s="39"/>
      <c r="DIC53" s="37"/>
      <c r="DII53" s="39"/>
      <c r="DIJ53" s="37"/>
      <c r="DIP53" s="39"/>
      <c r="DIQ53" s="37"/>
      <c r="DIW53" s="39"/>
      <c r="DIX53" s="37"/>
      <c r="DJD53" s="39"/>
      <c r="DJE53" s="37"/>
      <c r="DJK53" s="39"/>
      <c r="DJL53" s="37"/>
      <c r="DJR53" s="39"/>
      <c r="DJS53" s="37"/>
      <c r="DJY53" s="39"/>
      <c r="DJZ53" s="37"/>
      <c r="DKF53" s="39"/>
      <c r="DKG53" s="37"/>
      <c r="DKM53" s="39"/>
      <c r="DKN53" s="37"/>
      <c r="DKT53" s="39"/>
      <c r="DKU53" s="37"/>
      <c r="DLA53" s="39"/>
      <c r="DLB53" s="37"/>
      <c r="DLH53" s="39"/>
      <c r="DLI53" s="37"/>
      <c r="DLO53" s="39"/>
      <c r="DLP53" s="37"/>
      <c r="DLV53" s="39"/>
      <c r="DLW53" s="37"/>
      <c r="DMC53" s="39"/>
      <c r="DMD53" s="37"/>
      <c r="DMJ53" s="39"/>
      <c r="DMK53" s="37"/>
      <c r="DMQ53" s="39"/>
      <c r="DMR53" s="37"/>
      <c r="DMX53" s="39"/>
      <c r="DMY53" s="37"/>
      <c r="DNE53" s="39"/>
      <c r="DNF53" s="37"/>
      <c r="DNL53" s="39"/>
      <c r="DNM53" s="37"/>
      <c r="DNS53" s="39"/>
      <c r="DNT53" s="37"/>
      <c r="DNZ53" s="39"/>
      <c r="DOA53" s="37"/>
      <c r="DOG53" s="39"/>
      <c r="DOH53" s="37"/>
      <c r="DON53" s="39"/>
      <c r="DOO53" s="37"/>
      <c r="DOU53" s="39"/>
      <c r="DOV53" s="37"/>
      <c r="DPB53" s="39"/>
      <c r="DPC53" s="37"/>
      <c r="DPI53" s="39"/>
      <c r="DPJ53" s="37"/>
      <c r="DPP53" s="39"/>
      <c r="DPQ53" s="37"/>
      <c r="DPW53" s="39"/>
      <c r="DPX53" s="37"/>
      <c r="DQD53" s="39"/>
      <c r="DQE53" s="37"/>
      <c r="DQK53" s="39"/>
      <c r="DQL53" s="37"/>
      <c r="DQR53" s="39"/>
      <c r="DQS53" s="37"/>
      <c r="DQY53" s="39"/>
      <c r="DQZ53" s="37"/>
      <c r="DRF53" s="39"/>
      <c r="DRG53" s="37"/>
      <c r="DRM53" s="39"/>
      <c r="DRN53" s="37"/>
      <c r="DRT53" s="39"/>
      <c r="DRU53" s="37"/>
      <c r="DSA53" s="39"/>
      <c r="DSB53" s="37"/>
      <c r="DSH53" s="39"/>
      <c r="DSI53" s="37"/>
      <c r="DSO53" s="39"/>
      <c r="DSP53" s="37"/>
      <c r="DSV53" s="39"/>
      <c r="DSW53" s="37"/>
      <c r="DTC53" s="39"/>
      <c r="DTD53" s="37"/>
      <c r="DTJ53" s="39"/>
      <c r="DTK53" s="37"/>
      <c r="DTQ53" s="39"/>
      <c r="DTR53" s="37"/>
      <c r="DTX53" s="39"/>
      <c r="DTY53" s="37"/>
      <c r="DUE53" s="39"/>
      <c r="DUF53" s="37"/>
      <c r="DUL53" s="39"/>
      <c r="DUM53" s="37"/>
      <c r="DUS53" s="39"/>
      <c r="DUT53" s="37"/>
      <c r="DUZ53" s="39"/>
      <c r="DVA53" s="37"/>
      <c r="DVG53" s="39"/>
      <c r="DVH53" s="37"/>
      <c r="DVN53" s="39"/>
      <c r="DVO53" s="37"/>
      <c r="DVU53" s="39"/>
      <c r="DVV53" s="37"/>
      <c r="DWB53" s="39"/>
      <c r="DWC53" s="37"/>
      <c r="DWI53" s="39"/>
      <c r="DWJ53" s="37"/>
      <c r="DWP53" s="39"/>
      <c r="DWQ53" s="37"/>
      <c r="DWW53" s="39"/>
      <c r="DWX53" s="37"/>
      <c r="DXD53" s="39"/>
      <c r="DXE53" s="37"/>
      <c r="DXK53" s="39"/>
      <c r="DXL53" s="37"/>
      <c r="DXR53" s="39"/>
      <c r="DXS53" s="37"/>
      <c r="DXY53" s="39"/>
      <c r="DXZ53" s="37"/>
      <c r="DYF53" s="39"/>
      <c r="DYG53" s="37"/>
      <c r="DYM53" s="39"/>
      <c r="DYN53" s="37"/>
      <c r="DYT53" s="39"/>
      <c r="DYU53" s="37"/>
      <c r="DZA53" s="39"/>
      <c r="DZB53" s="37"/>
      <c r="DZH53" s="39"/>
      <c r="DZI53" s="37"/>
      <c r="DZO53" s="39"/>
      <c r="DZP53" s="37"/>
      <c r="DZV53" s="39"/>
      <c r="DZW53" s="37"/>
      <c r="EAC53" s="39"/>
      <c r="EAD53" s="37"/>
      <c r="EAJ53" s="39"/>
      <c r="EAK53" s="37"/>
      <c r="EAQ53" s="39"/>
      <c r="EAR53" s="37"/>
      <c r="EAX53" s="39"/>
      <c r="EAY53" s="37"/>
      <c r="EBE53" s="39"/>
      <c r="EBF53" s="37"/>
      <c r="EBL53" s="39"/>
      <c r="EBM53" s="37"/>
      <c r="EBS53" s="39"/>
      <c r="EBT53" s="37"/>
      <c r="EBZ53" s="39"/>
      <c r="ECA53" s="37"/>
      <c r="ECG53" s="39"/>
      <c r="ECH53" s="37"/>
      <c r="ECN53" s="39"/>
      <c r="ECO53" s="37"/>
      <c r="ECU53" s="39"/>
      <c r="ECV53" s="37"/>
      <c r="EDB53" s="39"/>
      <c r="EDC53" s="37"/>
      <c r="EDI53" s="39"/>
      <c r="EDJ53" s="37"/>
      <c r="EDP53" s="39"/>
      <c r="EDQ53" s="37"/>
      <c r="EDW53" s="39"/>
      <c r="EDX53" s="37"/>
      <c r="EED53" s="39"/>
      <c r="EEE53" s="37"/>
      <c r="EEK53" s="39"/>
      <c r="EEL53" s="37"/>
      <c r="EER53" s="39"/>
      <c r="EES53" s="37"/>
      <c r="EEY53" s="39"/>
      <c r="EEZ53" s="37"/>
      <c r="EFF53" s="39"/>
      <c r="EFG53" s="37"/>
      <c r="EFM53" s="39"/>
      <c r="EFN53" s="37"/>
      <c r="EFT53" s="39"/>
      <c r="EFU53" s="37"/>
      <c r="EGA53" s="39"/>
      <c r="EGB53" s="37"/>
      <c r="EGH53" s="39"/>
      <c r="EGI53" s="37"/>
      <c r="EGO53" s="39"/>
      <c r="EGP53" s="37"/>
      <c r="EGV53" s="39"/>
      <c r="EGW53" s="37"/>
      <c r="EHC53" s="39"/>
      <c r="EHD53" s="37"/>
      <c r="EHJ53" s="39"/>
      <c r="EHK53" s="37"/>
      <c r="EHQ53" s="39"/>
      <c r="EHR53" s="37"/>
      <c r="EHX53" s="39"/>
      <c r="EHY53" s="37"/>
      <c r="EIE53" s="39"/>
      <c r="EIF53" s="37"/>
      <c r="EIL53" s="39"/>
      <c r="EIM53" s="37"/>
      <c r="EIS53" s="39"/>
      <c r="EIT53" s="37"/>
      <c r="EIZ53" s="39"/>
      <c r="EJA53" s="37"/>
      <c r="EJG53" s="39"/>
      <c r="EJH53" s="37"/>
      <c r="EJN53" s="39"/>
      <c r="EJO53" s="37"/>
      <c r="EJU53" s="39"/>
      <c r="EJV53" s="37"/>
      <c r="EKB53" s="39"/>
      <c r="EKC53" s="37"/>
      <c r="EKI53" s="39"/>
      <c r="EKJ53" s="37"/>
      <c r="EKP53" s="39"/>
      <c r="EKQ53" s="37"/>
      <c r="EKW53" s="39"/>
      <c r="EKX53" s="37"/>
      <c r="ELD53" s="39"/>
      <c r="ELE53" s="37"/>
      <c r="ELK53" s="39"/>
      <c r="ELL53" s="37"/>
      <c r="ELR53" s="39"/>
      <c r="ELS53" s="37"/>
      <c r="ELY53" s="39"/>
      <c r="ELZ53" s="37"/>
      <c r="EMF53" s="39"/>
      <c r="EMG53" s="37"/>
      <c r="EMM53" s="39"/>
      <c r="EMN53" s="37"/>
      <c r="EMT53" s="39"/>
      <c r="EMU53" s="37"/>
      <c r="ENA53" s="39"/>
      <c r="ENB53" s="37"/>
      <c r="ENH53" s="39"/>
      <c r="ENI53" s="37"/>
      <c r="ENO53" s="39"/>
      <c r="ENP53" s="37"/>
      <c r="ENV53" s="39"/>
      <c r="ENW53" s="37"/>
      <c r="EOC53" s="39"/>
      <c r="EOD53" s="37"/>
      <c r="EOJ53" s="39"/>
      <c r="EOK53" s="37"/>
      <c r="EOQ53" s="39"/>
      <c r="EOR53" s="37"/>
      <c r="EOX53" s="39"/>
      <c r="EOY53" s="37"/>
      <c r="EPE53" s="39"/>
      <c r="EPF53" s="37"/>
      <c r="EPL53" s="39"/>
      <c r="EPM53" s="37"/>
      <c r="EPS53" s="39"/>
      <c r="EPT53" s="37"/>
      <c r="EPZ53" s="39"/>
      <c r="EQA53" s="37"/>
      <c r="EQG53" s="39"/>
      <c r="EQH53" s="37"/>
      <c r="EQN53" s="39"/>
      <c r="EQO53" s="37"/>
      <c r="EQU53" s="39"/>
      <c r="EQV53" s="37"/>
      <c r="ERB53" s="39"/>
      <c r="ERC53" s="37"/>
      <c r="ERI53" s="39"/>
      <c r="ERJ53" s="37"/>
      <c r="ERP53" s="39"/>
      <c r="ERQ53" s="37"/>
      <c r="ERW53" s="39"/>
      <c r="ERX53" s="37"/>
      <c r="ESD53" s="39"/>
      <c r="ESE53" s="37"/>
      <c r="ESK53" s="39"/>
      <c r="ESL53" s="37"/>
      <c r="ESR53" s="39"/>
      <c r="ESS53" s="37"/>
      <c r="ESY53" s="39"/>
      <c r="ESZ53" s="37"/>
      <c r="ETF53" s="39"/>
      <c r="ETG53" s="37"/>
      <c r="ETM53" s="39"/>
      <c r="ETN53" s="37"/>
      <c r="ETT53" s="39"/>
      <c r="ETU53" s="37"/>
      <c r="EUA53" s="39"/>
      <c r="EUB53" s="37"/>
      <c r="EUH53" s="39"/>
      <c r="EUI53" s="37"/>
      <c r="EUO53" s="39"/>
      <c r="EUP53" s="37"/>
      <c r="EUV53" s="39"/>
      <c r="EUW53" s="37"/>
      <c r="EVC53" s="39"/>
      <c r="EVD53" s="37"/>
      <c r="EVJ53" s="39"/>
      <c r="EVK53" s="37"/>
      <c r="EVQ53" s="39"/>
      <c r="EVR53" s="37"/>
      <c r="EVX53" s="39"/>
      <c r="EVY53" s="37"/>
      <c r="EWE53" s="39"/>
      <c r="EWF53" s="37"/>
      <c r="EWL53" s="39"/>
      <c r="EWM53" s="37"/>
      <c r="EWS53" s="39"/>
      <c r="EWT53" s="37"/>
      <c r="EWZ53" s="39"/>
      <c r="EXA53" s="37"/>
      <c r="EXG53" s="39"/>
      <c r="EXH53" s="37"/>
      <c r="EXN53" s="39"/>
      <c r="EXO53" s="37"/>
      <c r="EXU53" s="39"/>
      <c r="EXV53" s="37"/>
      <c r="EYB53" s="39"/>
      <c r="EYC53" s="37"/>
      <c r="EYI53" s="39"/>
      <c r="EYJ53" s="37"/>
      <c r="EYP53" s="39"/>
      <c r="EYQ53" s="37"/>
      <c r="EYW53" s="39"/>
      <c r="EYX53" s="37"/>
      <c r="EZD53" s="39"/>
      <c r="EZE53" s="37"/>
      <c r="EZK53" s="39"/>
      <c r="EZL53" s="37"/>
      <c r="EZR53" s="39"/>
      <c r="EZS53" s="37"/>
      <c r="EZY53" s="39"/>
      <c r="EZZ53" s="37"/>
      <c r="FAF53" s="39"/>
      <c r="FAG53" s="37"/>
      <c r="FAM53" s="39"/>
      <c r="FAN53" s="37"/>
      <c r="FAT53" s="39"/>
      <c r="FAU53" s="37"/>
      <c r="FBA53" s="39"/>
      <c r="FBB53" s="37"/>
      <c r="FBH53" s="39"/>
      <c r="FBI53" s="37"/>
      <c r="FBO53" s="39"/>
      <c r="FBP53" s="37"/>
      <c r="FBV53" s="39"/>
      <c r="FBW53" s="37"/>
      <c r="FCC53" s="39"/>
      <c r="FCD53" s="37"/>
      <c r="FCJ53" s="39"/>
      <c r="FCK53" s="37"/>
      <c r="FCQ53" s="39"/>
      <c r="FCR53" s="37"/>
      <c r="FCX53" s="39"/>
      <c r="FCY53" s="37"/>
      <c r="FDE53" s="39"/>
      <c r="FDF53" s="37"/>
      <c r="FDL53" s="39"/>
      <c r="FDM53" s="37"/>
      <c r="FDS53" s="39"/>
      <c r="FDT53" s="37"/>
      <c r="FDZ53" s="39"/>
      <c r="FEA53" s="37"/>
      <c r="FEG53" s="39"/>
      <c r="FEH53" s="37"/>
      <c r="FEN53" s="39"/>
      <c r="FEO53" s="37"/>
      <c r="FEU53" s="39"/>
      <c r="FEV53" s="37"/>
      <c r="FFB53" s="39"/>
      <c r="FFC53" s="37"/>
      <c r="FFI53" s="39"/>
      <c r="FFJ53" s="37"/>
      <c r="FFP53" s="39"/>
      <c r="FFQ53" s="37"/>
      <c r="FFW53" s="39"/>
      <c r="FFX53" s="37"/>
      <c r="FGD53" s="39"/>
      <c r="FGE53" s="37"/>
      <c r="FGK53" s="39"/>
      <c r="FGL53" s="37"/>
      <c r="FGR53" s="39"/>
      <c r="FGS53" s="37"/>
      <c r="FGY53" s="39"/>
      <c r="FGZ53" s="37"/>
      <c r="FHF53" s="39"/>
      <c r="FHG53" s="37"/>
      <c r="FHM53" s="39"/>
      <c r="FHN53" s="37"/>
      <c r="FHT53" s="39"/>
      <c r="FHU53" s="37"/>
      <c r="FIA53" s="39"/>
      <c r="FIB53" s="37"/>
      <c r="FIH53" s="39"/>
      <c r="FII53" s="37"/>
      <c r="FIO53" s="39"/>
      <c r="FIP53" s="37"/>
      <c r="FIV53" s="39"/>
      <c r="FIW53" s="37"/>
      <c r="FJC53" s="39"/>
      <c r="FJD53" s="37"/>
      <c r="FJJ53" s="39"/>
      <c r="FJK53" s="37"/>
      <c r="FJQ53" s="39"/>
      <c r="FJR53" s="37"/>
      <c r="FJX53" s="39"/>
      <c r="FJY53" s="37"/>
      <c r="FKE53" s="39"/>
      <c r="FKF53" s="37"/>
      <c r="FKL53" s="39"/>
      <c r="FKM53" s="37"/>
      <c r="FKS53" s="39"/>
      <c r="FKT53" s="37"/>
      <c r="FKZ53" s="39"/>
      <c r="FLA53" s="37"/>
      <c r="FLG53" s="39"/>
      <c r="FLH53" s="37"/>
      <c r="FLN53" s="39"/>
      <c r="FLO53" s="37"/>
      <c r="FLU53" s="39"/>
      <c r="FLV53" s="37"/>
      <c r="FMB53" s="39"/>
      <c r="FMC53" s="37"/>
      <c r="FMI53" s="39"/>
      <c r="FMJ53" s="37"/>
      <c r="FMP53" s="39"/>
      <c r="FMQ53" s="37"/>
      <c r="FMW53" s="39"/>
      <c r="FMX53" s="37"/>
      <c r="FND53" s="39"/>
      <c r="FNE53" s="37"/>
      <c r="FNK53" s="39"/>
      <c r="FNL53" s="37"/>
      <c r="FNR53" s="39"/>
      <c r="FNS53" s="37"/>
      <c r="FNY53" s="39"/>
      <c r="FNZ53" s="37"/>
      <c r="FOF53" s="39"/>
      <c r="FOG53" s="37"/>
      <c r="FOM53" s="39"/>
      <c r="FON53" s="37"/>
      <c r="FOT53" s="39"/>
      <c r="FOU53" s="37"/>
      <c r="FPA53" s="39"/>
      <c r="FPB53" s="37"/>
      <c r="FPH53" s="39"/>
      <c r="FPI53" s="37"/>
      <c r="FPO53" s="39"/>
      <c r="FPP53" s="37"/>
      <c r="FPV53" s="39"/>
      <c r="FPW53" s="37"/>
      <c r="FQC53" s="39"/>
      <c r="FQD53" s="37"/>
      <c r="FQJ53" s="39"/>
      <c r="FQK53" s="37"/>
      <c r="FQQ53" s="39"/>
      <c r="FQR53" s="37"/>
      <c r="FQX53" s="39"/>
      <c r="FQY53" s="37"/>
      <c r="FRE53" s="39"/>
      <c r="FRF53" s="37"/>
      <c r="FRL53" s="39"/>
      <c r="FRM53" s="37"/>
      <c r="FRS53" s="39"/>
      <c r="FRT53" s="37"/>
      <c r="FRZ53" s="39"/>
      <c r="FSA53" s="37"/>
      <c r="FSG53" s="39"/>
      <c r="FSH53" s="37"/>
      <c r="FSN53" s="39"/>
      <c r="FSO53" s="37"/>
      <c r="FSU53" s="39"/>
      <c r="FSV53" s="37"/>
      <c r="FTB53" s="39"/>
      <c r="FTC53" s="37"/>
      <c r="FTI53" s="39"/>
      <c r="FTJ53" s="37"/>
      <c r="FTP53" s="39"/>
      <c r="FTQ53" s="37"/>
      <c r="FTW53" s="39"/>
      <c r="FTX53" s="37"/>
      <c r="FUD53" s="39"/>
      <c r="FUE53" s="37"/>
      <c r="FUK53" s="39"/>
      <c r="FUL53" s="37"/>
      <c r="FUR53" s="39"/>
      <c r="FUS53" s="37"/>
      <c r="FUY53" s="39"/>
      <c r="FUZ53" s="37"/>
      <c r="FVF53" s="39"/>
      <c r="FVG53" s="37"/>
      <c r="FVM53" s="39"/>
      <c r="FVN53" s="37"/>
      <c r="FVT53" s="39"/>
      <c r="FVU53" s="37"/>
      <c r="FWA53" s="39"/>
      <c r="FWB53" s="37"/>
      <c r="FWH53" s="39"/>
      <c r="FWI53" s="37"/>
      <c r="FWO53" s="39"/>
      <c r="FWP53" s="37"/>
      <c r="FWV53" s="39"/>
      <c r="FWW53" s="37"/>
      <c r="FXC53" s="39"/>
      <c r="FXD53" s="37"/>
      <c r="FXJ53" s="39"/>
      <c r="FXK53" s="37"/>
      <c r="FXQ53" s="39"/>
      <c r="FXR53" s="37"/>
      <c r="FXX53" s="39"/>
      <c r="FXY53" s="37"/>
      <c r="FYE53" s="39"/>
      <c r="FYF53" s="37"/>
      <c r="FYL53" s="39"/>
      <c r="FYM53" s="37"/>
      <c r="FYS53" s="39"/>
      <c r="FYT53" s="37"/>
      <c r="FYZ53" s="39"/>
      <c r="FZA53" s="37"/>
      <c r="FZG53" s="39"/>
      <c r="FZH53" s="37"/>
      <c r="FZN53" s="39"/>
      <c r="FZO53" s="37"/>
      <c r="FZU53" s="39"/>
      <c r="FZV53" s="37"/>
      <c r="GAB53" s="39"/>
      <c r="GAC53" s="37"/>
      <c r="GAI53" s="39"/>
      <c r="GAJ53" s="37"/>
      <c r="GAP53" s="39"/>
      <c r="GAQ53" s="37"/>
      <c r="GAW53" s="39"/>
      <c r="GAX53" s="37"/>
      <c r="GBD53" s="39"/>
      <c r="GBE53" s="37"/>
      <c r="GBK53" s="39"/>
      <c r="GBL53" s="37"/>
      <c r="GBR53" s="39"/>
      <c r="GBS53" s="37"/>
      <c r="GBY53" s="39"/>
      <c r="GBZ53" s="37"/>
      <c r="GCF53" s="39"/>
      <c r="GCG53" s="37"/>
      <c r="GCM53" s="39"/>
      <c r="GCN53" s="37"/>
      <c r="GCT53" s="39"/>
      <c r="GCU53" s="37"/>
      <c r="GDA53" s="39"/>
      <c r="GDB53" s="37"/>
      <c r="GDH53" s="39"/>
      <c r="GDI53" s="37"/>
      <c r="GDO53" s="39"/>
      <c r="GDP53" s="37"/>
      <c r="GDV53" s="39"/>
      <c r="GDW53" s="37"/>
      <c r="GEC53" s="39"/>
      <c r="GED53" s="37"/>
      <c r="GEJ53" s="39"/>
      <c r="GEK53" s="37"/>
      <c r="GEQ53" s="39"/>
      <c r="GER53" s="37"/>
      <c r="GEX53" s="39"/>
      <c r="GEY53" s="37"/>
      <c r="GFE53" s="39"/>
      <c r="GFF53" s="37"/>
      <c r="GFL53" s="39"/>
      <c r="GFM53" s="37"/>
      <c r="GFS53" s="39"/>
      <c r="GFT53" s="37"/>
      <c r="GFZ53" s="39"/>
      <c r="GGA53" s="37"/>
      <c r="GGG53" s="39"/>
      <c r="GGH53" s="37"/>
      <c r="GGN53" s="39"/>
      <c r="GGO53" s="37"/>
      <c r="GGU53" s="39"/>
      <c r="GGV53" s="37"/>
      <c r="GHB53" s="39"/>
      <c r="GHC53" s="37"/>
      <c r="GHI53" s="39"/>
      <c r="GHJ53" s="37"/>
      <c r="GHP53" s="39"/>
      <c r="GHQ53" s="37"/>
      <c r="GHW53" s="39"/>
      <c r="GHX53" s="37"/>
      <c r="GID53" s="39"/>
      <c r="GIE53" s="37"/>
      <c r="GIK53" s="39"/>
      <c r="GIL53" s="37"/>
      <c r="GIR53" s="39"/>
      <c r="GIS53" s="37"/>
      <c r="GIY53" s="39"/>
      <c r="GIZ53" s="37"/>
      <c r="GJF53" s="39"/>
      <c r="GJG53" s="37"/>
      <c r="GJM53" s="39"/>
      <c r="GJN53" s="37"/>
      <c r="GJT53" s="39"/>
      <c r="GJU53" s="37"/>
      <c r="GKA53" s="39"/>
      <c r="GKB53" s="37"/>
      <c r="GKH53" s="39"/>
      <c r="GKI53" s="37"/>
      <c r="GKO53" s="39"/>
      <c r="GKP53" s="37"/>
      <c r="GKV53" s="39"/>
      <c r="GKW53" s="37"/>
      <c r="GLC53" s="39"/>
      <c r="GLD53" s="37"/>
      <c r="GLJ53" s="39"/>
      <c r="GLK53" s="37"/>
      <c r="GLQ53" s="39"/>
      <c r="GLR53" s="37"/>
      <c r="GLX53" s="39"/>
      <c r="GLY53" s="37"/>
      <c r="GME53" s="39"/>
      <c r="GMF53" s="37"/>
      <c r="GML53" s="39"/>
      <c r="GMM53" s="37"/>
      <c r="GMS53" s="39"/>
      <c r="GMT53" s="37"/>
      <c r="GMZ53" s="39"/>
      <c r="GNA53" s="37"/>
      <c r="GNG53" s="39"/>
      <c r="GNH53" s="37"/>
      <c r="GNN53" s="39"/>
      <c r="GNO53" s="37"/>
      <c r="GNU53" s="39"/>
      <c r="GNV53" s="37"/>
      <c r="GOB53" s="39"/>
      <c r="GOC53" s="37"/>
      <c r="GOI53" s="39"/>
      <c r="GOJ53" s="37"/>
      <c r="GOP53" s="39"/>
      <c r="GOQ53" s="37"/>
      <c r="GOW53" s="39"/>
      <c r="GOX53" s="37"/>
      <c r="GPD53" s="39"/>
      <c r="GPE53" s="37"/>
      <c r="GPK53" s="39"/>
      <c r="GPL53" s="37"/>
      <c r="GPR53" s="39"/>
      <c r="GPS53" s="37"/>
      <c r="GPY53" s="39"/>
      <c r="GPZ53" s="37"/>
      <c r="GQF53" s="39"/>
      <c r="GQG53" s="37"/>
      <c r="GQM53" s="39"/>
      <c r="GQN53" s="37"/>
      <c r="GQT53" s="39"/>
      <c r="GQU53" s="37"/>
      <c r="GRA53" s="39"/>
      <c r="GRB53" s="37"/>
      <c r="GRH53" s="39"/>
      <c r="GRI53" s="37"/>
      <c r="GRO53" s="39"/>
      <c r="GRP53" s="37"/>
      <c r="GRV53" s="39"/>
      <c r="GRW53" s="37"/>
      <c r="GSC53" s="39"/>
      <c r="GSD53" s="37"/>
      <c r="GSJ53" s="39"/>
      <c r="GSK53" s="37"/>
      <c r="GSQ53" s="39"/>
      <c r="GSR53" s="37"/>
      <c r="GSX53" s="39"/>
      <c r="GSY53" s="37"/>
      <c r="GTE53" s="39"/>
      <c r="GTF53" s="37"/>
      <c r="GTL53" s="39"/>
      <c r="GTM53" s="37"/>
      <c r="GTS53" s="39"/>
      <c r="GTT53" s="37"/>
      <c r="GTZ53" s="39"/>
      <c r="GUA53" s="37"/>
      <c r="GUG53" s="39"/>
      <c r="GUH53" s="37"/>
      <c r="GUN53" s="39"/>
      <c r="GUO53" s="37"/>
      <c r="GUU53" s="39"/>
      <c r="GUV53" s="37"/>
      <c r="GVB53" s="39"/>
      <c r="GVC53" s="37"/>
      <c r="GVI53" s="39"/>
      <c r="GVJ53" s="37"/>
      <c r="GVP53" s="39"/>
      <c r="GVQ53" s="37"/>
      <c r="GVW53" s="39"/>
      <c r="GVX53" s="37"/>
      <c r="GWD53" s="39"/>
      <c r="GWE53" s="37"/>
      <c r="GWK53" s="39"/>
      <c r="GWL53" s="37"/>
      <c r="GWR53" s="39"/>
      <c r="GWS53" s="37"/>
      <c r="GWY53" s="39"/>
      <c r="GWZ53" s="37"/>
      <c r="GXF53" s="39"/>
      <c r="GXG53" s="37"/>
      <c r="GXM53" s="39"/>
      <c r="GXN53" s="37"/>
      <c r="GXT53" s="39"/>
      <c r="GXU53" s="37"/>
      <c r="GYA53" s="39"/>
      <c r="GYB53" s="37"/>
      <c r="GYH53" s="39"/>
      <c r="GYI53" s="37"/>
      <c r="GYO53" s="39"/>
      <c r="GYP53" s="37"/>
      <c r="GYV53" s="39"/>
      <c r="GYW53" s="37"/>
      <c r="GZC53" s="39"/>
      <c r="GZD53" s="37"/>
      <c r="GZJ53" s="39"/>
      <c r="GZK53" s="37"/>
      <c r="GZQ53" s="39"/>
      <c r="GZR53" s="37"/>
      <c r="GZX53" s="39"/>
      <c r="GZY53" s="37"/>
      <c r="HAE53" s="39"/>
      <c r="HAF53" s="37"/>
      <c r="HAL53" s="39"/>
      <c r="HAM53" s="37"/>
      <c r="HAS53" s="39"/>
      <c r="HAT53" s="37"/>
      <c r="HAZ53" s="39"/>
      <c r="HBA53" s="37"/>
      <c r="HBG53" s="39"/>
      <c r="HBH53" s="37"/>
      <c r="HBN53" s="39"/>
      <c r="HBO53" s="37"/>
      <c r="HBU53" s="39"/>
      <c r="HBV53" s="37"/>
      <c r="HCB53" s="39"/>
      <c r="HCC53" s="37"/>
      <c r="HCI53" s="39"/>
      <c r="HCJ53" s="37"/>
      <c r="HCP53" s="39"/>
      <c r="HCQ53" s="37"/>
      <c r="HCW53" s="39"/>
      <c r="HCX53" s="37"/>
      <c r="HDD53" s="39"/>
      <c r="HDE53" s="37"/>
      <c r="HDK53" s="39"/>
      <c r="HDL53" s="37"/>
      <c r="HDR53" s="39"/>
      <c r="HDS53" s="37"/>
      <c r="HDY53" s="39"/>
      <c r="HDZ53" s="37"/>
      <c r="HEF53" s="39"/>
      <c r="HEG53" s="37"/>
      <c r="HEM53" s="39"/>
      <c r="HEN53" s="37"/>
      <c r="HET53" s="39"/>
      <c r="HEU53" s="37"/>
      <c r="HFA53" s="39"/>
      <c r="HFB53" s="37"/>
      <c r="HFH53" s="39"/>
      <c r="HFI53" s="37"/>
      <c r="HFO53" s="39"/>
      <c r="HFP53" s="37"/>
      <c r="HFV53" s="39"/>
      <c r="HFW53" s="37"/>
      <c r="HGC53" s="39"/>
      <c r="HGD53" s="37"/>
      <c r="HGJ53" s="39"/>
      <c r="HGK53" s="37"/>
      <c r="HGQ53" s="39"/>
      <c r="HGR53" s="37"/>
      <c r="HGX53" s="39"/>
      <c r="HGY53" s="37"/>
      <c r="HHE53" s="39"/>
      <c r="HHF53" s="37"/>
      <c r="HHL53" s="39"/>
      <c r="HHM53" s="37"/>
      <c r="HHS53" s="39"/>
      <c r="HHT53" s="37"/>
      <c r="HHZ53" s="39"/>
      <c r="HIA53" s="37"/>
      <c r="HIG53" s="39"/>
      <c r="HIH53" s="37"/>
      <c r="HIN53" s="39"/>
      <c r="HIO53" s="37"/>
      <c r="HIU53" s="39"/>
      <c r="HIV53" s="37"/>
      <c r="HJB53" s="39"/>
      <c r="HJC53" s="37"/>
      <c r="HJI53" s="39"/>
      <c r="HJJ53" s="37"/>
      <c r="HJP53" s="39"/>
      <c r="HJQ53" s="37"/>
      <c r="HJW53" s="39"/>
      <c r="HJX53" s="37"/>
      <c r="HKD53" s="39"/>
      <c r="HKE53" s="37"/>
      <c r="HKK53" s="39"/>
      <c r="HKL53" s="37"/>
      <c r="HKR53" s="39"/>
      <c r="HKS53" s="37"/>
      <c r="HKY53" s="39"/>
      <c r="HKZ53" s="37"/>
      <c r="HLF53" s="39"/>
      <c r="HLG53" s="37"/>
      <c r="HLM53" s="39"/>
      <c r="HLN53" s="37"/>
      <c r="HLT53" s="39"/>
      <c r="HLU53" s="37"/>
      <c r="HMA53" s="39"/>
      <c r="HMB53" s="37"/>
      <c r="HMH53" s="39"/>
      <c r="HMI53" s="37"/>
      <c r="HMO53" s="39"/>
      <c r="HMP53" s="37"/>
      <c r="HMV53" s="39"/>
      <c r="HMW53" s="37"/>
      <c r="HNC53" s="39"/>
      <c r="HND53" s="37"/>
      <c r="HNJ53" s="39"/>
      <c r="HNK53" s="37"/>
      <c r="HNQ53" s="39"/>
      <c r="HNR53" s="37"/>
      <c r="HNX53" s="39"/>
      <c r="HNY53" s="37"/>
      <c r="HOE53" s="39"/>
      <c r="HOF53" s="37"/>
      <c r="HOL53" s="39"/>
      <c r="HOM53" s="37"/>
      <c r="HOS53" s="39"/>
      <c r="HOT53" s="37"/>
      <c r="HOZ53" s="39"/>
      <c r="HPA53" s="37"/>
      <c r="HPG53" s="39"/>
      <c r="HPH53" s="37"/>
      <c r="HPN53" s="39"/>
      <c r="HPO53" s="37"/>
      <c r="HPU53" s="39"/>
      <c r="HPV53" s="37"/>
      <c r="HQB53" s="39"/>
      <c r="HQC53" s="37"/>
      <c r="HQI53" s="39"/>
      <c r="HQJ53" s="37"/>
      <c r="HQP53" s="39"/>
      <c r="HQQ53" s="37"/>
      <c r="HQW53" s="39"/>
      <c r="HQX53" s="37"/>
      <c r="HRD53" s="39"/>
      <c r="HRE53" s="37"/>
      <c r="HRK53" s="39"/>
      <c r="HRL53" s="37"/>
      <c r="HRR53" s="39"/>
      <c r="HRS53" s="37"/>
      <c r="HRY53" s="39"/>
      <c r="HRZ53" s="37"/>
      <c r="HSF53" s="39"/>
      <c r="HSG53" s="37"/>
      <c r="HSM53" s="39"/>
      <c r="HSN53" s="37"/>
      <c r="HST53" s="39"/>
      <c r="HSU53" s="37"/>
      <c r="HTA53" s="39"/>
      <c r="HTB53" s="37"/>
      <c r="HTH53" s="39"/>
      <c r="HTI53" s="37"/>
      <c r="HTO53" s="39"/>
      <c r="HTP53" s="37"/>
      <c r="HTV53" s="39"/>
      <c r="HTW53" s="37"/>
      <c r="HUC53" s="39"/>
      <c r="HUD53" s="37"/>
      <c r="HUJ53" s="39"/>
      <c r="HUK53" s="37"/>
      <c r="HUQ53" s="39"/>
      <c r="HUR53" s="37"/>
      <c r="HUX53" s="39"/>
      <c r="HUY53" s="37"/>
      <c r="HVE53" s="39"/>
      <c r="HVF53" s="37"/>
      <c r="HVL53" s="39"/>
      <c r="HVM53" s="37"/>
      <c r="HVS53" s="39"/>
      <c r="HVT53" s="37"/>
      <c r="HVZ53" s="39"/>
      <c r="HWA53" s="37"/>
      <c r="HWG53" s="39"/>
      <c r="HWH53" s="37"/>
      <c r="HWN53" s="39"/>
      <c r="HWO53" s="37"/>
      <c r="HWU53" s="39"/>
      <c r="HWV53" s="37"/>
      <c r="HXB53" s="39"/>
      <c r="HXC53" s="37"/>
      <c r="HXI53" s="39"/>
      <c r="HXJ53" s="37"/>
      <c r="HXP53" s="39"/>
      <c r="HXQ53" s="37"/>
      <c r="HXW53" s="39"/>
      <c r="HXX53" s="37"/>
      <c r="HYD53" s="39"/>
      <c r="HYE53" s="37"/>
      <c r="HYK53" s="39"/>
      <c r="HYL53" s="37"/>
      <c r="HYR53" s="39"/>
      <c r="HYS53" s="37"/>
      <c r="HYY53" s="39"/>
      <c r="HYZ53" s="37"/>
      <c r="HZF53" s="39"/>
      <c r="HZG53" s="37"/>
      <c r="HZM53" s="39"/>
      <c r="HZN53" s="37"/>
      <c r="HZT53" s="39"/>
      <c r="HZU53" s="37"/>
      <c r="IAA53" s="39"/>
      <c r="IAB53" s="37"/>
      <c r="IAH53" s="39"/>
      <c r="IAI53" s="37"/>
      <c r="IAO53" s="39"/>
      <c r="IAP53" s="37"/>
      <c r="IAV53" s="39"/>
      <c r="IAW53" s="37"/>
      <c r="IBC53" s="39"/>
      <c r="IBD53" s="37"/>
      <c r="IBJ53" s="39"/>
      <c r="IBK53" s="37"/>
      <c r="IBQ53" s="39"/>
      <c r="IBR53" s="37"/>
      <c r="IBX53" s="39"/>
      <c r="IBY53" s="37"/>
      <c r="ICE53" s="39"/>
      <c r="ICF53" s="37"/>
      <c r="ICL53" s="39"/>
      <c r="ICM53" s="37"/>
      <c r="ICS53" s="39"/>
      <c r="ICT53" s="37"/>
      <c r="ICZ53" s="39"/>
      <c r="IDA53" s="37"/>
      <c r="IDG53" s="39"/>
      <c r="IDH53" s="37"/>
      <c r="IDN53" s="39"/>
      <c r="IDO53" s="37"/>
      <c r="IDU53" s="39"/>
      <c r="IDV53" s="37"/>
      <c r="IEB53" s="39"/>
      <c r="IEC53" s="37"/>
      <c r="IEI53" s="39"/>
      <c r="IEJ53" s="37"/>
      <c r="IEP53" s="39"/>
      <c r="IEQ53" s="37"/>
      <c r="IEW53" s="39"/>
      <c r="IEX53" s="37"/>
      <c r="IFD53" s="39"/>
      <c r="IFE53" s="37"/>
      <c r="IFK53" s="39"/>
      <c r="IFL53" s="37"/>
      <c r="IFR53" s="39"/>
      <c r="IFS53" s="37"/>
      <c r="IFY53" s="39"/>
      <c r="IFZ53" s="37"/>
      <c r="IGF53" s="39"/>
      <c r="IGG53" s="37"/>
      <c r="IGM53" s="39"/>
      <c r="IGN53" s="37"/>
      <c r="IGT53" s="39"/>
      <c r="IGU53" s="37"/>
      <c r="IHA53" s="39"/>
      <c r="IHB53" s="37"/>
      <c r="IHH53" s="39"/>
      <c r="IHI53" s="37"/>
      <c r="IHO53" s="39"/>
      <c r="IHP53" s="37"/>
      <c r="IHV53" s="39"/>
      <c r="IHW53" s="37"/>
      <c r="IIC53" s="39"/>
      <c r="IID53" s="37"/>
      <c r="IIJ53" s="39"/>
      <c r="IIK53" s="37"/>
      <c r="IIQ53" s="39"/>
      <c r="IIR53" s="37"/>
      <c r="IIX53" s="39"/>
      <c r="IIY53" s="37"/>
      <c r="IJE53" s="39"/>
      <c r="IJF53" s="37"/>
      <c r="IJL53" s="39"/>
      <c r="IJM53" s="37"/>
      <c r="IJS53" s="39"/>
      <c r="IJT53" s="37"/>
      <c r="IJZ53" s="39"/>
      <c r="IKA53" s="37"/>
      <c r="IKG53" s="39"/>
      <c r="IKH53" s="37"/>
      <c r="IKN53" s="39"/>
      <c r="IKO53" s="37"/>
      <c r="IKU53" s="39"/>
      <c r="IKV53" s="37"/>
      <c r="ILB53" s="39"/>
      <c r="ILC53" s="37"/>
      <c r="ILI53" s="39"/>
      <c r="ILJ53" s="37"/>
      <c r="ILP53" s="39"/>
      <c r="ILQ53" s="37"/>
      <c r="ILW53" s="39"/>
      <c r="ILX53" s="37"/>
      <c r="IMD53" s="39"/>
      <c r="IME53" s="37"/>
      <c r="IMK53" s="39"/>
      <c r="IML53" s="37"/>
      <c r="IMR53" s="39"/>
      <c r="IMS53" s="37"/>
      <c r="IMY53" s="39"/>
      <c r="IMZ53" s="37"/>
      <c r="INF53" s="39"/>
      <c r="ING53" s="37"/>
      <c r="INM53" s="39"/>
      <c r="INN53" s="37"/>
      <c r="INT53" s="39"/>
      <c r="INU53" s="37"/>
      <c r="IOA53" s="39"/>
      <c r="IOB53" s="37"/>
      <c r="IOH53" s="39"/>
      <c r="IOI53" s="37"/>
      <c r="IOO53" s="39"/>
      <c r="IOP53" s="37"/>
      <c r="IOV53" s="39"/>
      <c r="IOW53" s="37"/>
      <c r="IPC53" s="39"/>
      <c r="IPD53" s="37"/>
      <c r="IPJ53" s="39"/>
      <c r="IPK53" s="37"/>
      <c r="IPQ53" s="39"/>
      <c r="IPR53" s="37"/>
      <c r="IPX53" s="39"/>
      <c r="IPY53" s="37"/>
      <c r="IQE53" s="39"/>
      <c r="IQF53" s="37"/>
      <c r="IQL53" s="39"/>
      <c r="IQM53" s="37"/>
      <c r="IQS53" s="39"/>
      <c r="IQT53" s="37"/>
      <c r="IQZ53" s="39"/>
      <c r="IRA53" s="37"/>
      <c r="IRG53" s="39"/>
      <c r="IRH53" s="37"/>
      <c r="IRN53" s="39"/>
      <c r="IRO53" s="37"/>
      <c r="IRU53" s="39"/>
      <c r="IRV53" s="37"/>
      <c r="ISB53" s="39"/>
      <c r="ISC53" s="37"/>
      <c r="ISI53" s="39"/>
      <c r="ISJ53" s="37"/>
      <c r="ISP53" s="39"/>
      <c r="ISQ53" s="37"/>
      <c r="ISW53" s="39"/>
      <c r="ISX53" s="37"/>
      <c r="ITD53" s="39"/>
      <c r="ITE53" s="37"/>
      <c r="ITK53" s="39"/>
      <c r="ITL53" s="37"/>
      <c r="ITR53" s="39"/>
      <c r="ITS53" s="37"/>
      <c r="ITY53" s="39"/>
      <c r="ITZ53" s="37"/>
      <c r="IUF53" s="39"/>
      <c r="IUG53" s="37"/>
      <c r="IUM53" s="39"/>
      <c r="IUN53" s="37"/>
      <c r="IUT53" s="39"/>
      <c r="IUU53" s="37"/>
      <c r="IVA53" s="39"/>
      <c r="IVB53" s="37"/>
      <c r="IVH53" s="39"/>
      <c r="IVI53" s="37"/>
      <c r="IVO53" s="39"/>
      <c r="IVP53" s="37"/>
      <c r="IVV53" s="39"/>
      <c r="IVW53" s="37"/>
      <c r="IWC53" s="39"/>
      <c r="IWD53" s="37"/>
      <c r="IWJ53" s="39"/>
      <c r="IWK53" s="37"/>
      <c r="IWQ53" s="39"/>
      <c r="IWR53" s="37"/>
      <c r="IWX53" s="39"/>
      <c r="IWY53" s="37"/>
      <c r="IXE53" s="39"/>
      <c r="IXF53" s="37"/>
      <c r="IXL53" s="39"/>
      <c r="IXM53" s="37"/>
      <c r="IXS53" s="39"/>
      <c r="IXT53" s="37"/>
      <c r="IXZ53" s="39"/>
      <c r="IYA53" s="37"/>
      <c r="IYG53" s="39"/>
      <c r="IYH53" s="37"/>
      <c r="IYN53" s="39"/>
      <c r="IYO53" s="37"/>
      <c r="IYU53" s="39"/>
      <c r="IYV53" s="37"/>
      <c r="IZB53" s="39"/>
      <c r="IZC53" s="37"/>
      <c r="IZI53" s="39"/>
      <c r="IZJ53" s="37"/>
      <c r="IZP53" s="39"/>
      <c r="IZQ53" s="37"/>
      <c r="IZW53" s="39"/>
      <c r="IZX53" s="37"/>
      <c r="JAD53" s="39"/>
      <c r="JAE53" s="37"/>
      <c r="JAK53" s="39"/>
      <c r="JAL53" s="37"/>
      <c r="JAR53" s="39"/>
      <c r="JAS53" s="37"/>
      <c r="JAY53" s="39"/>
      <c r="JAZ53" s="37"/>
      <c r="JBF53" s="39"/>
      <c r="JBG53" s="37"/>
      <c r="JBM53" s="39"/>
      <c r="JBN53" s="37"/>
      <c r="JBT53" s="39"/>
      <c r="JBU53" s="37"/>
      <c r="JCA53" s="39"/>
      <c r="JCB53" s="37"/>
      <c r="JCH53" s="39"/>
      <c r="JCI53" s="37"/>
      <c r="JCO53" s="39"/>
      <c r="JCP53" s="37"/>
      <c r="JCV53" s="39"/>
      <c r="JCW53" s="37"/>
      <c r="JDC53" s="39"/>
      <c r="JDD53" s="37"/>
      <c r="JDJ53" s="39"/>
      <c r="JDK53" s="37"/>
      <c r="JDQ53" s="39"/>
      <c r="JDR53" s="37"/>
      <c r="JDX53" s="39"/>
      <c r="JDY53" s="37"/>
      <c r="JEE53" s="39"/>
      <c r="JEF53" s="37"/>
      <c r="JEL53" s="39"/>
      <c r="JEM53" s="37"/>
      <c r="JES53" s="39"/>
      <c r="JET53" s="37"/>
      <c r="JEZ53" s="39"/>
      <c r="JFA53" s="37"/>
      <c r="JFG53" s="39"/>
      <c r="JFH53" s="37"/>
      <c r="JFN53" s="39"/>
      <c r="JFO53" s="37"/>
      <c r="JFU53" s="39"/>
      <c r="JFV53" s="37"/>
      <c r="JGB53" s="39"/>
      <c r="JGC53" s="37"/>
      <c r="JGI53" s="39"/>
      <c r="JGJ53" s="37"/>
      <c r="JGP53" s="39"/>
      <c r="JGQ53" s="37"/>
      <c r="JGW53" s="39"/>
      <c r="JGX53" s="37"/>
      <c r="JHD53" s="39"/>
      <c r="JHE53" s="37"/>
      <c r="JHK53" s="39"/>
      <c r="JHL53" s="37"/>
      <c r="JHR53" s="39"/>
      <c r="JHS53" s="37"/>
      <c r="JHY53" s="39"/>
      <c r="JHZ53" s="37"/>
      <c r="JIF53" s="39"/>
      <c r="JIG53" s="37"/>
      <c r="JIM53" s="39"/>
      <c r="JIN53" s="37"/>
      <c r="JIT53" s="39"/>
      <c r="JIU53" s="37"/>
      <c r="JJA53" s="39"/>
      <c r="JJB53" s="37"/>
      <c r="JJH53" s="39"/>
      <c r="JJI53" s="37"/>
      <c r="JJO53" s="39"/>
      <c r="JJP53" s="37"/>
      <c r="JJV53" s="39"/>
      <c r="JJW53" s="37"/>
      <c r="JKC53" s="39"/>
      <c r="JKD53" s="37"/>
      <c r="JKJ53" s="39"/>
      <c r="JKK53" s="37"/>
      <c r="JKQ53" s="39"/>
      <c r="JKR53" s="37"/>
      <c r="JKX53" s="39"/>
      <c r="JKY53" s="37"/>
      <c r="JLE53" s="39"/>
      <c r="JLF53" s="37"/>
      <c r="JLL53" s="39"/>
      <c r="JLM53" s="37"/>
      <c r="JLS53" s="39"/>
      <c r="JLT53" s="37"/>
      <c r="JLZ53" s="39"/>
      <c r="JMA53" s="37"/>
      <c r="JMG53" s="39"/>
      <c r="JMH53" s="37"/>
      <c r="JMN53" s="39"/>
      <c r="JMO53" s="37"/>
      <c r="JMU53" s="39"/>
      <c r="JMV53" s="37"/>
      <c r="JNB53" s="39"/>
      <c r="JNC53" s="37"/>
      <c r="JNI53" s="39"/>
      <c r="JNJ53" s="37"/>
      <c r="JNP53" s="39"/>
      <c r="JNQ53" s="37"/>
      <c r="JNW53" s="39"/>
      <c r="JNX53" s="37"/>
      <c r="JOD53" s="39"/>
      <c r="JOE53" s="37"/>
      <c r="JOK53" s="39"/>
      <c r="JOL53" s="37"/>
      <c r="JOR53" s="39"/>
      <c r="JOS53" s="37"/>
      <c r="JOY53" s="39"/>
      <c r="JOZ53" s="37"/>
      <c r="JPF53" s="39"/>
      <c r="JPG53" s="37"/>
      <c r="JPM53" s="39"/>
      <c r="JPN53" s="37"/>
      <c r="JPT53" s="39"/>
      <c r="JPU53" s="37"/>
      <c r="JQA53" s="39"/>
      <c r="JQB53" s="37"/>
      <c r="JQH53" s="39"/>
      <c r="JQI53" s="37"/>
      <c r="JQO53" s="39"/>
      <c r="JQP53" s="37"/>
      <c r="JQV53" s="39"/>
      <c r="JQW53" s="37"/>
      <c r="JRC53" s="39"/>
      <c r="JRD53" s="37"/>
      <c r="JRJ53" s="39"/>
      <c r="JRK53" s="37"/>
      <c r="JRQ53" s="39"/>
      <c r="JRR53" s="37"/>
      <c r="JRX53" s="39"/>
      <c r="JRY53" s="37"/>
      <c r="JSE53" s="39"/>
      <c r="JSF53" s="37"/>
      <c r="JSL53" s="39"/>
      <c r="JSM53" s="37"/>
      <c r="JSS53" s="39"/>
      <c r="JST53" s="37"/>
      <c r="JSZ53" s="39"/>
      <c r="JTA53" s="37"/>
      <c r="JTG53" s="39"/>
      <c r="JTH53" s="37"/>
      <c r="JTN53" s="39"/>
      <c r="JTO53" s="37"/>
      <c r="JTU53" s="39"/>
      <c r="JTV53" s="37"/>
      <c r="JUB53" s="39"/>
      <c r="JUC53" s="37"/>
      <c r="JUI53" s="39"/>
      <c r="JUJ53" s="37"/>
      <c r="JUP53" s="39"/>
      <c r="JUQ53" s="37"/>
      <c r="JUW53" s="39"/>
      <c r="JUX53" s="37"/>
      <c r="JVD53" s="39"/>
      <c r="JVE53" s="37"/>
      <c r="JVK53" s="39"/>
      <c r="JVL53" s="37"/>
      <c r="JVR53" s="39"/>
      <c r="JVS53" s="37"/>
      <c r="JVY53" s="39"/>
      <c r="JVZ53" s="37"/>
      <c r="JWF53" s="39"/>
      <c r="JWG53" s="37"/>
      <c r="JWM53" s="39"/>
      <c r="JWN53" s="37"/>
      <c r="JWT53" s="39"/>
      <c r="JWU53" s="37"/>
      <c r="JXA53" s="39"/>
      <c r="JXB53" s="37"/>
      <c r="JXH53" s="39"/>
      <c r="JXI53" s="37"/>
      <c r="JXO53" s="39"/>
      <c r="JXP53" s="37"/>
      <c r="JXV53" s="39"/>
      <c r="JXW53" s="37"/>
      <c r="JYC53" s="39"/>
      <c r="JYD53" s="37"/>
      <c r="JYJ53" s="39"/>
      <c r="JYK53" s="37"/>
      <c r="JYQ53" s="39"/>
      <c r="JYR53" s="37"/>
      <c r="JYX53" s="39"/>
      <c r="JYY53" s="37"/>
      <c r="JZE53" s="39"/>
      <c r="JZF53" s="37"/>
      <c r="JZL53" s="39"/>
      <c r="JZM53" s="37"/>
      <c r="JZS53" s="39"/>
      <c r="JZT53" s="37"/>
      <c r="JZZ53" s="39"/>
      <c r="KAA53" s="37"/>
      <c r="KAG53" s="39"/>
      <c r="KAH53" s="37"/>
      <c r="KAN53" s="39"/>
      <c r="KAO53" s="37"/>
      <c r="KAU53" s="39"/>
      <c r="KAV53" s="37"/>
      <c r="KBB53" s="39"/>
      <c r="KBC53" s="37"/>
      <c r="KBI53" s="39"/>
      <c r="KBJ53" s="37"/>
      <c r="KBP53" s="39"/>
      <c r="KBQ53" s="37"/>
      <c r="KBW53" s="39"/>
      <c r="KBX53" s="37"/>
      <c r="KCD53" s="39"/>
      <c r="KCE53" s="37"/>
      <c r="KCK53" s="39"/>
      <c r="KCL53" s="37"/>
      <c r="KCR53" s="39"/>
      <c r="KCS53" s="37"/>
      <c r="KCY53" s="39"/>
      <c r="KCZ53" s="37"/>
      <c r="KDF53" s="39"/>
      <c r="KDG53" s="37"/>
      <c r="KDM53" s="39"/>
      <c r="KDN53" s="37"/>
      <c r="KDT53" s="39"/>
      <c r="KDU53" s="37"/>
      <c r="KEA53" s="39"/>
      <c r="KEB53" s="37"/>
      <c r="KEH53" s="39"/>
      <c r="KEI53" s="37"/>
      <c r="KEO53" s="39"/>
      <c r="KEP53" s="37"/>
      <c r="KEV53" s="39"/>
      <c r="KEW53" s="37"/>
      <c r="KFC53" s="39"/>
      <c r="KFD53" s="37"/>
      <c r="KFJ53" s="39"/>
      <c r="KFK53" s="37"/>
      <c r="KFQ53" s="39"/>
      <c r="KFR53" s="37"/>
      <c r="KFX53" s="39"/>
      <c r="KFY53" s="37"/>
      <c r="KGE53" s="39"/>
      <c r="KGF53" s="37"/>
      <c r="KGL53" s="39"/>
      <c r="KGM53" s="37"/>
      <c r="KGS53" s="39"/>
      <c r="KGT53" s="37"/>
      <c r="KGZ53" s="39"/>
      <c r="KHA53" s="37"/>
      <c r="KHG53" s="39"/>
      <c r="KHH53" s="37"/>
      <c r="KHN53" s="39"/>
      <c r="KHO53" s="37"/>
      <c r="KHU53" s="39"/>
      <c r="KHV53" s="37"/>
      <c r="KIB53" s="39"/>
      <c r="KIC53" s="37"/>
      <c r="KII53" s="39"/>
      <c r="KIJ53" s="37"/>
      <c r="KIP53" s="39"/>
      <c r="KIQ53" s="37"/>
      <c r="KIW53" s="39"/>
      <c r="KIX53" s="37"/>
      <c r="KJD53" s="39"/>
      <c r="KJE53" s="37"/>
      <c r="KJK53" s="39"/>
      <c r="KJL53" s="37"/>
      <c r="KJR53" s="39"/>
      <c r="KJS53" s="37"/>
      <c r="KJY53" s="39"/>
      <c r="KJZ53" s="37"/>
      <c r="KKF53" s="39"/>
      <c r="KKG53" s="37"/>
      <c r="KKM53" s="39"/>
      <c r="KKN53" s="37"/>
      <c r="KKT53" s="39"/>
      <c r="KKU53" s="37"/>
      <c r="KLA53" s="39"/>
      <c r="KLB53" s="37"/>
      <c r="KLH53" s="39"/>
      <c r="KLI53" s="37"/>
      <c r="KLO53" s="39"/>
      <c r="KLP53" s="37"/>
      <c r="KLV53" s="39"/>
      <c r="KLW53" s="37"/>
      <c r="KMC53" s="39"/>
      <c r="KMD53" s="37"/>
      <c r="KMJ53" s="39"/>
      <c r="KMK53" s="37"/>
      <c r="KMQ53" s="39"/>
      <c r="KMR53" s="37"/>
      <c r="KMX53" s="39"/>
      <c r="KMY53" s="37"/>
      <c r="KNE53" s="39"/>
      <c r="KNF53" s="37"/>
      <c r="KNL53" s="39"/>
      <c r="KNM53" s="37"/>
      <c r="KNS53" s="39"/>
      <c r="KNT53" s="37"/>
      <c r="KNZ53" s="39"/>
      <c r="KOA53" s="37"/>
      <c r="KOG53" s="39"/>
      <c r="KOH53" s="37"/>
      <c r="KON53" s="39"/>
      <c r="KOO53" s="37"/>
      <c r="KOU53" s="39"/>
      <c r="KOV53" s="37"/>
      <c r="KPB53" s="39"/>
      <c r="KPC53" s="37"/>
      <c r="KPI53" s="39"/>
      <c r="KPJ53" s="37"/>
      <c r="KPP53" s="39"/>
      <c r="KPQ53" s="37"/>
      <c r="KPW53" s="39"/>
      <c r="KPX53" s="37"/>
      <c r="KQD53" s="39"/>
      <c r="KQE53" s="37"/>
      <c r="KQK53" s="39"/>
      <c r="KQL53" s="37"/>
      <c r="KQR53" s="39"/>
      <c r="KQS53" s="37"/>
      <c r="KQY53" s="39"/>
      <c r="KQZ53" s="37"/>
      <c r="KRF53" s="39"/>
      <c r="KRG53" s="37"/>
      <c r="KRM53" s="39"/>
      <c r="KRN53" s="37"/>
      <c r="KRT53" s="39"/>
      <c r="KRU53" s="37"/>
      <c r="KSA53" s="39"/>
      <c r="KSB53" s="37"/>
      <c r="KSH53" s="39"/>
      <c r="KSI53" s="37"/>
      <c r="KSO53" s="39"/>
      <c r="KSP53" s="37"/>
      <c r="KSV53" s="39"/>
      <c r="KSW53" s="37"/>
      <c r="KTC53" s="39"/>
      <c r="KTD53" s="37"/>
      <c r="KTJ53" s="39"/>
      <c r="KTK53" s="37"/>
      <c r="KTQ53" s="39"/>
      <c r="KTR53" s="37"/>
      <c r="KTX53" s="39"/>
      <c r="KTY53" s="37"/>
      <c r="KUE53" s="39"/>
      <c r="KUF53" s="37"/>
      <c r="KUL53" s="39"/>
      <c r="KUM53" s="37"/>
      <c r="KUS53" s="39"/>
      <c r="KUT53" s="37"/>
      <c r="KUZ53" s="39"/>
      <c r="KVA53" s="37"/>
      <c r="KVG53" s="39"/>
      <c r="KVH53" s="37"/>
      <c r="KVN53" s="39"/>
      <c r="KVO53" s="37"/>
      <c r="KVU53" s="39"/>
      <c r="KVV53" s="37"/>
      <c r="KWB53" s="39"/>
      <c r="KWC53" s="37"/>
      <c r="KWI53" s="39"/>
      <c r="KWJ53" s="37"/>
      <c r="KWP53" s="39"/>
      <c r="KWQ53" s="37"/>
      <c r="KWW53" s="39"/>
      <c r="KWX53" s="37"/>
      <c r="KXD53" s="39"/>
      <c r="KXE53" s="37"/>
      <c r="KXK53" s="39"/>
      <c r="KXL53" s="37"/>
      <c r="KXR53" s="39"/>
      <c r="KXS53" s="37"/>
      <c r="KXY53" s="39"/>
      <c r="KXZ53" s="37"/>
      <c r="KYF53" s="39"/>
      <c r="KYG53" s="37"/>
      <c r="KYM53" s="39"/>
      <c r="KYN53" s="37"/>
      <c r="KYT53" s="39"/>
      <c r="KYU53" s="37"/>
      <c r="KZA53" s="39"/>
      <c r="KZB53" s="37"/>
      <c r="KZH53" s="39"/>
      <c r="KZI53" s="37"/>
      <c r="KZO53" s="39"/>
      <c r="KZP53" s="37"/>
      <c r="KZV53" s="39"/>
      <c r="KZW53" s="37"/>
      <c r="LAC53" s="39"/>
      <c r="LAD53" s="37"/>
      <c r="LAJ53" s="39"/>
      <c r="LAK53" s="37"/>
      <c r="LAQ53" s="39"/>
      <c r="LAR53" s="37"/>
      <c r="LAX53" s="39"/>
      <c r="LAY53" s="37"/>
      <c r="LBE53" s="39"/>
      <c r="LBF53" s="37"/>
      <c r="LBL53" s="39"/>
      <c r="LBM53" s="37"/>
      <c r="LBS53" s="39"/>
      <c r="LBT53" s="37"/>
      <c r="LBZ53" s="39"/>
      <c r="LCA53" s="37"/>
      <c r="LCG53" s="39"/>
      <c r="LCH53" s="37"/>
      <c r="LCN53" s="39"/>
      <c r="LCO53" s="37"/>
      <c r="LCU53" s="39"/>
      <c r="LCV53" s="37"/>
      <c r="LDB53" s="39"/>
      <c r="LDC53" s="37"/>
      <c r="LDI53" s="39"/>
      <c r="LDJ53" s="37"/>
      <c r="LDP53" s="39"/>
      <c r="LDQ53" s="37"/>
      <c r="LDW53" s="39"/>
      <c r="LDX53" s="37"/>
      <c r="LED53" s="39"/>
      <c r="LEE53" s="37"/>
      <c r="LEK53" s="39"/>
      <c r="LEL53" s="37"/>
      <c r="LER53" s="39"/>
      <c r="LES53" s="37"/>
      <c r="LEY53" s="39"/>
      <c r="LEZ53" s="37"/>
      <c r="LFF53" s="39"/>
      <c r="LFG53" s="37"/>
      <c r="LFM53" s="39"/>
      <c r="LFN53" s="37"/>
      <c r="LFT53" s="39"/>
      <c r="LFU53" s="37"/>
      <c r="LGA53" s="39"/>
      <c r="LGB53" s="37"/>
      <c r="LGH53" s="39"/>
      <c r="LGI53" s="37"/>
      <c r="LGO53" s="39"/>
      <c r="LGP53" s="37"/>
      <c r="LGV53" s="39"/>
      <c r="LGW53" s="37"/>
      <c r="LHC53" s="39"/>
      <c r="LHD53" s="37"/>
      <c r="LHJ53" s="39"/>
      <c r="LHK53" s="37"/>
      <c r="LHQ53" s="39"/>
      <c r="LHR53" s="37"/>
      <c r="LHX53" s="39"/>
      <c r="LHY53" s="37"/>
      <c r="LIE53" s="39"/>
      <c r="LIF53" s="37"/>
      <c r="LIL53" s="39"/>
      <c r="LIM53" s="37"/>
      <c r="LIS53" s="39"/>
      <c r="LIT53" s="37"/>
      <c r="LIZ53" s="39"/>
      <c r="LJA53" s="37"/>
      <c r="LJG53" s="39"/>
      <c r="LJH53" s="37"/>
      <c r="LJN53" s="39"/>
      <c r="LJO53" s="37"/>
      <c r="LJU53" s="39"/>
      <c r="LJV53" s="37"/>
      <c r="LKB53" s="39"/>
      <c r="LKC53" s="37"/>
      <c r="LKI53" s="39"/>
      <c r="LKJ53" s="37"/>
      <c r="LKP53" s="39"/>
      <c r="LKQ53" s="37"/>
      <c r="LKW53" s="39"/>
      <c r="LKX53" s="37"/>
      <c r="LLD53" s="39"/>
      <c r="LLE53" s="37"/>
      <c r="LLK53" s="39"/>
      <c r="LLL53" s="37"/>
      <c r="LLR53" s="39"/>
      <c r="LLS53" s="37"/>
      <c r="LLY53" s="39"/>
      <c r="LLZ53" s="37"/>
      <c r="LMF53" s="39"/>
      <c r="LMG53" s="37"/>
      <c r="LMM53" s="39"/>
      <c r="LMN53" s="37"/>
      <c r="LMT53" s="39"/>
      <c r="LMU53" s="37"/>
      <c r="LNA53" s="39"/>
      <c r="LNB53" s="37"/>
      <c r="LNH53" s="39"/>
      <c r="LNI53" s="37"/>
      <c r="LNO53" s="39"/>
      <c r="LNP53" s="37"/>
      <c r="LNV53" s="39"/>
      <c r="LNW53" s="37"/>
      <c r="LOC53" s="39"/>
      <c r="LOD53" s="37"/>
      <c r="LOJ53" s="39"/>
      <c r="LOK53" s="37"/>
      <c r="LOQ53" s="39"/>
      <c r="LOR53" s="37"/>
      <c r="LOX53" s="39"/>
      <c r="LOY53" s="37"/>
      <c r="LPE53" s="39"/>
      <c r="LPF53" s="37"/>
      <c r="LPL53" s="39"/>
      <c r="LPM53" s="37"/>
      <c r="LPS53" s="39"/>
      <c r="LPT53" s="37"/>
      <c r="LPZ53" s="39"/>
      <c r="LQA53" s="37"/>
      <c r="LQG53" s="39"/>
      <c r="LQH53" s="37"/>
      <c r="LQN53" s="39"/>
      <c r="LQO53" s="37"/>
      <c r="LQU53" s="39"/>
      <c r="LQV53" s="37"/>
      <c r="LRB53" s="39"/>
      <c r="LRC53" s="37"/>
      <c r="LRI53" s="39"/>
      <c r="LRJ53" s="37"/>
      <c r="LRP53" s="39"/>
      <c r="LRQ53" s="37"/>
      <c r="LRW53" s="39"/>
      <c r="LRX53" s="37"/>
      <c r="LSD53" s="39"/>
      <c r="LSE53" s="37"/>
      <c r="LSK53" s="39"/>
      <c r="LSL53" s="37"/>
      <c r="LSR53" s="39"/>
      <c r="LSS53" s="37"/>
      <c r="LSY53" s="39"/>
      <c r="LSZ53" s="37"/>
      <c r="LTF53" s="39"/>
      <c r="LTG53" s="37"/>
      <c r="LTM53" s="39"/>
      <c r="LTN53" s="37"/>
      <c r="LTT53" s="39"/>
      <c r="LTU53" s="37"/>
      <c r="LUA53" s="39"/>
      <c r="LUB53" s="37"/>
      <c r="LUH53" s="39"/>
      <c r="LUI53" s="37"/>
      <c r="LUO53" s="39"/>
      <c r="LUP53" s="37"/>
      <c r="LUV53" s="39"/>
      <c r="LUW53" s="37"/>
      <c r="LVC53" s="39"/>
      <c r="LVD53" s="37"/>
      <c r="LVJ53" s="39"/>
      <c r="LVK53" s="37"/>
      <c r="LVQ53" s="39"/>
      <c r="LVR53" s="37"/>
      <c r="LVX53" s="39"/>
      <c r="LVY53" s="37"/>
      <c r="LWE53" s="39"/>
      <c r="LWF53" s="37"/>
      <c r="LWL53" s="39"/>
      <c r="LWM53" s="37"/>
      <c r="LWS53" s="39"/>
      <c r="LWT53" s="37"/>
      <c r="LWZ53" s="39"/>
      <c r="LXA53" s="37"/>
      <c r="LXG53" s="39"/>
      <c r="LXH53" s="37"/>
      <c r="LXN53" s="39"/>
      <c r="LXO53" s="37"/>
      <c r="LXU53" s="39"/>
      <c r="LXV53" s="37"/>
      <c r="LYB53" s="39"/>
      <c r="LYC53" s="37"/>
      <c r="LYI53" s="39"/>
      <c r="LYJ53" s="37"/>
      <c r="LYP53" s="39"/>
      <c r="LYQ53" s="37"/>
      <c r="LYW53" s="39"/>
      <c r="LYX53" s="37"/>
      <c r="LZD53" s="39"/>
      <c r="LZE53" s="37"/>
      <c r="LZK53" s="39"/>
      <c r="LZL53" s="37"/>
      <c r="LZR53" s="39"/>
      <c r="LZS53" s="37"/>
      <c r="LZY53" s="39"/>
      <c r="LZZ53" s="37"/>
      <c r="MAF53" s="39"/>
      <c r="MAG53" s="37"/>
      <c r="MAM53" s="39"/>
      <c r="MAN53" s="37"/>
      <c r="MAT53" s="39"/>
      <c r="MAU53" s="37"/>
      <c r="MBA53" s="39"/>
      <c r="MBB53" s="37"/>
      <c r="MBH53" s="39"/>
      <c r="MBI53" s="37"/>
      <c r="MBO53" s="39"/>
      <c r="MBP53" s="37"/>
      <c r="MBV53" s="39"/>
      <c r="MBW53" s="37"/>
      <c r="MCC53" s="39"/>
      <c r="MCD53" s="37"/>
      <c r="MCJ53" s="39"/>
      <c r="MCK53" s="37"/>
      <c r="MCQ53" s="39"/>
      <c r="MCR53" s="37"/>
      <c r="MCX53" s="39"/>
      <c r="MCY53" s="37"/>
      <c r="MDE53" s="39"/>
      <c r="MDF53" s="37"/>
      <c r="MDL53" s="39"/>
      <c r="MDM53" s="37"/>
      <c r="MDS53" s="39"/>
      <c r="MDT53" s="37"/>
      <c r="MDZ53" s="39"/>
      <c r="MEA53" s="37"/>
      <c r="MEG53" s="39"/>
      <c r="MEH53" s="37"/>
      <c r="MEN53" s="39"/>
      <c r="MEO53" s="37"/>
      <c r="MEU53" s="39"/>
      <c r="MEV53" s="37"/>
      <c r="MFB53" s="39"/>
      <c r="MFC53" s="37"/>
      <c r="MFI53" s="39"/>
      <c r="MFJ53" s="37"/>
      <c r="MFP53" s="39"/>
      <c r="MFQ53" s="37"/>
      <c r="MFW53" s="39"/>
      <c r="MFX53" s="37"/>
      <c r="MGD53" s="39"/>
      <c r="MGE53" s="37"/>
      <c r="MGK53" s="39"/>
      <c r="MGL53" s="37"/>
      <c r="MGR53" s="39"/>
      <c r="MGS53" s="37"/>
      <c r="MGY53" s="39"/>
      <c r="MGZ53" s="37"/>
      <c r="MHF53" s="39"/>
      <c r="MHG53" s="37"/>
      <c r="MHM53" s="39"/>
      <c r="MHN53" s="37"/>
      <c r="MHT53" s="39"/>
      <c r="MHU53" s="37"/>
      <c r="MIA53" s="39"/>
      <c r="MIB53" s="37"/>
      <c r="MIH53" s="39"/>
      <c r="MII53" s="37"/>
      <c r="MIO53" s="39"/>
      <c r="MIP53" s="37"/>
      <c r="MIV53" s="39"/>
      <c r="MIW53" s="37"/>
      <c r="MJC53" s="39"/>
      <c r="MJD53" s="37"/>
      <c r="MJJ53" s="39"/>
      <c r="MJK53" s="37"/>
      <c r="MJQ53" s="39"/>
      <c r="MJR53" s="37"/>
      <c r="MJX53" s="39"/>
      <c r="MJY53" s="37"/>
      <c r="MKE53" s="39"/>
      <c r="MKF53" s="37"/>
      <c r="MKL53" s="39"/>
      <c r="MKM53" s="37"/>
      <c r="MKS53" s="39"/>
      <c r="MKT53" s="37"/>
      <c r="MKZ53" s="39"/>
      <c r="MLA53" s="37"/>
      <c r="MLG53" s="39"/>
      <c r="MLH53" s="37"/>
      <c r="MLN53" s="39"/>
      <c r="MLO53" s="37"/>
      <c r="MLU53" s="39"/>
      <c r="MLV53" s="37"/>
      <c r="MMB53" s="39"/>
      <c r="MMC53" s="37"/>
      <c r="MMI53" s="39"/>
      <c r="MMJ53" s="37"/>
      <c r="MMP53" s="39"/>
      <c r="MMQ53" s="37"/>
      <c r="MMW53" s="39"/>
      <c r="MMX53" s="37"/>
      <c r="MND53" s="39"/>
      <c r="MNE53" s="37"/>
      <c r="MNK53" s="39"/>
      <c r="MNL53" s="37"/>
      <c r="MNR53" s="39"/>
      <c r="MNS53" s="37"/>
      <c r="MNY53" s="39"/>
      <c r="MNZ53" s="37"/>
      <c r="MOF53" s="39"/>
      <c r="MOG53" s="37"/>
      <c r="MOM53" s="39"/>
      <c r="MON53" s="37"/>
      <c r="MOT53" s="39"/>
      <c r="MOU53" s="37"/>
      <c r="MPA53" s="39"/>
      <c r="MPB53" s="37"/>
      <c r="MPH53" s="39"/>
      <c r="MPI53" s="37"/>
      <c r="MPO53" s="39"/>
      <c r="MPP53" s="37"/>
      <c r="MPV53" s="39"/>
      <c r="MPW53" s="37"/>
      <c r="MQC53" s="39"/>
      <c r="MQD53" s="37"/>
      <c r="MQJ53" s="39"/>
      <c r="MQK53" s="37"/>
      <c r="MQQ53" s="39"/>
      <c r="MQR53" s="37"/>
      <c r="MQX53" s="39"/>
      <c r="MQY53" s="37"/>
      <c r="MRE53" s="39"/>
      <c r="MRF53" s="37"/>
      <c r="MRL53" s="39"/>
      <c r="MRM53" s="37"/>
      <c r="MRS53" s="39"/>
      <c r="MRT53" s="37"/>
      <c r="MRZ53" s="39"/>
      <c r="MSA53" s="37"/>
      <c r="MSG53" s="39"/>
      <c r="MSH53" s="37"/>
      <c r="MSN53" s="39"/>
      <c r="MSO53" s="37"/>
      <c r="MSU53" s="39"/>
      <c r="MSV53" s="37"/>
      <c r="MTB53" s="39"/>
      <c r="MTC53" s="37"/>
      <c r="MTI53" s="39"/>
      <c r="MTJ53" s="37"/>
      <c r="MTP53" s="39"/>
      <c r="MTQ53" s="37"/>
      <c r="MTW53" s="39"/>
      <c r="MTX53" s="37"/>
      <c r="MUD53" s="39"/>
      <c r="MUE53" s="37"/>
      <c r="MUK53" s="39"/>
      <c r="MUL53" s="37"/>
      <c r="MUR53" s="39"/>
      <c r="MUS53" s="37"/>
      <c r="MUY53" s="39"/>
      <c r="MUZ53" s="37"/>
      <c r="MVF53" s="39"/>
      <c r="MVG53" s="37"/>
      <c r="MVM53" s="39"/>
      <c r="MVN53" s="37"/>
      <c r="MVT53" s="39"/>
      <c r="MVU53" s="37"/>
      <c r="MWA53" s="39"/>
      <c r="MWB53" s="37"/>
      <c r="MWH53" s="39"/>
      <c r="MWI53" s="37"/>
      <c r="MWO53" s="39"/>
      <c r="MWP53" s="37"/>
      <c r="MWV53" s="39"/>
      <c r="MWW53" s="37"/>
      <c r="MXC53" s="39"/>
      <c r="MXD53" s="37"/>
      <c r="MXJ53" s="39"/>
      <c r="MXK53" s="37"/>
      <c r="MXQ53" s="39"/>
      <c r="MXR53" s="37"/>
      <c r="MXX53" s="39"/>
      <c r="MXY53" s="37"/>
      <c r="MYE53" s="39"/>
      <c r="MYF53" s="37"/>
      <c r="MYL53" s="39"/>
      <c r="MYM53" s="37"/>
      <c r="MYS53" s="39"/>
      <c r="MYT53" s="37"/>
      <c r="MYZ53" s="39"/>
      <c r="MZA53" s="37"/>
      <c r="MZG53" s="39"/>
      <c r="MZH53" s="37"/>
      <c r="MZN53" s="39"/>
      <c r="MZO53" s="37"/>
      <c r="MZU53" s="39"/>
      <c r="MZV53" s="37"/>
      <c r="NAB53" s="39"/>
      <c r="NAC53" s="37"/>
      <c r="NAI53" s="39"/>
      <c r="NAJ53" s="37"/>
      <c r="NAP53" s="39"/>
      <c r="NAQ53" s="37"/>
      <c r="NAW53" s="39"/>
      <c r="NAX53" s="37"/>
      <c r="NBD53" s="39"/>
      <c r="NBE53" s="37"/>
      <c r="NBK53" s="39"/>
      <c r="NBL53" s="37"/>
      <c r="NBR53" s="39"/>
      <c r="NBS53" s="37"/>
      <c r="NBY53" s="39"/>
      <c r="NBZ53" s="37"/>
      <c r="NCF53" s="39"/>
      <c r="NCG53" s="37"/>
      <c r="NCM53" s="39"/>
      <c r="NCN53" s="37"/>
      <c r="NCT53" s="39"/>
      <c r="NCU53" s="37"/>
      <c r="NDA53" s="39"/>
      <c r="NDB53" s="37"/>
      <c r="NDH53" s="39"/>
      <c r="NDI53" s="37"/>
      <c r="NDO53" s="39"/>
      <c r="NDP53" s="37"/>
      <c r="NDV53" s="39"/>
      <c r="NDW53" s="37"/>
      <c r="NEC53" s="39"/>
      <c r="NED53" s="37"/>
      <c r="NEJ53" s="39"/>
      <c r="NEK53" s="37"/>
      <c r="NEQ53" s="39"/>
      <c r="NER53" s="37"/>
      <c r="NEX53" s="39"/>
      <c r="NEY53" s="37"/>
      <c r="NFE53" s="39"/>
      <c r="NFF53" s="37"/>
      <c r="NFL53" s="39"/>
      <c r="NFM53" s="37"/>
      <c r="NFS53" s="39"/>
      <c r="NFT53" s="37"/>
      <c r="NFZ53" s="39"/>
      <c r="NGA53" s="37"/>
      <c r="NGG53" s="39"/>
      <c r="NGH53" s="37"/>
      <c r="NGN53" s="39"/>
      <c r="NGO53" s="37"/>
      <c r="NGU53" s="39"/>
      <c r="NGV53" s="37"/>
      <c r="NHB53" s="39"/>
      <c r="NHC53" s="37"/>
      <c r="NHI53" s="39"/>
      <c r="NHJ53" s="37"/>
      <c r="NHP53" s="39"/>
      <c r="NHQ53" s="37"/>
      <c r="NHW53" s="39"/>
      <c r="NHX53" s="37"/>
      <c r="NID53" s="39"/>
      <c r="NIE53" s="37"/>
      <c r="NIK53" s="39"/>
      <c r="NIL53" s="37"/>
      <c r="NIR53" s="39"/>
      <c r="NIS53" s="37"/>
      <c r="NIY53" s="39"/>
      <c r="NIZ53" s="37"/>
      <c r="NJF53" s="39"/>
      <c r="NJG53" s="37"/>
      <c r="NJM53" s="39"/>
      <c r="NJN53" s="37"/>
      <c r="NJT53" s="39"/>
      <c r="NJU53" s="37"/>
      <c r="NKA53" s="39"/>
      <c r="NKB53" s="37"/>
      <c r="NKH53" s="39"/>
      <c r="NKI53" s="37"/>
      <c r="NKO53" s="39"/>
      <c r="NKP53" s="37"/>
      <c r="NKV53" s="39"/>
      <c r="NKW53" s="37"/>
      <c r="NLC53" s="39"/>
      <c r="NLD53" s="37"/>
      <c r="NLJ53" s="39"/>
      <c r="NLK53" s="37"/>
      <c r="NLQ53" s="39"/>
      <c r="NLR53" s="37"/>
      <c r="NLX53" s="39"/>
      <c r="NLY53" s="37"/>
      <c r="NME53" s="39"/>
      <c r="NMF53" s="37"/>
      <c r="NML53" s="39"/>
      <c r="NMM53" s="37"/>
      <c r="NMS53" s="39"/>
      <c r="NMT53" s="37"/>
      <c r="NMZ53" s="39"/>
      <c r="NNA53" s="37"/>
      <c r="NNG53" s="39"/>
      <c r="NNH53" s="37"/>
      <c r="NNN53" s="39"/>
      <c r="NNO53" s="37"/>
      <c r="NNU53" s="39"/>
      <c r="NNV53" s="37"/>
      <c r="NOB53" s="39"/>
      <c r="NOC53" s="37"/>
      <c r="NOI53" s="39"/>
      <c r="NOJ53" s="37"/>
      <c r="NOP53" s="39"/>
      <c r="NOQ53" s="37"/>
      <c r="NOW53" s="39"/>
      <c r="NOX53" s="37"/>
      <c r="NPD53" s="39"/>
      <c r="NPE53" s="37"/>
      <c r="NPK53" s="39"/>
      <c r="NPL53" s="37"/>
      <c r="NPR53" s="39"/>
      <c r="NPS53" s="37"/>
      <c r="NPY53" s="39"/>
      <c r="NPZ53" s="37"/>
      <c r="NQF53" s="39"/>
      <c r="NQG53" s="37"/>
      <c r="NQM53" s="39"/>
      <c r="NQN53" s="37"/>
      <c r="NQT53" s="39"/>
      <c r="NQU53" s="37"/>
      <c r="NRA53" s="39"/>
      <c r="NRB53" s="37"/>
      <c r="NRH53" s="39"/>
      <c r="NRI53" s="37"/>
      <c r="NRO53" s="39"/>
      <c r="NRP53" s="37"/>
      <c r="NRV53" s="39"/>
      <c r="NRW53" s="37"/>
      <c r="NSC53" s="39"/>
      <c r="NSD53" s="37"/>
      <c r="NSJ53" s="39"/>
      <c r="NSK53" s="37"/>
      <c r="NSQ53" s="39"/>
      <c r="NSR53" s="37"/>
      <c r="NSX53" s="39"/>
      <c r="NSY53" s="37"/>
      <c r="NTE53" s="39"/>
      <c r="NTF53" s="37"/>
      <c r="NTL53" s="39"/>
      <c r="NTM53" s="37"/>
      <c r="NTS53" s="39"/>
      <c r="NTT53" s="37"/>
      <c r="NTZ53" s="39"/>
      <c r="NUA53" s="37"/>
      <c r="NUG53" s="39"/>
      <c r="NUH53" s="37"/>
      <c r="NUN53" s="39"/>
      <c r="NUO53" s="37"/>
      <c r="NUU53" s="39"/>
      <c r="NUV53" s="37"/>
      <c r="NVB53" s="39"/>
      <c r="NVC53" s="37"/>
      <c r="NVI53" s="39"/>
      <c r="NVJ53" s="37"/>
      <c r="NVP53" s="39"/>
      <c r="NVQ53" s="37"/>
      <c r="NVW53" s="39"/>
      <c r="NVX53" s="37"/>
      <c r="NWD53" s="39"/>
      <c r="NWE53" s="37"/>
      <c r="NWK53" s="39"/>
      <c r="NWL53" s="37"/>
      <c r="NWR53" s="39"/>
      <c r="NWS53" s="37"/>
      <c r="NWY53" s="39"/>
      <c r="NWZ53" s="37"/>
      <c r="NXF53" s="39"/>
      <c r="NXG53" s="37"/>
      <c r="NXM53" s="39"/>
      <c r="NXN53" s="37"/>
      <c r="NXT53" s="39"/>
      <c r="NXU53" s="37"/>
      <c r="NYA53" s="39"/>
      <c r="NYB53" s="37"/>
      <c r="NYH53" s="39"/>
      <c r="NYI53" s="37"/>
      <c r="NYO53" s="39"/>
      <c r="NYP53" s="37"/>
      <c r="NYV53" s="39"/>
      <c r="NYW53" s="37"/>
      <c r="NZC53" s="39"/>
      <c r="NZD53" s="37"/>
      <c r="NZJ53" s="39"/>
      <c r="NZK53" s="37"/>
      <c r="NZQ53" s="39"/>
      <c r="NZR53" s="37"/>
      <c r="NZX53" s="39"/>
      <c r="NZY53" s="37"/>
      <c r="OAE53" s="39"/>
      <c r="OAF53" s="37"/>
      <c r="OAL53" s="39"/>
      <c r="OAM53" s="37"/>
      <c r="OAS53" s="39"/>
      <c r="OAT53" s="37"/>
      <c r="OAZ53" s="39"/>
      <c r="OBA53" s="37"/>
      <c r="OBG53" s="39"/>
      <c r="OBH53" s="37"/>
      <c r="OBN53" s="39"/>
      <c r="OBO53" s="37"/>
      <c r="OBU53" s="39"/>
      <c r="OBV53" s="37"/>
      <c r="OCB53" s="39"/>
      <c r="OCC53" s="37"/>
      <c r="OCI53" s="39"/>
      <c r="OCJ53" s="37"/>
      <c r="OCP53" s="39"/>
      <c r="OCQ53" s="37"/>
      <c r="OCW53" s="39"/>
      <c r="OCX53" s="37"/>
      <c r="ODD53" s="39"/>
      <c r="ODE53" s="37"/>
      <c r="ODK53" s="39"/>
      <c r="ODL53" s="37"/>
      <c r="ODR53" s="39"/>
      <c r="ODS53" s="37"/>
      <c r="ODY53" s="39"/>
      <c r="ODZ53" s="37"/>
      <c r="OEF53" s="39"/>
      <c r="OEG53" s="37"/>
      <c r="OEM53" s="39"/>
      <c r="OEN53" s="37"/>
      <c r="OET53" s="39"/>
      <c r="OEU53" s="37"/>
      <c r="OFA53" s="39"/>
      <c r="OFB53" s="37"/>
      <c r="OFH53" s="39"/>
      <c r="OFI53" s="37"/>
      <c r="OFO53" s="39"/>
      <c r="OFP53" s="37"/>
      <c r="OFV53" s="39"/>
      <c r="OFW53" s="37"/>
      <c r="OGC53" s="39"/>
      <c r="OGD53" s="37"/>
      <c r="OGJ53" s="39"/>
      <c r="OGK53" s="37"/>
      <c r="OGQ53" s="39"/>
      <c r="OGR53" s="37"/>
      <c r="OGX53" s="39"/>
      <c r="OGY53" s="37"/>
      <c r="OHE53" s="39"/>
      <c r="OHF53" s="37"/>
      <c r="OHL53" s="39"/>
      <c r="OHM53" s="37"/>
      <c r="OHS53" s="39"/>
      <c r="OHT53" s="37"/>
      <c r="OHZ53" s="39"/>
      <c r="OIA53" s="37"/>
      <c r="OIG53" s="39"/>
      <c r="OIH53" s="37"/>
      <c r="OIN53" s="39"/>
      <c r="OIO53" s="37"/>
      <c r="OIU53" s="39"/>
      <c r="OIV53" s="37"/>
      <c r="OJB53" s="39"/>
      <c r="OJC53" s="37"/>
      <c r="OJI53" s="39"/>
      <c r="OJJ53" s="37"/>
      <c r="OJP53" s="39"/>
      <c r="OJQ53" s="37"/>
      <c r="OJW53" s="39"/>
      <c r="OJX53" s="37"/>
      <c r="OKD53" s="39"/>
      <c r="OKE53" s="37"/>
      <c r="OKK53" s="39"/>
      <c r="OKL53" s="37"/>
      <c r="OKR53" s="39"/>
      <c r="OKS53" s="37"/>
      <c r="OKY53" s="39"/>
      <c r="OKZ53" s="37"/>
      <c r="OLF53" s="39"/>
      <c r="OLG53" s="37"/>
      <c r="OLM53" s="39"/>
      <c r="OLN53" s="37"/>
      <c r="OLT53" s="39"/>
      <c r="OLU53" s="37"/>
      <c r="OMA53" s="39"/>
      <c r="OMB53" s="37"/>
      <c r="OMH53" s="39"/>
      <c r="OMI53" s="37"/>
      <c r="OMO53" s="39"/>
      <c r="OMP53" s="37"/>
      <c r="OMV53" s="39"/>
      <c r="OMW53" s="37"/>
      <c r="ONC53" s="39"/>
      <c r="OND53" s="37"/>
      <c r="ONJ53" s="39"/>
      <c r="ONK53" s="37"/>
      <c r="ONQ53" s="39"/>
      <c r="ONR53" s="37"/>
      <c r="ONX53" s="39"/>
      <c r="ONY53" s="37"/>
      <c r="OOE53" s="39"/>
      <c r="OOF53" s="37"/>
      <c r="OOL53" s="39"/>
      <c r="OOM53" s="37"/>
      <c r="OOS53" s="39"/>
      <c r="OOT53" s="37"/>
      <c r="OOZ53" s="39"/>
      <c r="OPA53" s="37"/>
      <c r="OPG53" s="39"/>
      <c r="OPH53" s="37"/>
      <c r="OPN53" s="39"/>
      <c r="OPO53" s="37"/>
      <c r="OPU53" s="39"/>
      <c r="OPV53" s="37"/>
      <c r="OQB53" s="39"/>
      <c r="OQC53" s="37"/>
      <c r="OQI53" s="39"/>
      <c r="OQJ53" s="37"/>
      <c r="OQP53" s="39"/>
      <c r="OQQ53" s="37"/>
      <c r="OQW53" s="39"/>
      <c r="OQX53" s="37"/>
      <c r="ORD53" s="39"/>
      <c r="ORE53" s="37"/>
      <c r="ORK53" s="39"/>
      <c r="ORL53" s="37"/>
      <c r="ORR53" s="39"/>
      <c r="ORS53" s="37"/>
      <c r="ORY53" s="39"/>
      <c r="ORZ53" s="37"/>
      <c r="OSF53" s="39"/>
      <c r="OSG53" s="37"/>
      <c r="OSM53" s="39"/>
      <c r="OSN53" s="37"/>
      <c r="OST53" s="39"/>
      <c r="OSU53" s="37"/>
      <c r="OTA53" s="39"/>
      <c r="OTB53" s="37"/>
      <c r="OTH53" s="39"/>
      <c r="OTI53" s="37"/>
      <c r="OTO53" s="39"/>
      <c r="OTP53" s="37"/>
      <c r="OTV53" s="39"/>
      <c r="OTW53" s="37"/>
      <c r="OUC53" s="39"/>
      <c r="OUD53" s="37"/>
      <c r="OUJ53" s="39"/>
      <c r="OUK53" s="37"/>
      <c r="OUQ53" s="39"/>
      <c r="OUR53" s="37"/>
      <c r="OUX53" s="39"/>
      <c r="OUY53" s="37"/>
      <c r="OVE53" s="39"/>
      <c r="OVF53" s="37"/>
      <c r="OVL53" s="39"/>
      <c r="OVM53" s="37"/>
      <c r="OVS53" s="39"/>
      <c r="OVT53" s="37"/>
      <c r="OVZ53" s="39"/>
      <c r="OWA53" s="37"/>
      <c r="OWG53" s="39"/>
      <c r="OWH53" s="37"/>
      <c r="OWN53" s="39"/>
      <c r="OWO53" s="37"/>
      <c r="OWU53" s="39"/>
      <c r="OWV53" s="37"/>
      <c r="OXB53" s="39"/>
      <c r="OXC53" s="37"/>
      <c r="OXI53" s="39"/>
      <c r="OXJ53" s="37"/>
      <c r="OXP53" s="39"/>
      <c r="OXQ53" s="37"/>
      <c r="OXW53" s="39"/>
      <c r="OXX53" s="37"/>
      <c r="OYD53" s="39"/>
      <c r="OYE53" s="37"/>
      <c r="OYK53" s="39"/>
      <c r="OYL53" s="37"/>
      <c r="OYR53" s="39"/>
      <c r="OYS53" s="37"/>
      <c r="OYY53" s="39"/>
      <c r="OYZ53" s="37"/>
      <c r="OZF53" s="39"/>
      <c r="OZG53" s="37"/>
      <c r="OZM53" s="39"/>
      <c r="OZN53" s="37"/>
      <c r="OZT53" s="39"/>
      <c r="OZU53" s="37"/>
      <c r="PAA53" s="39"/>
      <c r="PAB53" s="37"/>
      <c r="PAH53" s="39"/>
      <c r="PAI53" s="37"/>
      <c r="PAO53" s="39"/>
      <c r="PAP53" s="37"/>
      <c r="PAV53" s="39"/>
      <c r="PAW53" s="37"/>
      <c r="PBC53" s="39"/>
      <c r="PBD53" s="37"/>
      <c r="PBJ53" s="39"/>
      <c r="PBK53" s="37"/>
      <c r="PBQ53" s="39"/>
      <c r="PBR53" s="37"/>
      <c r="PBX53" s="39"/>
      <c r="PBY53" s="37"/>
      <c r="PCE53" s="39"/>
      <c r="PCF53" s="37"/>
      <c r="PCL53" s="39"/>
      <c r="PCM53" s="37"/>
      <c r="PCS53" s="39"/>
      <c r="PCT53" s="37"/>
      <c r="PCZ53" s="39"/>
      <c r="PDA53" s="37"/>
      <c r="PDG53" s="39"/>
      <c r="PDH53" s="37"/>
      <c r="PDN53" s="39"/>
      <c r="PDO53" s="37"/>
      <c r="PDU53" s="39"/>
      <c r="PDV53" s="37"/>
      <c r="PEB53" s="39"/>
      <c r="PEC53" s="37"/>
      <c r="PEI53" s="39"/>
      <c r="PEJ53" s="37"/>
      <c r="PEP53" s="39"/>
      <c r="PEQ53" s="37"/>
      <c r="PEW53" s="39"/>
      <c r="PEX53" s="37"/>
      <c r="PFD53" s="39"/>
      <c r="PFE53" s="37"/>
      <c r="PFK53" s="39"/>
      <c r="PFL53" s="37"/>
      <c r="PFR53" s="39"/>
      <c r="PFS53" s="37"/>
      <c r="PFY53" s="39"/>
      <c r="PFZ53" s="37"/>
      <c r="PGF53" s="39"/>
      <c r="PGG53" s="37"/>
      <c r="PGM53" s="39"/>
      <c r="PGN53" s="37"/>
      <c r="PGT53" s="39"/>
      <c r="PGU53" s="37"/>
      <c r="PHA53" s="39"/>
      <c r="PHB53" s="37"/>
      <c r="PHH53" s="39"/>
      <c r="PHI53" s="37"/>
      <c r="PHO53" s="39"/>
      <c r="PHP53" s="37"/>
      <c r="PHV53" s="39"/>
      <c r="PHW53" s="37"/>
      <c r="PIC53" s="39"/>
      <c r="PID53" s="37"/>
      <c r="PIJ53" s="39"/>
      <c r="PIK53" s="37"/>
      <c r="PIQ53" s="39"/>
      <c r="PIR53" s="37"/>
      <c r="PIX53" s="39"/>
      <c r="PIY53" s="37"/>
      <c r="PJE53" s="39"/>
      <c r="PJF53" s="37"/>
      <c r="PJL53" s="39"/>
      <c r="PJM53" s="37"/>
      <c r="PJS53" s="39"/>
      <c r="PJT53" s="37"/>
      <c r="PJZ53" s="39"/>
      <c r="PKA53" s="37"/>
      <c r="PKG53" s="39"/>
      <c r="PKH53" s="37"/>
      <c r="PKN53" s="39"/>
      <c r="PKO53" s="37"/>
      <c r="PKU53" s="39"/>
      <c r="PKV53" s="37"/>
      <c r="PLB53" s="39"/>
      <c r="PLC53" s="37"/>
      <c r="PLI53" s="39"/>
      <c r="PLJ53" s="37"/>
      <c r="PLP53" s="39"/>
      <c r="PLQ53" s="37"/>
      <c r="PLW53" s="39"/>
      <c r="PLX53" s="37"/>
      <c r="PMD53" s="39"/>
      <c r="PME53" s="37"/>
      <c r="PMK53" s="39"/>
      <c r="PML53" s="37"/>
      <c r="PMR53" s="39"/>
      <c r="PMS53" s="37"/>
      <c r="PMY53" s="39"/>
      <c r="PMZ53" s="37"/>
      <c r="PNF53" s="39"/>
      <c r="PNG53" s="37"/>
      <c r="PNM53" s="39"/>
      <c r="PNN53" s="37"/>
      <c r="PNT53" s="39"/>
      <c r="PNU53" s="37"/>
      <c r="POA53" s="39"/>
      <c r="POB53" s="37"/>
      <c r="POH53" s="39"/>
      <c r="POI53" s="37"/>
      <c r="POO53" s="39"/>
      <c r="POP53" s="37"/>
      <c r="POV53" s="39"/>
      <c r="POW53" s="37"/>
      <c r="PPC53" s="39"/>
      <c r="PPD53" s="37"/>
      <c r="PPJ53" s="39"/>
      <c r="PPK53" s="37"/>
      <c r="PPQ53" s="39"/>
      <c r="PPR53" s="37"/>
      <c r="PPX53" s="39"/>
      <c r="PPY53" s="37"/>
      <c r="PQE53" s="39"/>
      <c r="PQF53" s="37"/>
      <c r="PQL53" s="39"/>
      <c r="PQM53" s="37"/>
      <c r="PQS53" s="39"/>
      <c r="PQT53" s="37"/>
      <c r="PQZ53" s="39"/>
      <c r="PRA53" s="37"/>
      <c r="PRG53" s="39"/>
      <c r="PRH53" s="37"/>
      <c r="PRN53" s="39"/>
      <c r="PRO53" s="37"/>
      <c r="PRU53" s="39"/>
      <c r="PRV53" s="37"/>
      <c r="PSB53" s="39"/>
      <c r="PSC53" s="37"/>
      <c r="PSI53" s="39"/>
      <c r="PSJ53" s="37"/>
      <c r="PSP53" s="39"/>
      <c r="PSQ53" s="37"/>
      <c r="PSW53" s="39"/>
      <c r="PSX53" s="37"/>
      <c r="PTD53" s="39"/>
      <c r="PTE53" s="37"/>
      <c r="PTK53" s="39"/>
      <c r="PTL53" s="37"/>
      <c r="PTR53" s="39"/>
      <c r="PTS53" s="37"/>
      <c r="PTY53" s="39"/>
      <c r="PTZ53" s="37"/>
      <c r="PUF53" s="39"/>
      <c r="PUG53" s="37"/>
      <c r="PUM53" s="39"/>
      <c r="PUN53" s="37"/>
      <c r="PUT53" s="39"/>
      <c r="PUU53" s="37"/>
      <c r="PVA53" s="39"/>
      <c r="PVB53" s="37"/>
      <c r="PVH53" s="39"/>
      <c r="PVI53" s="37"/>
      <c r="PVO53" s="39"/>
      <c r="PVP53" s="37"/>
      <c r="PVV53" s="39"/>
      <c r="PVW53" s="37"/>
      <c r="PWC53" s="39"/>
      <c r="PWD53" s="37"/>
      <c r="PWJ53" s="39"/>
      <c r="PWK53" s="37"/>
      <c r="PWQ53" s="39"/>
      <c r="PWR53" s="37"/>
      <c r="PWX53" s="39"/>
      <c r="PWY53" s="37"/>
      <c r="PXE53" s="39"/>
      <c r="PXF53" s="37"/>
      <c r="PXL53" s="39"/>
      <c r="PXM53" s="37"/>
      <c r="PXS53" s="39"/>
      <c r="PXT53" s="37"/>
      <c r="PXZ53" s="39"/>
      <c r="PYA53" s="37"/>
      <c r="PYG53" s="39"/>
      <c r="PYH53" s="37"/>
      <c r="PYN53" s="39"/>
      <c r="PYO53" s="37"/>
      <c r="PYU53" s="39"/>
      <c r="PYV53" s="37"/>
      <c r="PZB53" s="39"/>
      <c r="PZC53" s="37"/>
      <c r="PZI53" s="39"/>
      <c r="PZJ53" s="37"/>
      <c r="PZP53" s="39"/>
      <c r="PZQ53" s="37"/>
      <c r="PZW53" s="39"/>
      <c r="PZX53" s="37"/>
      <c r="QAD53" s="39"/>
      <c r="QAE53" s="37"/>
      <c r="QAK53" s="39"/>
      <c r="QAL53" s="37"/>
      <c r="QAR53" s="39"/>
      <c r="QAS53" s="37"/>
      <c r="QAY53" s="39"/>
      <c r="QAZ53" s="37"/>
      <c r="QBF53" s="39"/>
      <c r="QBG53" s="37"/>
      <c r="QBM53" s="39"/>
      <c r="QBN53" s="37"/>
      <c r="QBT53" s="39"/>
      <c r="QBU53" s="37"/>
      <c r="QCA53" s="39"/>
      <c r="QCB53" s="37"/>
      <c r="QCH53" s="39"/>
      <c r="QCI53" s="37"/>
      <c r="QCO53" s="39"/>
      <c r="QCP53" s="37"/>
      <c r="QCV53" s="39"/>
      <c r="QCW53" s="37"/>
      <c r="QDC53" s="39"/>
      <c r="QDD53" s="37"/>
      <c r="QDJ53" s="39"/>
      <c r="QDK53" s="37"/>
      <c r="QDQ53" s="39"/>
      <c r="QDR53" s="37"/>
      <c r="QDX53" s="39"/>
      <c r="QDY53" s="37"/>
      <c r="QEE53" s="39"/>
      <c r="QEF53" s="37"/>
      <c r="QEL53" s="39"/>
      <c r="QEM53" s="37"/>
      <c r="QES53" s="39"/>
      <c r="QET53" s="37"/>
      <c r="QEZ53" s="39"/>
      <c r="QFA53" s="37"/>
      <c r="QFG53" s="39"/>
      <c r="QFH53" s="37"/>
      <c r="QFN53" s="39"/>
      <c r="QFO53" s="37"/>
      <c r="QFU53" s="39"/>
      <c r="QFV53" s="37"/>
      <c r="QGB53" s="39"/>
      <c r="QGC53" s="37"/>
      <c r="QGI53" s="39"/>
      <c r="QGJ53" s="37"/>
      <c r="QGP53" s="39"/>
      <c r="QGQ53" s="37"/>
      <c r="QGW53" s="39"/>
      <c r="QGX53" s="37"/>
      <c r="QHD53" s="39"/>
      <c r="QHE53" s="37"/>
      <c r="QHK53" s="39"/>
      <c r="QHL53" s="37"/>
      <c r="QHR53" s="39"/>
      <c r="QHS53" s="37"/>
      <c r="QHY53" s="39"/>
      <c r="QHZ53" s="37"/>
      <c r="QIF53" s="39"/>
      <c r="QIG53" s="37"/>
      <c r="QIM53" s="39"/>
      <c r="QIN53" s="37"/>
      <c r="QIT53" s="39"/>
      <c r="QIU53" s="37"/>
      <c r="QJA53" s="39"/>
      <c r="QJB53" s="37"/>
      <c r="QJH53" s="39"/>
      <c r="QJI53" s="37"/>
      <c r="QJO53" s="39"/>
      <c r="QJP53" s="37"/>
      <c r="QJV53" s="39"/>
      <c r="QJW53" s="37"/>
      <c r="QKC53" s="39"/>
      <c r="QKD53" s="37"/>
      <c r="QKJ53" s="39"/>
      <c r="QKK53" s="37"/>
      <c r="QKQ53" s="39"/>
      <c r="QKR53" s="37"/>
      <c r="QKX53" s="39"/>
      <c r="QKY53" s="37"/>
      <c r="QLE53" s="39"/>
      <c r="QLF53" s="37"/>
      <c r="QLL53" s="39"/>
      <c r="QLM53" s="37"/>
      <c r="QLS53" s="39"/>
      <c r="QLT53" s="37"/>
      <c r="QLZ53" s="39"/>
      <c r="QMA53" s="37"/>
      <c r="QMG53" s="39"/>
      <c r="QMH53" s="37"/>
      <c r="QMN53" s="39"/>
      <c r="QMO53" s="37"/>
      <c r="QMU53" s="39"/>
      <c r="QMV53" s="37"/>
      <c r="QNB53" s="39"/>
      <c r="QNC53" s="37"/>
      <c r="QNI53" s="39"/>
      <c r="QNJ53" s="37"/>
      <c r="QNP53" s="39"/>
      <c r="QNQ53" s="37"/>
      <c r="QNW53" s="39"/>
      <c r="QNX53" s="37"/>
      <c r="QOD53" s="39"/>
      <c r="QOE53" s="37"/>
      <c r="QOK53" s="39"/>
      <c r="QOL53" s="37"/>
      <c r="QOR53" s="39"/>
      <c r="QOS53" s="37"/>
      <c r="QOY53" s="39"/>
      <c r="QOZ53" s="37"/>
      <c r="QPF53" s="39"/>
      <c r="QPG53" s="37"/>
      <c r="QPM53" s="39"/>
      <c r="QPN53" s="37"/>
      <c r="QPT53" s="39"/>
      <c r="QPU53" s="37"/>
      <c r="QQA53" s="39"/>
      <c r="QQB53" s="37"/>
      <c r="QQH53" s="39"/>
      <c r="QQI53" s="37"/>
      <c r="QQO53" s="39"/>
      <c r="QQP53" s="37"/>
      <c r="QQV53" s="39"/>
      <c r="QQW53" s="37"/>
      <c r="QRC53" s="39"/>
      <c r="QRD53" s="37"/>
      <c r="QRJ53" s="39"/>
      <c r="QRK53" s="37"/>
      <c r="QRQ53" s="39"/>
      <c r="QRR53" s="37"/>
      <c r="QRX53" s="39"/>
      <c r="QRY53" s="37"/>
      <c r="QSE53" s="39"/>
      <c r="QSF53" s="37"/>
      <c r="QSL53" s="39"/>
      <c r="QSM53" s="37"/>
      <c r="QSS53" s="39"/>
      <c r="QST53" s="37"/>
      <c r="QSZ53" s="39"/>
      <c r="QTA53" s="37"/>
      <c r="QTG53" s="39"/>
      <c r="QTH53" s="37"/>
      <c r="QTN53" s="39"/>
      <c r="QTO53" s="37"/>
      <c r="QTU53" s="39"/>
      <c r="QTV53" s="37"/>
      <c r="QUB53" s="39"/>
      <c r="QUC53" s="37"/>
      <c r="QUI53" s="39"/>
      <c r="QUJ53" s="37"/>
      <c r="QUP53" s="39"/>
      <c r="QUQ53" s="37"/>
      <c r="QUW53" s="39"/>
      <c r="QUX53" s="37"/>
      <c r="QVD53" s="39"/>
      <c r="QVE53" s="37"/>
      <c r="QVK53" s="39"/>
      <c r="QVL53" s="37"/>
      <c r="QVR53" s="39"/>
      <c r="QVS53" s="37"/>
      <c r="QVY53" s="39"/>
      <c r="QVZ53" s="37"/>
      <c r="QWF53" s="39"/>
      <c r="QWG53" s="37"/>
      <c r="QWM53" s="39"/>
      <c r="QWN53" s="37"/>
      <c r="QWT53" s="39"/>
      <c r="QWU53" s="37"/>
      <c r="QXA53" s="39"/>
      <c r="QXB53" s="37"/>
      <c r="QXH53" s="39"/>
      <c r="QXI53" s="37"/>
      <c r="QXO53" s="39"/>
      <c r="QXP53" s="37"/>
      <c r="QXV53" s="39"/>
      <c r="QXW53" s="37"/>
      <c r="QYC53" s="39"/>
      <c r="QYD53" s="37"/>
      <c r="QYJ53" s="39"/>
      <c r="QYK53" s="37"/>
      <c r="QYQ53" s="39"/>
      <c r="QYR53" s="37"/>
      <c r="QYX53" s="39"/>
      <c r="QYY53" s="37"/>
      <c r="QZE53" s="39"/>
      <c r="QZF53" s="37"/>
      <c r="QZL53" s="39"/>
      <c r="QZM53" s="37"/>
      <c r="QZS53" s="39"/>
      <c r="QZT53" s="37"/>
      <c r="QZZ53" s="39"/>
      <c r="RAA53" s="37"/>
      <c r="RAG53" s="39"/>
      <c r="RAH53" s="37"/>
      <c r="RAN53" s="39"/>
      <c r="RAO53" s="37"/>
      <c r="RAU53" s="39"/>
      <c r="RAV53" s="37"/>
      <c r="RBB53" s="39"/>
      <c r="RBC53" s="37"/>
      <c r="RBI53" s="39"/>
      <c r="RBJ53" s="37"/>
      <c r="RBP53" s="39"/>
      <c r="RBQ53" s="37"/>
      <c r="RBW53" s="39"/>
      <c r="RBX53" s="37"/>
      <c r="RCD53" s="39"/>
      <c r="RCE53" s="37"/>
      <c r="RCK53" s="39"/>
      <c r="RCL53" s="37"/>
      <c r="RCR53" s="39"/>
      <c r="RCS53" s="37"/>
      <c r="RCY53" s="39"/>
      <c r="RCZ53" s="37"/>
      <c r="RDF53" s="39"/>
      <c r="RDG53" s="37"/>
      <c r="RDM53" s="39"/>
      <c r="RDN53" s="37"/>
      <c r="RDT53" s="39"/>
      <c r="RDU53" s="37"/>
      <c r="REA53" s="39"/>
      <c r="REB53" s="37"/>
      <c r="REH53" s="39"/>
      <c r="REI53" s="37"/>
      <c r="REO53" s="39"/>
      <c r="REP53" s="37"/>
      <c r="REV53" s="39"/>
      <c r="REW53" s="37"/>
      <c r="RFC53" s="39"/>
      <c r="RFD53" s="37"/>
      <c r="RFJ53" s="39"/>
      <c r="RFK53" s="37"/>
      <c r="RFQ53" s="39"/>
      <c r="RFR53" s="37"/>
      <c r="RFX53" s="39"/>
      <c r="RFY53" s="37"/>
      <c r="RGE53" s="39"/>
      <c r="RGF53" s="37"/>
      <c r="RGL53" s="39"/>
      <c r="RGM53" s="37"/>
      <c r="RGS53" s="39"/>
      <c r="RGT53" s="37"/>
      <c r="RGZ53" s="39"/>
      <c r="RHA53" s="37"/>
      <c r="RHG53" s="39"/>
      <c r="RHH53" s="37"/>
      <c r="RHN53" s="39"/>
      <c r="RHO53" s="37"/>
      <c r="RHU53" s="39"/>
      <c r="RHV53" s="37"/>
      <c r="RIB53" s="39"/>
      <c r="RIC53" s="37"/>
      <c r="RII53" s="39"/>
      <c r="RIJ53" s="37"/>
      <c r="RIP53" s="39"/>
      <c r="RIQ53" s="37"/>
      <c r="RIW53" s="39"/>
      <c r="RIX53" s="37"/>
      <c r="RJD53" s="39"/>
      <c r="RJE53" s="37"/>
      <c r="RJK53" s="39"/>
      <c r="RJL53" s="37"/>
      <c r="RJR53" s="39"/>
      <c r="RJS53" s="37"/>
      <c r="RJY53" s="39"/>
      <c r="RJZ53" s="37"/>
      <c r="RKF53" s="39"/>
      <c r="RKG53" s="37"/>
      <c r="RKM53" s="39"/>
      <c r="RKN53" s="37"/>
      <c r="RKT53" s="39"/>
      <c r="RKU53" s="37"/>
      <c r="RLA53" s="39"/>
      <c r="RLB53" s="37"/>
      <c r="RLH53" s="39"/>
      <c r="RLI53" s="37"/>
      <c r="RLO53" s="39"/>
      <c r="RLP53" s="37"/>
      <c r="RLV53" s="39"/>
      <c r="RLW53" s="37"/>
      <c r="RMC53" s="39"/>
      <c r="RMD53" s="37"/>
      <c r="RMJ53" s="39"/>
      <c r="RMK53" s="37"/>
      <c r="RMQ53" s="39"/>
      <c r="RMR53" s="37"/>
      <c r="RMX53" s="39"/>
      <c r="RMY53" s="37"/>
      <c r="RNE53" s="39"/>
      <c r="RNF53" s="37"/>
      <c r="RNL53" s="39"/>
      <c r="RNM53" s="37"/>
      <c r="RNS53" s="39"/>
      <c r="RNT53" s="37"/>
      <c r="RNZ53" s="39"/>
      <c r="ROA53" s="37"/>
      <c r="ROG53" s="39"/>
      <c r="ROH53" s="37"/>
      <c r="RON53" s="39"/>
      <c r="ROO53" s="37"/>
      <c r="ROU53" s="39"/>
      <c r="ROV53" s="37"/>
      <c r="RPB53" s="39"/>
      <c r="RPC53" s="37"/>
      <c r="RPI53" s="39"/>
      <c r="RPJ53" s="37"/>
      <c r="RPP53" s="39"/>
      <c r="RPQ53" s="37"/>
      <c r="RPW53" s="39"/>
      <c r="RPX53" s="37"/>
      <c r="RQD53" s="39"/>
      <c r="RQE53" s="37"/>
      <c r="RQK53" s="39"/>
      <c r="RQL53" s="37"/>
      <c r="RQR53" s="39"/>
      <c r="RQS53" s="37"/>
      <c r="RQY53" s="39"/>
      <c r="RQZ53" s="37"/>
      <c r="RRF53" s="39"/>
      <c r="RRG53" s="37"/>
      <c r="RRM53" s="39"/>
      <c r="RRN53" s="37"/>
      <c r="RRT53" s="39"/>
      <c r="RRU53" s="37"/>
      <c r="RSA53" s="39"/>
      <c r="RSB53" s="37"/>
      <c r="RSH53" s="39"/>
      <c r="RSI53" s="37"/>
      <c r="RSO53" s="39"/>
      <c r="RSP53" s="37"/>
      <c r="RSV53" s="39"/>
      <c r="RSW53" s="37"/>
      <c r="RTC53" s="39"/>
      <c r="RTD53" s="37"/>
      <c r="RTJ53" s="39"/>
      <c r="RTK53" s="37"/>
      <c r="RTQ53" s="39"/>
      <c r="RTR53" s="37"/>
      <c r="RTX53" s="39"/>
      <c r="RTY53" s="37"/>
      <c r="RUE53" s="39"/>
      <c r="RUF53" s="37"/>
      <c r="RUL53" s="39"/>
      <c r="RUM53" s="37"/>
      <c r="RUS53" s="39"/>
      <c r="RUT53" s="37"/>
      <c r="RUZ53" s="39"/>
      <c r="RVA53" s="37"/>
      <c r="RVG53" s="39"/>
      <c r="RVH53" s="37"/>
      <c r="RVN53" s="39"/>
      <c r="RVO53" s="37"/>
      <c r="RVU53" s="39"/>
      <c r="RVV53" s="37"/>
      <c r="RWB53" s="39"/>
      <c r="RWC53" s="37"/>
      <c r="RWI53" s="39"/>
      <c r="RWJ53" s="37"/>
      <c r="RWP53" s="39"/>
      <c r="RWQ53" s="37"/>
      <c r="RWW53" s="39"/>
      <c r="RWX53" s="37"/>
      <c r="RXD53" s="39"/>
      <c r="RXE53" s="37"/>
      <c r="RXK53" s="39"/>
      <c r="RXL53" s="37"/>
      <c r="RXR53" s="39"/>
      <c r="RXS53" s="37"/>
      <c r="RXY53" s="39"/>
      <c r="RXZ53" s="37"/>
      <c r="RYF53" s="39"/>
      <c r="RYG53" s="37"/>
      <c r="RYM53" s="39"/>
      <c r="RYN53" s="37"/>
      <c r="RYT53" s="39"/>
      <c r="RYU53" s="37"/>
      <c r="RZA53" s="39"/>
      <c r="RZB53" s="37"/>
      <c r="RZH53" s="39"/>
      <c r="RZI53" s="37"/>
      <c r="RZO53" s="39"/>
      <c r="RZP53" s="37"/>
      <c r="RZV53" s="39"/>
      <c r="RZW53" s="37"/>
      <c r="SAC53" s="39"/>
      <c r="SAD53" s="37"/>
      <c r="SAJ53" s="39"/>
      <c r="SAK53" s="37"/>
      <c r="SAQ53" s="39"/>
      <c r="SAR53" s="37"/>
      <c r="SAX53" s="39"/>
      <c r="SAY53" s="37"/>
      <c r="SBE53" s="39"/>
      <c r="SBF53" s="37"/>
      <c r="SBL53" s="39"/>
      <c r="SBM53" s="37"/>
      <c r="SBS53" s="39"/>
      <c r="SBT53" s="37"/>
      <c r="SBZ53" s="39"/>
      <c r="SCA53" s="37"/>
      <c r="SCG53" s="39"/>
      <c r="SCH53" s="37"/>
      <c r="SCN53" s="39"/>
      <c r="SCO53" s="37"/>
      <c r="SCU53" s="39"/>
      <c r="SCV53" s="37"/>
      <c r="SDB53" s="39"/>
      <c r="SDC53" s="37"/>
      <c r="SDI53" s="39"/>
      <c r="SDJ53" s="37"/>
      <c r="SDP53" s="39"/>
      <c r="SDQ53" s="37"/>
      <c r="SDW53" s="39"/>
      <c r="SDX53" s="37"/>
      <c r="SED53" s="39"/>
      <c r="SEE53" s="37"/>
      <c r="SEK53" s="39"/>
      <c r="SEL53" s="37"/>
      <c r="SER53" s="39"/>
      <c r="SES53" s="37"/>
      <c r="SEY53" s="39"/>
      <c r="SEZ53" s="37"/>
      <c r="SFF53" s="39"/>
      <c r="SFG53" s="37"/>
      <c r="SFM53" s="39"/>
      <c r="SFN53" s="37"/>
      <c r="SFT53" s="39"/>
      <c r="SFU53" s="37"/>
      <c r="SGA53" s="39"/>
      <c r="SGB53" s="37"/>
      <c r="SGH53" s="39"/>
      <c r="SGI53" s="37"/>
      <c r="SGO53" s="39"/>
      <c r="SGP53" s="37"/>
      <c r="SGV53" s="39"/>
      <c r="SGW53" s="37"/>
      <c r="SHC53" s="39"/>
      <c r="SHD53" s="37"/>
      <c r="SHJ53" s="39"/>
      <c r="SHK53" s="37"/>
      <c r="SHQ53" s="39"/>
      <c r="SHR53" s="37"/>
      <c r="SHX53" s="39"/>
      <c r="SHY53" s="37"/>
      <c r="SIE53" s="39"/>
      <c r="SIF53" s="37"/>
      <c r="SIL53" s="39"/>
      <c r="SIM53" s="37"/>
      <c r="SIS53" s="39"/>
      <c r="SIT53" s="37"/>
      <c r="SIZ53" s="39"/>
      <c r="SJA53" s="37"/>
      <c r="SJG53" s="39"/>
      <c r="SJH53" s="37"/>
      <c r="SJN53" s="39"/>
      <c r="SJO53" s="37"/>
      <c r="SJU53" s="39"/>
      <c r="SJV53" s="37"/>
      <c r="SKB53" s="39"/>
      <c r="SKC53" s="37"/>
      <c r="SKI53" s="39"/>
      <c r="SKJ53" s="37"/>
      <c r="SKP53" s="39"/>
      <c r="SKQ53" s="37"/>
      <c r="SKW53" s="39"/>
      <c r="SKX53" s="37"/>
      <c r="SLD53" s="39"/>
      <c r="SLE53" s="37"/>
      <c r="SLK53" s="39"/>
      <c r="SLL53" s="37"/>
      <c r="SLR53" s="39"/>
      <c r="SLS53" s="37"/>
      <c r="SLY53" s="39"/>
      <c r="SLZ53" s="37"/>
      <c r="SMF53" s="39"/>
      <c r="SMG53" s="37"/>
      <c r="SMM53" s="39"/>
      <c r="SMN53" s="37"/>
      <c r="SMT53" s="39"/>
      <c r="SMU53" s="37"/>
      <c r="SNA53" s="39"/>
      <c r="SNB53" s="37"/>
      <c r="SNH53" s="39"/>
      <c r="SNI53" s="37"/>
      <c r="SNO53" s="39"/>
      <c r="SNP53" s="37"/>
      <c r="SNV53" s="39"/>
      <c r="SNW53" s="37"/>
      <c r="SOC53" s="39"/>
      <c r="SOD53" s="37"/>
      <c r="SOJ53" s="39"/>
      <c r="SOK53" s="37"/>
      <c r="SOQ53" s="39"/>
      <c r="SOR53" s="37"/>
      <c r="SOX53" s="39"/>
      <c r="SOY53" s="37"/>
      <c r="SPE53" s="39"/>
      <c r="SPF53" s="37"/>
      <c r="SPL53" s="39"/>
      <c r="SPM53" s="37"/>
      <c r="SPS53" s="39"/>
      <c r="SPT53" s="37"/>
      <c r="SPZ53" s="39"/>
      <c r="SQA53" s="37"/>
      <c r="SQG53" s="39"/>
      <c r="SQH53" s="37"/>
      <c r="SQN53" s="39"/>
      <c r="SQO53" s="37"/>
      <c r="SQU53" s="39"/>
      <c r="SQV53" s="37"/>
      <c r="SRB53" s="39"/>
      <c r="SRC53" s="37"/>
      <c r="SRI53" s="39"/>
      <c r="SRJ53" s="37"/>
      <c r="SRP53" s="39"/>
      <c r="SRQ53" s="37"/>
      <c r="SRW53" s="39"/>
      <c r="SRX53" s="37"/>
      <c r="SSD53" s="39"/>
      <c r="SSE53" s="37"/>
      <c r="SSK53" s="39"/>
      <c r="SSL53" s="37"/>
      <c r="SSR53" s="39"/>
      <c r="SSS53" s="37"/>
      <c r="SSY53" s="39"/>
      <c r="SSZ53" s="37"/>
      <c r="STF53" s="39"/>
      <c r="STG53" s="37"/>
      <c r="STM53" s="39"/>
      <c r="STN53" s="37"/>
      <c r="STT53" s="39"/>
      <c r="STU53" s="37"/>
      <c r="SUA53" s="39"/>
      <c r="SUB53" s="37"/>
      <c r="SUH53" s="39"/>
      <c r="SUI53" s="37"/>
      <c r="SUO53" s="39"/>
      <c r="SUP53" s="37"/>
      <c r="SUV53" s="39"/>
      <c r="SUW53" s="37"/>
      <c r="SVC53" s="39"/>
      <c r="SVD53" s="37"/>
      <c r="SVJ53" s="39"/>
      <c r="SVK53" s="37"/>
      <c r="SVQ53" s="39"/>
      <c r="SVR53" s="37"/>
      <c r="SVX53" s="39"/>
      <c r="SVY53" s="37"/>
      <c r="SWE53" s="39"/>
      <c r="SWF53" s="37"/>
      <c r="SWL53" s="39"/>
      <c r="SWM53" s="37"/>
      <c r="SWS53" s="39"/>
      <c r="SWT53" s="37"/>
      <c r="SWZ53" s="39"/>
      <c r="SXA53" s="37"/>
      <c r="SXG53" s="39"/>
      <c r="SXH53" s="37"/>
      <c r="SXN53" s="39"/>
      <c r="SXO53" s="37"/>
      <c r="SXU53" s="39"/>
      <c r="SXV53" s="37"/>
      <c r="SYB53" s="39"/>
      <c r="SYC53" s="37"/>
      <c r="SYI53" s="39"/>
      <c r="SYJ53" s="37"/>
      <c r="SYP53" s="39"/>
      <c r="SYQ53" s="37"/>
      <c r="SYW53" s="39"/>
      <c r="SYX53" s="37"/>
      <c r="SZD53" s="39"/>
      <c r="SZE53" s="37"/>
      <c r="SZK53" s="39"/>
      <c r="SZL53" s="37"/>
      <c r="SZR53" s="39"/>
      <c r="SZS53" s="37"/>
      <c r="SZY53" s="39"/>
      <c r="SZZ53" s="37"/>
      <c r="TAF53" s="39"/>
      <c r="TAG53" s="37"/>
      <c r="TAM53" s="39"/>
      <c r="TAN53" s="37"/>
      <c r="TAT53" s="39"/>
      <c r="TAU53" s="37"/>
      <c r="TBA53" s="39"/>
      <c r="TBB53" s="37"/>
      <c r="TBH53" s="39"/>
      <c r="TBI53" s="37"/>
      <c r="TBO53" s="39"/>
      <c r="TBP53" s="37"/>
      <c r="TBV53" s="39"/>
      <c r="TBW53" s="37"/>
      <c r="TCC53" s="39"/>
      <c r="TCD53" s="37"/>
      <c r="TCJ53" s="39"/>
      <c r="TCK53" s="37"/>
      <c r="TCQ53" s="39"/>
      <c r="TCR53" s="37"/>
      <c r="TCX53" s="39"/>
      <c r="TCY53" s="37"/>
      <c r="TDE53" s="39"/>
      <c r="TDF53" s="37"/>
      <c r="TDL53" s="39"/>
      <c r="TDM53" s="37"/>
      <c r="TDS53" s="39"/>
      <c r="TDT53" s="37"/>
      <c r="TDZ53" s="39"/>
      <c r="TEA53" s="37"/>
      <c r="TEG53" s="39"/>
      <c r="TEH53" s="37"/>
      <c r="TEN53" s="39"/>
      <c r="TEO53" s="37"/>
      <c r="TEU53" s="39"/>
      <c r="TEV53" s="37"/>
      <c r="TFB53" s="39"/>
      <c r="TFC53" s="37"/>
      <c r="TFI53" s="39"/>
      <c r="TFJ53" s="37"/>
      <c r="TFP53" s="39"/>
      <c r="TFQ53" s="37"/>
      <c r="TFW53" s="39"/>
      <c r="TFX53" s="37"/>
      <c r="TGD53" s="39"/>
      <c r="TGE53" s="37"/>
      <c r="TGK53" s="39"/>
      <c r="TGL53" s="37"/>
      <c r="TGR53" s="39"/>
      <c r="TGS53" s="37"/>
      <c r="TGY53" s="39"/>
      <c r="TGZ53" s="37"/>
      <c r="THF53" s="39"/>
      <c r="THG53" s="37"/>
      <c r="THM53" s="39"/>
      <c r="THN53" s="37"/>
      <c r="THT53" s="39"/>
      <c r="THU53" s="37"/>
      <c r="TIA53" s="39"/>
      <c r="TIB53" s="37"/>
      <c r="TIH53" s="39"/>
      <c r="TII53" s="37"/>
      <c r="TIO53" s="39"/>
      <c r="TIP53" s="37"/>
      <c r="TIV53" s="39"/>
      <c r="TIW53" s="37"/>
      <c r="TJC53" s="39"/>
      <c r="TJD53" s="37"/>
      <c r="TJJ53" s="39"/>
      <c r="TJK53" s="37"/>
      <c r="TJQ53" s="39"/>
      <c r="TJR53" s="37"/>
      <c r="TJX53" s="39"/>
      <c r="TJY53" s="37"/>
      <c r="TKE53" s="39"/>
      <c r="TKF53" s="37"/>
      <c r="TKL53" s="39"/>
      <c r="TKM53" s="37"/>
      <c r="TKS53" s="39"/>
      <c r="TKT53" s="37"/>
      <c r="TKZ53" s="39"/>
      <c r="TLA53" s="37"/>
      <c r="TLG53" s="39"/>
      <c r="TLH53" s="37"/>
      <c r="TLN53" s="39"/>
      <c r="TLO53" s="37"/>
      <c r="TLU53" s="39"/>
      <c r="TLV53" s="37"/>
      <c r="TMB53" s="39"/>
      <c r="TMC53" s="37"/>
      <c r="TMI53" s="39"/>
      <c r="TMJ53" s="37"/>
      <c r="TMP53" s="39"/>
      <c r="TMQ53" s="37"/>
      <c r="TMW53" s="39"/>
      <c r="TMX53" s="37"/>
      <c r="TND53" s="39"/>
      <c r="TNE53" s="37"/>
      <c r="TNK53" s="39"/>
      <c r="TNL53" s="37"/>
      <c r="TNR53" s="39"/>
      <c r="TNS53" s="37"/>
      <c r="TNY53" s="39"/>
      <c r="TNZ53" s="37"/>
      <c r="TOF53" s="39"/>
      <c r="TOG53" s="37"/>
      <c r="TOM53" s="39"/>
      <c r="TON53" s="37"/>
      <c r="TOT53" s="39"/>
      <c r="TOU53" s="37"/>
      <c r="TPA53" s="39"/>
      <c r="TPB53" s="37"/>
      <c r="TPH53" s="39"/>
      <c r="TPI53" s="37"/>
      <c r="TPO53" s="39"/>
      <c r="TPP53" s="37"/>
      <c r="TPV53" s="39"/>
      <c r="TPW53" s="37"/>
      <c r="TQC53" s="39"/>
      <c r="TQD53" s="37"/>
      <c r="TQJ53" s="39"/>
      <c r="TQK53" s="37"/>
      <c r="TQQ53" s="39"/>
      <c r="TQR53" s="37"/>
      <c r="TQX53" s="39"/>
      <c r="TQY53" s="37"/>
      <c r="TRE53" s="39"/>
      <c r="TRF53" s="37"/>
      <c r="TRL53" s="39"/>
      <c r="TRM53" s="37"/>
      <c r="TRS53" s="39"/>
      <c r="TRT53" s="37"/>
      <c r="TRZ53" s="39"/>
      <c r="TSA53" s="37"/>
      <c r="TSG53" s="39"/>
      <c r="TSH53" s="37"/>
      <c r="TSN53" s="39"/>
      <c r="TSO53" s="37"/>
      <c r="TSU53" s="39"/>
      <c r="TSV53" s="37"/>
      <c r="TTB53" s="39"/>
      <c r="TTC53" s="37"/>
      <c r="TTI53" s="39"/>
      <c r="TTJ53" s="37"/>
      <c r="TTP53" s="39"/>
      <c r="TTQ53" s="37"/>
      <c r="TTW53" s="39"/>
      <c r="TTX53" s="37"/>
      <c r="TUD53" s="39"/>
      <c r="TUE53" s="37"/>
      <c r="TUK53" s="39"/>
      <c r="TUL53" s="37"/>
      <c r="TUR53" s="39"/>
      <c r="TUS53" s="37"/>
      <c r="TUY53" s="39"/>
      <c r="TUZ53" s="37"/>
      <c r="TVF53" s="39"/>
      <c r="TVG53" s="37"/>
      <c r="TVM53" s="39"/>
      <c r="TVN53" s="37"/>
      <c r="TVT53" s="39"/>
      <c r="TVU53" s="37"/>
      <c r="TWA53" s="39"/>
      <c r="TWB53" s="37"/>
      <c r="TWH53" s="39"/>
      <c r="TWI53" s="37"/>
      <c r="TWO53" s="39"/>
      <c r="TWP53" s="37"/>
      <c r="TWV53" s="39"/>
      <c r="TWW53" s="37"/>
      <c r="TXC53" s="39"/>
      <c r="TXD53" s="37"/>
      <c r="TXJ53" s="39"/>
      <c r="TXK53" s="37"/>
      <c r="TXQ53" s="39"/>
      <c r="TXR53" s="37"/>
      <c r="TXX53" s="39"/>
      <c r="TXY53" s="37"/>
      <c r="TYE53" s="39"/>
      <c r="TYF53" s="37"/>
      <c r="TYL53" s="39"/>
      <c r="TYM53" s="37"/>
      <c r="TYS53" s="39"/>
      <c r="TYT53" s="37"/>
      <c r="TYZ53" s="39"/>
      <c r="TZA53" s="37"/>
      <c r="TZG53" s="39"/>
      <c r="TZH53" s="37"/>
      <c r="TZN53" s="39"/>
      <c r="TZO53" s="37"/>
      <c r="TZU53" s="39"/>
      <c r="TZV53" s="37"/>
      <c r="UAB53" s="39"/>
      <c r="UAC53" s="37"/>
      <c r="UAI53" s="39"/>
      <c r="UAJ53" s="37"/>
      <c r="UAP53" s="39"/>
      <c r="UAQ53" s="37"/>
      <c r="UAW53" s="39"/>
      <c r="UAX53" s="37"/>
      <c r="UBD53" s="39"/>
      <c r="UBE53" s="37"/>
      <c r="UBK53" s="39"/>
      <c r="UBL53" s="37"/>
      <c r="UBR53" s="39"/>
      <c r="UBS53" s="37"/>
      <c r="UBY53" s="39"/>
      <c r="UBZ53" s="37"/>
      <c r="UCF53" s="39"/>
      <c r="UCG53" s="37"/>
      <c r="UCM53" s="39"/>
      <c r="UCN53" s="37"/>
      <c r="UCT53" s="39"/>
      <c r="UCU53" s="37"/>
      <c r="UDA53" s="39"/>
      <c r="UDB53" s="37"/>
      <c r="UDH53" s="39"/>
      <c r="UDI53" s="37"/>
      <c r="UDO53" s="39"/>
      <c r="UDP53" s="37"/>
      <c r="UDV53" s="39"/>
      <c r="UDW53" s="37"/>
      <c r="UEC53" s="39"/>
      <c r="UED53" s="37"/>
      <c r="UEJ53" s="39"/>
      <c r="UEK53" s="37"/>
      <c r="UEQ53" s="39"/>
      <c r="UER53" s="37"/>
      <c r="UEX53" s="39"/>
      <c r="UEY53" s="37"/>
      <c r="UFE53" s="39"/>
      <c r="UFF53" s="37"/>
      <c r="UFL53" s="39"/>
      <c r="UFM53" s="37"/>
      <c r="UFS53" s="39"/>
      <c r="UFT53" s="37"/>
      <c r="UFZ53" s="39"/>
      <c r="UGA53" s="37"/>
      <c r="UGG53" s="39"/>
      <c r="UGH53" s="37"/>
      <c r="UGN53" s="39"/>
      <c r="UGO53" s="37"/>
      <c r="UGU53" s="39"/>
      <c r="UGV53" s="37"/>
      <c r="UHB53" s="39"/>
      <c r="UHC53" s="37"/>
      <c r="UHI53" s="39"/>
      <c r="UHJ53" s="37"/>
      <c r="UHP53" s="39"/>
      <c r="UHQ53" s="37"/>
      <c r="UHW53" s="39"/>
      <c r="UHX53" s="37"/>
      <c r="UID53" s="39"/>
      <c r="UIE53" s="37"/>
      <c r="UIK53" s="39"/>
      <c r="UIL53" s="37"/>
      <c r="UIR53" s="39"/>
      <c r="UIS53" s="37"/>
      <c r="UIY53" s="39"/>
      <c r="UIZ53" s="37"/>
      <c r="UJF53" s="39"/>
      <c r="UJG53" s="37"/>
      <c r="UJM53" s="39"/>
      <c r="UJN53" s="37"/>
      <c r="UJT53" s="39"/>
      <c r="UJU53" s="37"/>
      <c r="UKA53" s="39"/>
      <c r="UKB53" s="37"/>
      <c r="UKH53" s="39"/>
      <c r="UKI53" s="37"/>
      <c r="UKO53" s="39"/>
      <c r="UKP53" s="37"/>
      <c r="UKV53" s="39"/>
      <c r="UKW53" s="37"/>
      <c r="ULC53" s="39"/>
      <c r="ULD53" s="37"/>
      <c r="ULJ53" s="39"/>
      <c r="ULK53" s="37"/>
      <c r="ULQ53" s="39"/>
      <c r="ULR53" s="37"/>
      <c r="ULX53" s="39"/>
      <c r="ULY53" s="37"/>
      <c r="UME53" s="39"/>
      <c r="UMF53" s="37"/>
      <c r="UML53" s="39"/>
      <c r="UMM53" s="37"/>
      <c r="UMS53" s="39"/>
      <c r="UMT53" s="37"/>
      <c r="UMZ53" s="39"/>
      <c r="UNA53" s="37"/>
      <c r="UNG53" s="39"/>
      <c r="UNH53" s="37"/>
      <c r="UNN53" s="39"/>
      <c r="UNO53" s="37"/>
      <c r="UNU53" s="39"/>
      <c r="UNV53" s="37"/>
      <c r="UOB53" s="39"/>
      <c r="UOC53" s="37"/>
      <c r="UOI53" s="39"/>
      <c r="UOJ53" s="37"/>
      <c r="UOP53" s="39"/>
      <c r="UOQ53" s="37"/>
      <c r="UOW53" s="39"/>
      <c r="UOX53" s="37"/>
      <c r="UPD53" s="39"/>
      <c r="UPE53" s="37"/>
      <c r="UPK53" s="39"/>
      <c r="UPL53" s="37"/>
      <c r="UPR53" s="39"/>
      <c r="UPS53" s="37"/>
      <c r="UPY53" s="39"/>
      <c r="UPZ53" s="37"/>
      <c r="UQF53" s="39"/>
      <c r="UQG53" s="37"/>
      <c r="UQM53" s="39"/>
      <c r="UQN53" s="37"/>
      <c r="UQT53" s="39"/>
      <c r="UQU53" s="37"/>
      <c r="URA53" s="39"/>
      <c r="URB53" s="37"/>
      <c r="URH53" s="39"/>
      <c r="URI53" s="37"/>
      <c r="URO53" s="39"/>
      <c r="URP53" s="37"/>
      <c r="URV53" s="39"/>
      <c r="URW53" s="37"/>
      <c r="USC53" s="39"/>
      <c r="USD53" s="37"/>
      <c r="USJ53" s="39"/>
      <c r="USK53" s="37"/>
      <c r="USQ53" s="39"/>
      <c r="USR53" s="37"/>
      <c r="USX53" s="39"/>
      <c r="USY53" s="37"/>
      <c r="UTE53" s="39"/>
      <c r="UTF53" s="37"/>
      <c r="UTL53" s="39"/>
      <c r="UTM53" s="37"/>
      <c r="UTS53" s="39"/>
      <c r="UTT53" s="37"/>
      <c r="UTZ53" s="39"/>
      <c r="UUA53" s="37"/>
      <c r="UUG53" s="39"/>
      <c r="UUH53" s="37"/>
      <c r="UUN53" s="39"/>
      <c r="UUO53" s="37"/>
      <c r="UUU53" s="39"/>
      <c r="UUV53" s="37"/>
      <c r="UVB53" s="39"/>
      <c r="UVC53" s="37"/>
      <c r="UVI53" s="39"/>
      <c r="UVJ53" s="37"/>
      <c r="UVP53" s="39"/>
      <c r="UVQ53" s="37"/>
      <c r="UVW53" s="39"/>
      <c r="UVX53" s="37"/>
      <c r="UWD53" s="39"/>
      <c r="UWE53" s="37"/>
      <c r="UWK53" s="39"/>
      <c r="UWL53" s="37"/>
      <c r="UWR53" s="39"/>
      <c r="UWS53" s="37"/>
      <c r="UWY53" s="39"/>
      <c r="UWZ53" s="37"/>
      <c r="UXF53" s="39"/>
      <c r="UXG53" s="37"/>
      <c r="UXM53" s="39"/>
      <c r="UXN53" s="37"/>
      <c r="UXT53" s="39"/>
      <c r="UXU53" s="37"/>
      <c r="UYA53" s="39"/>
      <c r="UYB53" s="37"/>
      <c r="UYH53" s="39"/>
      <c r="UYI53" s="37"/>
      <c r="UYO53" s="39"/>
      <c r="UYP53" s="37"/>
      <c r="UYV53" s="39"/>
      <c r="UYW53" s="37"/>
      <c r="UZC53" s="39"/>
      <c r="UZD53" s="37"/>
      <c r="UZJ53" s="39"/>
      <c r="UZK53" s="37"/>
      <c r="UZQ53" s="39"/>
      <c r="UZR53" s="37"/>
      <c r="UZX53" s="39"/>
      <c r="UZY53" s="37"/>
      <c r="VAE53" s="39"/>
      <c r="VAF53" s="37"/>
      <c r="VAL53" s="39"/>
      <c r="VAM53" s="37"/>
      <c r="VAS53" s="39"/>
      <c r="VAT53" s="37"/>
      <c r="VAZ53" s="39"/>
      <c r="VBA53" s="37"/>
      <c r="VBG53" s="39"/>
      <c r="VBH53" s="37"/>
      <c r="VBN53" s="39"/>
      <c r="VBO53" s="37"/>
      <c r="VBU53" s="39"/>
      <c r="VBV53" s="37"/>
      <c r="VCB53" s="39"/>
      <c r="VCC53" s="37"/>
      <c r="VCI53" s="39"/>
      <c r="VCJ53" s="37"/>
      <c r="VCP53" s="39"/>
      <c r="VCQ53" s="37"/>
      <c r="VCW53" s="39"/>
      <c r="VCX53" s="37"/>
      <c r="VDD53" s="39"/>
      <c r="VDE53" s="37"/>
      <c r="VDK53" s="39"/>
      <c r="VDL53" s="37"/>
      <c r="VDR53" s="39"/>
      <c r="VDS53" s="37"/>
      <c r="VDY53" s="39"/>
      <c r="VDZ53" s="37"/>
      <c r="VEF53" s="39"/>
      <c r="VEG53" s="37"/>
      <c r="VEM53" s="39"/>
      <c r="VEN53" s="37"/>
      <c r="VET53" s="39"/>
      <c r="VEU53" s="37"/>
      <c r="VFA53" s="39"/>
      <c r="VFB53" s="37"/>
      <c r="VFH53" s="39"/>
      <c r="VFI53" s="37"/>
      <c r="VFO53" s="39"/>
      <c r="VFP53" s="37"/>
      <c r="VFV53" s="39"/>
      <c r="VFW53" s="37"/>
      <c r="VGC53" s="39"/>
      <c r="VGD53" s="37"/>
      <c r="VGJ53" s="39"/>
      <c r="VGK53" s="37"/>
      <c r="VGQ53" s="39"/>
      <c r="VGR53" s="37"/>
      <c r="VGX53" s="39"/>
      <c r="VGY53" s="37"/>
      <c r="VHE53" s="39"/>
      <c r="VHF53" s="37"/>
      <c r="VHL53" s="39"/>
      <c r="VHM53" s="37"/>
      <c r="VHS53" s="39"/>
      <c r="VHT53" s="37"/>
      <c r="VHZ53" s="39"/>
      <c r="VIA53" s="37"/>
      <c r="VIG53" s="39"/>
      <c r="VIH53" s="37"/>
      <c r="VIN53" s="39"/>
      <c r="VIO53" s="37"/>
      <c r="VIU53" s="39"/>
      <c r="VIV53" s="37"/>
      <c r="VJB53" s="39"/>
      <c r="VJC53" s="37"/>
      <c r="VJI53" s="39"/>
      <c r="VJJ53" s="37"/>
      <c r="VJP53" s="39"/>
      <c r="VJQ53" s="37"/>
      <c r="VJW53" s="39"/>
      <c r="VJX53" s="37"/>
      <c r="VKD53" s="39"/>
      <c r="VKE53" s="37"/>
      <c r="VKK53" s="39"/>
      <c r="VKL53" s="37"/>
      <c r="VKR53" s="39"/>
      <c r="VKS53" s="37"/>
      <c r="VKY53" s="39"/>
      <c r="VKZ53" s="37"/>
      <c r="VLF53" s="39"/>
      <c r="VLG53" s="37"/>
      <c r="VLM53" s="39"/>
      <c r="VLN53" s="37"/>
      <c r="VLT53" s="39"/>
      <c r="VLU53" s="37"/>
      <c r="VMA53" s="39"/>
      <c r="VMB53" s="37"/>
      <c r="VMH53" s="39"/>
      <c r="VMI53" s="37"/>
      <c r="VMO53" s="39"/>
      <c r="VMP53" s="37"/>
      <c r="VMV53" s="39"/>
      <c r="VMW53" s="37"/>
      <c r="VNC53" s="39"/>
      <c r="VND53" s="37"/>
      <c r="VNJ53" s="39"/>
      <c r="VNK53" s="37"/>
      <c r="VNQ53" s="39"/>
      <c r="VNR53" s="37"/>
      <c r="VNX53" s="39"/>
      <c r="VNY53" s="37"/>
      <c r="VOE53" s="39"/>
      <c r="VOF53" s="37"/>
      <c r="VOL53" s="39"/>
      <c r="VOM53" s="37"/>
      <c r="VOS53" s="39"/>
      <c r="VOT53" s="37"/>
      <c r="VOZ53" s="39"/>
      <c r="VPA53" s="37"/>
      <c r="VPG53" s="39"/>
      <c r="VPH53" s="37"/>
      <c r="VPN53" s="39"/>
      <c r="VPO53" s="37"/>
      <c r="VPU53" s="39"/>
      <c r="VPV53" s="37"/>
      <c r="VQB53" s="39"/>
      <c r="VQC53" s="37"/>
      <c r="VQI53" s="39"/>
      <c r="VQJ53" s="37"/>
      <c r="VQP53" s="39"/>
      <c r="VQQ53" s="37"/>
      <c r="VQW53" s="39"/>
      <c r="VQX53" s="37"/>
      <c r="VRD53" s="39"/>
      <c r="VRE53" s="37"/>
      <c r="VRK53" s="39"/>
      <c r="VRL53" s="37"/>
      <c r="VRR53" s="39"/>
      <c r="VRS53" s="37"/>
      <c r="VRY53" s="39"/>
      <c r="VRZ53" s="37"/>
      <c r="VSF53" s="39"/>
      <c r="VSG53" s="37"/>
      <c r="VSM53" s="39"/>
      <c r="VSN53" s="37"/>
      <c r="VST53" s="39"/>
      <c r="VSU53" s="37"/>
      <c r="VTA53" s="39"/>
      <c r="VTB53" s="37"/>
      <c r="VTH53" s="39"/>
      <c r="VTI53" s="37"/>
      <c r="VTO53" s="39"/>
      <c r="VTP53" s="37"/>
      <c r="VTV53" s="39"/>
      <c r="VTW53" s="37"/>
      <c r="VUC53" s="39"/>
      <c r="VUD53" s="37"/>
      <c r="VUJ53" s="39"/>
      <c r="VUK53" s="37"/>
      <c r="VUQ53" s="39"/>
      <c r="VUR53" s="37"/>
      <c r="VUX53" s="39"/>
      <c r="VUY53" s="37"/>
      <c r="VVE53" s="39"/>
      <c r="VVF53" s="37"/>
      <c r="VVL53" s="39"/>
      <c r="VVM53" s="37"/>
      <c r="VVS53" s="39"/>
      <c r="VVT53" s="37"/>
      <c r="VVZ53" s="39"/>
      <c r="VWA53" s="37"/>
      <c r="VWG53" s="39"/>
      <c r="VWH53" s="37"/>
      <c r="VWN53" s="39"/>
      <c r="VWO53" s="37"/>
      <c r="VWU53" s="39"/>
      <c r="VWV53" s="37"/>
      <c r="VXB53" s="39"/>
      <c r="VXC53" s="37"/>
      <c r="VXI53" s="39"/>
      <c r="VXJ53" s="37"/>
      <c r="VXP53" s="39"/>
      <c r="VXQ53" s="37"/>
      <c r="VXW53" s="39"/>
      <c r="VXX53" s="37"/>
      <c r="VYD53" s="39"/>
      <c r="VYE53" s="37"/>
      <c r="VYK53" s="39"/>
      <c r="VYL53" s="37"/>
      <c r="VYR53" s="39"/>
      <c r="VYS53" s="37"/>
      <c r="VYY53" s="39"/>
      <c r="VYZ53" s="37"/>
      <c r="VZF53" s="39"/>
      <c r="VZG53" s="37"/>
      <c r="VZM53" s="39"/>
      <c r="VZN53" s="37"/>
      <c r="VZT53" s="39"/>
      <c r="VZU53" s="37"/>
      <c r="WAA53" s="39"/>
      <c r="WAB53" s="37"/>
      <c r="WAH53" s="39"/>
      <c r="WAI53" s="37"/>
      <c r="WAO53" s="39"/>
      <c r="WAP53" s="37"/>
      <c r="WAV53" s="39"/>
      <c r="WAW53" s="37"/>
      <c r="WBC53" s="39"/>
      <c r="WBD53" s="37"/>
      <c r="WBJ53" s="39"/>
      <c r="WBK53" s="37"/>
      <c r="WBQ53" s="39"/>
      <c r="WBR53" s="37"/>
      <c r="WBX53" s="39"/>
      <c r="WBY53" s="37"/>
      <c r="WCE53" s="39"/>
      <c r="WCF53" s="37"/>
      <c r="WCL53" s="39"/>
      <c r="WCM53" s="37"/>
      <c r="WCS53" s="39"/>
      <c r="WCT53" s="37"/>
      <c r="WCZ53" s="39"/>
      <c r="WDA53" s="37"/>
      <c r="WDG53" s="39"/>
      <c r="WDH53" s="37"/>
      <c r="WDN53" s="39"/>
      <c r="WDO53" s="37"/>
      <c r="WDU53" s="39"/>
      <c r="WDV53" s="37"/>
      <c r="WEB53" s="39"/>
      <c r="WEC53" s="37"/>
      <c r="WEI53" s="39"/>
      <c r="WEJ53" s="37"/>
      <c r="WEP53" s="39"/>
      <c r="WEQ53" s="37"/>
      <c r="WEW53" s="39"/>
      <c r="WEX53" s="37"/>
      <c r="WFD53" s="39"/>
      <c r="WFE53" s="37"/>
      <c r="WFK53" s="39"/>
      <c r="WFL53" s="37"/>
      <c r="WFR53" s="39"/>
      <c r="WFS53" s="37"/>
      <c r="WFY53" s="39"/>
      <c r="WFZ53" s="37"/>
      <c r="WGF53" s="39"/>
      <c r="WGG53" s="37"/>
      <c r="WGM53" s="39"/>
      <c r="WGN53" s="37"/>
      <c r="WGT53" s="39"/>
      <c r="WGU53" s="37"/>
      <c r="WHA53" s="39"/>
      <c r="WHB53" s="37"/>
      <c r="WHH53" s="39"/>
      <c r="WHI53" s="37"/>
      <c r="WHO53" s="39"/>
      <c r="WHP53" s="37"/>
      <c r="WHV53" s="39"/>
      <c r="WHW53" s="37"/>
      <c r="WIC53" s="39"/>
      <c r="WID53" s="37"/>
      <c r="WIJ53" s="39"/>
      <c r="WIK53" s="37"/>
      <c r="WIQ53" s="39"/>
      <c r="WIR53" s="37"/>
      <c r="WIX53" s="39"/>
      <c r="WIY53" s="37"/>
      <c r="WJE53" s="39"/>
      <c r="WJF53" s="37"/>
      <c r="WJL53" s="39"/>
      <c r="WJM53" s="37"/>
      <c r="WJS53" s="39"/>
      <c r="WJT53" s="37"/>
      <c r="WJZ53" s="39"/>
      <c r="WKA53" s="37"/>
      <c r="WKG53" s="39"/>
      <c r="WKH53" s="37"/>
      <c r="WKN53" s="39"/>
      <c r="WKO53" s="37"/>
      <c r="WKU53" s="39"/>
      <c r="WKV53" s="37"/>
      <c r="WLB53" s="39"/>
      <c r="WLC53" s="37"/>
      <c r="WLI53" s="39"/>
      <c r="WLJ53" s="37"/>
      <c r="WLP53" s="39"/>
      <c r="WLQ53" s="37"/>
      <c r="WLW53" s="39"/>
      <c r="WLX53" s="37"/>
      <c r="WMD53" s="39"/>
      <c r="WME53" s="37"/>
      <c r="WMK53" s="39"/>
      <c r="WML53" s="37"/>
      <c r="WMR53" s="39"/>
      <c r="WMS53" s="37"/>
      <c r="WMY53" s="39"/>
      <c r="WMZ53" s="37"/>
      <c r="WNF53" s="39"/>
      <c r="WNG53" s="37"/>
      <c r="WNM53" s="39"/>
      <c r="WNN53" s="37"/>
      <c r="WNT53" s="39"/>
      <c r="WNU53" s="37"/>
      <c r="WOA53" s="39"/>
      <c r="WOB53" s="37"/>
      <c r="WOH53" s="39"/>
      <c r="WOI53" s="37"/>
      <c r="WOO53" s="39"/>
      <c r="WOP53" s="37"/>
      <c r="WOV53" s="39"/>
      <c r="WOW53" s="37"/>
      <c r="WPC53" s="39"/>
      <c r="WPD53" s="37"/>
      <c r="WPJ53" s="39"/>
      <c r="WPK53" s="37"/>
      <c r="WPQ53" s="39"/>
      <c r="WPR53" s="37"/>
      <c r="WPX53" s="39"/>
      <c r="WPY53" s="37"/>
      <c r="WQE53" s="39"/>
      <c r="WQF53" s="37"/>
      <c r="WQL53" s="39"/>
      <c r="WQM53" s="37"/>
      <c r="WQS53" s="39"/>
      <c r="WQT53" s="37"/>
      <c r="WQZ53" s="39"/>
      <c r="WRA53" s="37"/>
      <c r="WRG53" s="39"/>
      <c r="WRH53" s="37"/>
      <c r="WRN53" s="39"/>
      <c r="WRO53" s="37"/>
      <c r="WRU53" s="39"/>
      <c r="WRV53" s="37"/>
      <c r="WSB53" s="39"/>
      <c r="WSC53" s="37"/>
      <c r="WSI53" s="39"/>
      <c r="WSJ53" s="37"/>
      <c r="WSP53" s="39"/>
      <c r="WSQ53" s="37"/>
      <c r="WSW53" s="39"/>
      <c r="WSX53" s="37"/>
      <c r="WTD53" s="39"/>
      <c r="WTE53" s="37"/>
      <c r="WTK53" s="39"/>
      <c r="WTL53" s="37"/>
      <c r="WTR53" s="39"/>
      <c r="WTS53" s="37"/>
      <c r="WTY53" s="39"/>
      <c r="WTZ53" s="37"/>
      <c r="WUF53" s="39"/>
      <c r="WUG53" s="37"/>
      <c r="WUM53" s="39"/>
      <c r="WUN53" s="37"/>
      <c r="WUT53" s="39"/>
      <c r="WUU53" s="37"/>
      <c r="WVA53" s="39"/>
      <c r="WVB53" s="37"/>
      <c r="WVH53" s="39"/>
      <c r="WVI53" s="37"/>
      <c r="WVO53" s="39"/>
      <c r="WVP53" s="37"/>
      <c r="WVV53" s="39"/>
      <c r="WVW53" s="37"/>
      <c r="WWC53" s="39"/>
      <c r="WWD53" s="37"/>
      <c r="WWJ53" s="39"/>
      <c r="WWK53" s="37"/>
      <c r="WWQ53" s="39"/>
      <c r="WWR53" s="37"/>
      <c r="WWX53" s="39"/>
      <c r="WWY53" s="37"/>
      <c r="WXE53" s="39"/>
      <c r="WXF53" s="37"/>
      <c r="WXL53" s="39"/>
      <c r="WXM53" s="37"/>
      <c r="WXS53" s="39"/>
      <c r="WXT53" s="37"/>
      <c r="WXZ53" s="39"/>
      <c r="WYA53" s="37"/>
      <c r="WYG53" s="39"/>
      <c r="WYH53" s="37"/>
      <c r="WYN53" s="39"/>
      <c r="WYO53" s="37"/>
      <c r="WYU53" s="39"/>
      <c r="WYV53" s="37"/>
      <c r="WZB53" s="39"/>
      <c r="WZC53" s="37"/>
      <c r="WZI53" s="39"/>
      <c r="WZJ53" s="37"/>
      <c r="WZP53" s="39"/>
      <c r="WZQ53" s="37"/>
      <c r="WZW53" s="39"/>
      <c r="WZX53" s="37"/>
      <c r="XAD53" s="39"/>
      <c r="XAE53" s="37"/>
      <c r="XAK53" s="39"/>
      <c r="XAL53" s="37"/>
      <c r="XAR53" s="39"/>
      <c r="XAS53" s="37"/>
      <c r="XAY53" s="39"/>
      <c r="XAZ53" s="37"/>
      <c r="XBF53" s="39"/>
      <c r="XBG53" s="37"/>
      <c r="XBM53" s="39"/>
      <c r="XBN53" s="37"/>
      <c r="XBT53" s="39"/>
      <c r="XBU53" s="37"/>
      <c r="XCA53" s="39"/>
      <c r="XCB53" s="37"/>
      <c r="XCH53" s="39"/>
      <c r="XCI53" s="37"/>
      <c r="XCO53" s="39"/>
      <c r="XCP53" s="37"/>
      <c r="XCV53" s="39"/>
      <c r="XCW53" s="37"/>
      <c r="XDC53" s="39"/>
      <c r="XDD53" s="37"/>
      <c r="XDJ53" s="39"/>
      <c r="XDK53" s="37"/>
      <c r="XDQ53" s="39"/>
      <c r="XDR53" s="37"/>
      <c r="XDX53" s="39"/>
      <c r="XDY53" s="37"/>
      <c r="XEE53" s="39"/>
      <c r="XEF53" s="37"/>
      <c r="XEL53" s="39"/>
      <c r="XEM53" s="37"/>
      <c r="XES53" s="39"/>
      <c r="XET53" s="37"/>
      <c r="XEZ53" s="39"/>
      <c r="XFA53" s="37"/>
    </row>
    <row r="54" spans="1:1023 1029:2045 2051:3067 3073:4096 4102:5118 5124:6140 6146:8191 8197:9213 9219:10235 10241:11264 11270:12286 12292:13308 13314:15359 15365:16381" s="38" customFormat="1" ht="35.1" customHeight="1" x14ac:dyDescent="0.25">
      <c r="A54" s="13"/>
      <c r="B54" s="47" t="str">
        <f>HYPERLINK("https://www.supersociedades.gov.co/documents/107391/3472445/GTI-PR-025_GestionIncidentesServicios.pdf","GTI-PR-025 Gestión de incidentes de servicios")</f>
        <v>GTI-PR-025 Gestión de incidentes de servicios</v>
      </c>
      <c r="C54" s="46"/>
      <c r="D54" s="46"/>
      <c r="E54" s="46"/>
      <c r="F54" s="46"/>
      <c r="G54" s="46"/>
      <c r="H54" s="46"/>
      <c r="I54" s="47"/>
      <c r="J54" s="46"/>
      <c r="K54" s="46"/>
      <c r="L54" s="48"/>
      <c r="M54" s="30"/>
      <c r="N54" s="31"/>
      <c r="O54" s="32"/>
      <c r="P54" s="31"/>
      <c r="Q54" s="31"/>
      <c r="R54" s="31"/>
      <c r="S54" s="31"/>
      <c r="T54" s="30"/>
      <c r="U54" s="31"/>
      <c r="V54" s="31"/>
      <c r="W54" s="31"/>
      <c r="X54" s="31"/>
      <c r="Y54" s="31"/>
      <c r="Z54" s="31"/>
      <c r="AA54" s="31"/>
      <c r="AB54" s="31"/>
      <c r="AC54" s="31"/>
      <c r="AD54" s="31"/>
      <c r="AE54" s="32"/>
    </row>
    <row r="55" spans="1:1023 1029:2045 2051:3067 3073:4096 4102:5118 5124:6140 6146:8191 8197:9213 9219:10235 10241:11264 11270:12286 12292:13308 13314:15359 15365:16381" s="38" customFormat="1" ht="35.1" customHeight="1" x14ac:dyDescent="0.25">
      <c r="A55" s="13"/>
      <c r="B55" s="47" t="str">
        <f>HYPERLINK("https://www.supersociedades.gov.co/documents/107391/3472445/GTI-PR-026_Gesti%C3%B3n%20de%20Solicitudes%20de%20Servicio%20TIC.pdf","GTI-PR-026_Gestión de Solicitudes de Servicio TIC")</f>
        <v>GTI-PR-026_Gestión de Solicitudes de Servicio TIC</v>
      </c>
      <c r="C55" s="46"/>
      <c r="D55" s="46"/>
      <c r="E55" s="46"/>
      <c r="F55" s="46"/>
      <c r="G55" s="46"/>
      <c r="H55" s="46"/>
      <c r="I55" s="30"/>
      <c r="J55" s="31"/>
      <c r="K55" s="31"/>
      <c r="L55" s="32"/>
      <c r="M55" s="30"/>
      <c r="N55" s="31"/>
      <c r="O55" s="32"/>
      <c r="P55" s="31"/>
      <c r="Q55" s="31"/>
      <c r="R55" s="31"/>
      <c r="S55" s="31"/>
      <c r="T55" s="30"/>
      <c r="U55" s="31"/>
      <c r="V55" s="31"/>
      <c r="W55" s="31"/>
      <c r="X55" s="31"/>
      <c r="Y55" s="31"/>
      <c r="Z55" s="31"/>
      <c r="AA55" s="31"/>
      <c r="AB55" s="31"/>
      <c r="AC55" s="31"/>
      <c r="AD55" s="31"/>
      <c r="AE55" s="32"/>
    </row>
    <row r="56" spans="1:1023 1029:2045 2051:3067 3073:4096 4102:5118 5124:6140 6146:8191 8197:9213 9219:10235 10241:11264 11270:12286 12292:13308 13314:15359 15365:16381" s="38" customFormat="1" ht="35.1" customHeight="1" x14ac:dyDescent="0.25">
      <c r="A56" s="13"/>
      <c r="B56" s="47" t="str">
        <f>HYPERLINK("https://www.supersociedades.gov.co/documents/107391/3472445/GTI-GU-004_GestionConfiguracion.pdf","GTI-GU-004 Gestión de Configuración")</f>
        <v>GTI-GU-004 Gestión de Configuración</v>
      </c>
      <c r="C56" s="46"/>
      <c r="D56" s="46"/>
      <c r="E56" s="46"/>
      <c r="F56" s="46"/>
      <c r="G56" s="46"/>
      <c r="H56" s="46"/>
      <c r="I56" s="47"/>
      <c r="J56" s="46"/>
      <c r="K56" s="46"/>
      <c r="L56" s="48"/>
      <c r="M56" s="30"/>
      <c r="N56" s="31"/>
      <c r="O56" s="32"/>
      <c r="P56" s="31"/>
      <c r="Q56" s="31"/>
      <c r="R56" s="31"/>
      <c r="S56" s="31"/>
      <c r="T56" s="30"/>
      <c r="U56" s="31"/>
      <c r="V56" s="31"/>
      <c r="W56" s="31"/>
      <c r="X56" s="31"/>
      <c r="Y56" s="31"/>
      <c r="Z56" s="31"/>
      <c r="AA56" s="31"/>
      <c r="AB56" s="31"/>
      <c r="AC56" s="31"/>
      <c r="AD56" s="31"/>
      <c r="AE56" s="32"/>
    </row>
    <row r="57" spans="1:1023 1029:2045 2051:3067 3073:4096 4102:5118 5124:6140 6146:8191 8197:9213 9219:10235 10241:11264 11270:12286 12292:13308 13314:15359 15365:16381" s="38" customFormat="1" ht="35.1" customHeight="1" x14ac:dyDescent="0.25">
      <c r="A57" s="13"/>
      <c r="B57" s="47" t="str">
        <f>HYPERLINK("https://www.supersociedades.gov.co/documents/107391/3472445/GTI-GU-005_PlanRecuperacionDesastres_DRP.pdf","GTI-GU-005 Guia DRP")</f>
        <v>GTI-GU-005 Guia DRP</v>
      </c>
      <c r="C57" s="46"/>
      <c r="D57" s="46"/>
      <c r="E57" s="46"/>
      <c r="F57" s="46"/>
      <c r="G57" s="46"/>
      <c r="H57" s="46"/>
      <c r="I57" s="30"/>
      <c r="J57" s="31"/>
      <c r="K57" s="31"/>
      <c r="L57" s="32"/>
      <c r="M57" s="30"/>
      <c r="N57" s="31"/>
      <c r="O57" s="32"/>
      <c r="P57" s="31"/>
      <c r="Q57" s="31"/>
      <c r="R57" s="31"/>
      <c r="S57" s="31"/>
      <c r="T57" s="30"/>
      <c r="U57" s="31"/>
      <c r="V57" s="31"/>
      <c r="W57" s="31"/>
      <c r="X57" s="31"/>
      <c r="Y57" s="31"/>
      <c r="Z57" s="31"/>
      <c r="AA57" s="31"/>
      <c r="AB57" s="31"/>
      <c r="AC57" s="31"/>
      <c r="AD57" s="31"/>
      <c r="AE57" s="32"/>
    </row>
    <row r="58" spans="1:1023 1029:2045 2051:3067 3073:4096 4102:5118 5124:6140 6146:8191 8197:9213 9219:10235 10241:11264 11270:12286 12292:13308 13314:15359 15365:16381" s="13" customFormat="1" ht="35.1" customHeight="1" x14ac:dyDescent="0.25">
      <c r="A58" s="16"/>
      <c r="B58" s="47" t="str">
        <f>HYPERLINK("https://www.supersociedades.gov.co/documents/107391/3472445/GTI-GU-006_GestionIncidentes.pdf","GTI-GU-006 Guía Gestion de Incidentes")</f>
        <v>GTI-GU-006 Guía Gestion de Incidentes</v>
      </c>
      <c r="C58" s="46"/>
      <c r="D58" s="46"/>
      <c r="E58" s="46"/>
      <c r="F58" s="46"/>
      <c r="G58" s="46"/>
      <c r="H58" s="46"/>
      <c r="I58" s="47"/>
      <c r="J58" s="46"/>
      <c r="K58" s="46"/>
      <c r="L58" s="48"/>
      <c r="M58" s="52"/>
      <c r="N58" s="53"/>
      <c r="O58" s="54"/>
      <c r="P58" s="31"/>
      <c r="Q58" s="31"/>
      <c r="R58" s="31"/>
      <c r="S58" s="31"/>
      <c r="T58" s="27"/>
      <c r="U58" s="28"/>
      <c r="V58" s="28"/>
      <c r="W58" s="28"/>
      <c r="X58" s="28"/>
      <c r="Y58" s="28"/>
      <c r="Z58" s="28"/>
      <c r="AA58" s="28"/>
      <c r="AB58" s="28"/>
      <c r="AC58" s="28"/>
      <c r="AD58" s="28"/>
      <c r="AE58" s="29"/>
    </row>
    <row r="59" spans="1:1023 1029:2045 2051:3067 3073:4096 4102:5118 5124:6140 6146:8191 8197:9213 9219:10235 10241:11264 11270:12286 12292:13308 13314:15359 15365:16381" s="13" customFormat="1" ht="35.1" customHeight="1" x14ac:dyDescent="0.25">
      <c r="A59" s="16"/>
      <c r="B59" s="47"/>
      <c r="C59" s="46"/>
      <c r="D59" s="46"/>
      <c r="E59" s="46"/>
      <c r="F59" s="46"/>
      <c r="G59" s="46"/>
      <c r="H59" s="46"/>
      <c r="I59" s="47"/>
      <c r="J59" s="46"/>
      <c r="K59" s="46"/>
      <c r="L59" s="48"/>
      <c r="M59" s="52"/>
      <c r="N59" s="53"/>
      <c r="O59" s="54"/>
      <c r="P59" s="31"/>
      <c r="Q59" s="31"/>
      <c r="R59" s="31"/>
      <c r="S59" s="31"/>
      <c r="T59" s="27"/>
      <c r="U59" s="28"/>
      <c r="V59" s="28"/>
      <c r="W59" s="28"/>
      <c r="X59" s="28"/>
      <c r="Y59" s="28"/>
      <c r="Z59" s="28"/>
      <c r="AA59" s="28"/>
      <c r="AB59" s="28"/>
      <c r="AC59" s="28"/>
      <c r="AD59" s="28"/>
      <c r="AE59" s="29"/>
    </row>
    <row r="60" spans="1:1023 1029:2045 2051:3067 3073:4096 4102:5118 5124:6140 6146:8191 8197:9213 9219:10235 10241:11264 11270:12286 12292:13308 13314:15359 15365:16381" s="13" customFormat="1" ht="35.1" customHeight="1" x14ac:dyDescent="0.25">
      <c r="A60" s="16"/>
      <c r="B60" s="47"/>
      <c r="C60" s="46"/>
      <c r="D60" s="46"/>
      <c r="E60" s="46"/>
      <c r="F60" s="46"/>
      <c r="G60" s="46"/>
      <c r="H60" s="46"/>
      <c r="I60" s="110"/>
      <c r="J60" s="111"/>
      <c r="K60" s="111"/>
      <c r="L60" s="112"/>
      <c r="M60" s="113"/>
      <c r="N60" s="114"/>
      <c r="O60" s="115"/>
      <c r="P60" s="31"/>
      <c r="Q60" s="31"/>
      <c r="R60" s="31"/>
      <c r="S60" s="31"/>
      <c r="T60" s="34"/>
      <c r="U60" s="35"/>
      <c r="V60" s="35"/>
      <c r="W60" s="35"/>
      <c r="X60" s="35"/>
      <c r="Y60" s="35"/>
      <c r="Z60" s="35"/>
      <c r="AA60" s="35"/>
      <c r="AB60" s="35"/>
      <c r="AC60" s="35"/>
      <c r="AD60" s="35"/>
      <c r="AE60" s="36"/>
    </row>
    <row r="61" spans="1:1023 1029:2045 2051:3067 3073:4096 4102:5118 5124:6140 6146:8191 8197:9213 9219:10235 10241:11264 11270:12286 12292:13308 13314:15359 15365:16381" s="11" customFormat="1" ht="6" customHeight="1" x14ac:dyDescent="0.25">
      <c r="B61" s="116" t="s">
        <v>90</v>
      </c>
      <c r="C61" s="117"/>
      <c r="D61" s="117"/>
      <c r="E61" s="117"/>
      <c r="F61" s="117"/>
      <c r="G61" s="117"/>
      <c r="H61" s="117"/>
      <c r="I61" s="117"/>
      <c r="J61" s="117"/>
      <c r="K61" s="117"/>
      <c r="L61" s="117"/>
      <c r="M61" s="117"/>
      <c r="N61" s="117"/>
      <c r="O61" s="117"/>
      <c r="P61" s="117"/>
      <c r="Q61" s="118"/>
      <c r="R61" s="109" t="s">
        <v>91</v>
      </c>
      <c r="S61" s="109"/>
      <c r="T61" s="109"/>
      <c r="U61" s="109"/>
      <c r="V61" s="109"/>
      <c r="W61" s="109"/>
      <c r="X61" s="109"/>
      <c r="Y61" s="109"/>
      <c r="Z61" s="109"/>
      <c r="AA61" s="109"/>
      <c r="AB61" s="109"/>
      <c r="AC61" s="109"/>
      <c r="AD61" s="109"/>
      <c r="AE61" s="109"/>
    </row>
    <row r="62" spans="1:1023 1029:2045 2051:3067 3073:4096 4102:5118 5124:6140 6146:8191 8197:9213 9219:10235 10241:11264 11270:12286 12292:13308 13314:15359 15365:16381" s="1" customFormat="1" ht="8.1" customHeight="1" x14ac:dyDescent="0.25">
      <c r="B62" s="119"/>
      <c r="C62" s="120"/>
      <c r="D62" s="120"/>
      <c r="E62" s="120"/>
      <c r="F62" s="120"/>
      <c r="G62" s="120"/>
      <c r="H62" s="120"/>
      <c r="I62" s="120"/>
      <c r="J62" s="120"/>
      <c r="K62" s="120"/>
      <c r="L62" s="120"/>
      <c r="M62" s="120"/>
      <c r="N62" s="120"/>
      <c r="O62" s="120"/>
      <c r="P62" s="120"/>
      <c r="Q62" s="121"/>
      <c r="R62" s="109"/>
      <c r="S62" s="109"/>
      <c r="T62" s="109"/>
      <c r="U62" s="109"/>
      <c r="V62" s="109"/>
      <c r="W62" s="109"/>
      <c r="X62" s="109"/>
      <c r="Y62" s="109"/>
      <c r="Z62" s="109"/>
      <c r="AA62" s="109"/>
      <c r="AB62" s="109"/>
      <c r="AC62" s="109"/>
      <c r="AD62" s="109"/>
      <c r="AE62" s="109"/>
    </row>
    <row r="63" spans="1:1023 1029:2045 2051:3067 3073:4096 4102:5118 5124:6140 6146:8191 8197:9213 9219:10235 10241:11264 11270:12286 12292:13308 13314:15359 15365:16381" x14ac:dyDescent="0.25">
      <c r="A63" s="6"/>
      <c r="B63" s="83"/>
      <c r="C63" s="84"/>
      <c r="D63" s="84"/>
      <c r="E63" s="84"/>
      <c r="F63" s="84"/>
      <c r="G63" s="84"/>
      <c r="H63" s="84"/>
      <c r="I63" s="84"/>
      <c r="J63" s="84"/>
      <c r="K63" s="84"/>
      <c r="L63" s="84"/>
      <c r="M63" s="84"/>
      <c r="N63" s="84"/>
      <c r="O63" s="84"/>
      <c r="P63" s="84"/>
      <c r="Q63" s="85"/>
      <c r="R63" s="109"/>
      <c r="S63" s="109"/>
      <c r="T63" s="109"/>
      <c r="U63" s="109"/>
      <c r="V63" s="109"/>
      <c r="W63" s="109"/>
      <c r="X63" s="109"/>
      <c r="Y63" s="109"/>
      <c r="Z63" s="109"/>
      <c r="AA63" s="109"/>
      <c r="AB63" s="109"/>
      <c r="AC63" s="109"/>
      <c r="AD63" s="109"/>
      <c r="AE63" s="109"/>
    </row>
    <row r="64" spans="1:1023 1029:2045 2051:3067 3073:4096 4102:5118 5124:6140 6146:8191 8197:9213 9219:10235 10241:11264 11270:12286 12292:13308 13314:15359 15365:16381" ht="39" customHeight="1" x14ac:dyDescent="0.25">
      <c r="A64" s="6"/>
      <c r="B64" s="93" t="str">
        <f>HYPERLINK("https://supersociedades.gov.co/web/nuestra-entidad/indicadores","Indicadores de Gestión")</f>
        <v>Indicadores de Gestión</v>
      </c>
      <c r="C64" s="94"/>
      <c r="D64" s="94"/>
      <c r="E64" s="94"/>
      <c r="F64" s="94"/>
      <c r="G64" s="94"/>
      <c r="H64" s="94"/>
      <c r="I64" s="94"/>
      <c r="J64" s="94"/>
      <c r="K64" s="94"/>
      <c r="L64" s="94"/>
      <c r="M64" s="94"/>
      <c r="N64" s="94"/>
      <c r="O64" s="94"/>
      <c r="P64" s="94"/>
      <c r="Q64" s="95"/>
      <c r="R64" s="91" t="str">
        <f>HYPERLINK("https://www.supersociedades.gov.co/documents/107391/3473426/24_NormogramaInfraestructuraTI.xlsx","Normograma")</f>
        <v>Normograma</v>
      </c>
      <c r="S64" s="92"/>
      <c r="T64" s="92"/>
      <c r="U64" s="92"/>
      <c r="V64" s="92"/>
      <c r="W64" s="92"/>
      <c r="X64" s="92"/>
      <c r="Y64" s="92"/>
      <c r="Z64" s="92"/>
      <c r="AA64" s="92"/>
      <c r="AB64" s="92"/>
      <c r="AC64" s="92"/>
      <c r="AD64" s="92"/>
      <c r="AE64" s="92"/>
    </row>
    <row r="65" spans="1:31" ht="37.5" customHeight="1" x14ac:dyDescent="0.25">
      <c r="A65" s="6"/>
      <c r="B65" s="106" t="str">
        <f>HYPERLINK("https://www.supersociedades.gov.co/documents/107391/3473926/RiesgosProcesos.xlsx","Riesgos de Procesos")</f>
        <v>Riesgos de Procesos</v>
      </c>
      <c r="C65" s="107"/>
      <c r="D65" s="107"/>
      <c r="E65" s="107"/>
      <c r="F65" s="107"/>
      <c r="G65" s="107"/>
      <c r="H65" s="107"/>
      <c r="I65" s="107"/>
      <c r="J65" s="107"/>
      <c r="K65" s="107"/>
      <c r="L65" s="107"/>
      <c r="M65" s="107"/>
      <c r="N65" s="107"/>
      <c r="O65" s="107"/>
      <c r="P65" s="107"/>
      <c r="Q65" s="108"/>
      <c r="R65" s="109" t="s">
        <v>92</v>
      </c>
      <c r="S65" s="109"/>
      <c r="T65" s="109"/>
      <c r="U65" s="109"/>
      <c r="V65" s="109"/>
      <c r="W65" s="109"/>
      <c r="X65" s="109"/>
      <c r="Y65" s="109"/>
      <c r="Z65" s="109"/>
      <c r="AA65" s="109"/>
      <c r="AB65" s="109"/>
      <c r="AC65" s="109"/>
      <c r="AD65" s="109"/>
      <c r="AE65" s="109"/>
    </row>
    <row r="66" spans="1:31" ht="37.5" customHeight="1" x14ac:dyDescent="0.25">
      <c r="A66" s="6"/>
      <c r="B66" s="106" t="str">
        <f>HYPERLINK("https://www.supersociedades.gov.co/documents/107391/3474245/RiesgosCorrupcion.xlsx","Riesgos de Corrupción")</f>
        <v>Riesgos de Corrupción</v>
      </c>
      <c r="C66" s="107"/>
      <c r="D66" s="107"/>
      <c r="E66" s="107"/>
      <c r="F66" s="107"/>
      <c r="G66" s="107"/>
      <c r="H66" s="107"/>
      <c r="I66" s="107"/>
      <c r="J66" s="107"/>
      <c r="K66" s="107"/>
      <c r="L66" s="107"/>
      <c r="M66" s="107"/>
      <c r="N66" s="107"/>
      <c r="O66" s="107"/>
      <c r="P66" s="107"/>
      <c r="Q66" s="108"/>
      <c r="R66" s="93" t="str">
        <f>HYPERLINK("https://www.supersociedades.gov.co/documents/107391/9827394/GIN-FM-011_MatrizRequisitosVsProcesos.xlsx","Requisitos SGI vs procesos")</f>
        <v>Requisitos SGI vs procesos</v>
      </c>
      <c r="S66" s="94"/>
      <c r="T66" s="94"/>
      <c r="U66" s="94"/>
      <c r="V66" s="94"/>
      <c r="W66" s="94"/>
      <c r="X66" s="94"/>
      <c r="Y66" s="94"/>
      <c r="Z66" s="94"/>
      <c r="AA66" s="94"/>
      <c r="AB66" s="94"/>
      <c r="AC66" s="94"/>
      <c r="AD66" s="94"/>
      <c r="AE66" s="95"/>
    </row>
    <row r="67" spans="1:31" ht="45" customHeight="1" x14ac:dyDescent="0.25">
      <c r="A67" s="6"/>
      <c r="B67" s="88" t="s">
        <v>93</v>
      </c>
      <c r="C67" s="89"/>
      <c r="D67" s="89"/>
      <c r="E67" s="89"/>
      <c r="F67" s="89"/>
      <c r="G67" s="89"/>
      <c r="H67" s="89"/>
      <c r="I67" s="89"/>
      <c r="J67" s="89"/>
      <c r="K67" s="89"/>
      <c r="L67" s="89"/>
      <c r="M67" s="89"/>
      <c r="N67" s="89"/>
      <c r="O67" s="89"/>
      <c r="P67" s="89"/>
      <c r="Q67" s="90"/>
      <c r="R67" s="88" t="s">
        <v>94</v>
      </c>
      <c r="S67" s="89"/>
      <c r="T67" s="89"/>
      <c r="U67" s="89"/>
      <c r="V67" s="89"/>
      <c r="W67" s="89"/>
      <c r="X67" s="89"/>
      <c r="Y67" s="89"/>
      <c r="Z67" s="89"/>
      <c r="AA67" s="89"/>
      <c r="AB67" s="89"/>
      <c r="AC67" s="89"/>
      <c r="AD67" s="89"/>
      <c r="AE67" s="90"/>
    </row>
    <row r="68" spans="1:31" ht="24.95" customHeight="1" x14ac:dyDescent="0.25">
      <c r="B68" s="73" t="s">
        <v>95</v>
      </c>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5"/>
    </row>
    <row r="69" spans="1:31" ht="16.5" customHeight="1" x14ac:dyDescent="0.25">
      <c r="B69" s="97" t="s">
        <v>96</v>
      </c>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9"/>
    </row>
    <row r="70" spans="1:31" x14ac:dyDescent="0.25">
      <c r="B70" s="100"/>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2"/>
    </row>
    <row r="71" spans="1:31" x14ac:dyDescent="0.25">
      <c r="B71" s="100"/>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2"/>
    </row>
    <row r="72" spans="1:31" ht="16.5" customHeight="1" x14ac:dyDescent="0.25">
      <c r="B72" s="100"/>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2"/>
    </row>
    <row r="73" spans="1:31" x14ac:dyDescent="0.25">
      <c r="B73" s="103"/>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5"/>
    </row>
    <row r="74" spans="1:31" ht="8.1" customHeight="1" x14ac:dyDescent="0.25">
      <c r="A74" s="1"/>
      <c r="B74" s="96"/>
      <c r="C74" s="96"/>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row>
    <row r="78" spans="1:31" ht="27.75" customHeight="1" x14ac:dyDescent="0.25">
      <c r="B78" s="87" t="s">
        <v>97</v>
      </c>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row>
    <row r="81" spans="18:20" x14ac:dyDescent="0.25">
      <c r="R81" s="67"/>
      <c r="S81" s="67"/>
      <c r="T81" s="67"/>
    </row>
    <row r="82" spans="18:20" x14ac:dyDescent="0.25">
      <c r="R82" s="67"/>
      <c r="S82" s="67"/>
      <c r="T82" s="67"/>
    </row>
    <row r="83" spans="18:20" x14ac:dyDescent="0.25">
      <c r="R83" s="64"/>
      <c r="S83" s="64"/>
      <c r="T83" s="64"/>
    </row>
  </sheetData>
  <mergeCells count="238">
    <mergeCell ref="B78:AE78"/>
    <mergeCell ref="I48:L48"/>
    <mergeCell ref="B67:Q67"/>
    <mergeCell ref="R64:AE64"/>
    <mergeCell ref="B64:Q64"/>
    <mergeCell ref="M52:O52"/>
    <mergeCell ref="B74:AE74"/>
    <mergeCell ref="B68:AE68"/>
    <mergeCell ref="B69:AE73"/>
    <mergeCell ref="B65:Q65"/>
    <mergeCell ref="B66:Q66"/>
    <mergeCell ref="R65:AE65"/>
    <mergeCell ref="R66:AE66"/>
    <mergeCell ref="I60:L60"/>
    <mergeCell ref="M58:O58"/>
    <mergeCell ref="M59:O59"/>
    <mergeCell ref="M60:O60"/>
    <mergeCell ref="R61:AE63"/>
    <mergeCell ref="B61:Q63"/>
    <mergeCell ref="B60:H60"/>
    <mergeCell ref="R67:AE67"/>
    <mergeCell ref="B53:H53"/>
    <mergeCell ref="M53:O53"/>
    <mergeCell ref="P53:S53"/>
    <mergeCell ref="T53:AE53"/>
    <mergeCell ref="B54:H54"/>
    <mergeCell ref="B1:H4"/>
    <mergeCell ref="T31:AE31"/>
    <mergeCell ref="Z26:AE26"/>
    <mergeCell ref="B27:D27"/>
    <mergeCell ref="E27:I27"/>
    <mergeCell ref="M31:S31"/>
    <mergeCell ref="B29:D29"/>
    <mergeCell ref="E29:I29"/>
    <mergeCell ref="J29:K29"/>
    <mergeCell ref="L29:T29"/>
    <mergeCell ref="U29:Y29"/>
    <mergeCell ref="B26:D26"/>
    <mergeCell ref="E26:I26"/>
    <mergeCell ref="J26:K26"/>
    <mergeCell ref="B28:D28"/>
    <mergeCell ref="E28:I28"/>
    <mergeCell ref="J28:K28"/>
    <mergeCell ref="B6:AE6"/>
    <mergeCell ref="B7:AE7"/>
    <mergeCell ref="B9:AE9"/>
    <mergeCell ref="I3:U4"/>
    <mergeCell ref="I1:U2"/>
    <mergeCell ref="AA1:AE1"/>
    <mergeCell ref="AA2:AE2"/>
    <mergeCell ref="AA4:AE4"/>
    <mergeCell ref="L15:T15"/>
    <mergeCell ref="J15:K15"/>
    <mergeCell ref="V3:Z3"/>
    <mergeCell ref="AA3:AE3"/>
    <mergeCell ref="B13:AE13"/>
    <mergeCell ref="Z15:AE15"/>
    <mergeCell ref="U15:Y15"/>
    <mergeCell ref="E15:I15"/>
    <mergeCell ref="B15:D15"/>
    <mergeCell ref="B10:AE10"/>
    <mergeCell ref="B12:AE12"/>
    <mergeCell ref="P51:S51"/>
    <mergeCell ref="M51:O51"/>
    <mergeCell ref="P52:S52"/>
    <mergeCell ref="I58:L58"/>
    <mergeCell ref="I59:L59"/>
    <mergeCell ref="R83:T83"/>
    <mergeCell ref="V1:Z1"/>
    <mergeCell ref="V2:Z2"/>
    <mergeCell ref="V4:Z4"/>
    <mergeCell ref="R81:T81"/>
    <mergeCell ref="R82:T82"/>
    <mergeCell ref="T50:AE50"/>
    <mergeCell ref="T51:AE51"/>
    <mergeCell ref="T52:AE52"/>
    <mergeCell ref="L26:T26"/>
    <mergeCell ref="U26:Y26"/>
    <mergeCell ref="U27:Y27"/>
    <mergeCell ref="Z27:AE27"/>
    <mergeCell ref="L28:T28"/>
    <mergeCell ref="U28:Y28"/>
    <mergeCell ref="Z28:AE28"/>
    <mergeCell ref="B8:AE8"/>
    <mergeCell ref="B11:AE11"/>
    <mergeCell ref="B14:AE14"/>
    <mergeCell ref="I53:L53"/>
    <mergeCell ref="I54:L54"/>
    <mergeCell ref="B47:H47"/>
    <mergeCell ref="B58:H58"/>
    <mergeCell ref="B59:H59"/>
    <mergeCell ref="B50:H50"/>
    <mergeCell ref="I56:L56"/>
    <mergeCell ref="M47:O47"/>
    <mergeCell ref="B51:H51"/>
    <mergeCell ref="I52:L52"/>
    <mergeCell ref="B52:H52"/>
    <mergeCell ref="B56:H56"/>
    <mergeCell ref="B57:H57"/>
    <mergeCell ref="I50:L50"/>
    <mergeCell ref="I51:L51"/>
    <mergeCell ref="B55:H55"/>
    <mergeCell ref="I49:L49"/>
    <mergeCell ref="B16:D16"/>
    <mergeCell ref="E16:I16"/>
    <mergeCell ref="J16:K16"/>
    <mergeCell ref="L16:T16"/>
    <mergeCell ref="B17:D17"/>
    <mergeCell ref="B43:H43"/>
    <mergeCell ref="B44:H44"/>
    <mergeCell ref="B45:H45"/>
    <mergeCell ref="T41:AE41"/>
    <mergeCell ref="T42:AE42"/>
    <mergeCell ref="T43:AE43"/>
    <mergeCell ref="I40:L40"/>
    <mergeCell ref="I43:L43"/>
    <mergeCell ref="Z19:AE19"/>
    <mergeCell ref="Z20:AE20"/>
    <mergeCell ref="L27:T27"/>
    <mergeCell ref="J27:K27"/>
    <mergeCell ref="E17:I17"/>
    <mergeCell ref="L25:T25"/>
    <mergeCell ref="B25:D25"/>
    <mergeCell ref="E25:I25"/>
    <mergeCell ref="J25:K25"/>
    <mergeCell ref="U16:Y16"/>
    <mergeCell ref="Z16:AE16"/>
    <mergeCell ref="P50:S50"/>
    <mergeCell ref="I46:L46"/>
    <mergeCell ref="I45:L45"/>
    <mergeCell ref="B40:H40"/>
    <mergeCell ref="B46:H46"/>
    <mergeCell ref="P40:S40"/>
    <mergeCell ref="P44:S44"/>
    <mergeCell ref="P43:S43"/>
    <mergeCell ref="B32:H32"/>
    <mergeCell ref="B33:H33"/>
    <mergeCell ref="B34:H34"/>
    <mergeCell ref="B41:H41"/>
    <mergeCell ref="B42:H42"/>
    <mergeCell ref="P47:S47"/>
    <mergeCell ref="I47:L47"/>
    <mergeCell ref="M50:O50"/>
    <mergeCell ref="I32:L32"/>
    <mergeCell ref="I41:L41"/>
    <mergeCell ref="I42:L42"/>
    <mergeCell ref="I44:L44"/>
    <mergeCell ref="M32:O32"/>
    <mergeCell ref="M33:O33"/>
    <mergeCell ref="M34:O34"/>
    <mergeCell ref="P34:S34"/>
    <mergeCell ref="U17:Y17"/>
    <mergeCell ref="Z17:AE17"/>
    <mergeCell ref="L24:T24"/>
    <mergeCell ref="U24:Y24"/>
    <mergeCell ref="Z24:AE24"/>
    <mergeCell ref="B30:AE30"/>
    <mergeCell ref="B31:L31"/>
    <mergeCell ref="P32:S32"/>
    <mergeCell ref="P33:S33"/>
    <mergeCell ref="Z18:AE18"/>
    <mergeCell ref="Z22:AE22"/>
    <mergeCell ref="Z29:AE29"/>
    <mergeCell ref="Z21:AE21"/>
    <mergeCell ref="B23:D23"/>
    <mergeCell ref="E23:I23"/>
    <mergeCell ref="J23:K23"/>
    <mergeCell ref="L23:T23"/>
    <mergeCell ref="U23:Y23"/>
    <mergeCell ref="Z23:AE23"/>
    <mergeCell ref="B21:D21"/>
    <mergeCell ref="E21:I21"/>
    <mergeCell ref="J21:K21"/>
    <mergeCell ref="L21:T21"/>
    <mergeCell ref="U21:Y21"/>
    <mergeCell ref="P41:S41"/>
    <mergeCell ref="P42:S42"/>
    <mergeCell ref="J17:K17"/>
    <mergeCell ref="L17:T17"/>
    <mergeCell ref="B18:D18"/>
    <mergeCell ref="E18:I18"/>
    <mergeCell ref="J18:K18"/>
    <mergeCell ref="L18:T18"/>
    <mergeCell ref="U18:Y18"/>
    <mergeCell ref="B22:D22"/>
    <mergeCell ref="E22:I22"/>
    <mergeCell ref="J22:K22"/>
    <mergeCell ref="L22:T22"/>
    <mergeCell ref="U22:Y22"/>
    <mergeCell ref="B19:D19"/>
    <mergeCell ref="E19:I19"/>
    <mergeCell ref="J19:K19"/>
    <mergeCell ref="L19:T19"/>
    <mergeCell ref="U19:Y19"/>
    <mergeCell ref="E20:I20"/>
    <mergeCell ref="J20:K20"/>
    <mergeCell ref="L20:T20"/>
    <mergeCell ref="U20:Y20"/>
    <mergeCell ref="B20:D20"/>
    <mergeCell ref="I33:L33"/>
    <mergeCell ref="I35:L35"/>
    <mergeCell ref="I36:L36"/>
    <mergeCell ref="I37:L37"/>
    <mergeCell ref="I38:L38"/>
    <mergeCell ref="I39:L39"/>
    <mergeCell ref="B36:H36"/>
    <mergeCell ref="P35:S35"/>
    <mergeCell ref="P36:S36"/>
    <mergeCell ref="P37:S37"/>
    <mergeCell ref="P38:S38"/>
    <mergeCell ref="P39:S39"/>
    <mergeCell ref="B35:H35"/>
    <mergeCell ref="I34:L34"/>
    <mergeCell ref="B37:H37"/>
    <mergeCell ref="B24:D24"/>
    <mergeCell ref="E24:I24"/>
    <mergeCell ref="J24:K24"/>
    <mergeCell ref="Z25:AE25"/>
    <mergeCell ref="U25:Y25"/>
    <mergeCell ref="P45:S45"/>
    <mergeCell ref="P46:S46"/>
    <mergeCell ref="M44:O44"/>
    <mergeCell ref="M45:O45"/>
    <mergeCell ref="M46:O46"/>
    <mergeCell ref="M36:O36"/>
    <mergeCell ref="M37:O37"/>
    <mergeCell ref="M38:O38"/>
    <mergeCell ref="M39:O39"/>
    <mergeCell ref="M40:O40"/>
    <mergeCell ref="M41:O41"/>
    <mergeCell ref="M42:O42"/>
    <mergeCell ref="M43:O43"/>
    <mergeCell ref="B38:H38"/>
    <mergeCell ref="B39:H39"/>
    <mergeCell ref="T32:AE32"/>
    <mergeCell ref="T33:AE33"/>
    <mergeCell ref="T34:AE34"/>
    <mergeCell ref="M35:O35"/>
  </mergeCells>
  <hyperlinks>
    <hyperlink ref="T43" r:id="rId1" xr:uid="{F2B8E727-4390-4407-8961-02B9DADEF0A7}"/>
  </hyperlinks>
  <printOptions horizontalCentered="1" verticalCentered="1"/>
  <pageMargins left="0.23622047244094491" right="0.23622047244094491" top="0.74803149606299213" bottom="0.74803149606299213" header="0.31496062992125984" footer="0.31496062992125984"/>
  <pageSetup scale="68"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D20"/>
  <sheetViews>
    <sheetView showGridLines="0" zoomScaleNormal="100" zoomScaleSheetLayoutView="90" workbookViewId="0">
      <selection activeCell="D13" sqref="D13"/>
    </sheetView>
  </sheetViews>
  <sheetFormatPr baseColWidth="10" defaultColWidth="11.42578125" defaultRowHeight="15" x14ac:dyDescent="0.25"/>
  <cols>
    <col min="1" max="1" width="3.42578125" customWidth="1"/>
    <col min="2" max="2" width="21.85546875" customWidth="1"/>
    <col min="3" max="3" width="22" customWidth="1"/>
    <col min="4" max="4" width="50.42578125" customWidth="1"/>
  </cols>
  <sheetData>
    <row r="2" spans="2:4" x14ac:dyDescent="0.25">
      <c r="B2" s="122" t="s">
        <v>98</v>
      </c>
      <c r="C2" s="122"/>
      <c r="D2" s="122"/>
    </row>
    <row r="3" spans="2:4" ht="15.75" thickBot="1" x14ac:dyDescent="0.3"/>
    <row r="4" spans="2:4" ht="15.75" thickBot="1" x14ac:dyDescent="0.3">
      <c r="B4" s="17" t="s">
        <v>3</v>
      </c>
      <c r="C4" s="18" t="s">
        <v>99</v>
      </c>
      <c r="D4" s="19" t="s">
        <v>100</v>
      </c>
    </row>
    <row r="5" spans="2:4" ht="27" customHeight="1" x14ac:dyDescent="0.25">
      <c r="B5" s="20" t="s">
        <v>101</v>
      </c>
      <c r="C5" s="25" t="s">
        <v>102</v>
      </c>
      <c r="D5" s="21" t="s">
        <v>103</v>
      </c>
    </row>
    <row r="6" spans="2:4" ht="27" customHeight="1" x14ac:dyDescent="0.25">
      <c r="B6" s="22" t="s">
        <v>104</v>
      </c>
      <c r="C6" s="33" t="s">
        <v>102</v>
      </c>
      <c r="D6" s="26" t="s">
        <v>105</v>
      </c>
    </row>
    <row r="7" spans="2:4" ht="27" customHeight="1" x14ac:dyDescent="0.25">
      <c r="B7" s="22" t="s">
        <v>106</v>
      </c>
      <c r="C7" s="33" t="s">
        <v>102</v>
      </c>
      <c r="D7" s="26" t="s">
        <v>105</v>
      </c>
    </row>
    <row r="8" spans="2:4" ht="27" customHeight="1" x14ac:dyDescent="0.25">
      <c r="B8" s="22" t="s">
        <v>107</v>
      </c>
      <c r="C8" s="33" t="s">
        <v>102</v>
      </c>
      <c r="D8" s="26" t="s">
        <v>105</v>
      </c>
    </row>
    <row r="9" spans="2:4" ht="27" customHeight="1" x14ac:dyDescent="0.25">
      <c r="B9" s="22" t="s">
        <v>108</v>
      </c>
      <c r="C9" s="33" t="s">
        <v>102</v>
      </c>
      <c r="D9" s="26" t="s">
        <v>105</v>
      </c>
    </row>
    <row r="10" spans="2:4" ht="27" customHeight="1" x14ac:dyDescent="0.25">
      <c r="B10" s="22" t="s">
        <v>109</v>
      </c>
      <c r="C10" s="33" t="s">
        <v>102</v>
      </c>
      <c r="D10" s="26" t="s">
        <v>105</v>
      </c>
    </row>
    <row r="11" spans="2:4" ht="27" customHeight="1" x14ac:dyDescent="0.25">
      <c r="B11" s="22" t="s">
        <v>110</v>
      </c>
      <c r="C11" s="33" t="s">
        <v>102</v>
      </c>
      <c r="D11" s="26" t="s">
        <v>105</v>
      </c>
    </row>
    <row r="12" spans="2:4" ht="27" customHeight="1" x14ac:dyDescent="0.25">
      <c r="B12" s="22" t="s">
        <v>111</v>
      </c>
      <c r="C12" s="24">
        <v>43643</v>
      </c>
      <c r="D12" s="26" t="s">
        <v>105</v>
      </c>
    </row>
    <row r="13" spans="2:4" ht="27" customHeight="1" x14ac:dyDescent="0.25">
      <c r="B13" s="22" t="s">
        <v>4</v>
      </c>
      <c r="C13" s="24">
        <v>44764</v>
      </c>
      <c r="D13" s="26" t="s">
        <v>105</v>
      </c>
    </row>
    <row r="14" spans="2:4" x14ac:dyDescent="0.25">
      <c r="B14" s="22" t="s">
        <v>112</v>
      </c>
      <c r="C14" s="7"/>
      <c r="D14" s="8"/>
    </row>
    <row r="15" spans="2:4" ht="15.75" thickBot="1" x14ac:dyDescent="0.3">
      <c r="B15" s="23" t="s">
        <v>113</v>
      </c>
      <c r="C15" s="9"/>
      <c r="D15" s="10"/>
    </row>
    <row r="20" spans="2:4" ht="35.25" customHeight="1" x14ac:dyDescent="0.25">
      <c r="B20" s="123"/>
      <c r="C20" s="123"/>
      <c r="D20" s="123"/>
    </row>
  </sheetData>
  <mergeCells count="2">
    <mergeCell ref="B2:D2"/>
    <mergeCell ref="B20:D20"/>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945C55-2BE1-411E-A745-C51FD4407B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Santiago Arturo Vanegas Santos</cp:lastModifiedBy>
  <cp:revision/>
  <dcterms:created xsi:type="dcterms:W3CDTF">2017-08-23T14:43:35Z</dcterms:created>
  <dcterms:modified xsi:type="dcterms:W3CDTF">2026-10-13T14:44:01Z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2026-05-19T20:03:49Z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c3f6333c-81ad-40eb-ade8-69d8564b7cb6</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