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Publicaciones/SGI/AP_034_GTI_20260630/"/>
    </mc:Choice>
  </mc:AlternateContent>
  <xr:revisionPtr revIDLastSave="36" documentId="8_{A6109A43-5BC9-4028-A701-57800917CD09}" xr6:coauthVersionLast="47" xr6:coauthVersionMax="47" xr10:uidLastSave="{0EBABF44-7916-4C3B-B4DD-92BA6584AE8D}"/>
  <bookViews>
    <workbookView xWindow="-120" yWindow="-120" windowWidth="29040" windowHeight="15720" xr2:uid="{00000000-000D-0000-FFFF-FFFF00000000}"/>
  </bookViews>
  <sheets>
    <sheet name="CP" sheetId="1" r:id="rId1"/>
    <sheet name="Control de Cambios" sheetId="2" r:id="rId2"/>
  </sheets>
  <definedNames>
    <definedName name="_xlnm.Print_Area" localSheetId="0">CP!$B$1:$AE$50</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0" i="1" l="1"/>
  <c r="I49" i="1"/>
  <c r="I48" i="1"/>
  <c r="I47" i="1"/>
  <c r="B55" i="1"/>
  <c r="B54" i="1"/>
  <c r="B53" i="1"/>
  <c r="B52" i="1"/>
  <c r="B51" i="1"/>
  <c r="R63" i="1"/>
  <c r="I44" i="1"/>
  <c r="B50" i="1"/>
  <c r="B49" i="1"/>
  <c r="B48" i="1"/>
  <c r="M36" i="1"/>
  <c r="M33" i="1"/>
  <c r="M32" i="1"/>
  <c r="I46" i="1"/>
  <c r="I45" i="1"/>
  <c r="M46" i="1"/>
  <c r="M45" i="1"/>
  <c r="M43" i="1"/>
  <c r="M42" i="1"/>
  <c r="M41" i="1"/>
  <c r="M40" i="1"/>
  <c r="M39" i="1"/>
  <c r="M38" i="1"/>
  <c r="I43" i="1"/>
  <c r="I42" i="1"/>
  <c r="I41" i="1"/>
  <c r="I40" i="1"/>
  <c r="I39" i="1"/>
  <c r="I38" i="1"/>
  <c r="I37" i="1"/>
  <c r="I36" i="1"/>
  <c r="B45" i="1"/>
  <c r="I35" i="1"/>
  <c r="B47" i="1"/>
  <c r="B46" i="1"/>
  <c r="B44" i="1"/>
  <c r="B43" i="1"/>
  <c r="B42" i="1"/>
  <c r="B41" i="1"/>
  <c r="B40" i="1"/>
  <c r="B39" i="1"/>
  <c r="B38" i="1"/>
  <c r="B37" i="1"/>
  <c r="P35" i="1"/>
  <c r="B35" i="1"/>
  <c r="B63" i="1"/>
  <c r="B61" i="1"/>
  <c r="M35" i="1" l="1"/>
  <c r="P34" i="1" l="1"/>
  <c r="B62" i="1"/>
  <c r="B36" i="1" l="1"/>
  <c r="M37" i="1"/>
  <c r="M34" i="1"/>
  <c r="I34" i="1" l="1"/>
  <c r="I32" i="1"/>
  <c r="B34" i="1" l="1"/>
  <c r="P33" i="1"/>
  <c r="P32" i="1"/>
  <c r="I33" i="1"/>
  <c r="B33" i="1"/>
  <c r="B32" i="1"/>
  <c r="R6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30" authorId="0" shapeId="0" xr:uid="{EC0ED6D2-973F-43C9-9B8F-DD35D951954C}">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<sst xmlns="http://schemas.openxmlformats.org/spreadsheetml/2006/main" count="150" uniqueCount="114">
  <si>
    <r>
      <t xml:space="preserve">NOMBRE DEL PROCESO: </t>
    </r>
    <r>
      <rPr>
        <b/>
        <sz val="11"/>
        <rFont val="Verdana"/>
        <family val="2"/>
      </rPr>
      <t>GESTIÓN DE INFRAESTRUCTURA Y TECNOLOGÍAS DE INFORMACIÓN</t>
    </r>
  </si>
  <si>
    <t>Código</t>
  </si>
  <si>
    <t>GTI-CP-001</t>
  </si>
  <si>
    <t>Versión</t>
  </si>
  <si>
    <t>009</t>
  </si>
  <si>
    <t>CARACTERIZACIÓN DEL PROCESO</t>
  </si>
  <si>
    <t xml:space="preserve">Fecha </t>
  </si>
  <si>
    <t>Clasificación de la
 información</t>
  </si>
  <si>
    <t>Pública</t>
  </si>
  <si>
    <t xml:space="preserve">OBJETIVO </t>
  </si>
  <si>
    <t>Mantener y gestionar la plataforma tecnológica existente e implementar nuevas soluciones tecnológicas que permitan la atención de trámites y servicios de forma eficiente, así como propender por la confidencialidad, integridad y disponibilidad de la información necesaria para el cumplimiento de las funciones asignadas a la Entidad, todo lo anterior alineado con las metodologías de gestión que el gobierno emita, la arquitectura empresarial y normas legales vigentes.</t>
  </si>
  <si>
    <t>ALCANCE</t>
  </si>
  <si>
    <t>Incluye la identificación de necesidades TIC, la definición del plan estratégico de Tecnologías de la Información, la gestión precontractual y contractual de inversión y funcionamiento, la gestión de los servicios de infraestructura y microinformática, la gestión e implementación de los proyectos TIC, la implementación, monitoreo y gestión de controles de seguridad informática, mantener y soportar el Laboratorio Forense y la adquisición y mejoramiento continuo de los sistemas de información.</t>
  </si>
  <si>
    <t>RESPONSABLE</t>
  </si>
  <si>
    <r>
      <rPr>
        <b/>
        <sz val="11"/>
        <rFont val="Verdana"/>
        <family val="2"/>
      </rPr>
      <t>Líder de Proceso</t>
    </r>
    <r>
      <rPr>
        <sz val="11"/>
        <rFont val="Verdana"/>
        <family val="2"/>
      </rPr>
      <t xml:space="preserve">
Director de Tecnología de la Información y las Comunicaciones
</t>
    </r>
    <r>
      <rPr>
        <b/>
        <sz val="11"/>
        <rFont val="Verdana"/>
        <family val="2"/>
      </rPr>
      <t xml:space="preserve">
Responsables de la Actualización:</t>
    </r>
    <r>
      <rPr>
        <sz val="11"/>
        <rFont val="Verdana"/>
        <family val="2"/>
      </rPr>
      <t xml:space="preserve"> 
1. Coordinador Grupo de Innovación, Desarrollo y Arquitectura de Aplicaciones, 
2. Coordinador Grupo de Sistemas y Arquitectura de Tecnología
3. Coordinador Grupo Arquitectura de Datos
4. Coordinador Grupo de Proyectos de Tecnología
5. Coordinador del Grupo de Seguridad e Informática Forense</t>
    </r>
  </si>
  <si>
    <t>PROVEEDOR</t>
  </si>
  <si>
    <t>ENTRADA/INSUMO</t>
  </si>
  <si>
    <t>CICLO PHVA</t>
  </si>
  <si>
    <t>ACTIVIDAD / DESCRIPCIÓN DE LA ACTIVIDAD</t>
  </si>
  <si>
    <t>SALIDA</t>
  </si>
  <si>
    <t>CLIENTE</t>
  </si>
  <si>
    <t xml:space="preserve">Entidades del estado 
Proceso Gestión Estratégica
Todos los Procesos </t>
  </si>
  <si>
    <t>-Normatividad aplicable y Marco Regulatorio Institucional
-Plan Nacional de Desarrollo
-Plan estratégico Sectorial 
-PETI-Sectorial
-Modelo Integrado de Planeación y Gestión
-Direccionamiento estratégico  institucional
-Políticas institucionales
-Arquitectura empresarial
-Necesidades de informac+H14ión y tecnología
Marco de Referencia de Arquitectura Empresarial (MAE- MGGTI- MGPTI)</t>
  </si>
  <si>
    <t>P</t>
  </si>
  <si>
    <t>Formular y actualizar políticas, lineamientos, estrategias, riesgos, planes y proyectos para la gestión de Tecnologías de la Información y comunicación, procurando la maximización de beneficios, la optimización de los recursos y la mitigación de los riesgo, a través de la definición del Plan Estratégico de Tecnología - PETI y la  implementación de los lineamientos de la Política de Gobierno y seguridad Digital. (MRAE).</t>
  </si>
  <si>
    <t>-Plan Estratégico de Tecnología (PETI), actualizado
-Formulario Único de Reporte y Avance de Gestión FURAG, actualizado
-Estrategia de Seguridad Digital  
-Plan de Seguridad y privacidad de la información
-Mecanismo de toma de decisiones de TI
-Informes y respuestas a solicitudes de organismos de control
-Plan de Recuperación de Desastres Tecnológicos
Plan de aplicabilidad de los lineamientos del Marco de Referencia de Arquitectura Empresarial (MAE- MGGTI- MGPTI)</t>
  </si>
  <si>
    <t>Todos los procesos 
Grupos de Interés
Sociedades y personas sujetos a supervisión
MINTIC</t>
  </si>
  <si>
    <t>Proceso Gestión de Infraestructura y Tecnologías de Información</t>
  </si>
  <si>
    <t>-Plan Estratégico de Tecnología (PETI) 
-Estrategia de Seguridad Digital
-Mapa de Ruta de Proyectos</t>
  </si>
  <si>
    <t>Formular o actualizar proyectos de inversión y de funcionamiento.
Definir el plan anual de adquisiciones.</t>
  </si>
  <si>
    <t>Plan anual de adquisiciones</t>
  </si>
  <si>
    <t>Todos los procesos</t>
  </si>
  <si>
    <t>H</t>
  </si>
  <si>
    <t>Realizar actividades precontractuales y contractuales.</t>
  </si>
  <si>
    <t>Contratos de bienes y servicios suscritos</t>
  </si>
  <si>
    <t>-Plan Estrategico de (PETI)
-Contratos de Bienes y Servicios
-Proyectos Sectoriales</t>
  </si>
  <si>
    <t>Establecer y ejecutar lineamientos generales para la correcta gestión de los recursos de tiempo, costos, Calidad, riesgos de los proyectos de tecnología de la Entidad,  generando valor y cumplimiento de la solución a las necesidades establecidas.</t>
  </si>
  <si>
    <t>-Proyectos o Soluciones implementadas
-Catálogo de Servicios Actualizado</t>
  </si>
  <si>
    <t xml:space="preserve">Todos los procesos
Grupos de Interés
Sociedades y personas sujetos a supervisión
Entidades Públicas Asociadas
Ciudadanos </t>
  </si>
  <si>
    <t>Contratistas y proveedores
Proceso Gestión de Infraestructura y Tecnologías de Información
Todos los Procesos de la Entidad</t>
  </si>
  <si>
    <t>-Necesidades de Software, de soporte a Sistemas de Información.
-Solicitudes, informes y requerimientos
-Plan estratégico de las tecnologías de la información y la comunicación PETI
-Plan de Seguridad y privacidad de la Información - Estrategia de Seguridad Digital
-Plan de tratamiento de riesgos de seguridad de la información</t>
  </si>
  <si>
    <t>Gestionar soluciones de necesidades para la adquisición, desarrollo y mantenimiento de software.</t>
  </si>
  <si>
    <t>-Catalogo de Software actualizado.
-Licenciamientos vigentes y servicios con soporte activo.</t>
  </si>
  <si>
    <t>Entidades del estado
Todos los procesos de la Entidad</t>
  </si>
  <si>
    <t>-Catalogo de Software actualizado
-Solicitudes, Incidencias, Requerimientos, actas de reuniones con Proveedores
-Estrategia de Seguridad Digital 
-Plan de Seguridad y privacidad de la Información
-Plan de tratamiento de riesgos de seguridad de la información
-Plan de Recuperación ante Desastres</t>
  </si>
  <si>
    <t>Gestionar y administrar la infraestructura tecnológica  de la Entidad para asegurar su capacidad, disponibilidad, continuidad y respaldo.
Realizar el monitoreo y gestión de eventos de la operación de los servicios tecnológicos, validando los criterios de calidad y la gestión de servicios, según los ANS acordados.
Gestionar las solicitudes, incidentes, problemas, necesidades e implementación de nuevas herramientas.</t>
  </si>
  <si>
    <t>-Identificación, evaluación y viabilidad de las necesidades TIC, de las áreas e Intendencias
-Contratos de productos y/o servicios de infraestructura TI.
-Tiquetes para la atención de servicios.
-Solución de requerimientos según ANS
-Diagnóstico de la infraestructura TI
-Informes de operación y plan de mejora del servicio.
-Cierre de salidas no conformes.
-Plan de Recuperación de desastres tecnológicos
-Informes de mantenimiento y funcionamiento de la Infraestructura tecnológica 
-Catálogo de Servicios</t>
  </si>
  <si>
    <t>Entidades del estado
Proceso Gestión de Infraestructura y Tecnologías de Información
Todos los procesos de la Entidad</t>
  </si>
  <si>
    <t>-Requerimientos e incidentes en servicios tecnológicos y plataforma tecnológica
-Catálogo de Servicios</t>
  </si>
  <si>
    <t>Atender y solucionar requerimientos, incidentes y problemas reportados tanto de infraestructura, como de microinformática y sistemas de información  y la gestión de servicios, según los ANS acordados.</t>
  </si>
  <si>
    <t>-Tiquetes de mesa de ayuda para la atención de servicios.
-Solución de requerimientos según ANS
-Reporte de Solución y lecciones aprendidas</t>
  </si>
  <si>
    <t>Todos los procesos
Proceso Gestión de Infraestructura y Tecnologías de Información</t>
  </si>
  <si>
    <t>1.Funcion Publica
2.Presidencia
3.Todos los procesos
4. Ministerio TIC</t>
  </si>
  <si>
    <t>1,2,3.Resoluciones-Politicas, lineamientos de Gobernanza de Datos y PNDI
3.Requerimientos por Correo Electrónico
3.Requerimientos por Radicado
3Solicitudes Mesa de Ayuda
4. Marco de Referencia de Arquitectura Empresarial (MAE, MGGTI y MGPTI)</t>
  </si>
  <si>
    <t>Gestionar e implementar la gobernanza de la infraestructura de datos es esencial para consolidar una estrategia sectorial alineada con el Plan Nacional de Desarrollo de Infraestructura de Datos (PNDI) y la Hoja de Ruta de Datos (HDR). En este sentido, se identifican y priorizan las iniciativas de datos más relevantes en el sector, estableciendo un marco para integrarlas dentro del Plan Estratégico de Tecnologías de la Información (PETI), garantizando así su alineación con los objetivos institucionales y estratégicos de la entidad
El Grupo de Arquitectua  de Datos gestionara información de la Superintendencia de Sociedades mediante el diseño y control del ciclo de vida de los datos, el gobierno de datos e información, la gestión de calidad, y la publicación en Datos Abiertos. Esta actividad abarca la identificación y manejo de datos maestros, transaccionales, de referencia y geoespaciales, con un enfoque en la preservación a largo plazo de documentos y datos electrónicos, conforme a los lineamientos del Archivo General de la Nación y la Política de Gobierno Digital. La DTIC, también asegura el uso eficiente de herramientas de análisis y el procesamiento de datos, apoyando la toma de decisiones informadas en servicios, políticas y proyectos de interés
El Grupo de Arquitectua  de Datos, garantizara la disponibilidad de los datos estadísticos que generen las áreas funcionales de la entidad
Atender, gestionar y generar la información, reportes, calidad de datos, procedimientos de extracción y transformación de la información y los datos de la Entidad para apoyar a las áreas en la toma de decisiones basadas en datos.</t>
  </si>
  <si>
    <t>1. Productos Resultantes de la HDR- PNDI
2. Soportes de gestión y lecciones aprendidas
3. Productos resultantes de la aplicabilidad del Dominio de Información del Modelo de Gobierno de TI</t>
  </si>
  <si>
    <t>1.3Proceso Gestión de Infraestructura y Tecnologías de Información
1,2,3Todos los procesos</t>
  </si>
  <si>
    <t>Proceso Investigaciones Administrativas, Proceso de Intervención, Proceso de liquidación judicial, Procesos Societarios</t>
  </si>
  <si>
    <t xml:space="preserve">Requerimientos de recolección de información en sociedades </t>
  </si>
  <si>
    <t>Aplicar técnicas de recolección, indexación, cargue de evidencias en servidores para investigaciones especiales. 
Custodia de evidencia recolectada.
Administración del laboratorio Forense. Asimismo, adquisición, actualización, asesoría sobre las herramientas de investigación forense.</t>
  </si>
  <si>
    <t>Información lista para uso de herramientas de investigación forense.
Inventarios de evidencias digitales.</t>
  </si>
  <si>
    <t>Entidades del Estado
Proceso Gestión Integral
Proceso Gestión de Infraestructura y Tecnologías de Información</t>
  </si>
  <si>
    <t>-Políticas instutucionales
-Normatividad aplicable y Marco Regulatorio Institucional
-Modelo Integrado de Planeación y Gestión
-Plan de tratamiento de riesgos de seguridad de la Información
-Plan de Recuperación ante desastres</t>
  </si>
  <si>
    <t xml:space="preserve">Aplicar controles y procedimientos definidos para cumplir con la Seguridad y Privacidad de la Información.
Definir e Implementar los lineamientos, herramientas y controles para la protección de la información digital en custodia de la Dirección de Tecnologías de la información y las comunicaciones  y la administración de la seguridad perimetral y digital de la Entidad.  </t>
  </si>
  <si>
    <t>-Registro de aplicación de controles
-Autodiagnósticos.
-Estrategia de Seguridad digital</t>
  </si>
  <si>
    <t>Proceso Gestión de Infraestructura y Tecnologías de Información
Todos los procesos</t>
  </si>
  <si>
    <t>Proceso Gestión Integral</t>
  </si>
  <si>
    <t xml:space="preserve">Orientaciones y directrices contempladas en los sistemas de gestión       </t>
  </si>
  <si>
    <t xml:space="preserve">Implementación de los sistemas de gestión: Ambiental, Calidad, Seguridad de la información, Seguridad y Salud en el Trabajo y Empresa Familiarmente Responsable.       </t>
  </si>
  <si>
    <t>Cumplimiento de requisitos en el marco de cada sistema de gestión y entrega de servicios que satisfagan las expectativas de los usuarios.</t>
  </si>
  <si>
    <t>Todos los procesos
Usuarios internos y externos
Entes certificadores
Entes de control</t>
  </si>
  <si>
    <t>Contratos en ejecución</t>
  </si>
  <si>
    <t>V</t>
  </si>
  <si>
    <t>Supervisar el cumplimiento de los contratos asociados a la adquisición, renovación, soporte y mantenimiento de la plataforma Tecnológica  de Hardware, Software y Comunicaciones de la Entidad.</t>
  </si>
  <si>
    <t>Informes de supervisión.</t>
  </si>
  <si>
    <t>Proceso Gestión de Infraestructura y Tecnologías de Información
Contratistas y Proveedores</t>
  </si>
  <si>
    <t>-Indicadores de gestión
-Reporte de controles de riesgos</t>
  </si>
  <si>
    <t>Verificar la gestión del proceso, conforme a lineamientos del gobierno y del Sistema de Gestión Integrado.</t>
  </si>
  <si>
    <t>Informes de cumplimiento</t>
  </si>
  <si>
    <t>Todos los procesos, Otras Entidades Estatales, Órganos de Control</t>
  </si>
  <si>
    <t>Informes de Auditorias internas y externas,  resultados de indicadores, oportunidades de mejora</t>
  </si>
  <si>
    <t>A</t>
  </si>
  <si>
    <t>Formular y ejecutar acciones correctivas, preventivas y de mejora necesarias, con base en las verificaciones realizadas y las no conformidades detectadas en el proceso de auditoría interna y externa.</t>
  </si>
  <si>
    <t>Planes  de Mejoramiento</t>
  </si>
  <si>
    <t>Todos los procesos, Otras Entidades Estatales, Órganos de control</t>
  </si>
  <si>
    <t>DOCUMENTOS ASOCIADOS</t>
  </si>
  <si>
    <t>DOCUMENTOS</t>
  </si>
  <si>
    <t>FORMATOS</t>
  </si>
  <si>
    <t>EXTERNOS</t>
  </si>
  <si>
    <t>https://www.supersociedades.gov.co/documents/107391/3472445/GINT-PR-013_IndexacionPreparacionInformacion.pdf/f7b4e805-1c8c-8e05-3f70-de03f4b8723a?t=1739821760761</t>
  </si>
  <si>
    <t xml:space="preserve">MEDICIÓN Y CONTROL </t>
  </si>
  <si>
    <t>REQUISITOS LEGALES</t>
  </si>
  <si>
    <t>OTROS REQUISITOS SGI</t>
  </si>
  <si>
    <t>Servicio No Conforme (N/A)</t>
  </si>
  <si>
    <t>Otros Requisitos (Según aplique)</t>
  </si>
  <si>
    <t>RECURSOS</t>
  </si>
  <si>
    <t>Recurso Humano - Recursos Financieros - Infraestructura</t>
  </si>
  <si>
    <t>Proceso: Gestión Integral, Código: GIN–FM–033, Versión: 001, Vigencia: 26/02/2025
Verifique que este documento corresponda a la versión vigente antes de su uso</t>
  </si>
  <si>
    <t>CONTROL DE CAMBIOS</t>
  </si>
  <si>
    <t>Fecha</t>
  </si>
  <si>
    <t xml:space="preserve">Descripción del Cambio </t>
  </si>
  <si>
    <t>001</t>
  </si>
  <si>
    <t>Sin dato</t>
  </si>
  <si>
    <t>Creación del documento</t>
  </si>
  <si>
    <t>002</t>
  </si>
  <si>
    <t>Actualización del documento</t>
  </si>
  <si>
    <t>003</t>
  </si>
  <si>
    <t>004</t>
  </si>
  <si>
    <t>005</t>
  </si>
  <si>
    <t>006</t>
  </si>
  <si>
    <t>007</t>
  </si>
  <si>
    <t>008</t>
  </si>
  <si>
    <t>010</t>
  </si>
  <si>
    <t>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</si>
</sst>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1"/>
      <color theme="1"/>
      <name val="Nunito"/>
    </font>
    <font>
      <u/>
      <sz val="11"/>
      <color theme="1"/>
      <name val="Nunito"/>
    </font>
    <font>
      <sz val="9"/>
      <color indexed="81"/>
      <name val="Tahoma"/>
      <family val="2"/>
    </font>
    <font>
      <b/>
      <sz val="11"/>
      <color theme="1"/>
      <name val="Verdana"/>
      <family val="2"/>
    </font>
    <font>
      <sz val="11"/>
      <color theme="1"/>
      <name val="Verdana"/>
      <family val="2"/>
    </font>
    <font>
      <sz val="9"/>
      <color theme="1"/>
      <name val="Nunito"/>
    </font>
    <font>
      <sz val="12"/>
      <color theme="1"/>
      <name val="Verdana"/>
      <family val="2"/>
    </font>
    <font>
      <sz val="11"/>
      <color theme="0"/>
      <name val="Nunito"/>
    </font>
    <font>
      <b/>
      <sz val="12"/>
      <color theme="0"/>
      <name val="Verdana"/>
      <family val="2"/>
    </font>
    <font>
      <sz val="11"/>
      <name val="Verdana"/>
      <family val="2"/>
    </font>
    <font>
      <b/>
      <sz val="11"/>
      <name val="Verdana"/>
      <family val="2"/>
    </font>
    <font>
      <u/>
      <sz val="11"/>
      <color theme="10"/>
      <name val="Verdana"/>
      <family val="2"/>
    </font>
    <font>
      <u/>
      <sz val="14"/>
      <color rgb="FF0000FF"/>
      <name val="Verdana"/>
      <family val="2"/>
    </font>
    <font>
      <b/>
      <sz val="14"/>
      <color theme="1"/>
      <name val="Verdana"/>
      <family val="2"/>
    </font>
    <font>
      <sz val="14"/>
      <color theme="1"/>
      <name val="Verdana"/>
      <family val="2"/>
    </font>
    <font>
      <u/>
      <sz val="14"/>
      <color theme="10"/>
      <name val="Verdana"/>
      <family val="2"/>
    </font>
    <font>
      <sz val="12"/>
      <color rgb="FF000000"/>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19">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textRotation="90"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0" fillId="0" borderId="1" xfId="0" applyBorder="1"/>
    <xf numFmtId="0" fontId="0" fillId="0" borderId="15" xfId="0" applyBorder="1"/>
    <xf numFmtId="0" fontId="0" fillId="0" borderId="17" xfId="0" applyBorder="1"/>
    <xf numFmtId="0" fontId="0" fillId="0" borderId="18" xfId="0" applyBorder="1"/>
    <xf numFmtId="0" fontId="12" fillId="2" borderId="0" xfId="0" applyFont="1" applyFill="1" applyAlignment="1">
      <alignment horizontal="left" vertical="center" wrapText="1"/>
    </xf>
    <xf numFmtId="0" fontId="9" fillId="2" borderId="0" xfId="0" applyFont="1" applyFill="1" applyAlignment="1">
      <alignment horizontal="left" vertical="center" wrapText="1"/>
    </xf>
    <xf numFmtId="0" fontId="9" fillId="0" borderId="0" xfId="0" applyFont="1" applyAlignment="1">
      <alignment horizontal="left" vertical="center" wrapText="1"/>
    </xf>
    <xf numFmtId="0" fontId="9" fillId="0" borderId="2" xfId="0" applyFont="1" applyBorder="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3" fillId="4" borderId="21" xfId="0"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3" xfId="0" applyFont="1" applyFill="1" applyBorder="1" applyAlignment="1">
      <alignment horizontal="center" vertical="center" wrapText="1"/>
    </xf>
    <xf numFmtId="49" fontId="14" fillId="2" borderId="19" xfId="0" applyNumberFormat="1" applyFont="1" applyFill="1" applyBorder="1" applyAlignment="1">
      <alignment vertical="center"/>
    </xf>
    <xf numFmtId="49" fontId="14" fillId="2" borderId="20" xfId="0" applyNumberFormat="1" applyFont="1" applyFill="1" applyBorder="1" applyAlignment="1">
      <alignment vertical="center"/>
    </xf>
    <xf numFmtId="49" fontId="14" fillId="2" borderId="14" xfId="0" applyNumberFormat="1" applyFont="1" applyFill="1" applyBorder="1" applyAlignment="1">
      <alignment vertical="center"/>
    </xf>
    <xf numFmtId="49" fontId="14" fillId="2" borderId="16" xfId="0" applyNumberFormat="1" applyFont="1" applyFill="1" applyBorder="1" applyAlignment="1">
      <alignment vertical="center"/>
    </xf>
    <xf numFmtId="14" fontId="21" fillId="0" borderId="1" xfId="0" applyNumberFormat="1" applyFont="1" applyBorder="1" applyAlignment="1">
      <alignment horizontal="center" vertical="center"/>
    </xf>
    <xf numFmtId="49" fontId="14" fillId="2" borderId="22" xfId="0" applyNumberFormat="1" applyFont="1" applyFill="1" applyBorder="1" applyAlignment="1">
      <alignment horizontal="center" vertical="center"/>
    </xf>
    <xf numFmtId="0" fontId="9" fillId="0" borderId="15" xfId="0" applyFont="1" applyBorder="1"/>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16" fillId="2" borderId="9"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10" xfId="1"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20" fillId="2" borderId="1"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2" borderId="0" xfId="0" applyFont="1" applyFill="1" applyAlignment="1">
      <alignment horizontal="center" vertical="center" wrapText="1"/>
    </xf>
    <xf numFmtId="0" fontId="8" fillId="3"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20" fillId="0" borderId="3" xfId="1" applyFont="1" applyBorder="1" applyAlignment="1">
      <alignment horizontal="center" vertical="center"/>
    </xf>
    <xf numFmtId="0" fontId="20" fillId="0" borderId="5" xfId="1" applyFont="1" applyBorder="1" applyAlignment="1">
      <alignment horizontal="center" vertical="center"/>
    </xf>
    <xf numFmtId="0" fontId="20" fillId="0" borderId="4" xfId="1" applyFont="1" applyBorder="1" applyAlignment="1">
      <alignment horizontal="center" vertical="center"/>
    </xf>
    <xf numFmtId="0" fontId="18" fillId="3" borderId="1" xfId="0" applyFont="1" applyFill="1" applyBorder="1" applyAlignment="1">
      <alignment horizontal="center" vertical="center" wrapText="1"/>
    </xf>
    <xf numFmtId="0" fontId="20" fillId="2" borderId="3" xfId="1" applyFont="1" applyFill="1" applyBorder="1" applyAlignment="1">
      <alignment horizontal="center" vertical="center" wrapText="1"/>
    </xf>
    <xf numFmtId="0" fontId="20" fillId="2" borderId="5" xfId="1" applyFont="1" applyFill="1" applyBorder="1" applyAlignment="1">
      <alignment horizontal="center" vertical="center" wrapText="1"/>
    </xf>
    <xf numFmtId="0" fontId="20" fillId="2" borderId="4"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6" fillId="2" borderId="10"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1" xfId="0" applyFont="1" applyFill="1" applyBorder="1" applyAlignment="1">
      <alignment horizontal="center" vertical="center"/>
    </xf>
    <xf numFmtId="14" fontId="14" fillId="2" borderId="1" xfId="0" applyNumberFormat="1" applyFont="1" applyFill="1" applyBorder="1" applyAlignment="1">
      <alignment horizontal="center" vertical="center"/>
    </xf>
    <xf numFmtId="0" fontId="4" fillId="2" borderId="1" xfId="0" applyFont="1" applyFill="1" applyBorder="1" applyAlignment="1">
      <alignment horizontal="center"/>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quotePrefix="1" applyFont="1" applyBorder="1" applyAlignment="1">
      <alignment horizontal="center" vertical="center" wrapText="1"/>
    </xf>
    <xf numFmtId="0" fontId="6" fillId="2" borderId="0" xfId="1" applyFont="1" applyFill="1" applyBorder="1" applyAlignment="1">
      <alignment horizontal="left" vertical="center" wrapText="1"/>
    </xf>
    <xf numFmtId="0" fontId="6" fillId="2" borderId="0" xfId="1" applyFont="1" applyFill="1" applyBorder="1" applyAlignment="1">
      <alignment vertical="center" wrapText="1"/>
    </xf>
    <xf numFmtId="0" fontId="14" fillId="2" borderId="0" xfId="0" applyFont="1" applyFill="1" applyAlignment="1">
      <alignment horizontal="center" vertical="center" wrapText="1"/>
    </xf>
    <xf numFmtId="0" fontId="10" fillId="0" borderId="0" xfId="0" applyFont="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16" fillId="2" borderId="6"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8" fillId="3"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5" fillId="3" borderId="1" xfId="0" applyFont="1" applyFill="1" applyBorder="1" applyAlignment="1">
      <alignment horizontal="left" vertical="center" wrapText="1"/>
    </xf>
    <xf numFmtId="0" fontId="16" fillId="0" borderId="9" xfId="1" applyFont="1" applyBorder="1" applyAlignment="1">
      <alignment horizontal="center" vertical="center" wrapText="1"/>
    </xf>
    <xf numFmtId="0" fontId="4" fillId="0" borderId="5"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wrapText="1"/>
    </xf>
    <xf numFmtId="0" fontId="16" fillId="2" borderId="9" xfId="1" applyFont="1" applyFill="1" applyBorder="1" applyAlignment="1">
      <alignment vertical="center" wrapText="1"/>
    </xf>
    <xf numFmtId="0" fontId="16" fillId="2" borderId="0" xfId="1" applyFont="1" applyFill="1" applyBorder="1" applyAlignment="1">
      <alignment vertical="center" wrapText="1"/>
    </xf>
    <xf numFmtId="0" fontId="16" fillId="2" borderId="10" xfId="1" applyFont="1" applyFill="1" applyBorder="1" applyAlignment="1">
      <alignment vertical="center" wrapText="1"/>
    </xf>
    <xf numFmtId="0" fontId="9"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6" fillId="2" borderId="11"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16" fillId="0" borderId="10" xfId="1" applyFont="1" applyBorder="1" applyAlignment="1">
      <alignment horizontal="center" vertical="center" wrapText="1"/>
    </xf>
    <xf numFmtId="0" fontId="16" fillId="0" borderId="0" xfId="1" applyFont="1" applyBorder="1" applyAlignment="1">
      <alignment horizontal="center"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144959</xdr:colOff>
      <xdr:row>0</xdr:row>
      <xdr:rowOff>65811</xdr:rowOff>
    </xdr:from>
    <xdr:to>
      <xdr:col>6</xdr:col>
      <xdr:colOff>222251</xdr:colOff>
      <xdr:row>3</xdr:row>
      <xdr:rowOff>306917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21209" y="65811"/>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upersociedades.gov.co/documents/107391/3472445/GINT-PR-013_IndexacionPreparacionInformacion.pdf/f7b4e805-1c8c-8e05-3f70-de03f4b8723a?t=1739821760761"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A80"/>
  <sheetViews>
    <sheetView showGridLines="0" tabSelected="1" zoomScale="85" zoomScaleNormal="85" workbookViewId="0"/>
  </sheetViews>
  <sheetFormatPr baseColWidth="10" defaultColWidth="11.42578125" defaultRowHeight="16.5" x14ac:dyDescent="0.25"/>
  <cols>
    <col min="1" max="1" width="1.42578125" style="2" customWidth="1"/>
    <col min="2" max="2" width="5.7109375" style="2" customWidth="1"/>
    <col min="3" max="3" width="14.85546875" style="2" customWidth="1"/>
    <col min="4" max="4" width="5.7109375" style="2" customWidth="1"/>
    <col min="5" max="5" width="6.5703125" style="2" customWidth="1"/>
    <col min="6" max="8" width="5.7109375" style="2" customWidth="1"/>
    <col min="9" max="9" width="50.28515625" style="2" customWidth="1"/>
    <col min="10" max="11" width="6.28515625" style="2" customWidth="1"/>
    <col min="12" max="12" width="17.7109375" style="2" customWidth="1"/>
    <col min="13" max="13" width="19.42578125" style="2" customWidth="1"/>
    <col min="14" max="14" width="18.42578125" style="2" customWidth="1"/>
    <col min="15" max="15" width="17.42578125" style="2" customWidth="1"/>
    <col min="16" max="16" width="15.140625" style="2" customWidth="1"/>
    <col min="17" max="17" width="15" style="2" customWidth="1"/>
    <col min="18" max="18" width="16.28515625" style="2" customWidth="1"/>
    <col min="19" max="19" width="14.7109375" style="2" customWidth="1"/>
    <col min="20" max="20" width="13.140625" style="2" customWidth="1"/>
    <col min="21" max="21" width="43.85546875" style="2" customWidth="1"/>
    <col min="22" max="24" width="6.7109375" style="2" customWidth="1"/>
    <col min="25" max="26" width="5.7109375" style="2" customWidth="1"/>
    <col min="27" max="30" width="6.7109375" style="2" customWidth="1"/>
    <col min="31" max="31" width="8.140625" style="2" customWidth="1"/>
    <col min="32" max="16384" width="11.42578125" style="2"/>
  </cols>
  <sheetData>
    <row r="1" spans="1:31" ht="30" customHeight="1" x14ac:dyDescent="0.25">
      <c r="A1" s="1"/>
      <c r="B1" s="78"/>
      <c r="C1" s="78"/>
      <c r="D1" s="78"/>
      <c r="E1" s="78"/>
      <c r="F1" s="78"/>
      <c r="G1" s="78"/>
      <c r="H1" s="78"/>
      <c r="I1" s="69" t="s">
        <v>0</v>
      </c>
      <c r="J1" s="69"/>
      <c r="K1" s="69"/>
      <c r="L1" s="69"/>
      <c r="M1" s="69"/>
      <c r="N1" s="69"/>
      <c r="O1" s="69"/>
      <c r="P1" s="69"/>
      <c r="Q1" s="69"/>
      <c r="R1" s="69"/>
      <c r="S1" s="69"/>
      <c r="T1" s="69"/>
      <c r="U1" s="69"/>
      <c r="V1" s="76" t="s">
        <v>1</v>
      </c>
      <c r="W1" s="76"/>
      <c r="X1" s="76"/>
      <c r="Y1" s="76"/>
      <c r="Z1" s="76"/>
      <c r="AA1" s="70" t="s">
        <v>2</v>
      </c>
      <c r="AB1" s="70"/>
      <c r="AC1" s="70"/>
      <c r="AD1" s="70"/>
      <c r="AE1" s="70"/>
    </row>
    <row r="2" spans="1:31" ht="30" customHeight="1" x14ac:dyDescent="0.25">
      <c r="A2" s="1"/>
      <c r="B2" s="78"/>
      <c r="C2" s="78"/>
      <c r="D2" s="78"/>
      <c r="E2" s="78"/>
      <c r="F2" s="78"/>
      <c r="G2" s="78"/>
      <c r="H2" s="78"/>
      <c r="I2" s="69"/>
      <c r="J2" s="69"/>
      <c r="K2" s="69"/>
      <c r="L2" s="69"/>
      <c r="M2" s="69"/>
      <c r="N2" s="69"/>
      <c r="O2" s="69"/>
      <c r="P2" s="69"/>
      <c r="Q2" s="69"/>
      <c r="R2" s="69"/>
      <c r="S2" s="69"/>
      <c r="T2" s="69"/>
      <c r="U2" s="69"/>
      <c r="V2" s="76" t="s">
        <v>3</v>
      </c>
      <c r="W2" s="76"/>
      <c r="X2" s="76"/>
      <c r="Y2" s="76"/>
      <c r="Z2" s="76"/>
      <c r="AA2" s="71" t="s">
        <v>4</v>
      </c>
      <c r="AB2" s="71"/>
      <c r="AC2" s="71"/>
      <c r="AD2" s="71"/>
      <c r="AE2" s="71"/>
    </row>
    <row r="3" spans="1:31" ht="30" customHeight="1" x14ac:dyDescent="0.25">
      <c r="A3" s="1"/>
      <c r="B3" s="78"/>
      <c r="C3" s="78"/>
      <c r="D3" s="78"/>
      <c r="E3" s="78"/>
      <c r="F3" s="78"/>
      <c r="G3" s="78"/>
      <c r="H3" s="78"/>
      <c r="I3" s="69" t="s">
        <v>5</v>
      </c>
      <c r="J3" s="69"/>
      <c r="K3" s="69"/>
      <c r="L3" s="69"/>
      <c r="M3" s="69"/>
      <c r="N3" s="69"/>
      <c r="O3" s="69"/>
      <c r="P3" s="69"/>
      <c r="Q3" s="69"/>
      <c r="R3" s="69"/>
      <c r="S3" s="69"/>
      <c r="T3" s="69"/>
      <c r="U3" s="69"/>
      <c r="V3" s="76" t="s">
        <v>6</v>
      </c>
      <c r="W3" s="76"/>
      <c r="X3" s="76"/>
      <c r="Y3" s="76"/>
      <c r="Z3" s="76"/>
      <c r="AA3" s="77">
        <v>44764</v>
      </c>
      <c r="AB3" s="70"/>
      <c r="AC3" s="70"/>
      <c r="AD3" s="70"/>
      <c r="AE3" s="70"/>
    </row>
    <row r="4" spans="1:31" ht="30" customHeight="1" x14ac:dyDescent="0.25">
      <c r="A4" s="1"/>
      <c r="B4" s="78"/>
      <c r="C4" s="78"/>
      <c r="D4" s="78"/>
      <c r="E4" s="78"/>
      <c r="F4" s="78"/>
      <c r="G4" s="78"/>
      <c r="H4" s="78"/>
      <c r="I4" s="69"/>
      <c r="J4" s="69"/>
      <c r="K4" s="69"/>
      <c r="L4" s="69"/>
      <c r="M4" s="69"/>
      <c r="N4" s="69"/>
      <c r="O4" s="69"/>
      <c r="P4" s="69"/>
      <c r="Q4" s="69"/>
      <c r="R4" s="69"/>
      <c r="S4" s="69"/>
      <c r="T4" s="69"/>
      <c r="U4" s="69"/>
      <c r="V4" s="69" t="s">
        <v>7</v>
      </c>
      <c r="W4" s="76"/>
      <c r="X4" s="76"/>
      <c r="Y4" s="76"/>
      <c r="Z4" s="76"/>
      <c r="AA4" s="72" t="s">
        <v>8</v>
      </c>
      <c r="AB4" s="72"/>
      <c r="AC4" s="72"/>
      <c r="AD4" s="72"/>
      <c r="AE4" s="72"/>
    </row>
    <row r="5" spans="1:31" ht="11.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24.95" customHeight="1" x14ac:dyDescent="0.25">
      <c r="A6" s="1"/>
      <c r="B6" s="98" t="s">
        <v>9</v>
      </c>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row>
    <row r="7" spans="1:31" ht="49.5" customHeight="1" x14ac:dyDescent="0.25">
      <c r="A7" s="1"/>
      <c r="B7" s="99" t="s">
        <v>10</v>
      </c>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row>
    <row r="8" spans="1:31" ht="8.1" customHeight="1" x14ac:dyDescent="0.25">
      <c r="A8" s="1"/>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row>
    <row r="9" spans="1:31" ht="24.95" customHeight="1" x14ac:dyDescent="0.25">
      <c r="A9" s="1"/>
      <c r="B9" s="100" t="s">
        <v>11</v>
      </c>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row>
    <row r="10" spans="1:31" ht="48.75" customHeight="1" x14ac:dyDescent="0.25">
      <c r="A10" s="1"/>
      <c r="B10" s="99" t="s">
        <v>12</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row>
    <row r="11" spans="1:31" ht="8.1" customHeight="1" x14ac:dyDescent="0.25">
      <c r="A11" s="1"/>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row>
    <row r="12" spans="1:31" ht="24.95" customHeight="1" x14ac:dyDescent="0.25">
      <c r="A12" s="1"/>
      <c r="B12" s="100" t="s">
        <v>13</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row>
    <row r="13" spans="1:31" ht="139.5" customHeight="1" x14ac:dyDescent="0.25">
      <c r="A13" s="1"/>
      <c r="B13" s="90" t="s">
        <v>14</v>
      </c>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2"/>
    </row>
    <row r="14" spans="1:31" ht="8.1" customHeight="1" x14ac:dyDescent="0.25">
      <c r="A14" s="1"/>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row>
    <row r="15" spans="1:31" s="5" customFormat="1" ht="31.5" customHeight="1" x14ac:dyDescent="0.25">
      <c r="A15" s="4"/>
      <c r="B15" s="46" t="s">
        <v>15</v>
      </c>
      <c r="C15" s="46"/>
      <c r="D15" s="46"/>
      <c r="E15" s="46" t="s">
        <v>16</v>
      </c>
      <c r="F15" s="46"/>
      <c r="G15" s="46"/>
      <c r="H15" s="46"/>
      <c r="I15" s="46"/>
      <c r="J15" s="46" t="s">
        <v>17</v>
      </c>
      <c r="K15" s="46"/>
      <c r="L15" s="73" t="s">
        <v>18</v>
      </c>
      <c r="M15" s="74"/>
      <c r="N15" s="74"/>
      <c r="O15" s="74"/>
      <c r="P15" s="74"/>
      <c r="Q15" s="74"/>
      <c r="R15" s="74"/>
      <c r="S15" s="74"/>
      <c r="T15" s="75"/>
      <c r="U15" s="46" t="s">
        <v>19</v>
      </c>
      <c r="V15" s="46"/>
      <c r="W15" s="46"/>
      <c r="X15" s="46"/>
      <c r="Y15" s="46"/>
      <c r="Z15" s="46" t="s">
        <v>20</v>
      </c>
      <c r="AA15" s="46"/>
      <c r="AB15" s="46"/>
      <c r="AC15" s="46"/>
      <c r="AD15" s="46"/>
      <c r="AE15" s="46"/>
    </row>
    <row r="16" spans="1:31" s="5" customFormat="1" ht="179.25" customHeight="1" x14ac:dyDescent="0.25">
      <c r="A16" s="4"/>
      <c r="B16" s="82" t="s">
        <v>21</v>
      </c>
      <c r="C16" s="83"/>
      <c r="D16" s="84"/>
      <c r="E16" s="85" t="s">
        <v>22</v>
      </c>
      <c r="F16" s="83"/>
      <c r="G16" s="83"/>
      <c r="H16" s="83"/>
      <c r="I16" s="84"/>
      <c r="J16" s="82" t="s">
        <v>23</v>
      </c>
      <c r="K16" s="84"/>
      <c r="L16" s="82" t="s">
        <v>24</v>
      </c>
      <c r="M16" s="83"/>
      <c r="N16" s="83"/>
      <c r="O16" s="83"/>
      <c r="P16" s="83"/>
      <c r="Q16" s="83"/>
      <c r="R16" s="83"/>
      <c r="S16" s="83"/>
      <c r="T16" s="84"/>
      <c r="U16" s="85" t="s">
        <v>25</v>
      </c>
      <c r="V16" s="83"/>
      <c r="W16" s="83"/>
      <c r="X16" s="83"/>
      <c r="Y16" s="84"/>
      <c r="Z16" s="82" t="s">
        <v>26</v>
      </c>
      <c r="AA16" s="83"/>
      <c r="AB16" s="83"/>
      <c r="AC16" s="83"/>
      <c r="AD16" s="83"/>
      <c r="AE16" s="84"/>
    </row>
    <row r="17" spans="1:31" s="5" customFormat="1" ht="74.25" customHeight="1" x14ac:dyDescent="0.25">
      <c r="A17" s="4"/>
      <c r="B17" s="96" t="s">
        <v>27</v>
      </c>
      <c r="C17" s="96"/>
      <c r="D17" s="96"/>
      <c r="E17" s="97" t="s">
        <v>28</v>
      </c>
      <c r="F17" s="96"/>
      <c r="G17" s="96"/>
      <c r="H17" s="96"/>
      <c r="I17" s="96"/>
      <c r="J17" s="96" t="s">
        <v>23</v>
      </c>
      <c r="K17" s="96"/>
      <c r="L17" s="82" t="s">
        <v>29</v>
      </c>
      <c r="M17" s="83"/>
      <c r="N17" s="83"/>
      <c r="O17" s="83"/>
      <c r="P17" s="83"/>
      <c r="Q17" s="83"/>
      <c r="R17" s="83"/>
      <c r="S17" s="83"/>
      <c r="T17" s="84"/>
      <c r="U17" s="82" t="s">
        <v>30</v>
      </c>
      <c r="V17" s="83"/>
      <c r="W17" s="83"/>
      <c r="X17" s="83"/>
      <c r="Y17" s="84"/>
      <c r="Z17" s="82" t="s">
        <v>31</v>
      </c>
      <c r="AA17" s="83"/>
      <c r="AB17" s="83"/>
      <c r="AC17" s="83"/>
      <c r="AD17" s="83"/>
      <c r="AE17" s="84"/>
    </row>
    <row r="18" spans="1:31" s="5" customFormat="1" ht="24.75" customHeight="1" x14ac:dyDescent="0.25">
      <c r="A18" s="4"/>
      <c r="B18" s="96" t="s">
        <v>31</v>
      </c>
      <c r="C18" s="96"/>
      <c r="D18" s="96"/>
      <c r="E18" s="96" t="s">
        <v>30</v>
      </c>
      <c r="F18" s="96"/>
      <c r="G18" s="96"/>
      <c r="H18" s="96"/>
      <c r="I18" s="96"/>
      <c r="J18" s="96" t="s">
        <v>32</v>
      </c>
      <c r="K18" s="96"/>
      <c r="L18" s="82" t="s">
        <v>33</v>
      </c>
      <c r="M18" s="83"/>
      <c r="N18" s="83"/>
      <c r="O18" s="83"/>
      <c r="P18" s="83"/>
      <c r="Q18" s="83"/>
      <c r="R18" s="83"/>
      <c r="S18" s="83"/>
      <c r="T18" s="84"/>
      <c r="U18" s="82" t="s">
        <v>34</v>
      </c>
      <c r="V18" s="83"/>
      <c r="W18" s="83"/>
      <c r="X18" s="83"/>
      <c r="Y18" s="84"/>
      <c r="Z18" s="82" t="s">
        <v>31</v>
      </c>
      <c r="AA18" s="83"/>
      <c r="AB18" s="83"/>
      <c r="AC18" s="83"/>
      <c r="AD18" s="83"/>
      <c r="AE18" s="84"/>
    </row>
    <row r="19" spans="1:31" s="5" customFormat="1" ht="72.75" customHeight="1" x14ac:dyDescent="0.25">
      <c r="A19" s="4"/>
      <c r="B19" s="82" t="s">
        <v>27</v>
      </c>
      <c r="C19" s="83"/>
      <c r="D19" s="84"/>
      <c r="E19" s="85" t="s">
        <v>35</v>
      </c>
      <c r="F19" s="83"/>
      <c r="G19" s="83"/>
      <c r="H19" s="83"/>
      <c r="I19" s="84"/>
      <c r="J19" s="82" t="s">
        <v>32</v>
      </c>
      <c r="K19" s="84"/>
      <c r="L19" s="82" t="s">
        <v>36</v>
      </c>
      <c r="M19" s="83"/>
      <c r="N19" s="83"/>
      <c r="O19" s="83"/>
      <c r="P19" s="83"/>
      <c r="Q19" s="83"/>
      <c r="R19" s="83"/>
      <c r="S19" s="83"/>
      <c r="T19" s="84"/>
      <c r="U19" s="85" t="s">
        <v>37</v>
      </c>
      <c r="V19" s="83"/>
      <c r="W19" s="83"/>
      <c r="X19" s="83"/>
      <c r="Y19" s="84"/>
      <c r="Z19" s="82" t="s">
        <v>38</v>
      </c>
      <c r="AA19" s="83"/>
      <c r="AB19" s="83"/>
      <c r="AC19" s="83"/>
      <c r="AD19" s="83"/>
      <c r="AE19" s="84"/>
    </row>
    <row r="20" spans="1:31" s="5" customFormat="1" ht="138" customHeight="1" x14ac:dyDescent="0.25">
      <c r="A20" s="4"/>
      <c r="B20" s="82" t="s">
        <v>39</v>
      </c>
      <c r="C20" s="83"/>
      <c r="D20" s="84"/>
      <c r="E20" s="85" t="s">
        <v>40</v>
      </c>
      <c r="F20" s="83"/>
      <c r="G20" s="83"/>
      <c r="H20" s="83"/>
      <c r="I20" s="84"/>
      <c r="J20" s="82" t="s">
        <v>32</v>
      </c>
      <c r="K20" s="84"/>
      <c r="L20" s="82" t="s">
        <v>41</v>
      </c>
      <c r="M20" s="83"/>
      <c r="N20" s="83"/>
      <c r="O20" s="83"/>
      <c r="P20" s="83"/>
      <c r="Q20" s="83"/>
      <c r="R20" s="83"/>
      <c r="S20" s="83"/>
      <c r="T20" s="84"/>
      <c r="U20" s="85" t="s">
        <v>42</v>
      </c>
      <c r="V20" s="83"/>
      <c r="W20" s="83"/>
      <c r="X20" s="83"/>
      <c r="Y20" s="84"/>
      <c r="Z20" s="82" t="s">
        <v>43</v>
      </c>
      <c r="AA20" s="83"/>
      <c r="AB20" s="83"/>
      <c r="AC20" s="83"/>
      <c r="AD20" s="83"/>
      <c r="AE20" s="84"/>
    </row>
    <row r="21" spans="1:31" s="5" customFormat="1" ht="135" customHeight="1" x14ac:dyDescent="0.25">
      <c r="A21" s="4"/>
      <c r="B21" s="82" t="s">
        <v>39</v>
      </c>
      <c r="C21" s="83" t="s">
        <v>39</v>
      </c>
      <c r="D21" s="84"/>
      <c r="E21" s="85" t="s">
        <v>44</v>
      </c>
      <c r="F21" s="83"/>
      <c r="G21" s="83"/>
      <c r="H21" s="83"/>
      <c r="I21" s="84"/>
      <c r="J21" s="82" t="s">
        <v>32</v>
      </c>
      <c r="K21" s="84"/>
      <c r="L21" s="82" t="s">
        <v>45</v>
      </c>
      <c r="M21" s="83"/>
      <c r="N21" s="83"/>
      <c r="O21" s="83"/>
      <c r="P21" s="83"/>
      <c r="Q21" s="83"/>
      <c r="R21" s="83"/>
      <c r="S21" s="83"/>
      <c r="T21" s="84"/>
      <c r="U21" s="85" t="s">
        <v>46</v>
      </c>
      <c r="V21" s="83"/>
      <c r="W21" s="83"/>
      <c r="X21" s="83"/>
      <c r="Y21" s="84"/>
      <c r="Z21" s="82" t="s">
        <v>47</v>
      </c>
      <c r="AA21" s="83"/>
      <c r="AB21" s="83"/>
      <c r="AC21" s="83"/>
      <c r="AD21" s="83"/>
      <c r="AE21" s="84"/>
    </row>
    <row r="22" spans="1:31" s="5" customFormat="1" ht="31.5" customHeight="1" x14ac:dyDescent="0.25">
      <c r="A22" s="4"/>
      <c r="B22" s="82" t="s">
        <v>31</v>
      </c>
      <c r="C22" s="83"/>
      <c r="D22" s="84"/>
      <c r="E22" s="85" t="s">
        <v>48</v>
      </c>
      <c r="F22" s="83"/>
      <c r="G22" s="83"/>
      <c r="H22" s="83"/>
      <c r="I22" s="84"/>
      <c r="J22" s="82" t="s">
        <v>32</v>
      </c>
      <c r="K22" s="84"/>
      <c r="L22" s="82" t="s">
        <v>49</v>
      </c>
      <c r="M22" s="83"/>
      <c r="N22" s="83"/>
      <c r="O22" s="83"/>
      <c r="P22" s="83"/>
      <c r="Q22" s="83"/>
      <c r="R22" s="83"/>
      <c r="S22" s="83"/>
      <c r="T22" s="84"/>
      <c r="U22" s="85" t="s">
        <v>50</v>
      </c>
      <c r="V22" s="83"/>
      <c r="W22" s="83"/>
      <c r="X22" s="83"/>
      <c r="Y22" s="84"/>
      <c r="Z22" s="82" t="s">
        <v>51</v>
      </c>
      <c r="AA22" s="83"/>
      <c r="AB22" s="83"/>
      <c r="AC22" s="83"/>
      <c r="AD22" s="83"/>
      <c r="AE22" s="84"/>
    </row>
    <row r="23" spans="1:31" s="5" customFormat="1" ht="270.75" customHeight="1" x14ac:dyDescent="0.25">
      <c r="A23" s="4"/>
      <c r="B23" s="82" t="s">
        <v>52</v>
      </c>
      <c r="C23" s="83"/>
      <c r="D23" s="84"/>
      <c r="E23" s="85" t="s">
        <v>53</v>
      </c>
      <c r="F23" s="83"/>
      <c r="G23" s="83"/>
      <c r="H23" s="83"/>
      <c r="I23" s="84"/>
      <c r="J23" s="82" t="s">
        <v>32</v>
      </c>
      <c r="K23" s="84"/>
      <c r="L23" s="82" t="s">
        <v>54</v>
      </c>
      <c r="M23" s="83"/>
      <c r="N23" s="83"/>
      <c r="O23" s="83"/>
      <c r="P23" s="83"/>
      <c r="Q23" s="83"/>
      <c r="R23" s="83"/>
      <c r="S23" s="83"/>
      <c r="T23" s="84"/>
      <c r="U23" s="82" t="s">
        <v>55</v>
      </c>
      <c r="V23" s="83"/>
      <c r="W23" s="83"/>
      <c r="X23" s="83"/>
      <c r="Y23" s="84"/>
      <c r="Z23" s="82" t="s">
        <v>56</v>
      </c>
      <c r="AA23" s="83"/>
      <c r="AB23" s="83"/>
      <c r="AC23" s="83"/>
      <c r="AD23" s="83"/>
      <c r="AE23" s="84"/>
    </row>
    <row r="24" spans="1:31" s="5" customFormat="1" ht="34.5" customHeight="1" x14ac:dyDescent="0.25">
      <c r="A24" s="4"/>
      <c r="B24" s="82" t="s">
        <v>57</v>
      </c>
      <c r="C24" s="83"/>
      <c r="D24" s="84"/>
      <c r="E24" s="85" t="s">
        <v>58</v>
      </c>
      <c r="F24" s="102"/>
      <c r="G24" s="102"/>
      <c r="H24" s="102"/>
      <c r="I24" s="103"/>
      <c r="J24" s="82" t="s">
        <v>32</v>
      </c>
      <c r="K24" s="84"/>
      <c r="L24" s="82" t="s">
        <v>59</v>
      </c>
      <c r="M24" s="83"/>
      <c r="N24" s="83"/>
      <c r="O24" s="83"/>
      <c r="P24" s="83"/>
      <c r="Q24" s="83"/>
      <c r="R24" s="83"/>
      <c r="S24" s="83"/>
      <c r="T24" s="84"/>
      <c r="U24" s="82" t="s">
        <v>60</v>
      </c>
      <c r="V24" s="83"/>
      <c r="W24" s="83"/>
      <c r="X24" s="83"/>
      <c r="Y24" s="84"/>
      <c r="Z24" s="82" t="s">
        <v>57</v>
      </c>
      <c r="AA24" s="83"/>
      <c r="AB24" s="83"/>
      <c r="AC24" s="83"/>
      <c r="AD24" s="83"/>
      <c r="AE24" s="84"/>
    </row>
    <row r="25" spans="1:31" ht="109.5" customHeight="1" x14ac:dyDescent="0.25">
      <c r="A25" s="3"/>
      <c r="B25" s="82" t="s">
        <v>61</v>
      </c>
      <c r="C25" s="83"/>
      <c r="D25" s="84"/>
      <c r="E25" s="85" t="s">
        <v>62</v>
      </c>
      <c r="F25" s="83"/>
      <c r="G25" s="83"/>
      <c r="H25" s="83"/>
      <c r="I25" s="84"/>
      <c r="J25" s="82" t="s">
        <v>32</v>
      </c>
      <c r="K25" s="84"/>
      <c r="L25" s="82" t="s">
        <v>63</v>
      </c>
      <c r="M25" s="83"/>
      <c r="N25" s="83"/>
      <c r="O25" s="83"/>
      <c r="P25" s="83"/>
      <c r="Q25" s="83"/>
      <c r="R25" s="83"/>
      <c r="S25" s="83"/>
      <c r="T25" s="84"/>
      <c r="U25" s="85" t="s">
        <v>64</v>
      </c>
      <c r="V25" s="83"/>
      <c r="W25" s="83"/>
      <c r="X25" s="83"/>
      <c r="Y25" s="84"/>
      <c r="Z25" s="82" t="s">
        <v>65</v>
      </c>
      <c r="AA25" s="83"/>
      <c r="AB25" s="83"/>
      <c r="AC25" s="83"/>
      <c r="AD25" s="83"/>
      <c r="AE25" s="84"/>
    </row>
    <row r="26" spans="1:31" ht="38.25" customHeight="1" x14ac:dyDescent="0.25">
      <c r="A26" s="3"/>
      <c r="B26" s="82" t="s">
        <v>66</v>
      </c>
      <c r="C26" s="83"/>
      <c r="D26" s="84"/>
      <c r="E26" s="85" t="s">
        <v>67</v>
      </c>
      <c r="F26" s="83"/>
      <c r="G26" s="83"/>
      <c r="H26" s="83"/>
      <c r="I26" s="84"/>
      <c r="J26" s="82" t="s">
        <v>32</v>
      </c>
      <c r="K26" s="84"/>
      <c r="L26" s="82" t="s">
        <v>68</v>
      </c>
      <c r="M26" s="83"/>
      <c r="N26" s="83"/>
      <c r="O26" s="83"/>
      <c r="P26" s="83"/>
      <c r="Q26" s="83"/>
      <c r="R26" s="83"/>
      <c r="S26" s="83"/>
      <c r="T26" s="84"/>
      <c r="U26" s="82" t="s">
        <v>69</v>
      </c>
      <c r="V26" s="83"/>
      <c r="W26" s="83"/>
      <c r="X26" s="83"/>
      <c r="Y26" s="84"/>
      <c r="Z26" s="82" t="s">
        <v>70</v>
      </c>
      <c r="AA26" s="83"/>
      <c r="AB26" s="83"/>
      <c r="AC26" s="83"/>
      <c r="AD26" s="83"/>
      <c r="AE26" s="84"/>
    </row>
    <row r="27" spans="1:31" ht="73.5" customHeight="1" x14ac:dyDescent="0.25">
      <c r="A27" s="3"/>
      <c r="B27" s="82" t="s">
        <v>27</v>
      </c>
      <c r="C27" s="83"/>
      <c r="D27" s="84"/>
      <c r="E27" s="85" t="s">
        <v>71</v>
      </c>
      <c r="F27" s="83"/>
      <c r="G27" s="83"/>
      <c r="H27" s="83"/>
      <c r="I27" s="84"/>
      <c r="J27" s="82" t="s">
        <v>72</v>
      </c>
      <c r="K27" s="84"/>
      <c r="L27" s="82" t="s">
        <v>73</v>
      </c>
      <c r="M27" s="83"/>
      <c r="N27" s="83"/>
      <c r="O27" s="83"/>
      <c r="P27" s="83"/>
      <c r="Q27" s="83"/>
      <c r="R27" s="83"/>
      <c r="S27" s="83"/>
      <c r="T27" s="84"/>
      <c r="U27" s="82" t="s">
        <v>74</v>
      </c>
      <c r="V27" s="83"/>
      <c r="W27" s="83"/>
      <c r="X27" s="83"/>
      <c r="Y27" s="84"/>
      <c r="Z27" s="82" t="s">
        <v>75</v>
      </c>
      <c r="AA27" s="83"/>
      <c r="AB27" s="83"/>
      <c r="AC27" s="83"/>
      <c r="AD27" s="83"/>
      <c r="AE27" s="84"/>
    </row>
    <row r="28" spans="1:31" ht="73.5" customHeight="1" x14ac:dyDescent="0.25">
      <c r="A28" s="3"/>
      <c r="B28" s="82" t="s">
        <v>27</v>
      </c>
      <c r="C28" s="83"/>
      <c r="D28" s="84"/>
      <c r="E28" s="85" t="s">
        <v>76</v>
      </c>
      <c r="F28" s="83"/>
      <c r="G28" s="83"/>
      <c r="H28" s="83"/>
      <c r="I28" s="84"/>
      <c r="J28" s="82" t="s">
        <v>72</v>
      </c>
      <c r="K28" s="84"/>
      <c r="L28" s="82" t="s">
        <v>77</v>
      </c>
      <c r="M28" s="83"/>
      <c r="N28" s="83"/>
      <c r="O28" s="83"/>
      <c r="P28" s="83"/>
      <c r="Q28" s="83"/>
      <c r="R28" s="83"/>
      <c r="S28" s="83"/>
      <c r="T28" s="84"/>
      <c r="U28" s="82" t="s">
        <v>78</v>
      </c>
      <c r="V28" s="83"/>
      <c r="W28" s="83"/>
      <c r="X28" s="83"/>
      <c r="Y28" s="84"/>
      <c r="Z28" s="82" t="s">
        <v>27</v>
      </c>
      <c r="AA28" s="83"/>
      <c r="AB28" s="83"/>
      <c r="AC28" s="83"/>
      <c r="AD28" s="83"/>
      <c r="AE28" s="84"/>
    </row>
    <row r="29" spans="1:31" ht="61.5" customHeight="1" x14ac:dyDescent="0.25">
      <c r="A29" s="3"/>
      <c r="B29" s="82" t="s">
        <v>79</v>
      </c>
      <c r="C29" s="83"/>
      <c r="D29" s="84"/>
      <c r="E29" s="85" t="s">
        <v>80</v>
      </c>
      <c r="F29" s="83"/>
      <c r="G29" s="83"/>
      <c r="H29" s="83"/>
      <c r="I29" s="84"/>
      <c r="J29" s="82" t="s">
        <v>81</v>
      </c>
      <c r="K29" s="84"/>
      <c r="L29" s="82" t="s">
        <v>82</v>
      </c>
      <c r="M29" s="83"/>
      <c r="N29" s="83"/>
      <c r="O29" s="83"/>
      <c r="P29" s="83"/>
      <c r="Q29" s="83"/>
      <c r="R29" s="83"/>
      <c r="S29" s="83"/>
      <c r="T29" s="84"/>
      <c r="U29" s="82" t="s">
        <v>83</v>
      </c>
      <c r="V29" s="83"/>
      <c r="W29" s="83"/>
      <c r="X29" s="83"/>
      <c r="Y29" s="84"/>
      <c r="Z29" s="82" t="s">
        <v>84</v>
      </c>
      <c r="AA29" s="83"/>
      <c r="AB29" s="83"/>
      <c r="AC29" s="83"/>
      <c r="AD29" s="83"/>
      <c r="AE29" s="84"/>
    </row>
    <row r="30" spans="1:31" x14ac:dyDescent="0.25">
      <c r="A30" s="1"/>
      <c r="B30" s="46" t="s">
        <v>85</v>
      </c>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row>
    <row r="31" spans="1:31" x14ac:dyDescent="0.25">
      <c r="A31" s="1"/>
      <c r="B31" s="46" t="s">
        <v>86</v>
      </c>
      <c r="C31" s="46"/>
      <c r="D31" s="46"/>
      <c r="E31" s="46"/>
      <c r="F31" s="46"/>
      <c r="G31" s="46"/>
      <c r="H31" s="46"/>
      <c r="I31" s="46"/>
      <c r="J31" s="46"/>
      <c r="K31" s="46"/>
      <c r="L31" s="46"/>
      <c r="M31" s="46" t="s">
        <v>87</v>
      </c>
      <c r="N31" s="46"/>
      <c r="O31" s="46"/>
      <c r="P31" s="46"/>
      <c r="Q31" s="46"/>
      <c r="R31" s="46"/>
      <c r="S31" s="46"/>
      <c r="T31" s="79" t="s">
        <v>88</v>
      </c>
      <c r="U31" s="80"/>
      <c r="V31" s="80"/>
      <c r="W31" s="80"/>
      <c r="X31" s="80"/>
      <c r="Y31" s="80"/>
      <c r="Z31" s="80"/>
      <c r="AA31" s="80"/>
      <c r="AB31" s="80"/>
      <c r="AC31" s="80"/>
      <c r="AD31" s="80"/>
      <c r="AE31" s="81"/>
    </row>
    <row r="32" spans="1:31" s="13" customFormat="1" ht="35.1" customHeight="1" x14ac:dyDescent="0.25">
      <c r="A32" s="12"/>
      <c r="B32" s="93" t="str">
        <f>HYPERLINK("https://www.supersociedades.gov.co/documents/107391/3472445/GTI-PR-001_RespaldoDatos.pdf","GTI-PR-001 Respaldo de Datos")</f>
        <v>GTI-PR-001 Respaldo de Datos</v>
      </c>
      <c r="C32" s="94"/>
      <c r="D32" s="94"/>
      <c r="E32" s="94"/>
      <c r="F32" s="94"/>
      <c r="G32" s="94"/>
      <c r="H32" s="95"/>
      <c r="I32" s="63" t="str">
        <f>HYPERLINK("https://www.supersociedades.gov.co/documents/107391/3472445/GTI-GU-007_PlanContingenciaExpedienteDigital.pdf","GTI-GU-007 Plan de contingencia expediente digital")</f>
        <v>GTI-GU-007 Plan de contingencia expediente digital</v>
      </c>
      <c r="J32" s="64"/>
      <c r="K32" s="64"/>
      <c r="L32" s="64"/>
      <c r="M32" s="93" t="str">
        <f>HYPERLINK("https://www.supersociedades.gov.co/documents/107391/3472110/GTI-FM-003_SolicitudCambioAmbienteProductivo.xlsx","GTI-FM-003 Solicitud de Cambio al ambiente productivo")</f>
        <v>GTI-FM-003 Solicitud de Cambio al ambiente productivo</v>
      </c>
      <c r="N32" s="94"/>
      <c r="O32" s="94"/>
      <c r="P32" s="93" t="str">
        <f>HYPERLINK("https://www.supersociedades.gov.co/documents/107391/3472110/GTI-FM-030_ArquitecturaSoftware.docx","GTI-FM-030 Documento arquitectura de software")</f>
        <v>GTI-FM-030 Documento arquitectura de software</v>
      </c>
      <c r="Q32" s="94"/>
      <c r="R32" s="94"/>
      <c r="S32" s="95"/>
      <c r="T32" s="104"/>
      <c r="U32" s="105"/>
      <c r="V32" s="105"/>
      <c r="W32" s="105"/>
      <c r="X32" s="105"/>
      <c r="Y32" s="105"/>
      <c r="Z32" s="105"/>
      <c r="AA32" s="105"/>
      <c r="AB32" s="105"/>
      <c r="AC32" s="105"/>
      <c r="AD32" s="105"/>
      <c r="AE32" s="106"/>
    </row>
    <row r="33" spans="1:31" s="13" customFormat="1" ht="35.1" customHeight="1" x14ac:dyDescent="0.25">
      <c r="A33" s="12"/>
      <c r="B33" s="63" t="str">
        <f>HYPERLINK("https://www.supersociedades.gov.co/documents/107391/3472445/GTI-PR-002_MantenimientosCorrectivosPreventivos.pdf","GTI-PR-002 Mantenimientos Preventivos y Correctivos")</f>
        <v>GTI-PR-002 Mantenimientos Preventivos y Correctivos</v>
      </c>
      <c r="C33" s="64"/>
      <c r="D33" s="64"/>
      <c r="E33" s="64"/>
      <c r="F33" s="64"/>
      <c r="G33" s="64"/>
      <c r="H33" s="68"/>
      <c r="I33" s="101" t="str">
        <f>HYPERLINK("https://www.supersociedades.gov.co/documents/107391/3472445/GTI-GU-009_UsabilidadPortalesWeb_Supersociedades.pdf","GTI-GU-009 Usabilidad Portales Web")</f>
        <v>GTI-GU-009 Usabilidad Portales Web</v>
      </c>
      <c r="J33" s="43"/>
      <c r="K33" s="43"/>
      <c r="L33" s="44"/>
      <c r="M33" s="63" t="str">
        <f>HYPERLINK("https://www.supersociedades.gov.co/documents/107391/3472110/GTI-FM-004_PlanPruebas.xlsx","GTI-FM-004 Plan de pruebas de contingencia tecnológica")</f>
        <v>GTI-FM-004 Plan de pruebas de contingencia tecnológica</v>
      </c>
      <c r="N33" s="64"/>
      <c r="O33" s="64"/>
      <c r="P33" s="63" t="str">
        <f>HYPERLINK("https://www.supersociedades.gov.co/documents/107391/3472110/GTI-FM-031_EspecificacionRequisitos.docx","GTI-FM-031 Especificación de requerimientos de software - ERS")</f>
        <v>GTI-FM-031 Especificación de requerimientos de software - ERS</v>
      </c>
      <c r="Q33" s="64"/>
      <c r="R33" s="64"/>
      <c r="S33" s="68"/>
      <c r="T33" s="42"/>
      <c r="U33" s="43"/>
      <c r="V33" s="43"/>
      <c r="W33" s="43"/>
      <c r="X33" s="43"/>
      <c r="Y33" s="43"/>
      <c r="Z33" s="43"/>
      <c r="AA33" s="43"/>
      <c r="AB33" s="43"/>
      <c r="AC33" s="43"/>
      <c r="AD33" s="43"/>
      <c r="AE33" s="44"/>
    </row>
    <row r="34" spans="1:31" s="13" customFormat="1" ht="35.1" customHeight="1" x14ac:dyDescent="0.25">
      <c r="A34" s="12"/>
      <c r="B34" s="63" t="str">
        <f>HYPERLINK("https://www.supersociedades.gov.co/documents/107391/3472445/GTI-PR-003_ImplementacionSistemasInformacion.pdf","GTI-PR-003 Implementación Sistemas de Información")</f>
        <v>GTI-PR-003 Implementación Sistemas de Información</v>
      </c>
      <c r="C34" s="64"/>
      <c r="D34" s="64"/>
      <c r="E34" s="64"/>
      <c r="F34" s="64"/>
      <c r="G34" s="64"/>
      <c r="H34" s="68"/>
      <c r="I34" s="63" t="str">
        <f>HYPERLINK("https://www.supersociedades.gov.co/documents/107391/3472445/GTI-GU-010_PlanContingenciaBPM.pdf/","GTI-GU-010 Plan de contingencia BPM")</f>
        <v>GTI-GU-010 Plan de contingencia BPM</v>
      </c>
      <c r="J34" s="64"/>
      <c r="K34" s="64"/>
      <c r="L34" s="64"/>
      <c r="M34" s="63" t="str">
        <f>HYPERLINK("https://www.supersociedades.gov.co/documents/107391/3472110/GTI-FM-005_AnalisisImpacto.xlsx","GTI-FM-005 Análisis de Impacto")</f>
        <v>GTI-FM-005 Análisis de Impacto</v>
      </c>
      <c r="N34" s="64"/>
      <c r="O34" s="64"/>
      <c r="P34" s="63" t="str">
        <f>HYPERLINK("https://www.supersociedades.gov.co/documents/107391/3472110/GTI-FM-032_InformePruebasContingencia.docx","GTI-FM-032 Informe de pruebas de contingencia")</f>
        <v>GTI-FM-032 Informe de pruebas de contingencia</v>
      </c>
      <c r="Q34" s="64"/>
      <c r="R34" s="64"/>
      <c r="S34" s="68"/>
      <c r="T34" s="42"/>
      <c r="U34" s="43"/>
      <c r="V34" s="43"/>
      <c r="W34" s="43"/>
      <c r="X34" s="43"/>
      <c r="Y34" s="43"/>
      <c r="Z34" s="43"/>
      <c r="AA34" s="43"/>
      <c r="AB34" s="43"/>
      <c r="AC34" s="43"/>
      <c r="AD34" s="43"/>
      <c r="AE34" s="44"/>
    </row>
    <row r="35" spans="1:31" s="13" customFormat="1" ht="35.1" customHeight="1" x14ac:dyDescent="0.25">
      <c r="A35" s="12"/>
      <c r="B35" s="63" t="str">
        <f>HYPERLINK("https://www.supersociedades.gov.co/documents/107391/3472445/GTI-PR-004_GobiernoEstrategiaTI.pdf","GTI-PR-004 Gobierto y Estrategia TI")</f>
        <v>GTI-PR-004 Gobierto y Estrategia TI</v>
      </c>
      <c r="C35" s="64"/>
      <c r="D35" s="64"/>
      <c r="E35" s="64"/>
      <c r="F35" s="64"/>
      <c r="G35" s="64"/>
      <c r="H35" s="68"/>
      <c r="I35" s="63" t="str">
        <f>HYPERLINK("https://www.supersociedades.gov.co/documents/107391/3472445/GTI-GU-011_PlanContinuidad_ATC.pdf","GTI-GU-011 Plan de contingencia atención al ciudadano")</f>
        <v>GTI-GU-011 Plan de contingencia atención al ciudadano</v>
      </c>
      <c r="J35" s="64"/>
      <c r="K35" s="64"/>
      <c r="L35" s="64"/>
      <c r="M35" s="63" t="str">
        <f>HYPERLINK("https://www.supersociedades.gov.co/documents/107391/3472110/GTI-FM-007_BitacoraAccesoCentroComputo.xlsx/","GTI-FM-007 Bitácora Acceso Centro de Computo")</f>
        <v>GTI-FM-007 Bitácora Acceso Centro de Computo</v>
      </c>
      <c r="N35" s="64"/>
      <c r="O35" s="64"/>
      <c r="P35" s="63" t="str">
        <f>HYPERLINK("https://www.supersociedades.gov.co/documents/107391/3472110/GTI-FM-033%20Verificaci%C3%B3n%20Alistamiento%20Equipos.xlsx","GTI-FM-033 Verificación Alistamiento de Equipos")</f>
        <v>GTI-FM-033 Verificación Alistamiento de Equipos</v>
      </c>
      <c r="Q35" s="64"/>
      <c r="R35" s="64"/>
      <c r="S35" s="68"/>
      <c r="T35" s="27"/>
      <c r="U35" s="28"/>
      <c r="V35" s="28"/>
      <c r="W35" s="28"/>
      <c r="X35" s="28"/>
      <c r="Y35" s="28"/>
      <c r="Z35" s="28"/>
      <c r="AA35" s="28"/>
      <c r="AB35" s="28"/>
      <c r="AC35" s="28"/>
      <c r="AD35" s="28"/>
      <c r="AE35" s="29"/>
    </row>
    <row r="36" spans="1:31" s="13" customFormat="1" ht="35.1" customHeight="1" x14ac:dyDescent="0.25">
      <c r="A36" s="12"/>
      <c r="B36" s="63" t="str">
        <f>HYPERLINK("https://www.supersociedades.gov.co/documents/107391/3472445/GTI-PR-006_CambiosAmbienteProductivo.pdf","GTI-PR-006 Gestión de cambios ambiente productivo")</f>
        <v>GTI-PR-006 Gestión de cambios ambiente productivo</v>
      </c>
      <c r="C36" s="64"/>
      <c r="D36" s="64"/>
      <c r="E36" s="64"/>
      <c r="F36" s="64"/>
      <c r="G36" s="64"/>
      <c r="H36" s="68"/>
      <c r="I36" s="63" t="str">
        <f>HYPERLINK("https://www.supersociedades.gov.co/documents/107391/3472445/GTI-GU-013_GuiaAdministracionSharePoint.pdf","GTI-GU-013 Guía para administración del SharePoint")</f>
        <v>GTI-GU-013 Guía para administración del SharePoint</v>
      </c>
      <c r="J36" s="64"/>
      <c r="K36" s="64"/>
      <c r="L36" s="64"/>
      <c r="M36" s="63" t="str">
        <f>HYPERLINK("https://www.supersociedades.gov.co/documents/107391/3472110/GTI-FM-010_ConceptoTecnicoEquipo.docx","GTI-FM-010 Concepto técnico de equipo de cómputo")</f>
        <v>GTI-FM-010 Concepto técnico de equipo de cómputo</v>
      </c>
      <c r="N36" s="64"/>
      <c r="O36" s="64"/>
      <c r="P36" s="63"/>
      <c r="Q36" s="64"/>
      <c r="R36" s="64"/>
      <c r="S36" s="68"/>
      <c r="T36" s="27"/>
      <c r="U36" s="28"/>
      <c r="V36" s="28"/>
      <c r="W36" s="28"/>
      <c r="X36" s="28"/>
      <c r="Y36" s="28"/>
      <c r="Z36" s="28"/>
      <c r="AA36" s="28"/>
      <c r="AB36" s="28"/>
      <c r="AC36" s="28"/>
      <c r="AD36" s="28"/>
      <c r="AE36" s="29"/>
    </row>
    <row r="37" spans="1:31" s="13" customFormat="1" ht="35.1" customHeight="1" x14ac:dyDescent="0.25">
      <c r="A37" s="12"/>
      <c r="B37" s="63" t="str">
        <f>HYPERLINK("https://www.supersociedades.gov.co/documents/107391/3472445/GTI-PR-010_GestionUsuariosPlataformaTecnologica.pdf","GTI-PR-010 Gestion Usuarios Plataforma Tecnológica")</f>
        <v>GTI-PR-010 Gestion Usuarios Plataforma Tecnológica</v>
      </c>
      <c r="C37" s="64"/>
      <c r="D37" s="64"/>
      <c r="E37" s="64"/>
      <c r="F37" s="64"/>
      <c r="G37" s="64"/>
      <c r="H37" s="68"/>
      <c r="I37" s="63" t="str">
        <f>HYPERLINK("https://www.supersociedades.gov.co/documents/107391/3472445/GTI-GU-015_PlanContingenciaFirewall.pdf","GTI-GU-015 Plan de Contingencia Firewall")</f>
        <v>GTI-GU-015 Plan de Contingencia Firewall</v>
      </c>
      <c r="J37" s="64"/>
      <c r="K37" s="64"/>
      <c r="L37" s="64"/>
      <c r="M37" s="63" t="str">
        <f>HYPERLINK("https://www.supersociedades.gov.co/documents/107391/3472110/GTI-FM-011_SolicitudRespaldoInformacion.xlsx","GTI-FM-011 Solicitud de Respaldo de Información")</f>
        <v>GTI-FM-011 Solicitud de Respaldo de Información</v>
      </c>
      <c r="N37" s="64"/>
      <c r="O37" s="64"/>
      <c r="P37" s="63"/>
      <c r="Q37" s="64"/>
      <c r="R37" s="64"/>
      <c r="S37" s="68"/>
      <c r="T37" s="27"/>
      <c r="U37" s="28"/>
      <c r="V37" s="28"/>
      <c r="W37" s="28"/>
      <c r="X37" s="28"/>
      <c r="Y37" s="28"/>
      <c r="Z37" s="28"/>
      <c r="AA37" s="28"/>
      <c r="AB37" s="28"/>
      <c r="AC37" s="28"/>
      <c r="AD37" s="28"/>
      <c r="AE37" s="29"/>
    </row>
    <row r="38" spans="1:31" s="13" customFormat="1" ht="35.1" customHeight="1" x14ac:dyDescent="0.25">
      <c r="A38" s="12"/>
      <c r="B38" s="63" t="str">
        <f>HYPERLINK("https://www.supersociedades.gov.co/documents/107391/3472445/GTI-PR-011_AdmonBodegaEvidenciasElementosForenses.pdf","GTI-PR-011 Administración de bodega de evidencias y elementos forenses")</f>
        <v>GTI-PR-011 Administración de bodega de evidencias y elementos forenses</v>
      </c>
      <c r="C38" s="64"/>
      <c r="D38" s="64"/>
      <c r="E38" s="64"/>
      <c r="F38" s="64"/>
      <c r="G38" s="64"/>
      <c r="H38" s="68"/>
      <c r="I38" s="63" t="str">
        <f>HYPERLINK("https://www.supersociedades.gov.co/documents/107391/3472445/GTI-GU-016_GestionProyectos.pdf","GTI-GU-016 Gestión de proyectos")</f>
        <v>GTI-GU-016 Gestión de proyectos</v>
      </c>
      <c r="J38" s="64"/>
      <c r="K38" s="64"/>
      <c r="L38" s="64"/>
      <c r="M38" s="63" t="str">
        <f>HYPERLINK("https://www.supersociedades.gov.co/documents/107391/3472110/GTI-FM-015_PlanCapacidad.xlsx/","GTI-FM-015 Plan de capacidad")</f>
        <v>GTI-FM-015 Plan de capacidad</v>
      </c>
      <c r="N38" s="64"/>
      <c r="O38" s="64"/>
      <c r="P38" s="63"/>
      <c r="Q38" s="64"/>
      <c r="R38" s="64"/>
      <c r="S38" s="68"/>
      <c r="T38" s="27"/>
      <c r="U38" s="28"/>
      <c r="V38" s="28"/>
      <c r="W38" s="28"/>
      <c r="X38" s="28"/>
      <c r="Y38" s="28"/>
      <c r="Z38" s="28"/>
      <c r="AA38" s="28"/>
      <c r="AB38" s="28"/>
      <c r="AC38" s="28"/>
      <c r="AD38" s="28"/>
      <c r="AE38" s="29"/>
    </row>
    <row r="39" spans="1:31" s="13" customFormat="1" ht="35.1" customHeight="1" x14ac:dyDescent="0.25">
      <c r="A39" s="12"/>
      <c r="B39" s="63" t="str">
        <f>HYPERLINK("https://www.supersociedades.gov.co/documents/107391/3472445/GTI-PR-012_ExtraccionEvidenciaDigital.pdf","GTI-PR-012 Extracción de evidencia digital")</f>
        <v>GTI-PR-012 Extracción de evidencia digital</v>
      </c>
      <c r="C39" s="64"/>
      <c r="D39" s="64"/>
      <c r="E39" s="64"/>
      <c r="F39" s="64"/>
      <c r="G39" s="64"/>
      <c r="H39" s="68"/>
      <c r="I39" s="63" t="str">
        <f>HYPERLINK("https://www.supersociedades.gov.co/documents/107391/3472445/GTI-GU-017_PlanContingenciaSwitchCore.pdf","GTI-GU-017 Plan de contingencia Switch Core")</f>
        <v>GTI-GU-017 Plan de contingencia Switch Core</v>
      </c>
      <c r="J39" s="64"/>
      <c r="K39" s="64"/>
      <c r="L39" s="64"/>
      <c r="M39" s="63" t="str">
        <f>HYPERLINK("https://www.supersociedades.gov.co/documents/107391/3472110/GTI-FM-016_ExtraccionEvidenciasForenses.docx","GTI-FM-016 Formato de extracción de evidencia digital")</f>
        <v>GTI-FM-016 Formato de extracción de evidencia digital</v>
      </c>
      <c r="N39" s="64"/>
      <c r="O39" s="64"/>
      <c r="P39" s="63"/>
      <c r="Q39" s="64"/>
      <c r="R39" s="64"/>
      <c r="S39" s="68"/>
      <c r="T39" s="27"/>
      <c r="U39" s="28"/>
      <c r="V39" s="28"/>
      <c r="W39" s="28"/>
      <c r="X39" s="28"/>
      <c r="Y39" s="28"/>
      <c r="Z39" s="28"/>
      <c r="AA39" s="28"/>
      <c r="AB39" s="28"/>
      <c r="AC39" s="28"/>
      <c r="AD39" s="28"/>
      <c r="AE39" s="29"/>
    </row>
    <row r="40" spans="1:31" s="13" customFormat="1" ht="35.1" customHeight="1" x14ac:dyDescent="0.25">
      <c r="A40" s="12"/>
      <c r="B40" s="63" t="str">
        <f>HYPERLINK("https://www.supersociedades.gov.co/documents/107391/3472445/GTI-PR-013_IndexacionPreparacionInformacion.pdf","GTI-PR-013_Indexación Preparación Información")</f>
        <v>GTI-PR-013_Indexación Preparación Información</v>
      </c>
      <c r="C40" s="64"/>
      <c r="D40" s="64"/>
      <c r="E40" s="64"/>
      <c r="F40" s="64"/>
      <c r="G40" s="64"/>
      <c r="H40" s="68"/>
      <c r="I40" s="63" t="str">
        <f>HYPERLINK("https://www.supersociedades.gov.co/documents/107391/3472445/GTI-GU-018_PlanContingenciaAplicacionesNube.pdf","GTI-GU-018 Guía plan de contingencia aplicaciones en la nube")</f>
        <v>GTI-GU-018 Guía plan de contingencia aplicaciones en la nube</v>
      </c>
      <c r="J40" s="64"/>
      <c r="K40" s="64"/>
      <c r="L40" s="64"/>
      <c r="M40" s="63" t="str">
        <f>HYPERLINK("https://www.supersociedades.gov.co/documents/107391/3472110/GTI-FM-017_CadenaCustodia.xlsx","GTI-FM-017_Cadena de Custodia")</f>
        <v>GTI-FM-017_Cadena de Custodia</v>
      </c>
      <c r="N40" s="64"/>
      <c r="O40" s="64"/>
      <c r="P40" s="63"/>
      <c r="Q40" s="64"/>
      <c r="R40" s="64"/>
      <c r="S40" s="64"/>
      <c r="T40" s="27"/>
      <c r="U40" s="113"/>
      <c r="V40" s="113"/>
      <c r="W40" s="113"/>
      <c r="X40" s="113"/>
      <c r="Y40" s="113"/>
      <c r="Z40" s="113"/>
      <c r="AA40" s="113"/>
      <c r="AB40" s="113"/>
      <c r="AC40" s="113"/>
      <c r="AD40" s="113"/>
      <c r="AE40" s="29"/>
    </row>
    <row r="41" spans="1:31" s="13" customFormat="1" ht="35.1" customHeight="1" x14ac:dyDescent="0.25">
      <c r="A41" s="12"/>
      <c r="B41" s="63" t="str">
        <f>HYPERLINK("https://www.supersociedades.gov.co/documents/107391/3472445/GTI-PR-014_EntregaDespliegueSI.pdf","GTI-PR-014 Entrega y Despliegue de Sistemas de Información")</f>
        <v>GTI-PR-014 Entrega y Despliegue de Sistemas de Información</v>
      </c>
      <c r="C41" s="64"/>
      <c r="D41" s="64"/>
      <c r="E41" s="64"/>
      <c r="F41" s="64"/>
      <c r="G41" s="64"/>
      <c r="H41" s="68"/>
      <c r="I41" s="63" t="str">
        <f>HYPERLINK("https://www.supersociedades.gov.co/documents/107391/3472445/GTI-GU-019_AuditoriaSIGSmoduloReformas%2CProcesosDatosBasicos.pdf","GTI-GU-019-Auditoria SIGS Modulo de Reformas, Modulo de Procesos y Datos Básicos")</f>
        <v>GTI-GU-019-Auditoria SIGS Modulo de Reformas, Modulo de Procesos y Datos Básicos</v>
      </c>
      <c r="J41" s="64"/>
      <c r="K41" s="64"/>
      <c r="L41" s="64"/>
      <c r="M41" s="63" t="str">
        <f>HYPERLINK("https://www.supersociedades.gov.co/documents/107391/3472110/GTI-FM-018_InventarioEvidenciaForense.xlsx","GTI-FM-018 Inventario de evidencias forenses")</f>
        <v>GTI-FM-018 Inventario de evidencias forenses</v>
      </c>
      <c r="N41" s="64"/>
      <c r="O41" s="64"/>
      <c r="P41" s="63"/>
      <c r="Q41" s="64"/>
      <c r="R41" s="64"/>
      <c r="S41" s="64"/>
      <c r="T41" s="42"/>
      <c r="U41" s="112"/>
      <c r="V41" s="112"/>
      <c r="W41" s="112"/>
      <c r="X41" s="112"/>
      <c r="Y41" s="112"/>
      <c r="Z41" s="112"/>
      <c r="AA41" s="112"/>
      <c r="AB41" s="112"/>
      <c r="AC41" s="112"/>
      <c r="AD41" s="112"/>
      <c r="AE41" s="44"/>
    </row>
    <row r="42" spans="1:31" s="13" customFormat="1" ht="35.1" customHeight="1" x14ac:dyDescent="0.25">
      <c r="A42" s="12"/>
      <c r="B42" s="63" t="str">
        <f>HYPERLINK("https://www.supersociedades.gov.co/documents/107391/3472445/GTI-PR-015_BajaAplicativos.pdf","GTI-PR-015 Baja de aplicativos y del software en desuso" )</f>
        <v>GTI-PR-015 Baja de aplicativos y del software en desuso</v>
      </c>
      <c r="C42" s="64"/>
      <c r="D42" s="64"/>
      <c r="E42" s="64"/>
      <c r="F42" s="64"/>
      <c r="G42" s="64"/>
      <c r="H42" s="64"/>
      <c r="I42" s="101" t="str">
        <f>HYPERLINK("https://www.supersociedades.gov.co/documents/107391/3472445/GTI-GU-020_LineamientosArquitecturaDesarrolloSoftware.pdf","GTI-GU-020 Lineamientos de arquitectura y desarrollo de software")</f>
        <v>GTI-GU-020 Lineamientos de arquitectura y desarrollo de software</v>
      </c>
      <c r="J42" s="112"/>
      <c r="K42" s="112"/>
      <c r="L42" s="44"/>
      <c r="M42" s="63" t="str">
        <f>HYPERLINK("https://www.supersociedades.gov.co/documents/107391/3472110/GTI-FM-019_EntregaRecepcionEvidenciaForense.docx","GTI-FM-019 Entrega / recepción de evidencia forense")</f>
        <v>GTI-FM-019 Entrega / recepción de evidencia forense</v>
      </c>
      <c r="N42" s="64"/>
      <c r="O42" s="64"/>
      <c r="P42" s="63"/>
      <c r="Q42" s="64"/>
      <c r="R42" s="64"/>
      <c r="S42" s="64"/>
      <c r="T42" s="42"/>
      <c r="U42" s="112"/>
      <c r="V42" s="112"/>
      <c r="W42" s="112"/>
      <c r="X42" s="112"/>
      <c r="Y42" s="112"/>
      <c r="Z42" s="112"/>
      <c r="AA42" s="112"/>
      <c r="AB42" s="112"/>
      <c r="AC42" s="112"/>
      <c r="AD42" s="112"/>
      <c r="AE42" s="44"/>
    </row>
    <row r="43" spans="1:31" s="13" customFormat="1" ht="43.5" customHeight="1" x14ac:dyDescent="0.25">
      <c r="A43" s="12"/>
      <c r="B43" s="63" t="str">
        <f>HYPERLINK("https://www.supersociedades.gov.co/documents/107391/3472445/GTI-PR-016_RespaldoyBorradodeInformacion.pdf/","GTI-PR-016 Respaldo y borrado de información para equipos de funcionarios y contratistas" )</f>
        <v>GTI-PR-016 Respaldo y borrado de información para equipos de funcionarios y contratistas</v>
      </c>
      <c r="C43" s="64"/>
      <c r="D43" s="64"/>
      <c r="E43" s="64"/>
      <c r="F43" s="64"/>
      <c r="G43" s="64"/>
      <c r="H43" s="64"/>
      <c r="I43" s="101" t="str">
        <f>HYPERLINK("https://www.supersociedades.gov.co/documents/107391/3472445/GTI-GU-021_CableadoEstructuradoInstalacionPuntosRed.pdf","GTI-GU-021 Cableado Estructurado y nuevos puntos de red")</f>
        <v>GTI-GU-021 Cableado Estructurado y nuevos puntos de red</v>
      </c>
      <c r="J43" s="112"/>
      <c r="K43" s="112"/>
      <c r="L43" s="44"/>
      <c r="M43" s="63" t="str">
        <f>HYPERLINK("https://www.supersociedades.gov.co/documents/107391/3472110/GTI-FM-021_FormatoHistoriaUsuarios.docx","GTI-FM-021 Formato Historia Usuario")</f>
        <v>GTI-FM-021 Formato Historia Usuario</v>
      </c>
      <c r="N43" s="64"/>
      <c r="O43" s="68"/>
      <c r="P43" s="64"/>
      <c r="Q43" s="64"/>
      <c r="R43" s="64"/>
      <c r="S43" s="64"/>
      <c r="T43" s="101" t="s">
        <v>89</v>
      </c>
      <c r="U43" s="112"/>
      <c r="V43" s="112"/>
      <c r="W43" s="112"/>
      <c r="X43" s="112"/>
      <c r="Y43" s="112"/>
      <c r="Z43" s="112"/>
      <c r="AA43" s="112"/>
      <c r="AB43" s="112"/>
      <c r="AC43" s="112"/>
      <c r="AD43" s="112"/>
      <c r="AE43" s="44"/>
    </row>
    <row r="44" spans="1:31" s="13" customFormat="1" ht="35.1" customHeight="1" x14ac:dyDescent="0.25">
      <c r="A44" s="12"/>
      <c r="B44" s="63" t="str">
        <f>HYPERLINK("https://www.supersociedades.gov.co/documents/107391/3472445/GTI-PR-017_GestionCapacidad.pdf/","GTI-PR-017 Gestión de la capacidad de la infraestructura tecnológica")</f>
        <v>GTI-PR-017 Gestión de la capacidad de la infraestructura tecnológica</v>
      </c>
      <c r="C44" s="64"/>
      <c r="D44" s="64"/>
      <c r="E44" s="64"/>
      <c r="F44" s="64"/>
      <c r="G44" s="64"/>
      <c r="H44" s="64"/>
      <c r="I44" s="63" t="str">
        <f>HYPERLINK("https://www.supersociedades.gov.co/documents/107391/3472445/GTI-GU-022_%20Guia_Construcci%C3%B3n_%20Estudios_previos_DTIC.pdf","GTI-GU-022 Guía Complementaria para la Construcción de Estudio de Conveniencia y Oportunidad para la DTIC")</f>
        <v>GTI-GU-022 Guía Complementaria para la Construcción de Estudio de Conveniencia y Oportunidad para la DTIC</v>
      </c>
      <c r="J44" s="64"/>
      <c r="K44" s="64"/>
      <c r="L44" s="68"/>
      <c r="M44" s="63"/>
      <c r="N44" s="64"/>
      <c r="O44" s="68"/>
      <c r="P44" s="64"/>
      <c r="Q44" s="64"/>
      <c r="R44" s="64"/>
      <c r="S44" s="64"/>
      <c r="T44" s="27"/>
      <c r="U44" s="113"/>
      <c r="V44" s="113"/>
      <c r="W44" s="113"/>
      <c r="X44" s="113"/>
      <c r="Y44" s="113"/>
      <c r="Z44" s="113"/>
      <c r="AA44" s="113"/>
      <c r="AB44" s="113"/>
      <c r="AC44" s="113"/>
      <c r="AD44" s="113"/>
      <c r="AE44" s="29"/>
    </row>
    <row r="45" spans="1:31" s="13" customFormat="1" ht="48" customHeight="1" x14ac:dyDescent="0.25">
      <c r="A45" s="12"/>
      <c r="B45" s="63" t="str">
        <f>HYPERLINK("https://www.supersociedades.gov.co/documents/107391/3472445/GTI-PR-018_RecepcionControlCreacionTablerosBI.pdf","GTI-PR-018 Recepción y Control de Creación de Tableros BI")</f>
        <v>GTI-PR-018 Recepción y Control de Creación de Tableros BI</v>
      </c>
      <c r="C45" s="64"/>
      <c r="D45" s="64"/>
      <c r="E45" s="64"/>
      <c r="F45" s="64"/>
      <c r="G45" s="64"/>
      <c r="H45" s="64"/>
      <c r="I45" s="63" t="str">
        <f>HYPERLINK("https://www.supersociedades.gov.co/documents/107391/3472445/GTI-GU-023_%20Estrategia_Uso_Apropiaci%C3%B3n_TI.pdf","GTI-GU-023 Estrategia Uso Apropiación TI")</f>
        <v>GTI-GU-023 Estrategia Uso Apropiación TI</v>
      </c>
      <c r="J45" s="64"/>
      <c r="K45" s="64"/>
      <c r="L45" s="68"/>
      <c r="M45" s="63" t="str">
        <f>HYPERLINK("https://www.supersociedades.gov.co/documents/107391/3472110/GTI-FM-025_RegistroTratamientoIncidentes.xlsx/","GTI-FM-025 Registro y tratamiento de incidentes de seguridad de la información")</f>
        <v>GTI-FM-025 Registro y tratamiento de incidentes de seguridad de la información</v>
      </c>
      <c r="N45" s="64"/>
      <c r="O45" s="68"/>
      <c r="P45" s="64"/>
      <c r="Q45" s="64"/>
      <c r="R45" s="64"/>
      <c r="S45" s="64"/>
      <c r="T45" s="27"/>
      <c r="U45" s="113"/>
      <c r="V45" s="113"/>
      <c r="W45" s="113"/>
      <c r="X45" s="113"/>
      <c r="Y45" s="113"/>
      <c r="Z45" s="113"/>
      <c r="AA45" s="113"/>
      <c r="AB45" s="113"/>
      <c r="AC45" s="113"/>
      <c r="AD45" s="113"/>
      <c r="AE45" s="29"/>
    </row>
    <row r="46" spans="1:31" s="13" customFormat="1" ht="35.1" customHeight="1" x14ac:dyDescent="0.25">
      <c r="A46" s="12"/>
      <c r="B46" s="63" t="str">
        <f>HYPERLINK("https://www.supersociedades.gov.co/documents/107391/3472445/GTI-PR-019_InteligenciaAmenazas.pdf/","GINT-PR-019 Inteligencia de Amenazas")</f>
        <v>GINT-PR-019 Inteligencia de Amenazas</v>
      </c>
      <c r="C46" s="64"/>
      <c r="D46" s="64"/>
      <c r="E46" s="64"/>
      <c r="F46" s="64"/>
      <c r="G46" s="64"/>
      <c r="H46" s="64"/>
      <c r="I46" s="63" t="str">
        <f>HYPERLINK("https://www.supersociedades.gov.co/documents/107391/3472445/GTI-GU-024%20Plan_Contingencia_Gestor_Documental.pdf","GTI-GU-024 Plan de Contingencia Gestor Documental")</f>
        <v>GTI-GU-024 Plan de Contingencia Gestor Documental</v>
      </c>
      <c r="J46" s="64"/>
      <c r="K46" s="64"/>
      <c r="L46" s="68"/>
      <c r="M46" s="63" t="str">
        <f>HYPERLINK("https://www.supersociedades.gov.co/documents/107391/3472110/GTI-FM-026_InformacionCondicionesComoUsuario.docx","GTI-FM-026 Información de condiciones como usuario")</f>
        <v>GTI-FM-026 Información de condiciones como usuario</v>
      </c>
      <c r="N46" s="64"/>
      <c r="O46" s="68"/>
      <c r="P46" s="64"/>
      <c r="Q46" s="64"/>
      <c r="R46" s="64"/>
      <c r="S46" s="64"/>
      <c r="T46" s="27"/>
      <c r="U46" s="113"/>
      <c r="V46" s="113"/>
      <c r="W46" s="113"/>
      <c r="X46" s="113"/>
      <c r="Y46" s="113"/>
      <c r="Z46" s="113"/>
      <c r="AA46" s="113"/>
      <c r="AB46" s="113"/>
      <c r="AC46" s="113"/>
      <c r="AD46" s="113"/>
      <c r="AE46" s="29"/>
    </row>
    <row r="47" spans="1:31" s="13" customFormat="1" ht="35.1" customHeight="1" x14ac:dyDescent="0.25">
      <c r="A47" s="12"/>
      <c r="B47" s="63" t="str">
        <f>HYPERLINK("https://www.supersociedades.gov.co/documents/107391/3472445/GTI-PR-020%20Intercambio_Informacion.pdf","GINT-PR-020 Intercambio de Información")</f>
        <v>GINT-PR-020 Intercambio de Información</v>
      </c>
      <c r="C47" s="64"/>
      <c r="D47" s="64"/>
      <c r="E47" s="64"/>
      <c r="F47" s="64"/>
      <c r="G47" s="64"/>
      <c r="H47" s="64"/>
      <c r="I47" s="101" t="str">
        <f>HYPERLINK("https://www.supersociedades.gov.co/documents/107391/3472445/GTI-GU-025_GestionVulnerabilidades.pdf","GTI-GU-025 Gestión de vulnerabilidades")</f>
        <v>GTI-GU-025 Gestión de vulnerabilidades</v>
      </c>
      <c r="J47" s="118"/>
      <c r="K47" s="118"/>
      <c r="L47" s="117"/>
      <c r="M47" s="63"/>
      <c r="N47" s="64"/>
      <c r="O47" s="68"/>
      <c r="P47" s="64"/>
      <c r="Q47" s="64"/>
      <c r="R47" s="64"/>
      <c r="S47" s="64"/>
      <c r="T47" s="27"/>
      <c r="U47" s="113"/>
      <c r="V47" s="113"/>
      <c r="W47" s="113"/>
      <c r="X47" s="113"/>
      <c r="Y47" s="113"/>
      <c r="Z47" s="113"/>
      <c r="AA47" s="113"/>
      <c r="AB47" s="113"/>
      <c r="AC47" s="113"/>
      <c r="AD47" s="113"/>
      <c r="AE47" s="29"/>
    </row>
    <row r="48" spans="1:31" s="13" customFormat="1" ht="35.1" customHeight="1" x14ac:dyDescent="0.25">
      <c r="A48" s="15"/>
      <c r="B48" s="63" t="str">
        <f>HYPERLINK("https://www.supersociedades.gov.co/documents/107391/3472445/GTI-PR-021_Identificaci%C3%B3n_Publicaci%C3%B3n_Datos_Abiertos.pdf","GTI-PR-021 Identificación Publicación de Datos Abiertos")</f>
        <v>GTI-PR-021 Identificación Publicación de Datos Abiertos</v>
      </c>
      <c r="C48" s="64"/>
      <c r="D48" s="64"/>
      <c r="E48" s="64"/>
      <c r="F48" s="64"/>
      <c r="G48" s="64"/>
      <c r="H48" s="64"/>
      <c r="I48" s="63" t="str">
        <f>HYPERLINK("https://www.supersociedades.gov.co/documents/107391/3472445/GTI-MA-001_ModeloGobiernoDatos.pdf","GTI-MA-001 Modelo de gobierno de datos de la superintendencia de sociedades")</f>
        <v>GTI-MA-001 Modelo de gobierno de datos de la superintendencia de sociedades</v>
      </c>
      <c r="J48" s="64"/>
      <c r="K48" s="64"/>
      <c r="L48" s="68"/>
      <c r="M48" s="63"/>
      <c r="N48" s="64"/>
      <c r="O48" s="68"/>
      <c r="P48" s="64"/>
      <c r="Q48" s="64"/>
      <c r="R48" s="64"/>
      <c r="S48" s="64"/>
      <c r="T48" s="42"/>
      <c r="U48" s="112"/>
      <c r="V48" s="112"/>
      <c r="W48" s="112"/>
      <c r="X48" s="112"/>
      <c r="Y48" s="112"/>
      <c r="Z48" s="112"/>
      <c r="AA48" s="112"/>
      <c r="AB48" s="112"/>
      <c r="AC48" s="112"/>
      <c r="AD48" s="112"/>
      <c r="AE48" s="44"/>
    </row>
    <row r="49" spans="1:1023 1029:2045 2051:3067 3073:4096 4102:5118 5124:6140 6146:8191 8197:9213 9219:10235 10241:11264 11270:12286 12292:13308 13314:15359 15365:16381" s="13" customFormat="1" ht="35.1" customHeight="1" x14ac:dyDescent="0.25">
      <c r="A49" s="14"/>
      <c r="B49" s="63" t="str">
        <f>HYPERLINK("https://www.supersociedades.gov.co/documents/107391/3472445/GTI-PR-022%20EvaluacionRequerimientos_Datos.pdf","GTI-PR-022 Evaluación Requerimientos de Datos")</f>
        <v>GTI-PR-022 Evaluación Requerimientos de Datos</v>
      </c>
      <c r="C49" s="64"/>
      <c r="D49" s="64"/>
      <c r="E49" s="64"/>
      <c r="F49" s="64"/>
      <c r="G49" s="64"/>
      <c r="H49" s="64"/>
      <c r="I49" s="63" t="str">
        <f>HYPERLINK("https://www.supersociedades.gov.co/documents/107391/3472445/GTI-MA-002_ManualSIGS.pdf","GTI-MA-002 Manual de consultas del sistema de información general de sociedades “SIGS”")</f>
        <v>GTI-MA-002 Manual de consultas del sistema de información general de sociedades “SIGS”</v>
      </c>
      <c r="J49" s="64"/>
      <c r="K49" s="64"/>
      <c r="L49" s="68"/>
      <c r="M49" s="63"/>
      <c r="N49" s="64"/>
      <c r="O49" s="68"/>
      <c r="P49" s="64"/>
      <c r="Q49" s="64"/>
      <c r="R49" s="64"/>
      <c r="S49" s="64"/>
      <c r="T49" s="42"/>
      <c r="U49" s="112"/>
      <c r="V49" s="112"/>
      <c r="W49" s="112"/>
      <c r="X49" s="112"/>
      <c r="Y49" s="112"/>
      <c r="Z49" s="112"/>
      <c r="AA49" s="112"/>
      <c r="AB49" s="112"/>
      <c r="AC49" s="112"/>
      <c r="AD49" s="112"/>
      <c r="AE49" s="44"/>
    </row>
    <row r="50" spans="1:1023 1029:2045 2051:3067 3073:4096 4102:5118 5124:6140 6146:8191 8197:9213 9219:10235 10241:11264 11270:12286 12292:13308 13314:15359 15365:16381" s="13" customFormat="1" ht="35.1" customHeight="1" x14ac:dyDescent="0.25">
      <c r="A50" s="14"/>
      <c r="B50" s="63" t="str">
        <f>HYPERLINK("https://www.supersociedades.gov.co/documents/107391/3472445/GTI-PR-023%20GestionModelo_DatosEmpresariales.pdf","GTI-PR-023 Gestión Modelo de Datos Empresariales")</f>
        <v>GTI-PR-023 Gestión Modelo de Datos Empresariales</v>
      </c>
      <c r="C50" s="64"/>
      <c r="D50" s="64"/>
      <c r="E50" s="64"/>
      <c r="F50" s="64"/>
      <c r="G50" s="64"/>
      <c r="H50" s="64"/>
      <c r="I50" s="63" t="str">
        <f>HYPERLINK("https://www.supersociedades.gov.co/documents/107391/3472445/GTI-MA-003_ManualDesarrolloSoftware.pdf/","GTI-MA-003 Metodología Desarrollo de Software")</f>
        <v>GTI-MA-003 Metodología Desarrollo de Software</v>
      </c>
      <c r="J50" s="64"/>
      <c r="K50" s="64"/>
      <c r="L50" s="68"/>
      <c r="M50" s="42"/>
      <c r="N50" s="112"/>
      <c r="O50" s="44"/>
      <c r="P50" s="64"/>
      <c r="Q50" s="64"/>
      <c r="R50" s="64"/>
      <c r="S50" s="64"/>
      <c r="T50" s="42"/>
      <c r="U50" s="112"/>
      <c r="V50" s="112"/>
      <c r="W50" s="112"/>
      <c r="X50" s="112"/>
      <c r="Y50" s="112"/>
      <c r="Z50" s="112"/>
      <c r="AA50" s="112"/>
      <c r="AB50" s="112"/>
      <c r="AC50" s="112"/>
      <c r="AD50" s="112"/>
      <c r="AE50" s="44"/>
    </row>
    <row r="51" spans="1:1023 1029:2045 2051:3067 3073:4096 4102:5118 5124:6140 6146:8191 8197:9213 9219:10235 10241:11264 11270:12286 12292:13308 13314:15359 15365:16381" s="110" customFormat="1" ht="35.1" customHeight="1" x14ac:dyDescent="0.25">
      <c r="A51" s="13"/>
      <c r="B51" s="63" t="str">
        <f>HYPERLINK("https://www.supersociedades.gov.co/documents/107391/3472445/GTI-PR-024-%20Operaci%C3%B3n%20Centro%20de%20Servicios%20tecnol%C3%B3gicos.pdf","GTI-PR-024- Operación Centro de Servicios tecnológicos")</f>
        <v>GTI-PR-024- Operación Centro de Servicios tecnológicos</v>
      </c>
      <c r="C51" s="64"/>
      <c r="D51" s="64"/>
      <c r="E51" s="64"/>
      <c r="F51" s="64"/>
      <c r="G51" s="64"/>
      <c r="H51" s="64"/>
      <c r="I51" s="63"/>
      <c r="J51" s="64"/>
      <c r="K51" s="64"/>
      <c r="L51" s="68"/>
      <c r="M51" s="63"/>
      <c r="N51" s="64"/>
      <c r="O51" s="68"/>
      <c r="P51" s="64"/>
      <c r="Q51" s="64"/>
      <c r="R51" s="64"/>
      <c r="S51" s="64"/>
      <c r="T51" s="63"/>
      <c r="U51" s="64"/>
      <c r="V51" s="64"/>
      <c r="W51" s="64"/>
      <c r="X51" s="64"/>
      <c r="Y51" s="64"/>
      <c r="Z51" s="64"/>
      <c r="AA51" s="64"/>
      <c r="AB51" s="64"/>
      <c r="AC51" s="64"/>
      <c r="AD51" s="64"/>
      <c r="AE51" s="68"/>
      <c r="AI51" s="111"/>
      <c r="AJ51" s="109"/>
      <c r="AP51" s="111"/>
      <c r="AQ51" s="109"/>
      <c r="AW51" s="111"/>
      <c r="AX51" s="109"/>
      <c r="BD51" s="111"/>
      <c r="BE51" s="109"/>
      <c r="BK51" s="111"/>
      <c r="BL51" s="109"/>
      <c r="BR51" s="111"/>
      <c r="BS51" s="109"/>
      <c r="BY51" s="111"/>
      <c r="BZ51" s="109"/>
      <c r="CF51" s="111"/>
      <c r="CG51" s="109"/>
      <c r="CM51" s="111"/>
      <c r="CN51" s="109"/>
      <c r="CT51" s="111"/>
      <c r="CU51" s="109"/>
      <c r="DA51" s="111"/>
      <c r="DB51" s="109"/>
      <c r="DH51" s="111"/>
      <c r="DI51" s="109"/>
      <c r="DO51" s="111"/>
      <c r="DP51" s="109"/>
      <c r="DV51" s="111"/>
      <c r="DW51" s="109"/>
      <c r="EC51" s="111"/>
      <c r="ED51" s="109"/>
      <c r="EJ51" s="111"/>
      <c r="EK51" s="109"/>
      <c r="EQ51" s="111"/>
      <c r="ER51" s="109"/>
      <c r="EX51" s="111"/>
      <c r="EY51" s="109"/>
      <c r="FE51" s="111"/>
      <c r="FF51" s="109"/>
      <c r="FL51" s="111"/>
      <c r="FM51" s="109"/>
      <c r="FS51" s="111"/>
      <c r="FT51" s="109"/>
      <c r="FZ51" s="111"/>
      <c r="GA51" s="109"/>
      <c r="GG51" s="111"/>
      <c r="GH51" s="109"/>
      <c r="GN51" s="111"/>
      <c r="GO51" s="109"/>
      <c r="GU51" s="111"/>
      <c r="GV51" s="109"/>
      <c r="HB51" s="111"/>
      <c r="HC51" s="109"/>
      <c r="HI51" s="111"/>
      <c r="HJ51" s="109"/>
      <c r="HP51" s="111"/>
      <c r="HQ51" s="109"/>
      <c r="HW51" s="111"/>
      <c r="HX51" s="109"/>
      <c r="ID51" s="111"/>
      <c r="IE51" s="109"/>
      <c r="IK51" s="111"/>
      <c r="IL51" s="109"/>
      <c r="IR51" s="111"/>
      <c r="IS51" s="109"/>
      <c r="IY51" s="111"/>
      <c r="IZ51" s="109"/>
      <c r="JF51" s="111"/>
      <c r="JG51" s="109"/>
      <c r="JM51" s="111"/>
      <c r="JN51" s="109"/>
      <c r="JT51" s="111"/>
      <c r="JU51" s="109"/>
      <c r="KA51" s="111"/>
      <c r="KB51" s="109"/>
      <c r="KH51" s="111"/>
      <c r="KI51" s="109"/>
      <c r="KO51" s="111"/>
      <c r="KP51" s="109"/>
      <c r="KV51" s="111"/>
      <c r="KW51" s="109"/>
      <c r="LC51" s="111"/>
      <c r="LD51" s="109"/>
      <c r="LJ51" s="111"/>
      <c r="LK51" s="109"/>
      <c r="LQ51" s="111"/>
      <c r="LR51" s="109"/>
      <c r="LX51" s="111"/>
      <c r="LY51" s="109"/>
      <c r="ME51" s="111"/>
      <c r="MF51" s="109"/>
      <c r="ML51" s="111"/>
      <c r="MM51" s="109"/>
      <c r="MS51" s="111"/>
      <c r="MT51" s="109"/>
      <c r="MZ51" s="111"/>
      <c r="NA51" s="109"/>
      <c r="NG51" s="111"/>
      <c r="NH51" s="109"/>
      <c r="NN51" s="111"/>
      <c r="NO51" s="109"/>
      <c r="NU51" s="111"/>
      <c r="NV51" s="109"/>
      <c r="OB51" s="111"/>
      <c r="OC51" s="109"/>
      <c r="OI51" s="111"/>
      <c r="OJ51" s="109"/>
      <c r="OP51" s="111"/>
      <c r="OQ51" s="109"/>
      <c r="OW51" s="111"/>
      <c r="OX51" s="109"/>
      <c r="PD51" s="111"/>
      <c r="PE51" s="109"/>
      <c r="PK51" s="111"/>
      <c r="PL51" s="109"/>
      <c r="PR51" s="111"/>
      <c r="PS51" s="109"/>
      <c r="PY51" s="111"/>
      <c r="PZ51" s="109"/>
      <c r="QF51" s="111"/>
      <c r="QG51" s="109"/>
      <c r="QM51" s="111"/>
      <c r="QN51" s="109"/>
      <c r="QT51" s="111"/>
      <c r="QU51" s="109"/>
      <c r="RA51" s="111"/>
      <c r="RB51" s="109"/>
      <c r="RH51" s="111"/>
      <c r="RI51" s="109"/>
      <c r="RO51" s="111"/>
      <c r="RP51" s="109"/>
      <c r="RV51" s="111"/>
      <c r="RW51" s="109"/>
      <c r="SC51" s="111"/>
      <c r="SD51" s="109"/>
      <c r="SJ51" s="111"/>
      <c r="SK51" s="109"/>
      <c r="SQ51" s="111"/>
      <c r="SR51" s="109"/>
      <c r="SX51" s="111"/>
      <c r="SY51" s="109"/>
      <c r="TE51" s="111"/>
      <c r="TF51" s="109"/>
      <c r="TL51" s="111"/>
      <c r="TM51" s="109"/>
      <c r="TS51" s="111"/>
      <c r="TT51" s="109"/>
      <c r="TZ51" s="111"/>
      <c r="UA51" s="109"/>
      <c r="UG51" s="111"/>
      <c r="UH51" s="109"/>
      <c r="UN51" s="111"/>
      <c r="UO51" s="109"/>
      <c r="UU51" s="111"/>
      <c r="UV51" s="109"/>
      <c r="VB51" s="111"/>
      <c r="VC51" s="109"/>
      <c r="VI51" s="111"/>
      <c r="VJ51" s="109"/>
      <c r="VP51" s="111"/>
      <c r="VQ51" s="109"/>
      <c r="VW51" s="111"/>
      <c r="VX51" s="109"/>
      <c r="WD51" s="111"/>
      <c r="WE51" s="109"/>
      <c r="WK51" s="111"/>
      <c r="WL51" s="109"/>
      <c r="WR51" s="111"/>
      <c r="WS51" s="109"/>
      <c r="WY51" s="111"/>
      <c r="WZ51" s="109"/>
      <c r="XF51" s="111"/>
      <c r="XG51" s="109"/>
      <c r="XM51" s="111"/>
      <c r="XN51" s="109"/>
      <c r="XT51" s="111"/>
      <c r="XU51" s="109"/>
      <c r="YA51" s="111"/>
      <c r="YB51" s="109"/>
      <c r="YH51" s="111"/>
      <c r="YI51" s="109"/>
      <c r="YO51" s="111"/>
      <c r="YP51" s="109"/>
      <c r="YV51" s="111"/>
      <c r="YW51" s="109"/>
      <c r="ZC51" s="111"/>
      <c r="ZD51" s="109"/>
      <c r="ZJ51" s="111"/>
      <c r="ZK51" s="109"/>
      <c r="ZQ51" s="111"/>
      <c r="ZR51" s="109"/>
      <c r="ZX51" s="111"/>
      <c r="ZY51" s="109"/>
      <c r="AAE51" s="111"/>
      <c r="AAF51" s="109"/>
      <c r="AAL51" s="111"/>
      <c r="AAM51" s="109"/>
      <c r="AAS51" s="111"/>
      <c r="AAT51" s="109"/>
      <c r="AAZ51" s="111"/>
      <c r="ABA51" s="109"/>
      <c r="ABG51" s="111"/>
      <c r="ABH51" s="109"/>
      <c r="ABN51" s="111"/>
      <c r="ABO51" s="109"/>
      <c r="ABU51" s="111"/>
      <c r="ABV51" s="109"/>
      <c r="ACB51" s="111"/>
      <c r="ACC51" s="109"/>
      <c r="ACI51" s="111"/>
      <c r="ACJ51" s="109"/>
      <c r="ACP51" s="111"/>
      <c r="ACQ51" s="109"/>
      <c r="ACW51" s="111"/>
      <c r="ACX51" s="109"/>
      <c r="ADD51" s="111"/>
      <c r="ADE51" s="109"/>
      <c r="ADK51" s="111"/>
      <c r="ADL51" s="109"/>
      <c r="ADR51" s="111"/>
      <c r="ADS51" s="109"/>
      <c r="ADY51" s="111"/>
      <c r="ADZ51" s="109"/>
      <c r="AEF51" s="111"/>
      <c r="AEG51" s="109"/>
      <c r="AEM51" s="111"/>
      <c r="AEN51" s="109"/>
      <c r="AET51" s="111"/>
      <c r="AEU51" s="109"/>
      <c r="AFA51" s="111"/>
      <c r="AFB51" s="109"/>
      <c r="AFH51" s="111"/>
      <c r="AFI51" s="109"/>
      <c r="AFO51" s="111"/>
      <c r="AFP51" s="109"/>
      <c r="AFV51" s="111"/>
      <c r="AFW51" s="109"/>
      <c r="AGC51" s="111"/>
      <c r="AGD51" s="109"/>
      <c r="AGJ51" s="111"/>
      <c r="AGK51" s="109"/>
      <c r="AGQ51" s="111"/>
      <c r="AGR51" s="109"/>
      <c r="AGX51" s="111"/>
      <c r="AGY51" s="109"/>
      <c r="AHE51" s="111"/>
      <c r="AHF51" s="109"/>
      <c r="AHL51" s="111"/>
      <c r="AHM51" s="109"/>
      <c r="AHS51" s="111"/>
      <c r="AHT51" s="109"/>
      <c r="AHZ51" s="111"/>
      <c r="AIA51" s="109"/>
      <c r="AIG51" s="111"/>
      <c r="AIH51" s="109"/>
      <c r="AIN51" s="111"/>
      <c r="AIO51" s="109"/>
      <c r="AIU51" s="111"/>
      <c r="AIV51" s="109"/>
      <c r="AJB51" s="111"/>
      <c r="AJC51" s="109"/>
      <c r="AJI51" s="111"/>
      <c r="AJJ51" s="109"/>
      <c r="AJP51" s="111"/>
      <c r="AJQ51" s="109"/>
      <c r="AJW51" s="111"/>
      <c r="AJX51" s="109"/>
      <c r="AKD51" s="111"/>
      <c r="AKE51" s="109"/>
      <c r="AKK51" s="111"/>
      <c r="AKL51" s="109"/>
      <c r="AKR51" s="111"/>
      <c r="AKS51" s="109"/>
      <c r="AKY51" s="111"/>
      <c r="AKZ51" s="109"/>
      <c r="ALF51" s="111"/>
      <c r="ALG51" s="109"/>
      <c r="ALM51" s="111"/>
      <c r="ALN51" s="109"/>
      <c r="ALT51" s="111"/>
      <c r="ALU51" s="109"/>
      <c r="AMA51" s="111"/>
      <c r="AMB51" s="109"/>
      <c r="AMH51" s="111"/>
      <c r="AMI51" s="109"/>
      <c r="AMO51" s="111"/>
      <c r="AMP51" s="109"/>
      <c r="AMV51" s="111"/>
      <c r="AMW51" s="109"/>
      <c r="ANC51" s="111"/>
      <c r="AND51" s="109"/>
      <c r="ANJ51" s="111"/>
      <c r="ANK51" s="109"/>
      <c r="ANQ51" s="111"/>
      <c r="ANR51" s="109"/>
      <c r="ANX51" s="111"/>
      <c r="ANY51" s="109"/>
      <c r="AOE51" s="111"/>
      <c r="AOF51" s="109"/>
      <c r="AOL51" s="111"/>
      <c r="AOM51" s="109"/>
      <c r="AOS51" s="111"/>
      <c r="AOT51" s="109"/>
      <c r="AOZ51" s="111"/>
      <c r="APA51" s="109"/>
      <c r="APG51" s="111"/>
      <c r="APH51" s="109"/>
      <c r="APN51" s="111"/>
      <c r="APO51" s="109"/>
      <c r="APU51" s="111"/>
      <c r="APV51" s="109"/>
      <c r="AQB51" s="111"/>
      <c r="AQC51" s="109"/>
      <c r="AQI51" s="111"/>
      <c r="AQJ51" s="109"/>
      <c r="AQP51" s="111"/>
      <c r="AQQ51" s="109"/>
      <c r="AQW51" s="111"/>
      <c r="AQX51" s="109"/>
      <c r="ARD51" s="111"/>
      <c r="ARE51" s="109"/>
      <c r="ARK51" s="111"/>
      <c r="ARL51" s="109"/>
      <c r="ARR51" s="111"/>
      <c r="ARS51" s="109"/>
      <c r="ARY51" s="111"/>
      <c r="ARZ51" s="109"/>
      <c r="ASF51" s="111"/>
      <c r="ASG51" s="109"/>
      <c r="ASM51" s="111"/>
      <c r="ASN51" s="109"/>
      <c r="AST51" s="111"/>
      <c r="ASU51" s="109"/>
      <c r="ATA51" s="111"/>
      <c r="ATB51" s="109"/>
      <c r="ATH51" s="111"/>
      <c r="ATI51" s="109"/>
      <c r="ATO51" s="111"/>
      <c r="ATP51" s="109"/>
      <c r="ATV51" s="111"/>
      <c r="ATW51" s="109"/>
      <c r="AUC51" s="111"/>
      <c r="AUD51" s="109"/>
      <c r="AUJ51" s="111"/>
      <c r="AUK51" s="109"/>
      <c r="AUQ51" s="111"/>
      <c r="AUR51" s="109"/>
      <c r="AUX51" s="111"/>
      <c r="AUY51" s="109"/>
      <c r="AVE51" s="111"/>
      <c r="AVF51" s="109"/>
      <c r="AVL51" s="111"/>
      <c r="AVM51" s="109"/>
      <c r="AVS51" s="111"/>
      <c r="AVT51" s="109"/>
      <c r="AVZ51" s="111"/>
      <c r="AWA51" s="109"/>
      <c r="AWG51" s="111"/>
      <c r="AWH51" s="109"/>
      <c r="AWN51" s="111"/>
      <c r="AWO51" s="109"/>
      <c r="AWU51" s="111"/>
      <c r="AWV51" s="109"/>
      <c r="AXB51" s="111"/>
      <c r="AXC51" s="109"/>
      <c r="AXI51" s="111"/>
      <c r="AXJ51" s="109"/>
      <c r="AXP51" s="111"/>
      <c r="AXQ51" s="109"/>
      <c r="AXW51" s="111"/>
      <c r="AXX51" s="109"/>
      <c r="AYD51" s="111"/>
      <c r="AYE51" s="109"/>
      <c r="AYK51" s="111"/>
      <c r="AYL51" s="109"/>
      <c r="AYR51" s="111"/>
      <c r="AYS51" s="109"/>
      <c r="AYY51" s="111"/>
      <c r="AYZ51" s="109"/>
      <c r="AZF51" s="111"/>
      <c r="AZG51" s="109"/>
      <c r="AZM51" s="111"/>
      <c r="AZN51" s="109"/>
      <c r="AZT51" s="111"/>
      <c r="AZU51" s="109"/>
      <c r="BAA51" s="111"/>
      <c r="BAB51" s="109"/>
      <c r="BAH51" s="111"/>
      <c r="BAI51" s="109"/>
      <c r="BAO51" s="111"/>
      <c r="BAP51" s="109"/>
      <c r="BAV51" s="111"/>
      <c r="BAW51" s="109"/>
      <c r="BBC51" s="111"/>
      <c r="BBD51" s="109"/>
      <c r="BBJ51" s="111"/>
      <c r="BBK51" s="109"/>
      <c r="BBQ51" s="111"/>
      <c r="BBR51" s="109"/>
      <c r="BBX51" s="111"/>
      <c r="BBY51" s="109"/>
      <c r="BCE51" s="111"/>
      <c r="BCF51" s="109"/>
      <c r="BCL51" s="111"/>
      <c r="BCM51" s="109"/>
      <c r="BCS51" s="111"/>
      <c r="BCT51" s="109"/>
      <c r="BCZ51" s="111"/>
      <c r="BDA51" s="109"/>
      <c r="BDG51" s="111"/>
      <c r="BDH51" s="109"/>
      <c r="BDN51" s="111"/>
      <c r="BDO51" s="109"/>
      <c r="BDU51" s="111"/>
      <c r="BDV51" s="109"/>
      <c r="BEB51" s="111"/>
      <c r="BEC51" s="109"/>
      <c r="BEI51" s="111"/>
      <c r="BEJ51" s="109"/>
      <c r="BEP51" s="111"/>
      <c r="BEQ51" s="109"/>
      <c r="BEW51" s="111"/>
      <c r="BEX51" s="109"/>
      <c r="BFD51" s="111"/>
      <c r="BFE51" s="109"/>
      <c r="BFK51" s="111"/>
      <c r="BFL51" s="109"/>
      <c r="BFR51" s="111"/>
      <c r="BFS51" s="109"/>
      <c r="BFY51" s="111"/>
      <c r="BFZ51" s="109"/>
      <c r="BGF51" s="111"/>
      <c r="BGG51" s="109"/>
      <c r="BGM51" s="111"/>
      <c r="BGN51" s="109"/>
      <c r="BGT51" s="111"/>
      <c r="BGU51" s="109"/>
      <c r="BHA51" s="111"/>
      <c r="BHB51" s="109"/>
      <c r="BHH51" s="111"/>
      <c r="BHI51" s="109"/>
      <c r="BHO51" s="111"/>
      <c r="BHP51" s="109"/>
      <c r="BHV51" s="111"/>
      <c r="BHW51" s="109"/>
      <c r="BIC51" s="111"/>
      <c r="BID51" s="109"/>
      <c r="BIJ51" s="111"/>
      <c r="BIK51" s="109"/>
      <c r="BIQ51" s="111"/>
      <c r="BIR51" s="109"/>
      <c r="BIX51" s="111"/>
      <c r="BIY51" s="109"/>
      <c r="BJE51" s="111"/>
      <c r="BJF51" s="109"/>
      <c r="BJL51" s="111"/>
      <c r="BJM51" s="109"/>
      <c r="BJS51" s="111"/>
      <c r="BJT51" s="109"/>
      <c r="BJZ51" s="111"/>
      <c r="BKA51" s="109"/>
      <c r="BKG51" s="111"/>
      <c r="BKH51" s="109"/>
      <c r="BKN51" s="111"/>
      <c r="BKO51" s="109"/>
      <c r="BKU51" s="111"/>
      <c r="BKV51" s="109"/>
      <c r="BLB51" s="111"/>
      <c r="BLC51" s="109"/>
      <c r="BLI51" s="111"/>
      <c r="BLJ51" s="109"/>
      <c r="BLP51" s="111"/>
      <c r="BLQ51" s="109"/>
      <c r="BLW51" s="111"/>
      <c r="BLX51" s="109"/>
      <c r="BMD51" s="111"/>
      <c r="BME51" s="109"/>
      <c r="BMK51" s="111"/>
      <c r="BML51" s="109"/>
      <c r="BMR51" s="111"/>
      <c r="BMS51" s="109"/>
      <c r="BMY51" s="111"/>
      <c r="BMZ51" s="109"/>
      <c r="BNF51" s="111"/>
      <c r="BNG51" s="109"/>
      <c r="BNM51" s="111"/>
      <c r="BNN51" s="109"/>
      <c r="BNT51" s="111"/>
      <c r="BNU51" s="109"/>
      <c r="BOA51" s="111"/>
      <c r="BOB51" s="109"/>
      <c r="BOH51" s="111"/>
      <c r="BOI51" s="109"/>
      <c r="BOO51" s="111"/>
      <c r="BOP51" s="109"/>
      <c r="BOV51" s="111"/>
      <c r="BOW51" s="109"/>
      <c r="BPC51" s="111"/>
      <c r="BPD51" s="109"/>
      <c r="BPJ51" s="111"/>
      <c r="BPK51" s="109"/>
      <c r="BPQ51" s="111"/>
      <c r="BPR51" s="109"/>
      <c r="BPX51" s="111"/>
      <c r="BPY51" s="109"/>
      <c r="BQE51" s="111"/>
      <c r="BQF51" s="109"/>
      <c r="BQL51" s="111"/>
      <c r="BQM51" s="109"/>
      <c r="BQS51" s="111"/>
      <c r="BQT51" s="109"/>
      <c r="BQZ51" s="111"/>
      <c r="BRA51" s="109"/>
      <c r="BRG51" s="111"/>
      <c r="BRH51" s="109"/>
      <c r="BRN51" s="111"/>
      <c r="BRO51" s="109"/>
      <c r="BRU51" s="111"/>
      <c r="BRV51" s="109"/>
      <c r="BSB51" s="111"/>
      <c r="BSC51" s="109"/>
      <c r="BSI51" s="111"/>
      <c r="BSJ51" s="109"/>
      <c r="BSP51" s="111"/>
      <c r="BSQ51" s="109"/>
      <c r="BSW51" s="111"/>
      <c r="BSX51" s="109"/>
      <c r="BTD51" s="111"/>
      <c r="BTE51" s="109"/>
      <c r="BTK51" s="111"/>
      <c r="BTL51" s="109"/>
      <c r="BTR51" s="111"/>
      <c r="BTS51" s="109"/>
      <c r="BTY51" s="111"/>
      <c r="BTZ51" s="109"/>
      <c r="BUF51" s="111"/>
      <c r="BUG51" s="109"/>
      <c r="BUM51" s="111"/>
      <c r="BUN51" s="109"/>
      <c r="BUT51" s="111"/>
      <c r="BUU51" s="109"/>
      <c r="BVA51" s="111"/>
      <c r="BVB51" s="109"/>
      <c r="BVH51" s="111"/>
      <c r="BVI51" s="109"/>
      <c r="BVO51" s="111"/>
      <c r="BVP51" s="109"/>
      <c r="BVV51" s="111"/>
      <c r="BVW51" s="109"/>
      <c r="BWC51" s="111"/>
      <c r="BWD51" s="109"/>
      <c r="BWJ51" s="111"/>
      <c r="BWK51" s="109"/>
      <c r="BWQ51" s="111"/>
      <c r="BWR51" s="109"/>
      <c r="BWX51" s="111"/>
      <c r="BWY51" s="109"/>
      <c r="BXE51" s="111"/>
      <c r="BXF51" s="109"/>
      <c r="BXL51" s="111"/>
      <c r="BXM51" s="109"/>
      <c r="BXS51" s="111"/>
      <c r="BXT51" s="109"/>
      <c r="BXZ51" s="111"/>
      <c r="BYA51" s="109"/>
      <c r="BYG51" s="111"/>
      <c r="BYH51" s="109"/>
      <c r="BYN51" s="111"/>
      <c r="BYO51" s="109"/>
      <c r="BYU51" s="111"/>
      <c r="BYV51" s="109"/>
      <c r="BZB51" s="111"/>
      <c r="BZC51" s="109"/>
      <c r="BZI51" s="111"/>
      <c r="BZJ51" s="109"/>
      <c r="BZP51" s="111"/>
      <c r="BZQ51" s="109"/>
      <c r="BZW51" s="111"/>
      <c r="BZX51" s="109"/>
      <c r="CAD51" s="111"/>
      <c r="CAE51" s="109"/>
      <c r="CAK51" s="111"/>
      <c r="CAL51" s="109"/>
      <c r="CAR51" s="111"/>
      <c r="CAS51" s="109"/>
      <c r="CAY51" s="111"/>
      <c r="CAZ51" s="109"/>
      <c r="CBF51" s="111"/>
      <c r="CBG51" s="109"/>
      <c r="CBM51" s="111"/>
      <c r="CBN51" s="109"/>
      <c r="CBT51" s="111"/>
      <c r="CBU51" s="109"/>
      <c r="CCA51" s="111"/>
      <c r="CCB51" s="109"/>
      <c r="CCH51" s="111"/>
      <c r="CCI51" s="109"/>
      <c r="CCO51" s="111"/>
      <c r="CCP51" s="109"/>
      <c r="CCV51" s="111"/>
      <c r="CCW51" s="109"/>
      <c r="CDC51" s="111"/>
      <c r="CDD51" s="109"/>
      <c r="CDJ51" s="111"/>
      <c r="CDK51" s="109"/>
      <c r="CDQ51" s="111"/>
      <c r="CDR51" s="109"/>
      <c r="CDX51" s="111"/>
      <c r="CDY51" s="109"/>
      <c r="CEE51" s="111"/>
      <c r="CEF51" s="109"/>
      <c r="CEL51" s="111"/>
      <c r="CEM51" s="109"/>
      <c r="CES51" s="111"/>
      <c r="CET51" s="109"/>
      <c r="CEZ51" s="111"/>
      <c r="CFA51" s="109"/>
      <c r="CFG51" s="111"/>
      <c r="CFH51" s="109"/>
      <c r="CFN51" s="111"/>
      <c r="CFO51" s="109"/>
      <c r="CFU51" s="111"/>
      <c r="CFV51" s="109"/>
      <c r="CGB51" s="111"/>
      <c r="CGC51" s="109"/>
      <c r="CGI51" s="111"/>
      <c r="CGJ51" s="109"/>
      <c r="CGP51" s="111"/>
      <c r="CGQ51" s="109"/>
      <c r="CGW51" s="111"/>
      <c r="CGX51" s="109"/>
      <c r="CHD51" s="111"/>
      <c r="CHE51" s="109"/>
      <c r="CHK51" s="111"/>
      <c r="CHL51" s="109"/>
      <c r="CHR51" s="111"/>
      <c r="CHS51" s="109"/>
      <c r="CHY51" s="111"/>
      <c r="CHZ51" s="109"/>
      <c r="CIF51" s="111"/>
      <c r="CIG51" s="109"/>
      <c r="CIM51" s="111"/>
      <c r="CIN51" s="109"/>
      <c r="CIT51" s="111"/>
      <c r="CIU51" s="109"/>
      <c r="CJA51" s="111"/>
      <c r="CJB51" s="109"/>
      <c r="CJH51" s="111"/>
      <c r="CJI51" s="109"/>
      <c r="CJO51" s="111"/>
      <c r="CJP51" s="109"/>
      <c r="CJV51" s="111"/>
      <c r="CJW51" s="109"/>
      <c r="CKC51" s="111"/>
      <c r="CKD51" s="109"/>
      <c r="CKJ51" s="111"/>
      <c r="CKK51" s="109"/>
      <c r="CKQ51" s="111"/>
      <c r="CKR51" s="109"/>
      <c r="CKX51" s="111"/>
      <c r="CKY51" s="109"/>
      <c r="CLE51" s="111"/>
      <c r="CLF51" s="109"/>
      <c r="CLL51" s="111"/>
      <c r="CLM51" s="109"/>
      <c r="CLS51" s="111"/>
      <c r="CLT51" s="109"/>
      <c r="CLZ51" s="111"/>
      <c r="CMA51" s="109"/>
      <c r="CMG51" s="111"/>
      <c r="CMH51" s="109"/>
      <c r="CMN51" s="111"/>
      <c r="CMO51" s="109"/>
      <c r="CMU51" s="111"/>
      <c r="CMV51" s="109"/>
      <c r="CNB51" s="111"/>
      <c r="CNC51" s="109"/>
      <c r="CNI51" s="111"/>
      <c r="CNJ51" s="109"/>
      <c r="CNP51" s="111"/>
      <c r="CNQ51" s="109"/>
      <c r="CNW51" s="111"/>
      <c r="CNX51" s="109"/>
      <c r="COD51" s="111"/>
      <c r="COE51" s="109"/>
      <c r="COK51" s="111"/>
      <c r="COL51" s="109"/>
      <c r="COR51" s="111"/>
      <c r="COS51" s="109"/>
      <c r="COY51" s="111"/>
      <c r="COZ51" s="109"/>
      <c r="CPF51" s="111"/>
      <c r="CPG51" s="109"/>
      <c r="CPM51" s="111"/>
      <c r="CPN51" s="109"/>
      <c r="CPT51" s="111"/>
      <c r="CPU51" s="109"/>
      <c r="CQA51" s="111"/>
      <c r="CQB51" s="109"/>
      <c r="CQH51" s="111"/>
      <c r="CQI51" s="109"/>
      <c r="CQO51" s="111"/>
      <c r="CQP51" s="109"/>
      <c r="CQV51" s="111"/>
      <c r="CQW51" s="109"/>
      <c r="CRC51" s="111"/>
      <c r="CRD51" s="109"/>
      <c r="CRJ51" s="111"/>
      <c r="CRK51" s="109"/>
      <c r="CRQ51" s="111"/>
      <c r="CRR51" s="109"/>
      <c r="CRX51" s="111"/>
      <c r="CRY51" s="109"/>
      <c r="CSE51" s="111"/>
      <c r="CSF51" s="109"/>
      <c r="CSL51" s="111"/>
      <c r="CSM51" s="109"/>
      <c r="CSS51" s="111"/>
      <c r="CST51" s="109"/>
      <c r="CSZ51" s="111"/>
      <c r="CTA51" s="109"/>
      <c r="CTG51" s="111"/>
      <c r="CTH51" s="109"/>
      <c r="CTN51" s="111"/>
      <c r="CTO51" s="109"/>
      <c r="CTU51" s="111"/>
      <c r="CTV51" s="109"/>
      <c r="CUB51" s="111"/>
      <c r="CUC51" s="109"/>
      <c r="CUI51" s="111"/>
      <c r="CUJ51" s="109"/>
      <c r="CUP51" s="111"/>
      <c r="CUQ51" s="109"/>
      <c r="CUW51" s="111"/>
      <c r="CUX51" s="109"/>
      <c r="CVD51" s="111"/>
      <c r="CVE51" s="109"/>
      <c r="CVK51" s="111"/>
      <c r="CVL51" s="109"/>
      <c r="CVR51" s="111"/>
      <c r="CVS51" s="109"/>
      <c r="CVY51" s="111"/>
      <c r="CVZ51" s="109"/>
      <c r="CWF51" s="111"/>
      <c r="CWG51" s="109"/>
      <c r="CWM51" s="111"/>
      <c r="CWN51" s="109"/>
      <c r="CWT51" s="111"/>
      <c r="CWU51" s="109"/>
      <c r="CXA51" s="111"/>
      <c r="CXB51" s="109"/>
      <c r="CXH51" s="111"/>
      <c r="CXI51" s="109"/>
      <c r="CXO51" s="111"/>
      <c r="CXP51" s="109"/>
      <c r="CXV51" s="111"/>
      <c r="CXW51" s="109"/>
      <c r="CYC51" s="111"/>
      <c r="CYD51" s="109"/>
      <c r="CYJ51" s="111"/>
      <c r="CYK51" s="109"/>
      <c r="CYQ51" s="111"/>
      <c r="CYR51" s="109"/>
      <c r="CYX51" s="111"/>
      <c r="CYY51" s="109"/>
      <c r="CZE51" s="111"/>
      <c r="CZF51" s="109"/>
      <c r="CZL51" s="111"/>
      <c r="CZM51" s="109"/>
      <c r="CZS51" s="111"/>
      <c r="CZT51" s="109"/>
      <c r="CZZ51" s="111"/>
      <c r="DAA51" s="109"/>
      <c r="DAG51" s="111"/>
      <c r="DAH51" s="109"/>
      <c r="DAN51" s="111"/>
      <c r="DAO51" s="109"/>
      <c r="DAU51" s="111"/>
      <c r="DAV51" s="109"/>
      <c r="DBB51" s="111"/>
      <c r="DBC51" s="109"/>
      <c r="DBI51" s="111"/>
      <c r="DBJ51" s="109"/>
      <c r="DBP51" s="111"/>
      <c r="DBQ51" s="109"/>
      <c r="DBW51" s="111"/>
      <c r="DBX51" s="109"/>
      <c r="DCD51" s="111"/>
      <c r="DCE51" s="109"/>
      <c r="DCK51" s="111"/>
      <c r="DCL51" s="109"/>
      <c r="DCR51" s="111"/>
      <c r="DCS51" s="109"/>
      <c r="DCY51" s="111"/>
      <c r="DCZ51" s="109"/>
      <c r="DDF51" s="111"/>
      <c r="DDG51" s="109"/>
      <c r="DDM51" s="111"/>
      <c r="DDN51" s="109"/>
      <c r="DDT51" s="111"/>
      <c r="DDU51" s="109"/>
      <c r="DEA51" s="111"/>
      <c r="DEB51" s="109"/>
      <c r="DEH51" s="111"/>
      <c r="DEI51" s="109"/>
      <c r="DEO51" s="111"/>
      <c r="DEP51" s="109"/>
      <c r="DEV51" s="111"/>
      <c r="DEW51" s="109"/>
      <c r="DFC51" s="111"/>
      <c r="DFD51" s="109"/>
      <c r="DFJ51" s="111"/>
      <c r="DFK51" s="109"/>
      <c r="DFQ51" s="111"/>
      <c r="DFR51" s="109"/>
      <c r="DFX51" s="111"/>
      <c r="DFY51" s="109"/>
      <c r="DGE51" s="111"/>
      <c r="DGF51" s="109"/>
      <c r="DGL51" s="111"/>
      <c r="DGM51" s="109"/>
      <c r="DGS51" s="111"/>
      <c r="DGT51" s="109"/>
      <c r="DGZ51" s="111"/>
      <c r="DHA51" s="109"/>
      <c r="DHG51" s="111"/>
      <c r="DHH51" s="109"/>
      <c r="DHN51" s="111"/>
      <c r="DHO51" s="109"/>
      <c r="DHU51" s="111"/>
      <c r="DHV51" s="109"/>
      <c r="DIB51" s="111"/>
      <c r="DIC51" s="109"/>
      <c r="DII51" s="111"/>
      <c r="DIJ51" s="109"/>
      <c r="DIP51" s="111"/>
      <c r="DIQ51" s="109"/>
      <c r="DIW51" s="111"/>
      <c r="DIX51" s="109"/>
      <c r="DJD51" s="111"/>
      <c r="DJE51" s="109"/>
      <c r="DJK51" s="111"/>
      <c r="DJL51" s="109"/>
      <c r="DJR51" s="111"/>
      <c r="DJS51" s="109"/>
      <c r="DJY51" s="111"/>
      <c r="DJZ51" s="109"/>
      <c r="DKF51" s="111"/>
      <c r="DKG51" s="109"/>
      <c r="DKM51" s="111"/>
      <c r="DKN51" s="109"/>
      <c r="DKT51" s="111"/>
      <c r="DKU51" s="109"/>
      <c r="DLA51" s="111"/>
      <c r="DLB51" s="109"/>
      <c r="DLH51" s="111"/>
      <c r="DLI51" s="109"/>
      <c r="DLO51" s="111"/>
      <c r="DLP51" s="109"/>
      <c r="DLV51" s="111"/>
      <c r="DLW51" s="109"/>
      <c r="DMC51" s="111"/>
      <c r="DMD51" s="109"/>
      <c r="DMJ51" s="111"/>
      <c r="DMK51" s="109"/>
      <c r="DMQ51" s="111"/>
      <c r="DMR51" s="109"/>
      <c r="DMX51" s="111"/>
      <c r="DMY51" s="109"/>
      <c r="DNE51" s="111"/>
      <c r="DNF51" s="109"/>
      <c r="DNL51" s="111"/>
      <c r="DNM51" s="109"/>
      <c r="DNS51" s="111"/>
      <c r="DNT51" s="109"/>
      <c r="DNZ51" s="111"/>
      <c r="DOA51" s="109"/>
      <c r="DOG51" s="111"/>
      <c r="DOH51" s="109"/>
      <c r="DON51" s="111"/>
      <c r="DOO51" s="109"/>
      <c r="DOU51" s="111"/>
      <c r="DOV51" s="109"/>
      <c r="DPB51" s="111"/>
      <c r="DPC51" s="109"/>
      <c r="DPI51" s="111"/>
      <c r="DPJ51" s="109"/>
      <c r="DPP51" s="111"/>
      <c r="DPQ51" s="109"/>
      <c r="DPW51" s="111"/>
      <c r="DPX51" s="109"/>
      <c r="DQD51" s="111"/>
      <c r="DQE51" s="109"/>
      <c r="DQK51" s="111"/>
      <c r="DQL51" s="109"/>
      <c r="DQR51" s="111"/>
      <c r="DQS51" s="109"/>
      <c r="DQY51" s="111"/>
      <c r="DQZ51" s="109"/>
      <c r="DRF51" s="111"/>
      <c r="DRG51" s="109"/>
      <c r="DRM51" s="111"/>
      <c r="DRN51" s="109"/>
      <c r="DRT51" s="111"/>
      <c r="DRU51" s="109"/>
      <c r="DSA51" s="111"/>
      <c r="DSB51" s="109"/>
      <c r="DSH51" s="111"/>
      <c r="DSI51" s="109"/>
      <c r="DSO51" s="111"/>
      <c r="DSP51" s="109"/>
      <c r="DSV51" s="111"/>
      <c r="DSW51" s="109"/>
      <c r="DTC51" s="111"/>
      <c r="DTD51" s="109"/>
      <c r="DTJ51" s="111"/>
      <c r="DTK51" s="109"/>
      <c r="DTQ51" s="111"/>
      <c r="DTR51" s="109"/>
      <c r="DTX51" s="111"/>
      <c r="DTY51" s="109"/>
      <c r="DUE51" s="111"/>
      <c r="DUF51" s="109"/>
      <c r="DUL51" s="111"/>
      <c r="DUM51" s="109"/>
      <c r="DUS51" s="111"/>
      <c r="DUT51" s="109"/>
      <c r="DUZ51" s="111"/>
      <c r="DVA51" s="109"/>
      <c r="DVG51" s="111"/>
      <c r="DVH51" s="109"/>
      <c r="DVN51" s="111"/>
      <c r="DVO51" s="109"/>
      <c r="DVU51" s="111"/>
      <c r="DVV51" s="109"/>
      <c r="DWB51" s="111"/>
      <c r="DWC51" s="109"/>
      <c r="DWI51" s="111"/>
      <c r="DWJ51" s="109"/>
      <c r="DWP51" s="111"/>
      <c r="DWQ51" s="109"/>
      <c r="DWW51" s="111"/>
      <c r="DWX51" s="109"/>
      <c r="DXD51" s="111"/>
      <c r="DXE51" s="109"/>
      <c r="DXK51" s="111"/>
      <c r="DXL51" s="109"/>
      <c r="DXR51" s="111"/>
      <c r="DXS51" s="109"/>
      <c r="DXY51" s="111"/>
      <c r="DXZ51" s="109"/>
      <c r="DYF51" s="111"/>
      <c r="DYG51" s="109"/>
      <c r="DYM51" s="111"/>
      <c r="DYN51" s="109"/>
      <c r="DYT51" s="111"/>
      <c r="DYU51" s="109"/>
      <c r="DZA51" s="111"/>
      <c r="DZB51" s="109"/>
      <c r="DZH51" s="111"/>
      <c r="DZI51" s="109"/>
      <c r="DZO51" s="111"/>
      <c r="DZP51" s="109"/>
      <c r="DZV51" s="111"/>
      <c r="DZW51" s="109"/>
      <c r="EAC51" s="111"/>
      <c r="EAD51" s="109"/>
      <c r="EAJ51" s="111"/>
      <c r="EAK51" s="109"/>
      <c r="EAQ51" s="111"/>
      <c r="EAR51" s="109"/>
      <c r="EAX51" s="111"/>
      <c r="EAY51" s="109"/>
      <c r="EBE51" s="111"/>
      <c r="EBF51" s="109"/>
      <c r="EBL51" s="111"/>
      <c r="EBM51" s="109"/>
      <c r="EBS51" s="111"/>
      <c r="EBT51" s="109"/>
      <c r="EBZ51" s="111"/>
      <c r="ECA51" s="109"/>
      <c r="ECG51" s="111"/>
      <c r="ECH51" s="109"/>
      <c r="ECN51" s="111"/>
      <c r="ECO51" s="109"/>
      <c r="ECU51" s="111"/>
      <c r="ECV51" s="109"/>
      <c r="EDB51" s="111"/>
      <c r="EDC51" s="109"/>
      <c r="EDI51" s="111"/>
      <c r="EDJ51" s="109"/>
      <c r="EDP51" s="111"/>
      <c r="EDQ51" s="109"/>
      <c r="EDW51" s="111"/>
      <c r="EDX51" s="109"/>
      <c r="EED51" s="111"/>
      <c r="EEE51" s="109"/>
      <c r="EEK51" s="111"/>
      <c r="EEL51" s="109"/>
      <c r="EER51" s="111"/>
      <c r="EES51" s="109"/>
      <c r="EEY51" s="111"/>
      <c r="EEZ51" s="109"/>
      <c r="EFF51" s="111"/>
      <c r="EFG51" s="109"/>
      <c r="EFM51" s="111"/>
      <c r="EFN51" s="109"/>
      <c r="EFT51" s="111"/>
      <c r="EFU51" s="109"/>
      <c r="EGA51" s="111"/>
      <c r="EGB51" s="109"/>
      <c r="EGH51" s="111"/>
      <c r="EGI51" s="109"/>
      <c r="EGO51" s="111"/>
      <c r="EGP51" s="109"/>
      <c r="EGV51" s="111"/>
      <c r="EGW51" s="109"/>
      <c r="EHC51" s="111"/>
      <c r="EHD51" s="109"/>
      <c r="EHJ51" s="111"/>
      <c r="EHK51" s="109"/>
      <c r="EHQ51" s="111"/>
      <c r="EHR51" s="109"/>
      <c r="EHX51" s="111"/>
      <c r="EHY51" s="109"/>
      <c r="EIE51" s="111"/>
      <c r="EIF51" s="109"/>
      <c r="EIL51" s="111"/>
      <c r="EIM51" s="109"/>
      <c r="EIS51" s="111"/>
      <c r="EIT51" s="109"/>
      <c r="EIZ51" s="111"/>
      <c r="EJA51" s="109"/>
      <c r="EJG51" s="111"/>
      <c r="EJH51" s="109"/>
      <c r="EJN51" s="111"/>
      <c r="EJO51" s="109"/>
      <c r="EJU51" s="111"/>
      <c r="EJV51" s="109"/>
      <c r="EKB51" s="111"/>
      <c r="EKC51" s="109"/>
      <c r="EKI51" s="111"/>
      <c r="EKJ51" s="109"/>
      <c r="EKP51" s="111"/>
      <c r="EKQ51" s="109"/>
      <c r="EKW51" s="111"/>
      <c r="EKX51" s="109"/>
      <c r="ELD51" s="111"/>
      <c r="ELE51" s="109"/>
      <c r="ELK51" s="111"/>
      <c r="ELL51" s="109"/>
      <c r="ELR51" s="111"/>
      <c r="ELS51" s="109"/>
      <c r="ELY51" s="111"/>
      <c r="ELZ51" s="109"/>
      <c r="EMF51" s="111"/>
      <c r="EMG51" s="109"/>
      <c r="EMM51" s="111"/>
      <c r="EMN51" s="109"/>
      <c r="EMT51" s="111"/>
      <c r="EMU51" s="109"/>
      <c r="ENA51" s="111"/>
      <c r="ENB51" s="109"/>
      <c r="ENH51" s="111"/>
      <c r="ENI51" s="109"/>
      <c r="ENO51" s="111"/>
      <c r="ENP51" s="109"/>
      <c r="ENV51" s="111"/>
      <c r="ENW51" s="109"/>
      <c r="EOC51" s="111"/>
      <c r="EOD51" s="109"/>
      <c r="EOJ51" s="111"/>
      <c r="EOK51" s="109"/>
      <c r="EOQ51" s="111"/>
      <c r="EOR51" s="109"/>
      <c r="EOX51" s="111"/>
      <c r="EOY51" s="109"/>
      <c r="EPE51" s="111"/>
      <c r="EPF51" s="109"/>
      <c r="EPL51" s="111"/>
      <c r="EPM51" s="109"/>
      <c r="EPS51" s="111"/>
      <c r="EPT51" s="109"/>
      <c r="EPZ51" s="111"/>
      <c r="EQA51" s="109"/>
      <c r="EQG51" s="111"/>
      <c r="EQH51" s="109"/>
      <c r="EQN51" s="111"/>
      <c r="EQO51" s="109"/>
      <c r="EQU51" s="111"/>
      <c r="EQV51" s="109"/>
      <c r="ERB51" s="111"/>
      <c r="ERC51" s="109"/>
      <c r="ERI51" s="111"/>
      <c r="ERJ51" s="109"/>
      <c r="ERP51" s="111"/>
      <c r="ERQ51" s="109"/>
      <c r="ERW51" s="111"/>
      <c r="ERX51" s="109"/>
      <c r="ESD51" s="111"/>
      <c r="ESE51" s="109"/>
      <c r="ESK51" s="111"/>
      <c r="ESL51" s="109"/>
      <c r="ESR51" s="111"/>
      <c r="ESS51" s="109"/>
      <c r="ESY51" s="111"/>
      <c r="ESZ51" s="109"/>
      <c r="ETF51" s="111"/>
      <c r="ETG51" s="109"/>
      <c r="ETM51" s="111"/>
      <c r="ETN51" s="109"/>
      <c r="ETT51" s="111"/>
      <c r="ETU51" s="109"/>
      <c r="EUA51" s="111"/>
      <c r="EUB51" s="109"/>
      <c r="EUH51" s="111"/>
      <c r="EUI51" s="109"/>
      <c r="EUO51" s="111"/>
      <c r="EUP51" s="109"/>
      <c r="EUV51" s="111"/>
      <c r="EUW51" s="109"/>
      <c r="EVC51" s="111"/>
      <c r="EVD51" s="109"/>
      <c r="EVJ51" s="111"/>
      <c r="EVK51" s="109"/>
      <c r="EVQ51" s="111"/>
      <c r="EVR51" s="109"/>
      <c r="EVX51" s="111"/>
      <c r="EVY51" s="109"/>
      <c r="EWE51" s="111"/>
      <c r="EWF51" s="109"/>
      <c r="EWL51" s="111"/>
      <c r="EWM51" s="109"/>
      <c r="EWS51" s="111"/>
      <c r="EWT51" s="109"/>
      <c r="EWZ51" s="111"/>
      <c r="EXA51" s="109"/>
      <c r="EXG51" s="111"/>
      <c r="EXH51" s="109"/>
      <c r="EXN51" s="111"/>
      <c r="EXO51" s="109"/>
      <c r="EXU51" s="111"/>
      <c r="EXV51" s="109"/>
      <c r="EYB51" s="111"/>
      <c r="EYC51" s="109"/>
      <c r="EYI51" s="111"/>
      <c r="EYJ51" s="109"/>
      <c r="EYP51" s="111"/>
      <c r="EYQ51" s="109"/>
      <c r="EYW51" s="111"/>
      <c r="EYX51" s="109"/>
      <c r="EZD51" s="111"/>
      <c r="EZE51" s="109"/>
      <c r="EZK51" s="111"/>
      <c r="EZL51" s="109"/>
      <c r="EZR51" s="111"/>
      <c r="EZS51" s="109"/>
      <c r="EZY51" s="111"/>
      <c r="EZZ51" s="109"/>
      <c r="FAF51" s="111"/>
      <c r="FAG51" s="109"/>
      <c r="FAM51" s="111"/>
      <c r="FAN51" s="109"/>
      <c r="FAT51" s="111"/>
      <c r="FAU51" s="109"/>
      <c r="FBA51" s="111"/>
      <c r="FBB51" s="109"/>
      <c r="FBH51" s="111"/>
      <c r="FBI51" s="109"/>
      <c r="FBO51" s="111"/>
      <c r="FBP51" s="109"/>
      <c r="FBV51" s="111"/>
      <c r="FBW51" s="109"/>
      <c r="FCC51" s="111"/>
      <c r="FCD51" s="109"/>
      <c r="FCJ51" s="111"/>
      <c r="FCK51" s="109"/>
      <c r="FCQ51" s="111"/>
      <c r="FCR51" s="109"/>
      <c r="FCX51" s="111"/>
      <c r="FCY51" s="109"/>
      <c r="FDE51" s="111"/>
      <c r="FDF51" s="109"/>
      <c r="FDL51" s="111"/>
      <c r="FDM51" s="109"/>
      <c r="FDS51" s="111"/>
      <c r="FDT51" s="109"/>
      <c r="FDZ51" s="111"/>
      <c r="FEA51" s="109"/>
      <c r="FEG51" s="111"/>
      <c r="FEH51" s="109"/>
      <c r="FEN51" s="111"/>
      <c r="FEO51" s="109"/>
      <c r="FEU51" s="111"/>
      <c r="FEV51" s="109"/>
      <c r="FFB51" s="111"/>
      <c r="FFC51" s="109"/>
      <c r="FFI51" s="111"/>
      <c r="FFJ51" s="109"/>
      <c r="FFP51" s="111"/>
      <c r="FFQ51" s="109"/>
      <c r="FFW51" s="111"/>
      <c r="FFX51" s="109"/>
      <c r="FGD51" s="111"/>
      <c r="FGE51" s="109"/>
      <c r="FGK51" s="111"/>
      <c r="FGL51" s="109"/>
      <c r="FGR51" s="111"/>
      <c r="FGS51" s="109"/>
      <c r="FGY51" s="111"/>
      <c r="FGZ51" s="109"/>
      <c r="FHF51" s="111"/>
      <c r="FHG51" s="109"/>
      <c r="FHM51" s="111"/>
      <c r="FHN51" s="109"/>
      <c r="FHT51" s="111"/>
      <c r="FHU51" s="109"/>
      <c r="FIA51" s="111"/>
      <c r="FIB51" s="109"/>
      <c r="FIH51" s="111"/>
      <c r="FII51" s="109"/>
      <c r="FIO51" s="111"/>
      <c r="FIP51" s="109"/>
      <c r="FIV51" s="111"/>
      <c r="FIW51" s="109"/>
      <c r="FJC51" s="111"/>
      <c r="FJD51" s="109"/>
      <c r="FJJ51" s="111"/>
      <c r="FJK51" s="109"/>
      <c r="FJQ51" s="111"/>
      <c r="FJR51" s="109"/>
      <c r="FJX51" s="111"/>
      <c r="FJY51" s="109"/>
      <c r="FKE51" s="111"/>
      <c r="FKF51" s="109"/>
      <c r="FKL51" s="111"/>
      <c r="FKM51" s="109"/>
      <c r="FKS51" s="111"/>
      <c r="FKT51" s="109"/>
      <c r="FKZ51" s="111"/>
      <c r="FLA51" s="109"/>
      <c r="FLG51" s="111"/>
      <c r="FLH51" s="109"/>
      <c r="FLN51" s="111"/>
      <c r="FLO51" s="109"/>
      <c r="FLU51" s="111"/>
      <c r="FLV51" s="109"/>
      <c r="FMB51" s="111"/>
      <c r="FMC51" s="109"/>
      <c r="FMI51" s="111"/>
      <c r="FMJ51" s="109"/>
      <c r="FMP51" s="111"/>
      <c r="FMQ51" s="109"/>
      <c r="FMW51" s="111"/>
      <c r="FMX51" s="109"/>
      <c r="FND51" s="111"/>
      <c r="FNE51" s="109"/>
      <c r="FNK51" s="111"/>
      <c r="FNL51" s="109"/>
      <c r="FNR51" s="111"/>
      <c r="FNS51" s="109"/>
      <c r="FNY51" s="111"/>
      <c r="FNZ51" s="109"/>
      <c r="FOF51" s="111"/>
      <c r="FOG51" s="109"/>
      <c r="FOM51" s="111"/>
      <c r="FON51" s="109"/>
      <c r="FOT51" s="111"/>
      <c r="FOU51" s="109"/>
      <c r="FPA51" s="111"/>
      <c r="FPB51" s="109"/>
      <c r="FPH51" s="111"/>
      <c r="FPI51" s="109"/>
      <c r="FPO51" s="111"/>
      <c r="FPP51" s="109"/>
      <c r="FPV51" s="111"/>
      <c r="FPW51" s="109"/>
      <c r="FQC51" s="111"/>
      <c r="FQD51" s="109"/>
      <c r="FQJ51" s="111"/>
      <c r="FQK51" s="109"/>
      <c r="FQQ51" s="111"/>
      <c r="FQR51" s="109"/>
      <c r="FQX51" s="111"/>
      <c r="FQY51" s="109"/>
      <c r="FRE51" s="111"/>
      <c r="FRF51" s="109"/>
      <c r="FRL51" s="111"/>
      <c r="FRM51" s="109"/>
      <c r="FRS51" s="111"/>
      <c r="FRT51" s="109"/>
      <c r="FRZ51" s="111"/>
      <c r="FSA51" s="109"/>
      <c r="FSG51" s="111"/>
      <c r="FSH51" s="109"/>
      <c r="FSN51" s="111"/>
      <c r="FSO51" s="109"/>
      <c r="FSU51" s="111"/>
      <c r="FSV51" s="109"/>
      <c r="FTB51" s="111"/>
      <c r="FTC51" s="109"/>
      <c r="FTI51" s="111"/>
      <c r="FTJ51" s="109"/>
      <c r="FTP51" s="111"/>
      <c r="FTQ51" s="109"/>
      <c r="FTW51" s="111"/>
      <c r="FTX51" s="109"/>
      <c r="FUD51" s="111"/>
      <c r="FUE51" s="109"/>
      <c r="FUK51" s="111"/>
      <c r="FUL51" s="109"/>
      <c r="FUR51" s="111"/>
      <c r="FUS51" s="109"/>
      <c r="FUY51" s="111"/>
      <c r="FUZ51" s="109"/>
      <c r="FVF51" s="111"/>
      <c r="FVG51" s="109"/>
      <c r="FVM51" s="111"/>
      <c r="FVN51" s="109"/>
      <c r="FVT51" s="111"/>
      <c r="FVU51" s="109"/>
      <c r="FWA51" s="111"/>
      <c r="FWB51" s="109"/>
      <c r="FWH51" s="111"/>
      <c r="FWI51" s="109"/>
      <c r="FWO51" s="111"/>
      <c r="FWP51" s="109"/>
      <c r="FWV51" s="111"/>
      <c r="FWW51" s="109"/>
      <c r="FXC51" s="111"/>
      <c r="FXD51" s="109"/>
      <c r="FXJ51" s="111"/>
      <c r="FXK51" s="109"/>
      <c r="FXQ51" s="111"/>
      <c r="FXR51" s="109"/>
      <c r="FXX51" s="111"/>
      <c r="FXY51" s="109"/>
      <c r="FYE51" s="111"/>
      <c r="FYF51" s="109"/>
      <c r="FYL51" s="111"/>
      <c r="FYM51" s="109"/>
      <c r="FYS51" s="111"/>
      <c r="FYT51" s="109"/>
      <c r="FYZ51" s="111"/>
      <c r="FZA51" s="109"/>
      <c r="FZG51" s="111"/>
      <c r="FZH51" s="109"/>
      <c r="FZN51" s="111"/>
      <c r="FZO51" s="109"/>
      <c r="FZU51" s="111"/>
      <c r="FZV51" s="109"/>
      <c r="GAB51" s="111"/>
      <c r="GAC51" s="109"/>
      <c r="GAI51" s="111"/>
      <c r="GAJ51" s="109"/>
      <c r="GAP51" s="111"/>
      <c r="GAQ51" s="109"/>
      <c r="GAW51" s="111"/>
      <c r="GAX51" s="109"/>
      <c r="GBD51" s="111"/>
      <c r="GBE51" s="109"/>
      <c r="GBK51" s="111"/>
      <c r="GBL51" s="109"/>
      <c r="GBR51" s="111"/>
      <c r="GBS51" s="109"/>
      <c r="GBY51" s="111"/>
      <c r="GBZ51" s="109"/>
      <c r="GCF51" s="111"/>
      <c r="GCG51" s="109"/>
      <c r="GCM51" s="111"/>
      <c r="GCN51" s="109"/>
      <c r="GCT51" s="111"/>
      <c r="GCU51" s="109"/>
      <c r="GDA51" s="111"/>
      <c r="GDB51" s="109"/>
      <c r="GDH51" s="111"/>
      <c r="GDI51" s="109"/>
      <c r="GDO51" s="111"/>
      <c r="GDP51" s="109"/>
      <c r="GDV51" s="111"/>
      <c r="GDW51" s="109"/>
      <c r="GEC51" s="111"/>
      <c r="GED51" s="109"/>
      <c r="GEJ51" s="111"/>
      <c r="GEK51" s="109"/>
      <c r="GEQ51" s="111"/>
      <c r="GER51" s="109"/>
      <c r="GEX51" s="111"/>
      <c r="GEY51" s="109"/>
      <c r="GFE51" s="111"/>
      <c r="GFF51" s="109"/>
      <c r="GFL51" s="111"/>
      <c r="GFM51" s="109"/>
      <c r="GFS51" s="111"/>
      <c r="GFT51" s="109"/>
      <c r="GFZ51" s="111"/>
      <c r="GGA51" s="109"/>
      <c r="GGG51" s="111"/>
      <c r="GGH51" s="109"/>
      <c r="GGN51" s="111"/>
      <c r="GGO51" s="109"/>
      <c r="GGU51" s="111"/>
      <c r="GGV51" s="109"/>
      <c r="GHB51" s="111"/>
      <c r="GHC51" s="109"/>
      <c r="GHI51" s="111"/>
      <c r="GHJ51" s="109"/>
      <c r="GHP51" s="111"/>
      <c r="GHQ51" s="109"/>
      <c r="GHW51" s="111"/>
      <c r="GHX51" s="109"/>
      <c r="GID51" s="111"/>
      <c r="GIE51" s="109"/>
      <c r="GIK51" s="111"/>
      <c r="GIL51" s="109"/>
      <c r="GIR51" s="111"/>
      <c r="GIS51" s="109"/>
      <c r="GIY51" s="111"/>
      <c r="GIZ51" s="109"/>
      <c r="GJF51" s="111"/>
      <c r="GJG51" s="109"/>
      <c r="GJM51" s="111"/>
      <c r="GJN51" s="109"/>
      <c r="GJT51" s="111"/>
      <c r="GJU51" s="109"/>
      <c r="GKA51" s="111"/>
      <c r="GKB51" s="109"/>
      <c r="GKH51" s="111"/>
      <c r="GKI51" s="109"/>
      <c r="GKO51" s="111"/>
      <c r="GKP51" s="109"/>
      <c r="GKV51" s="111"/>
      <c r="GKW51" s="109"/>
      <c r="GLC51" s="111"/>
      <c r="GLD51" s="109"/>
      <c r="GLJ51" s="111"/>
      <c r="GLK51" s="109"/>
      <c r="GLQ51" s="111"/>
      <c r="GLR51" s="109"/>
      <c r="GLX51" s="111"/>
      <c r="GLY51" s="109"/>
      <c r="GME51" s="111"/>
      <c r="GMF51" s="109"/>
      <c r="GML51" s="111"/>
      <c r="GMM51" s="109"/>
      <c r="GMS51" s="111"/>
      <c r="GMT51" s="109"/>
      <c r="GMZ51" s="111"/>
      <c r="GNA51" s="109"/>
      <c r="GNG51" s="111"/>
      <c r="GNH51" s="109"/>
      <c r="GNN51" s="111"/>
      <c r="GNO51" s="109"/>
      <c r="GNU51" s="111"/>
      <c r="GNV51" s="109"/>
      <c r="GOB51" s="111"/>
      <c r="GOC51" s="109"/>
      <c r="GOI51" s="111"/>
      <c r="GOJ51" s="109"/>
      <c r="GOP51" s="111"/>
      <c r="GOQ51" s="109"/>
      <c r="GOW51" s="111"/>
      <c r="GOX51" s="109"/>
      <c r="GPD51" s="111"/>
      <c r="GPE51" s="109"/>
      <c r="GPK51" s="111"/>
      <c r="GPL51" s="109"/>
      <c r="GPR51" s="111"/>
      <c r="GPS51" s="109"/>
      <c r="GPY51" s="111"/>
      <c r="GPZ51" s="109"/>
      <c r="GQF51" s="111"/>
      <c r="GQG51" s="109"/>
      <c r="GQM51" s="111"/>
      <c r="GQN51" s="109"/>
      <c r="GQT51" s="111"/>
      <c r="GQU51" s="109"/>
      <c r="GRA51" s="111"/>
      <c r="GRB51" s="109"/>
      <c r="GRH51" s="111"/>
      <c r="GRI51" s="109"/>
      <c r="GRO51" s="111"/>
      <c r="GRP51" s="109"/>
      <c r="GRV51" s="111"/>
      <c r="GRW51" s="109"/>
      <c r="GSC51" s="111"/>
      <c r="GSD51" s="109"/>
      <c r="GSJ51" s="111"/>
      <c r="GSK51" s="109"/>
      <c r="GSQ51" s="111"/>
      <c r="GSR51" s="109"/>
      <c r="GSX51" s="111"/>
      <c r="GSY51" s="109"/>
      <c r="GTE51" s="111"/>
      <c r="GTF51" s="109"/>
      <c r="GTL51" s="111"/>
      <c r="GTM51" s="109"/>
      <c r="GTS51" s="111"/>
      <c r="GTT51" s="109"/>
      <c r="GTZ51" s="111"/>
      <c r="GUA51" s="109"/>
      <c r="GUG51" s="111"/>
      <c r="GUH51" s="109"/>
      <c r="GUN51" s="111"/>
      <c r="GUO51" s="109"/>
      <c r="GUU51" s="111"/>
      <c r="GUV51" s="109"/>
      <c r="GVB51" s="111"/>
      <c r="GVC51" s="109"/>
      <c r="GVI51" s="111"/>
      <c r="GVJ51" s="109"/>
      <c r="GVP51" s="111"/>
      <c r="GVQ51" s="109"/>
      <c r="GVW51" s="111"/>
      <c r="GVX51" s="109"/>
      <c r="GWD51" s="111"/>
      <c r="GWE51" s="109"/>
      <c r="GWK51" s="111"/>
      <c r="GWL51" s="109"/>
      <c r="GWR51" s="111"/>
      <c r="GWS51" s="109"/>
      <c r="GWY51" s="111"/>
      <c r="GWZ51" s="109"/>
      <c r="GXF51" s="111"/>
      <c r="GXG51" s="109"/>
      <c r="GXM51" s="111"/>
      <c r="GXN51" s="109"/>
      <c r="GXT51" s="111"/>
      <c r="GXU51" s="109"/>
      <c r="GYA51" s="111"/>
      <c r="GYB51" s="109"/>
      <c r="GYH51" s="111"/>
      <c r="GYI51" s="109"/>
      <c r="GYO51" s="111"/>
      <c r="GYP51" s="109"/>
      <c r="GYV51" s="111"/>
      <c r="GYW51" s="109"/>
      <c r="GZC51" s="111"/>
      <c r="GZD51" s="109"/>
      <c r="GZJ51" s="111"/>
      <c r="GZK51" s="109"/>
      <c r="GZQ51" s="111"/>
      <c r="GZR51" s="109"/>
      <c r="GZX51" s="111"/>
      <c r="GZY51" s="109"/>
      <c r="HAE51" s="111"/>
      <c r="HAF51" s="109"/>
      <c r="HAL51" s="111"/>
      <c r="HAM51" s="109"/>
      <c r="HAS51" s="111"/>
      <c r="HAT51" s="109"/>
      <c r="HAZ51" s="111"/>
      <c r="HBA51" s="109"/>
      <c r="HBG51" s="111"/>
      <c r="HBH51" s="109"/>
      <c r="HBN51" s="111"/>
      <c r="HBO51" s="109"/>
      <c r="HBU51" s="111"/>
      <c r="HBV51" s="109"/>
      <c r="HCB51" s="111"/>
      <c r="HCC51" s="109"/>
      <c r="HCI51" s="111"/>
      <c r="HCJ51" s="109"/>
      <c r="HCP51" s="111"/>
      <c r="HCQ51" s="109"/>
      <c r="HCW51" s="111"/>
      <c r="HCX51" s="109"/>
      <c r="HDD51" s="111"/>
      <c r="HDE51" s="109"/>
      <c r="HDK51" s="111"/>
      <c r="HDL51" s="109"/>
      <c r="HDR51" s="111"/>
      <c r="HDS51" s="109"/>
      <c r="HDY51" s="111"/>
      <c r="HDZ51" s="109"/>
      <c r="HEF51" s="111"/>
      <c r="HEG51" s="109"/>
      <c r="HEM51" s="111"/>
      <c r="HEN51" s="109"/>
      <c r="HET51" s="111"/>
      <c r="HEU51" s="109"/>
      <c r="HFA51" s="111"/>
      <c r="HFB51" s="109"/>
      <c r="HFH51" s="111"/>
      <c r="HFI51" s="109"/>
      <c r="HFO51" s="111"/>
      <c r="HFP51" s="109"/>
      <c r="HFV51" s="111"/>
      <c r="HFW51" s="109"/>
      <c r="HGC51" s="111"/>
      <c r="HGD51" s="109"/>
      <c r="HGJ51" s="111"/>
      <c r="HGK51" s="109"/>
      <c r="HGQ51" s="111"/>
      <c r="HGR51" s="109"/>
      <c r="HGX51" s="111"/>
      <c r="HGY51" s="109"/>
      <c r="HHE51" s="111"/>
      <c r="HHF51" s="109"/>
      <c r="HHL51" s="111"/>
      <c r="HHM51" s="109"/>
      <c r="HHS51" s="111"/>
      <c r="HHT51" s="109"/>
      <c r="HHZ51" s="111"/>
      <c r="HIA51" s="109"/>
      <c r="HIG51" s="111"/>
      <c r="HIH51" s="109"/>
      <c r="HIN51" s="111"/>
      <c r="HIO51" s="109"/>
      <c r="HIU51" s="111"/>
      <c r="HIV51" s="109"/>
      <c r="HJB51" s="111"/>
      <c r="HJC51" s="109"/>
      <c r="HJI51" s="111"/>
      <c r="HJJ51" s="109"/>
      <c r="HJP51" s="111"/>
      <c r="HJQ51" s="109"/>
      <c r="HJW51" s="111"/>
      <c r="HJX51" s="109"/>
      <c r="HKD51" s="111"/>
      <c r="HKE51" s="109"/>
      <c r="HKK51" s="111"/>
      <c r="HKL51" s="109"/>
      <c r="HKR51" s="111"/>
      <c r="HKS51" s="109"/>
      <c r="HKY51" s="111"/>
      <c r="HKZ51" s="109"/>
      <c r="HLF51" s="111"/>
      <c r="HLG51" s="109"/>
      <c r="HLM51" s="111"/>
      <c r="HLN51" s="109"/>
      <c r="HLT51" s="111"/>
      <c r="HLU51" s="109"/>
      <c r="HMA51" s="111"/>
      <c r="HMB51" s="109"/>
      <c r="HMH51" s="111"/>
      <c r="HMI51" s="109"/>
      <c r="HMO51" s="111"/>
      <c r="HMP51" s="109"/>
      <c r="HMV51" s="111"/>
      <c r="HMW51" s="109"/>
      <c r="HNC51" s="111"/>
      <c r="HND51" s="109"/>
      <c r="HNJ51" s="111"/>
      <c r="HNK51" s="109"/>
      <c r="HNQ51" s="111"/>
      <c r="HNR51" s="109"/>
      <c r="HNX51" s="111"/>
      <c r="HNY51" s="109"/>
      <c r="HOE51" s="111"/>
      <c r="HOF51" s="109"/>
      <c r="HOL51" s="111"/>
      <c r="HOM51" s="109"/>
      <c r="HOS51" s="111"/>
      <c r="HOT51" s="109"/>
      <c r="HOZ51" s="111"/>
      <c r="HPA51" s="109"/>
      <c r="HPG51" s="111"/>
      <c r="HPH51" s="109"/>
      <c r="HPN51" s="111"/>
      <c r="HPO51" s="109"/>
      <c r="HPU51" s="111"/>
      <c r="HPV51" s="109"/>
      <c r="HQB51" s="111"/>
      <c r="HQC51" s="109"/>
      <c r="HQI51" s="111"/>
      <c r="HQJ51" s="109"/>
      <c r="HQP51" s="111"/>
      <c r="HQQ51" s="109"/>
      <c r="HQW51" s="111"/>
      <c r="HQX51" s="109"/>
      <c r="HRD51" s="111"/>
      <c r="HRE51" s="109"/>
      <c r="HRK51" s="111"/>
      <c r="HRL51" s="109"/>
      <c r="HRR51" s="111"/>
      <c r="HRS51" s="109"/>
      <c r="HRY51" s="111"/>
      <c r="HRZ51" s="109"/>
      <c r="HSF51" s="111"/>
      <c r="HSG51" s="109"/>
      <c r="HSM51" s="111"/>
      <c r="HSN51" s="109"/>
      <c r="HST51" s="111"/>
      <c r="HSU51" s="109"/>
      <c r="HTA51" s="111"/>
      <c r="HTB51" s="109"/>
      <c r="HTH51" s="111"/>
      <c r="HTI51" s="109"/>
      <c r="HTO51" s="111"/>
      <c r="HTP51" s="109"/>
      <c r="HTV51" s="111"/>
      <c r="HTW51" s="109"/>
      <c r="HUC51" s="111"/>
      <c r="HUD51" s="109"/>
      <c r="HUJ51" s="111"/>
      <c r="HUK51" s="109"/>
      <c r="HUQ51" s="111"/>
      <c r="HUR51" s="109"/>
      <c r="HUX51" s="111"/>
      <c r="HUY51" s="109"/>
      <c r="HVE51" s="111"/>
      <c r="HVF51" s="109"/>
      <c r="HVL51" s="111"/>
      <c r="HVM51" s="109"/>
      <c r="HVS51" s="111"/>
      <c r="HVT51" s="109"/>
      <c r="HVZ51" s="111"/>
      <c r="HWA51" s="109"/>
      <c r="HWG51" s="111"/>
      <c r="HWH51" s="109"/>
      <c r="HWN51" s="111"/>
      <c r="HWO51" s="109"/>
      <c r="HWU51" s="111"/>
      <c r="HWV51" s="109"/>
      <c r="HXB51" s="111"/>
      <c r="HXC51" s="109"/>
      <c r="HXI51" s="111"/>
      <c r="HXJ51" s="109"/>
      <c r="HXP51" s="111"/>
      <c r="HXQ51" s="109"/>
      <c r="HXW51" s="111"/>
      <c r="HXX51" s="109"/>
      <c r="HYD51" s="111"/>
      <c r="HYE51" s="109"/>
      <c r="HYK51" s="111"/>
      <c r="HYL51" s="109"/>
      <c r="HYR51" s="111"/>
      <c r="HYS51" s="109"/>
      <c r="HYY51" s="111"/>
      <c r="HYZ51" s="109"/>
      <c r="HZF51" s="111"/>
      <c r="HZG51" s="109"/>
      <c r="HZM51" s="111"/>
      <c r="HZN51" s="109"/>
      <c r="HZT51" s="111"/>
      <c r="HZU51" s="109"/>
      <c r="IAA51" s="111"/>
      <c r="IAB51" s="109"/>
      <c r="IAH51" s="111"/>
      <c r="IAI51" s="109"/>
      <c r="IAO51" s="111"/>
      <c r="IAP51" s="109"/>
      <c r="IAV51" s="111"/>
      <c r="IAW51" s="109"/>
      <c r="IBC51" s="111"/>
      <c r="IBD51" s="109"/>
      <c r="IBJ51" s="111"/>
      <c r="IBK51" s="109"/>
      <c r="IBQ51" s="111"/>
      <c r="IBR51" s="109"/>
      <c r="IBX51" s="111"/>
      <c r="IBY51" s="109"/>
      <c r="ICE51" s="111"/>
      <c r="ICF51" s="109"/>
      <c r="ICL51" s="111"/>
      <c r="ICM51" s="109"/>
      <c r="ICS51" s="111"/>
      <c r="ICT51" s="109"/>
      <c r="ICZ51" s="111"/>
      <c r="IDA51" s="109"/>
      <c r="IDG51" s="111"/>
      <c r="IDH51" s="109"/>
      <c r="IDN51" s="111"/>
      <c r="IDO51" s="109"/>
      <c r="IDU51" s="111"/>
      <c r="IDV51" s="109"/>
      <c r="IEB51" s="111"/>
      <c r="IEC51" s="109"/>
      <c r="IEI51" s="111"/>
      <c r="IEJ51" s="109"/>
      <c r="IEP51" s="111"/>
      <c r="IEQ51" s="109"/>
      <c r="IEW51" s="111"/>
      <c r="IEX51" s="109"/>
      <c r="IFD51" s="111"/>
      <c r="IFE51" s="109"/>
      <c r="IFK51" s="111"/>
      <c r="IFL51" s="109"/>
      <c r="IFR51" s="111"/>
      <c r="IFS51" s="109"/>
      <c r="IFY51" s="111"/>
      <c r="IFZ51" s="109"/>
      <c r="IGF51" s="111"/>
      <c r="IGG51" s="109"/>
      <c r="IGM51" s="111"/>
      <c r="IGN51" s="109"/>
      <c r="IGT51" s="111"/>
      <c r="IGU51" s="109"/>
      <c r="IHA51" s="111"/>
      <c r="IHB51" s="109"/>
      <c r="IHH51" s="111"/>
      <c r="IHI51" s="109"/>
      <c r="IHO51" s="111"/>
      <c r="IHP51" s="109"/>
      <c r="IHV51" s="111"/>
      <c r="IHW51" s="109"/>
      <c r="IIC51" s="111"/>
      <c r="IID51" s="109"/>
      <c r="IIJ51" s="111"/>
      <c r="IIK51" s="109"/>
      <c r="IIQ51" s="111"/>
      <c r="IIR51" s="109"/>
      <c r="IIX51" s="111"/>
      <c r="IIY51" s="109"/>
      <c r="IJE51" s="111"/>
      <c r="IJF51" s="109"/>
      <c r="IJL51" s="111"/>
      <c r="IJM51" s="109"/>
      <c r="IJS51" s="111"/>
      <c r="IJT51" s="109"/>
      <c r="IJZ51" s="111"/>
      <c r="IKA51" s="109"/>
      <c r="IKG51" s="111"/>
      <c r="IKH51" s="109"/>
      <c r="IKN51" s="111"/>
      <c r="IKO51" s="109"/>
      <c r="IKU51" s="111"/>
      <c r="IKV51" s="109"/>
      <c r="ILB51" s="111"/>
      <c r="ILC51" s="109"/>
      <c r="ILI51" s="111"/>
      <c r="ILJ51" s="109"/>
      <c r="ILP51" s="111"/>
      <c r="ILQ51" s="109"/>
      <c r="ILW51" s="111"/>
      <c r="ILX51" s="109"/>
      <c r="IMD51" s="111"/>
      <c r="IME51" s="109"/>
      <c r="IMK51" s="111"/>
      <c r="IML51" s="109"/>
      <c r="IMR51" s="111"/>
      <c r="IMS51" s="109"/>
      <c r="IMY51" s="111"/>
      <c r="IMZ51" s="109"/>
      <c r="INF51" s="111"/>
      <c r="ING51" s="109"/>
      <c r="INM51" s="111"/>
      <c r="INN51" s="109"/>
      <c r="INT51" s="111"/>
      <c r="INU51" s="109"/>
      <c r="IOA51" s="111"/>
      <c r="IOB51" s="109"/>
      <c r="IOH51" s="111"/>
      <c r="IOI51" s="109"/>
      <c r="IOO51" s="111"/>
      <c r="IOP51" s="109"/>
      <c r="IOV51" s="111"/>
      <c r="IOW51" s="109"/>
      <c r="IPC51" s="111"/>
      <c r="IPD51" s="109"/>
      <c r="IPJ51" s="111"/>
      <c r="IPK51" s="109"/>
      <c r="IPQ51" s="111"/>
      <c r="IPR51" s="109"/>
      <c r="IPX51" s="111"/>
      <c r="IPY51" s="109"/>
      <c r="IQE51" s="111"/>
      <c r="IQF51" s="109"/>
      <c r="IQL51" s="111"/>
      <c r="IQM51" s="109"/>
      <c r="IQS51" s="111"/>
      <c r="IQT51" s="109"/>
      <c r="IQZ51" s="111"/>
      <c r="IRA51" s="109"/>
      <c r="IRG51" s="111"/>
      <c r="IRH51" s="109"/>
      <c r="IRN51" s="111"/>
      <c r="IRO51" s="109"/>
      <c r="IRU51" s="111"/>
      <c r="IRV51" s="109"/>
      <c r="ISB51" s="111"/>
      <c r="ISC51" s="109"/>
      <c r="ISI51" s="111"/>
      <c r="ISJ51" s="109"/>
      <c r="ISP51" s="111"/>
      <c r="ISQ51" s="109"/>
      <c r="ISW51" s="111"/>
      <c r="ISX51" s="109"/>
      <c r="ITD51" s="111"/>
      <c r="ITE51" s="109"/>
      <c r="ITK51" s="111"/>
      <c r="ITL51" s="109"/>
      <c r="ITR51" s="111"/>
      <c r="ITS51" s="109"/>
      <c r="ITY51" s="111"/>
      <c r="ITZ51" s="109"/>
      <c r="IUF51" s="111"/>
      <c r="IUG51" s="109"/>
      <c r="IUM51" s="111"/>
      <c r="IUN51" s="109"/>
      <c r="IUT51" s="111"/>
      <c r="IUU51" s="109"/>
      <c r="IVA51" s="111"/>
      <c r="IVB51" s="109"/>
      <c r="IVH51" s="111"/>
      <c r="IVI51" s="109"/>
      <c r="IVO51" s="111"/>
      <c r="IVP51" s="109"/>
      <c r="IVV51" s="111"/>
      <c r="IVW51" s="109"/>
      <c r="IWC51" s="111"/>
      <c r="IWD51" s="109"/>
      <c r="IWJ51" s="111"/>
      <c r="IWK51" s="109"/>
      <c r="IWQ51" s="111"/>
      <c r="IWR51" s="109"/>
      <c r="IWX51" s="111"/>
      <c r="IWY51" s="109"/>
      <c r="IXE51" s="111"/>
      <c r="IXF51" s="109"/>
      <c r="IXL51" s="111"/>
      <c r="IXM51" s="109"/>
      <c r="IXS51" s="111"/>
      <c r="IXT51" s="109"/>
      <c r="IXZ51" s="111"/>
      <c r="IYA51" s="109"/>
      <c r="IYG51" s="111"/>
      <c r="IYH51" s="109"/>
      <c r="IYN51" s="111"/>
      <c r="IYO51" s="109"/>
      <c r="IYU51" s="111"/>
      <c r="IYV51" s="109"/>
      <c r="IZB51" s="111"/>
      <c r="IZC51" s="109"/>
      <c r="IZI51" s="111"/>
      <c r="IZJ51" s="109"/>
      <c r="IZP51" s="111"/>
      <c r="IZQ51" s="109"/>
      <c r="IZW51" s="111"/>
      <c r="IZX51" s="109"/>
      <c r="JAD51" s="111"/>
      <c r="JAE51" s="109"/>
      <c r="JAK51" s="111"/>
      <c r="JAL51" s="109"/>
      <c r="JAR51" s="111"/>
      <c r="JAS51" s="109"/>
      <c r="JAY51" s="111"/>
      <c r="JAZ51" s="109"/>
      <c r="JBF51" s="111"/>
      <c r="JBG51" s="109"/>
      <c r="JBM51" s="111"/>
      <c r="JBN51" s="109"/>
      <c r="JBT51" s="111"/>
      <c r="JBU51" s="109"/>
      <c r="JCA51" s="111"/>
      <c r="JCB51" s="109"/>
      <c r="JCH51" s="111"/>
      <c r="JCI51" s="109"/>
      <c r="JCO51" s="111"/>
      <c r="JCP51" s="109"/>
      <c r="JCV51" s="111"/>
      <c r="JCW51" s="109"/>
      <c r="JDC51" s="111"/>
      <c r="JDD51" s="109"/>
      <c r="JDJ51" s="111"/>
      <c r="JDK51" s="109"/>
      <c r="JDQ51" s="111"/>
      <c r="JDR51" s="109"/>
      <c r="JDX51" s="111"/>
      <c r="JDY51" s="109"/>
      <c r="JEE51" s="111"/>
      <c r="JEF51" s="109"/>
      <c r="JEL51" s="111"/>
      <c r="JEM51" s="109"/>
      <c r="JES51" s="111"/>
      <c r="JET51" s="109"/>
      <c r="JEZ51" s="111"/>
      <c r="JFA51" s="109"/>
      <c r="JFG51" s="111"/>
      <c r="JFH51" s="109"/>
      <c r="JFN51" s="111"/>
      <c r="JFO51" s="109"/>
      <c r="JFU51" s="111"/>
      <c r="JFV51" s="109"/>
      <c r="JGB51" s="111"/>
      <c r="JGC51" s="109"/>
      <c r="JGI51" s="111"/>
      <c r="JGJ51" s="109"/>
      <c r="JGP51" s="111"/>
      <c r="JGQ51" s="109"/>
      <c r="JGW51" s="111"/>
      <c r="JGX51" s="109"/>
      <c r="JHD51" s="111"/>
      <c r="JHE51" s="109"/>
      <c r="JHK51" s="111"/>
      <c r="JHL51" s="109"/>
      <c r="JHR51" s="111"/>
      <c r="JHS51" s="109"/>
      <c r="JHY51" s="111"/>
      <c r="JHZ51" s="109"/>
      <c r="JIF51" s="111"/>
      <c r="JIG51" s="109"/>
      <c r="JIM51" s="111"/>
      <c r="JIN51" s="109"/>
      <c r="JIT51" s="111"/>
      <c r="JIU51" s="109"/>
      <c r="JJA51" s="111"/>
      <c r="JJB51" s="109"/>
      <c r="JJH51" s="111"/>
      <c r="JJI51" s="109"/>
      <c r="JJO51" s="111"/>
      <c r="JJP51" s="109"/>
      <c r="JJV51" s="111"/>
      <c r="JJW51" s="109"/>
      <c r="JKC51" s="111"/>
      <c r="JKD51" s="109"/>
      <c r="JKJ51" s="111"/>
      <c r="JKK51" s="109"/>
      <c r="JKQ51" s="111"/>
      <c r="JKR51" s="109"/>
      <c r="JKX51" s="111"/>
      <c r="JKY51" s="109"/>
      <c r="JLE51" s="111"/>
      <c r="JLF51" s="109"/>
      <c r="JLL51" s="111"/>
      <c r="JLM51" s="109"/>
      <c r="JLS51" s="111"/>
      <c r="JLT51" s="109"/>
      <c r="JLZ51" s="111"/>
      <c r="JMA51" s="109"/>
      <c r="JMG51" s="111"/>
      <c r="JMH51" s="109"/>
      <c r="JMN51" s="111"/>
      <c r="JMO51" s="109"/>
      <c r="JMU51" s="111"/>
      <c r="JMV51" s="109"/>
      <c r="JNB51" s="111"/>
      <c r="JNC51" s="109"/>
      <c r="JNI51" s="111"/>
      <c r="JNJ51" s="109"/>
      <c r="JNP51" s="111"/>
      <c r="JNQ51" s="109"/>
      <c r="JNW51" s="111"/>
      <c r="JNX51" s="109"/>
      <c r="JOD51" s="111"/>
      <c r="JOE51" s="109"/>
      <c r="JOK51" s="111"/>
      <c r="JOL51" s="109"/>
      <c r="JOR51" s="111"/>
      <c r="JOS51" s="109"/>
      <c r="JOY51" s="111"/>
      <c r="JOZ51" s="109"/>
      <c r="JPF51" s="111"/>
      <c r="JPG51" s="109"/>
      <c r="JPM51" s="111"/>
      <c r="JPN51" s="109"/>
      <c r="JPT51" s="111"/>
      <c r="JPU51" s="109"/>
      <c r="JQA51" s="111"/>
      <c r="JQB51" s="109"/>
      <c r="JQH51" s="111"/>
      <c r="JQI51" s="109"/>
      <c r="JQO51" s="111"/>
      <c r="JQP51" s="109"/>
      <c r="JQV51" s="111"/>
      <c r="JQW51" s="109"/>
      <c r="JRC51" s="111"/>
      <c r="JRD51" s="109"/>
      <c r="JRJ51" s="111"/>
      <c r="JRK51" s="109"/>
      <c r="JRQ51" s="111"/>
      <c r="JRR51" s="109"/>
      <c r="JRX51" s="111"/>
      <c r="JRY51" s="109"/>
      <c r="JSE51" s="111"/>
      <c r="JSF51" s="109"/>
      <c r="JSL51" s="111"/>
      <c r="JSM51" s="109"/>
      <c r="JSS51" s="111"/>
      <c r="JST51" s="109"/>
      <c r="JSZ51" s="111"/>
      <c r="JTA51" s="109"/>
      <c r="JTG51" s="111"/>
      <c r="JTH51" s="109"/>
      <c r="JTN51" s="111"/>
      <c r="JTO51" s="109"/>
      <c r="JTU51" s="111"/>
      <c r="JTV51" s="109"/>
      <c r="JUB51" s="111"/>
      <c r="JUC51" s="109"/>
      <c r="JUI51" s="111"/>
      <c r="JUJ51" s="109"/>
      <c r="JUP51" s="111"/>
      <c r="JUQ51" s="109"/>
      <c r="JUW51" s="111"/>
      <c r="JUX51" s="109"/>
      <c r="JVD51" s="111"/>
      <c r="JVE51" s="109"/>
      <c r="JVK51" s="111"/>
      <c r="JVL51" s="109"/>
      <c r="JVR51" s="111"/>
      <c r="JVS51" s="109"/>
      <c r="JVY51" s="111"/>
      <c r="JVZ51" s="109"/>
      <c r="JWF51" s="111"/>
      <c r="JWG51" s="109"/>
      <c r="JWM51" s="111"/>
      <c r="JWN51" s="109"/>
      <c r="JWT51" s="111"/>
      <c r="JWU51" s="109"/>
      <c r="JXA51" s="111"/>
      <c r="JXB51" s="109"/>
      <c r="JXH51" s="111"/>
      <c r="JXI51" s="109"/>
      <c r="JXO51" s="111"/>
      <c r="JXP51" s="109"/>
      <c r="JXV51" s="111"/>
      <c r="JXW51" s="109"/>
      <c r="JYC51" s="111"/>
      <c r="JYD51" s="109"/>
      <c r="JYJ51" s="111"/>
      <c r="JYK51" s="109"/>
      <c r="JYQ51" s="111"/>
      <c r="JYR51" s="109"/>
      <c r="JYX51" s="111"/>
      <c r="JYY51" s="109"/>
      <c r="JZE51" s="111"/>
      <c r="JZF51" s="109"/>
      <c r="JZL51" s="111"/>
      <c r="JZM51" s="109"/>
      <c r="JZS51" s="111"/>
      <c r="JZT51" s="109"/>
      <c r="JZZ51" s="111"/>
      <c r="KAA51" s="109"/>
      <c r="KAG51" s="111"/>
      <c r="KAH51" s="109"/>
      <c r="KAN51" s="111"/>
      <c r="KAO51" s="109"/>
      <c r="KAU51" s="111"/>
      <c r="KAV51" s="109"/>
      <c r="KBB51" s="111"/>
      <c r="KBC51" s="109"/>
      <c r="KBI51" s="111"/>
      <c r="KBJ51" s="109"/>
      <c r="KBP51" s="111"/>
      <c r="KBQ51" s="109"/>
      <c r="KBW51" s="111"/>
      <c r="KBX51" s="109"/>
      <c r="KCD51" s="111"/>
      <c r="KCE51" s="109"/>
      <c r="KCK51" s="111"/>
      <c r="KCL51" s="109"/>
      <c r="KCR51" s="111"/>
      <c r="KCS51" s="109"/>
      <c r="KCY51" s="111"/>
      <c r="KCZ51" s="109"/>
      <c r="KDF51" s="111"/>
      <c r="KDG51" s="109"/>
      <c r="KDM51" s="111"/>
      <c r="KDN51" s="109"/>
      <c r="KDT51" s="111"/>
      <c r="KDU51" s="109"/>
      <c r="KEA51" s="111"/>
      <c r="KEB51" s="109"/>
      <c r="KEH51" s="111"/>
      <c r="KEI51" s="109"/>
      <c r="KEO51" s="111"/>
      <c r="KEP51" s="109"/>
      <c r="KEV51" s="111"/>
      <c r="KEW51" s="109"/>
      <c r="KFC51" s="111"/>
      <c r="KFD51" s="109"/>
      <c r="KFJ51" s="111"/>
      <c r="KFK51" s="109"/>
      <c r="KFQ51" s="111"/>
      <c r="KFR51" s="109"/>
      <c r="KFX51" s="111"/>
      <c r="KFY51" s="109"/>
      <c r="KGE51" s="111"/>
      <c r="KGF51" s="109"/>
      <c r="KGL51" s="111"/>
      <c r="KGM51" s="109"/>
      <c r="KGS51" s="111"/>
      <c r="KGT51" s="109"/>
      <c r="KGZ51" s="111"/>
      <c r="KHA51" s="109"/>
      <c r="KHG51" s="111"/>
      <c r="KHH51" s="109"/>
      <c r="KHN51" s="111"/>
      <c r="KHO51" s="109"/>
      <c r="KHU51" s="111"/>
      <c r="KHV51" s="109"/>
      <c r="KIB51" s="111"/>
      <c r="KIC51" s="109"/>
      <c r="KII51" s="111"/>
      <c r="KIJ51" s="109"/>
      <c r="KIP51" s="111"/>
      <c r="KIQ51" s="109"/>
      <c r="KIW51" s="111"/>
      <c r="KIX51" s="109"/>
      <c r="KJD51" s="111"/>
      <c r="KJE51" s="109"/>
      <c r="KJK51" s="111"/>
      <c r="KJL51" s="109"/>
      <c r="KJR51" s="111"/>
      <c r="KJS51" s="109"/>
      <c r="KJY51" s="111"/>
      <c r="KJZ51" s="109"/>
      <c r="KKF51" s="111"/>
      <c r="KKG51" s="109"/>
      <c r="KKM51" s="111"/>
      <c r="KKN51" s="109"/>
      <c r="KKT51" s="111"/>
      <c r="KKU51" s="109"/>
      <c r="KLA51" s="111"/>
      <c r="KLB51" s="109"/>
      <c r="KLH51" s="111"/>
      <c r="KLI51" s="109"/>
      <c r="KLO51" s="111"/>
      <c r="KLP51" s="109"/>
      <c r="KLV51" s="111"/>
      <c r="KLW51" s="109"/>
      <c r="KMC51" s="111"/>
      <c r="KMD51" s="109"/>
      <c r="KMJ51" s="111"/>
      <c r="KMK51" s="109"/>
      <c r="KMQ51" s="111"/>
      <c r="KMR51" s="109"/>
      <c r="KMX51" s="111"/>
      <c r="KMY51" s="109"/>
      <c r="KNE51" s="111"/>
      <c r="KNF51" s="109"/>
      <c r="KNL51" s="111"/>
      <c r="KNM51" s="109"/>
      <c r="KNS51" s="111"/>
      <c r="KNT51" s="109"/>
      <c r="KNZ51" s="111"/>
      <c r="KOA51" s="109"/>
      <c r="KOG51" s="111"/>
      <c r="KOH51" s="109"/>
      <c r="KON51" s="111"/>
      <c r="KOO51" s="109"/>
      <c r="KOU51" s="111"/>
      <c r="KOV51" s="109"/>
      <c r="KPB51" s="111"/>
      <c r="KPC51" s="109"/>
      <c r="KPI51" s="111"/>
      <c r="KPJ51" s="109"/>
      <c r="KPP51" s="111"/>
      <c r="KPQ51" s="109"/>
      <c r="KPW51" s="111"/>
      <c r="KPX51" s="109"/>
      <c r="KQD51" s="111"/>
      <c r="KQE51" s="109"/>
      <c r="KQK51" s="111"/>
      <c r="KQL51" s="109"/>
      <c r="KQR51" s="111"/>
      <c r="KQS51" s="109"/>
      <c r="KQY51" s="111"/>
      <c r="KQZ51" s="109"/>
      <c r="KRF51" s="111"/>
      <c r="KRG51" s="109"/>
      <c r="KRM51" s="111"/>
      <c r="KRN51" s="109"/>
      <c r="KRT51" s="111"/>
      <c r="KRU51" s="109"/>
      <c r="KSA51" s="111"/>
      <c r="KSB51" s="109"/>
      <c r="KSH51" s="111"/>
      <c r="KSI51" s="109"/>
      <c r="KSO51" s="111"/>
      <c r="KSP51" s="109"/>
      <c r="KSV51" s="111"/>
      <c r="KSW51" s="109"/>
      <c r="KTC51" s="111"/>
      <c r="KTD51" s="109"/>
      <c r="KTJ51" s="111"/>
      <c r="KTK51" s="109"/>
      <c r="KTQ51" s="111"/>
      <c r="KTR51" s="109"/>
      <c r="KTX51" s="111"/>
      <c r="KTY51" s="109"/>
      <c r="KUE51" s="111"/>
      <c r="KUF51" s="109"/>
      <c r="KUL51" s="111"/>
      <c r="KUM51" s="109"/>
      <c r="KUS51" s="111"/>
      <c r="KUT51" s="109"/>
      <c r="KUZ51" s="111"/>
      <c r="KVA51" s="109"/>
      <c r="KVG51" s="111"/>
      <c r="KVH51" s="109"/>
      <c r="KVN51" s="111"/>
      <c r="KVO51" s="109"/>
      <c r="KVU51" s="111"/>
      <c r="KVV51" s="109"/>
      <c r="KWB51" s="111"/>
      <c r="KWC51" s="109"/>
      <c r="KWI51" s="111"/>
      <c r="KWJ51" s="109"/>
      <c r="KWP51" s="111"/>
      <c r="KWQ51" s="109"/>
      <c r="KWW51" s="111"/>
      <c r="KWX51" s="109"/>
      <c r="KXD51" s="111"/>
      <c r="KXE51" s="109"/>
      <c r="KXK51" s="111"/>
      <c r="KXL51" s="109"/>
      <c r="KXR51" s="111"/>
      <c r="KXS51" s="109"/>
      <c r="KXY51" s="111"/>
      <c r="KXZ51" s="109"/>
      <c r="KYF51" s="111"/>
      <c r="KYG51" s="109"/>
      <c r="KYM51" s="111"/>
      <c r="KYN51" s="109"/>
      <c r="KYT51" s="111"/>
      <c r="KYU51" s="109"/>
      <c r="KZA51" s="111"/>
      <c r="KZB51" s="109"/>
      <c r="KZH51" s="111"/>
      <c r="KZI51" s="109"/>
      <c r="KZO51" s="111"/>
      <c r="KZP51" s="109"/>
      <c r="KZV51" s="111"/>
      <c r="KZW51" s="109"/>
      <c r="LAC51" s="111"/>
      <c r="LAD51" s="109"/>
      <c r="LAJ51" s="111"/>
      <c r="LAK51" s="109"/>
      <c r="LAQ51" s="111"/>
      <c r="LAR51" s="109"/>
      <c r="LAX51" s="111"/>
      <c r="LAY51" s="109"/>
      <c r="LBE51" s="111"/>
      <c r="LBF51" s="109"/>
      <c r="LBL51" s="111"/>
      <c r="LBM51" s="109"/>
      <c r="LBS51" s="111"/>
      <c r="LBT51" s="109"/>
      <c r="LBZ51" s="111"/>
      <c r="LCA51" s="109"/>
      <c r="LCG51" s="111"/>
      <c r="LCH51" s="109"/>
      <c r="LCN51" s="111"/>
      <c r="LCO51" s="109"/>
      <c r="LCU51" s="111"/>
      <c r="LCV51" s="109"/>
      <c r="LDB51" s="111"/>
      <c r="LDC51" s="109"/>
      <c r="LDI51" s="111"/>
      <c r="LDJ51" s="109"/>
      <c r="LDP51" s="111"/>
      <c r="LDQ51" s="109"/>
      <c r="LDW51" s="111"/>
      <c r="LDX51" s="109"/>
      <c r="LED51" s="111"/>
      <c r="LEE51" s="109"/>
      <c r="LEK51" s="111"/>
      <c r="LEL51" s="109"/>
      <c r="LER51" s="111"/>
      <c r="LES51" s="109"/>
      <c r="LEY51" s="111"/>
      <c r="LEZ51" s="109"/>
      <c r="LFF51" s="111"/>
      <c r="LFG51" s="109"/>
      <c r="LFM51" s="111"/>
      <c r="LFN51" s="109"/>
      <c r="LFT51" s="111"/>
      <c r="LFU51" s="109"/>
      <c r="LGA51" s="111"/>
      <c r="LGB51" s="109"/>
      <c r="LGH51" s="111"/>
      <c r="LGI51" s="109"/>
      <c r="LGO51" s="111"/>
      <c r="LGP51" s="109"/>
      <c r="LGV51" s="111"/>
      <c r="LGW51" s="109"/>
      <c r="LHC51" s="111"/>
      <c r="LHD51" s="109"/>
      <c r="LHJ51" s="111"/>
      <c r="LHK51" s="109"/>
      <c r="LHQ51" s="111"/>
      <c r="LHR51" s="109"/>
      <c r="LHX51" s="111"/>
      <c r="LHY51" s="109"/>
      <c r="LIE51" s="111"/>
      <c r="LIF51" s="109"/>
      <c r="LIL51" s="111"/>
      <c r="LIM51" s="109"/>
      <c r="LIS51" s="111"/>
      <c r="LIT51" s="109"/>
      <c r="LIZ51" s="111"/>
      <c r="LJA51" s="109"/>
      <c r="LJG51" s="111"/>
      <c r="LJH51" s="109"/>
      <c r="LJN51" s="111"/>
      <c r="LJO51" s="109"/>
      <c r="LJU51" s="111"/>
      <c r="LJV51" s="109"/>
      <c r="LKB51" s="111"/>
      <c r="LKC51" s="109"/>
      <c r="LKI51" s="111"/>
      <c r="LKJ51" s="109"/>
      <c r="LKP51" s="111"/>
      <c r="LKQ51" s="109"/>
      <c r="LKW51" s="111"/>
      <c r="LKX51" s="109"/>
      <c r="LLD51" s="111"/>
      <c r="LLE51" s="109"/>
      <c r="LLK51" s="111"/>
      <c r="LLL51" s="109"/>
      <c r="LLR51" s="111"/>
      <c r="LLS51" s="109"/>
      <c r="LLY51" s="111"/>
      <c r="LLZ51" s="109"/>
      <c r="LMF51" s="111"/>
      <c r="LMG51" s="109"/>
      <c r="LMM51" s="111"/>
      <c r="LMN51" s="109"/>
      <c r="LMT51" s="111"/>
      <c r="LMU51" s="109"/>
      <c r="LNA51" s="111"/>
      <c r="LNB51" s="109"/>
      <c r="LNH51" s="111"/>
      <c r="LNI51" s="109"/>
      <c r="LNO51" s="111"/>
      <c r="LNP51" s="109"/>
      <c r="LNV51" s="111"/>
      <c r="LNW51" s="109"/>
      <c r="LOC51" s="111"/>
      <c r="LOD51" s="109"/>
      <c r="LOJ51" s="111"/>
      <c r="LOK51" s="109"/>
      <c r="LOQ51" s="111"/>
      <c r="LOR51" s="109"/>
      <c r="LOX51" s="111"/>
      <c r="LOY51" s="109"/>
      <c r="LPE51" s="111"/>
      <c r="LPF51" s="109"/>
      <c r="LPL51" s="111"/>
      <c r="LPM51" s="109"/>
      <c r="LPS51" s="111"/>
      <c r="LPT51" s="109"/>
      <c r="LPZ51" s="111"/>
      <c r="LQA51" s="109"/>
      <c r="LQG51" s="111"/>
      <c r="LQH51" s="109"/>
      <c r="LQN51" s="111"/>
      <c r="LQO51" s="109"/>
      <c r="LQU51" s="111"/>
      <c r="LQV51" s="109"/>
      <c r="LRB51" s="111"/>
      <c r="LRC51" s="109"/>
      <c r="LRI51" s="111"/>
      <c r="LRJ51" s="109"/>
      <c r="LRP51" s="111"/>
      <c r="LRQ51" s="109"/>
      <c r="LRW51" s="111"/>
      <c r="LRX51" s="109"/>
      <c r="LSD51" s="111"/>
      <c r="LSE51" s="109"/>
      <c r="LSK51" s="111"/>
      <c r="LSL51" s="109"/>
      <c r="LSR51" s="111"/>
      <c r="LSS51" s="109"/>
      <c r="LSY51" s="111"/>
      <c r="LSZ51" s="109"/>
      <c r="LTF51" s="111"/>
      <c r="LTG51" s="109"/>
      <c r="LTM51" s="111"/>
      <c r="LTN51" s="109"/>
      <c r="LTT51" s="111"/>
      <c r="LTU51" s="109"/>
      <c r="LUA51" s="111"/>
      <c r="LUB51" s="109"/>
      <c r="LUH51" s="111"/>
      <c r="LUI51" s="109"/>
      <c r="LUO51" s="111"/>
      <c r="LUP51" s="109"/>
      <c r="LUV51" s="111"/>
      <c r="LUW51" s="109"/>
      <c r="LVC51" s="111"/>
      <c r="LVD51" s="109"/>
      <c r="LVJ51" s="111"/>
      <c r="LVK51" s="109"/>
      <c r="LVQ51" s="111"/>
      <c r="LVR51" s="109"/>
      <c r="LVX51" s="111"/>
      <c r="LVY51" s="109"/>
      <c r="LWE51" s="111"/>
      <c r="LWF51" s="109"/>
      <c r="LWL51" s="111"/>
      <c r="LWM51" s="109"/>
      <c r="LWS51" s="111"/>
      <c r="LWT51" s="109"/>
      <c r="LWZ51" s="111"/>
      <c r="LXA51" s="109"/>
      <c r="LXG51" s="111"/>
      <c r="LXH51" s="109"/>
      <c r="LXN51" s="111"/>
      <c r="LXO51" s="109"/>
      <c r="LXU51" s="111"/>
      <c r="LXV51" s="109"/>
      <c r="LYB51" s="111"/>
      <c r="LYC51" s="109"/>
      <c r="LYI51" s="111"/>
      <c r="LYJ51" s="109"/>
      <c r="LYP51" s="111"/>
      <c r="LYQ51" s="109"/>
      <c r="LYW51" s="111"/>
      <c r="LYX51" s="109"/>
      <c r="LZD51" s="111"/>
      <c r="LZE51" s="109"/>
      <c r="LZK51" s="111"/>
      <c r="LZL51" s="109"/>
      <c r="LZR51" s="111"/>
      <c r="LZS51" s="109"/>
      <c r="LZY51" s="111"/>
      <c r="LZZ51" s="109"/>
      <c r="MAF51" s="111"/>
      <c r="MAG51" s="109"/>
      <c r="MAM51" s="111"/>
      <c r="MAN51" s="109"/>
      <c r="MAT51" s="111"/>
      <c r="MAU51" s="109"/>
      <c r="MBA51" s="111"/>
      <c r="MBB51" s="109"/>
      <c r="MBH51" s="111"/>
      <c r="MBI51" s="109"/>
      <c r="MBO51" s="111"/>
      <c r="MBP51" s="109"/>
      <c r="MBV51" s="111"/>
      <c r="MBW51" s="109"/>
      <c r="MCC51" s="111"/>
      <c r="MCD51" s="109"/>
      <c r="MCJ51" s="111"/>
      <c r="MCK51" s="109"/>
      <c r="MCQ51" s="111"/>
      <c r="MCR51" s="109"/>
      <c r="MCX51" s="111"/>
      <c r="MCY51" s="109"/>
      <c r="MDE51" s="111"/>
      <c r="MDF51" s="109"/>
      <c r="MDL51" s="111"/>
      <c r="MDM51" s="109"/>
      <c r="MDS51" s="111"/>
      <c r="MDT51" s="109"/>
      <c r="MDZ51" s="111"/>
      <c r="MEA51" s="109"/>
      <c r="MEG51" s="111"/>
      <c r="MEH51" s="109"/>
      <c r="MEN51" s="111"/>
      <c r="MEO51" s="109"/>
      <c r="MEU51" s="111"/>
      <c r="MEV51" s="109"/>
      <c r="MFB51" s="111"/>
      <c r="MFC51" s="109"/>
      <c r="MFI51" s="111"/>
      <c r="MFJ51" s="109"/>
      <c r="MFP51" s="111"/>
      <c r="MFQ51" s="109"/>
      <c r="MFW51" s="111"/>
      <c r="MFX51" s="109"/>
      <c r="MGD51" s="111"/>
      <c r="MGE51" s="109"/>
      <c r="MGK51" s="111"/>
      <c r="MGL51" s="109"/>
      <c r="MGR51" s="111"/>
      <c r="MGS51" s="109"/>
      <c r="MGY51" s="111"/>
      <c r="MGZ51" s="109"/>
      <c r="MHF51" s="111"/>
      <c r="MHG51" s="109"/>
      <c r="MHM51" s="111"/>
      <c r="MHN51" s="109"/>
      <c r="MHT51" s="111"/>
      <c r="MHU51" s="109"/>
      <c r="MIA51" s="111"/>
      <c r="MIB51" s="109"/>
      <c r="MIH51" s="111"/>
      <c r="MII51" s="109"/>
      <c r="MIO51" s="111"/>
      <c r="MIP51" s="109"/>
      <c r="MIV51" s="111"/>
      <c r="MIW51" s="109"/>
      <c r="MJC51" s="111"/>
      <c r="MJD51" s="109"/>
      <c r="MJJ51" s="111"/>
      <c r="MJK51" s="109"/>
      <c r="MJQ51" s="111"/>
      <c r="MJR51" s="109"/>
      <c r="MJX51" s="111"/>
      <c r="MJY51" s="109"/>
      <c r="MKE51" s="111"/>
      <c r="MKF51" s="109"/>
      <c r="MKL51" s="111"/>
      <c r="MKM51" s="109"/>
      <c r="MKS51" s="111"/>
      <c r="MKT51" s="109"/>
      <c r="MKZ51" s="111"/>
      <c r="MLA51" s="109"/>
      <c r="MLG51" s="111"/>
      <c r="MLH51" s="109"/>
      <c r="MLN51" s="111"/>
      <c r="MLO51" s="109"/>
      <c r="MLU51" s="111"/>
      <c r="MLV51" s="109"/>
      <c r="MMB51" s="111"/>
      <c r="MMC51" s="109"/>
      <c r="MMI51" s="111"/>
      <c r="MMJ51" s="109"/>
      <c r="MMP51" s="111"/>
      <c r="MMQ51" s="109"/>
      <c r="MMW51" s="111"/>
      <c r="MMX51" s="109"/>
      <c r="MND51" s="111"/>
      <c r="MNE51" s="109"/>
      <c r="MNK51" s="111"/>
      <c r="MNL51" s="109"/>
      <c r="MNR51" s="111"/>
      <c r="MNS51" s="109"/>
      <c r="MNY51" s="111"/>
      <c r="MNZ51" s="109"/>
      <c r="MOF51" s="111"/>
      <c r="MOG51" s="109"/>
      <c r="MOM51" s="111"/>
      <c r="MON51" s="109"/>
      <c r="MOT51" s="111"/>
      <c r="MOU51" s="109"/>
      <c r="MPA51" s="111"/>
      <c r="MPB51" s="109"/>
      <c r="MPH51" s="111"/>
      <c r="MPI51" s="109"/>
      <c r="MPO51" s="111"/>
      <c r="MPP51" s="109"/>
      <c r="MPV51" s="111"/>
      <c r="MPW51" s="109"/>
      <c r="MQC51" s="111"/>
      <c r="MQD51" s="109"/>
      <c r="MQJ51" s="111"/>
      <c r="MQK51" s="109"/>
      <c r="MQQ51" s="111"/>
      <c r="MQR51" s="109"/>
      <c r="MQX51" s="111"/>
      <c r="MQY51" s="109"/>
      <c r="MRE51" s="111"/>
      <c r="MRF51" s="109"/>
      <c r="MRL51" s="111"/>
      <c r="MRM51" s="109"/>
      <c r="MRS51" s="111"/>
      <c r="MRT51" s="109"/>
      <c r="MRZ51" s="111"/>
      <c r="MSA51" s="109"/>
      <c r="MSG51" s="111"/>
      <c r="MSH51" s="109"/>
      <c r="MSN51" s="111"/>
      <c r="MSO51" s="109"/>
      <c r="MSU51" s="111"/>
      <c r="MSV51" s="109"/>
      <c r="MTB51" s="111"/>
      <c r="MTC51" s="109"/>
      <c r="MTI51" s="111"/>
      <c r="MTJ51" s="109"/>
      <c r="MTP51" s="111"/>
      <c r="MTQ51" s="109"/>
      <c r="MTW51" s="111"/>
      <c r="MTX51" s="109"/>
      <c r="MUD51" s="111"/>
      <c r="MUE51" s="109"/>
      <c r="MUK51" s="111"/>
      <c r="MUL51" s="109"/>
      <c r="MUR51" s="111"/>
      <c r="MUS51" s="109"/>
      <c r="MUY51" s="111"/>
      <c r="MUZ51" s="109"/>
      <c r="MVF51" s="111"/>
      <c r="MVG51" s="109"/>
      <c r="MVM51" s="111"/>
      <c r="MVN51" s="109"/>
      <c r="MVT51" s="111"/>
      <c r="MVU51" s="109"/>
      <c r="MWA51" s="111"/>
      <c r="MWB51" s="109"/>
      <c r="MWH51" s="111"/>
      <c r="MWI51" s="109"/>
      <c r="MWO51" s="111"/>
      <c r="MWP51" s="109"/>
      <c r="MWV51" s="111"/>
      <c r="MWW51" s="109"/>
      <c r="MXC51" s="111"/>
      <c r="MXD51" s="109"/>
      <c r="MXJ51" s="111"/>
      <c r="MXK51" s="109"/>
      <c r="MXQ51" s="111"/>
      <c r="MXR51" s="109"/>
      <c r="MXX51" s="111"/>
      <c r="MXY51" s="109"/>
      <c r="MYE51" s="111"/>
      <c r="MYF51" s="109"/>
      <c r="MYL51" s="111"/>
      <c r="MYM51" s="109"/>
      <c r="MYS51" s="111"/>
      <c r="MYT51" s="109"/>
      <c r="MYZ51" s="111"/>
      <c r="MZA51" s="109"/>
      <c r="MZG51" s="111"/>
      <c r="MZH51" s="109"/>
      <c r="MZN51" s="111"/>
      <c r="MZO51" s="109"/>
      <c r="MZU51" s="111"/>
      <c r="MZV51" s="109"/>
      <c r="NAB51" s="111"/>
      <c r="NAC51" s="109"/>
      <c r="NAI51" s="111"/>
      <c r="NAJ51" s="109"/>
      <c r="NAP51" s="111"/>
      <c r="NAQ51" s="109"/>
      <c r="NAW51" s="111"/>
      <c r="NAX51" s="109"/>
      <c r="NBD51" s="111"/>
      <c r="NBE51" s="109"/>
      <c r="NBK51" s="111"/>
      <c r="NBL51" s="109"/>
      <c r="NBR51" s="111"/>
      <c r="NBS51" s="109"/>
      <c r="NBY51" s="111"/>
      <c r="NBZ51" s="109"/>
      <c r="NCF51" s="111"/>
      <c r="NCG51" s="109"/>
      <c r="NCM51" s="111"/>
      <c r="NCN51" s="109"/>
      <c r="NCT51" s="111"/>
      <c r="NCU51" s="109"/>
      <c r="NDA51" s="111"/>
      <c r="NDB51" s="109"/>
      <c r="NDH51" s="111"/>
      <c r="NDI51" s="109"/>
      <c r="NDO51" s="111"/>
      <c r="NDP51" s="109"/>
      <c r="NDV51" s="111"/>
      <c r="NDW51" s="109"/>
      <c r="NEC51" s="111"/>
      <c r="NED51" s="109"/>
      <c r="NEJ51" s="111"/>
      <c r="NEK51" s="109"/>
      <c r="NEQ51" s="111"/>
      <c r="NER51" s="109"/>
      <c r="NEX51" s="111"/>
      <c r="NEY51" s="109"/>
      <c r="NFE51" s="111"/>
      <c r="NFF51" s="109"/>
      <c r="NFL51" s="111"/>
      <c r="NFM51" s="109"/>
      <c r="NFS51" s="111"/>
      <c r="NFT51" s="109"/>
      <c r="NFZ51" s="111"/>
      <c r="NGA51" s="109"/>
      <c r="NGG51" s="111"/>
      <c r="NGH51" s="109"/>
      <c r="NGN51" s="111"/>
      <c r="NGO51" s="109"/>
      <c r="NGU51" s="111"/>
      <c r="NGV51" s="109"/>
      <c r="NHB51" s="111"/>
      <c r="NHC51" s="109"/>
      <c r="NHI51" s="111"/>
      <c r="NHJ51" s="109"/>
      <c r="NHP51" s="111"/>
      <c r="NHQ51" s="109"/>
      <c r="NHW51" s="111"/>
      <c r="NHX51" s="109"/>
      <c r="NID51" s="111"/>
      <c r="NIE51" s="109"/>
      <c r="NIK51" s="111"/>
      <c r="NIL51" s="109"/>
      <c r="NIR51" s="111"/>
      <c r="NIS51" s="109"/>
      <c r="NIY51" s="111"/>
      <c r="NIZ51" s="109"/>
      <c r="NJF51" s="111"/>
      <c r="NJG51" s="109"/>
      <c r="NJM51" s="111"/>
      <c r="NJN51" s="109"/>
      <c r="NJT51" s="111"/>
      <c r="NJU51" s="109"/>
      <c r="NKA51" s="111"/>
      <c r="NKB51" s="109"/>
      <c r="NKH51" s="111"/>
      <c r="NKI51" s="109"/>
      <c r="NKO51" s="111"/>
      <c r="NKP51" s="109"/>
      <c r="NKV51" s="111"/>
      <c r="NKW51" s="109"/>
      <c r="NLC51" s="111"/>
      <c r="NLD51" s="109"/>
      <c r="NLJ51" s="111"/>
      <c r="NLK51" s="109"/>
      <c r="NLQ51" s="111"/>
      <c r="NLR51" s="109"/>
      <c r="NLX51" s="111"/>
      <c r="NLY51" s="109"/>
      <c r="NME51" s="111"/>
      <c r="NMF51" s="109"/>
      <c r="NML51" s="111"/>
      <c r="NMM51" s="109"/>
      <c r="NMS51" s="111"/>
      <c r="NMT51" s="109"/>
      <c r="NMZ51" s="111"/>
      <c r="NNA51" s="109"/>
      <c r="NNG51" s="111"/>
      <c r="NNH51" s="109"/>
      <c r="NNN51" s="111"/>
      <c r="NNO51" s="109"/>
      <c r="NNU51" s="111"/>
      <c r="NNV51" s="109"/>
      <c r="NOB51" s="111"/>
      <c r="NOC51" s="109"/>
      <c r="NOI51" s="111"/>
      <c r="NOJ51" s="109"/>
      <c r="NOP51" s="111"/>
      <c r="NOQ51" s="109"/>
      <c r="NOW51" s="111"/>
      <c r="NOX51" s="109"/>
      <c r="NPD51" s="111"/>
      <c r="NPE51" s="109"/>
      <c r="NPK51" s="111"/>
      <c r="NPL51" s="109"/>
      <c r="NPR51" s="111"/>
      <c r="NPS51" s="109"/>
      <c r="NPY51" s="111"/>
      <c r="NPZ51" s="109"/>
      <c r="NQF51" s="111"/>
      <c r="NQG51" s="109"/>
      <c r="NQM51" s="111"/>
      <c r="NQN51" s="109"/>
      <c r="NQT51" s="111"/>
      <c r="NQU51" s="109"/>
      <c r="NRA51" s="111"/>
      <c r="NRB51" s="109"/>
      <c r="NRH51" s="111"/>
      <c r="NRI51" s="109"/>
      <c r="NRO51" s="111"/>
      <c r="NRP51" s="109"/>
      <c r="NRV51" s="111"/>
      <c r="NRW51" s="109"/>
      <c r="NSC51" s="111"/>
      <c r="NSD51" s="109"/>
      <c r="NSJ51" s="111"/>
      <c r="NSK51" s="109"/>
      <c r="NSQ51" s="111"/>
      <c r="NSR51" s="109"/>
      <c r="NSX51" s="111"/>
      <c r="NSY51" s="109"/>
      <c r="NTE51" s="111"/>
      <c r="NTF51" s="109"/>
      <c r="NTL51" s="111"/>
      <c r="NTM51" s="109"/>
      <c r="NTS51" s="111"/>
      <c r="NTT51" s="109"/>
      <c r="NTZ51" s="111"/>
      <c r="NUA51" s="109"/>
      <c r="NUG51" s="111"/>
      <c r="NUH51" s="109"/>
      <c r="NUN51" s="111"/>
      <c r="NUO51" s="109"/>
      <c r="NUU51" s="111"/>
      <c r="NUV51" s="109"/>
      <c r="NVB51" s="111"/>
      <c r="NVC51" s="109"/>
      <c r="NVI51" s="111"/>
      <c r="NVJ51" s="109"/>
      <c r="NVP51" s="111"/>
      <c r="NVQ51" s="109"/>
      <c r="NVW51" s="111"/>
      <c r="NVX51" s="109"/>
      <c r="NWD51" s="111"/>
      <c r="NWE51" s="109"/>
      <c r="NWK51" s="111"/>
      <c r="NWL51" s="109"/>
      <c r="NWR51" s="111"/>
      <c r="NWS51" s="109"/>
      <c r="NWY51" s="111"/>
      <c r="NWZ51" s="109"/>
      <c r="NXF51" s="111"/>
      <c r="NXG51" s="109"/>
      <c r="NXM51" s="111"/>
      <c r="NXN51" s="109"/>
      <c r="NXT51" s="111"/>
      <c r="NXU51" s="109"/>
      <c r="NYA51" s="111"/>
      <c r="NYB51" s="109"/>
      <c r="NYH51" s="111"/>
      <c r="NYI51" s="109"/>
      <c r="NYO51" s="111"/>
      <c r="NYP51" s="109"/>
      <c r="NYV51" s="111"/>
      <c r="NYW51" s="109"/>
      <c r="NZC51" s="111"/>
      <c r="NZD51" s="109"/>
      <c r="NZJ51" s="111"/>
      <c r="NZK51" s="109"/>
      <c r="NZQ51" s="111"/>
      <c r="NZR51" s="109"/>
      <c r="NZX51" s="111"/>
      <c r="NZY51" s="109"/>
      <c r="OAE51" s="111"/>
      <c r="OAF51" s="109"/>
      <c r="OAL51" s="111"/>
      <c r="OAM51" s="109"/>
      <c r="OAS51" s="111"/>
      <c r="OAT51" s="109"/>
      <c r="OAZ51" s="111"/>
      <c r="OBA51" s="109"/>
      <c r="OBG51" s="111"/>
      <c r="OBH51" s="109"/>
      <c r="OBN51" s="111"/>
      <c r="OBO51" s="109"/>
      <c r="OBU51" s="111"/>
      <c r="OBV51" s="109"/>
      <c r="OCB51" s="111"/>
      <c r="OCC51" s="109"/>
      <c r="OCI51" s="111"/>
      <c r="OCJ51" s="109"/>
      <c r="OCP51" s="111"/>
      <c r="OCQ51" s="109"/>
      <c r="OCW51" s="111"/>
      <c r="OCX51" s="109"/>
      <c r="ODD51" s="111"/>
      <c r="ODE51" s="109"/>
      <c r="ODK51" s="111"/>
      <c r="ODL51" s="109"/>
      <c r="ODR51" s="111"/>
      <c r="ODS51" s="109"/>
      <c r="ODY51" s="111"/>
      <c r="ODZ51" s="109"/>
      <c r="OEF51" s="111"/>
      <c r="OEG51" s="109"/>
      <c r="OEM51" s="111"/>
      <c r="OEN51" s="109"/>
      <c r="OET51" s="111"/>
      <c r="OEU51" s="109"/>
      <c r="OFA51" s="111"/>
      <c r="OFB51" s="109"/>
      <c r="OFH51" s="111"/>
      <c r="OFI51" s="109"/>
      <c r="OFO51" s="111"/>
      <c r="OFP51" s="109"/>
      <c r="OFV51" s="111"/>
      <c r="OFW51" s="109"/>
      <c r="OGC51" s="111"/>
      <c r="OGD51" s="109"/>
      <c r="OGJ51" s="111"/>
      <c r="OGK51" s="109"/>
      <c r="OGQ51" s="111"/>
      <c r="OGR51" s="109"/>
      <c r="OGX51" s="111"/>
      <c r="OGY51" s="109"/>
      <c r="OHE51" s="111"/>
      <c r="OHF51" s="109"/>
      <c r="OHL51" s="111"/>
      <c r="OHM51" s="109"/>
      <c r="OHS51" s="111"/>
      <c r="OHT51" s="109"/>
      <c r="OHZ51" s="111"/>
      <c r="OIA51" s="109"/>
      <c r="OIG51" s="111"/>
      <c r="OIH51" s="109"/>
      <c r="OIN51" s="111"/>
      <c r="OIO51" s="109"/>
      <c r="OIU51" s="111"/>
      <c r="OIV51" s="109"/>
      <c r="OJB51" s="111"/>
      <c r="OJC51" s="109"/>
      <c r="OJI51" s="111"/>
      <c r="OJJ51" s="109"/>
      <c r="OJP51" s="111"/>
      <c r="OJQ51" s="109"/>
      <c r="OJW51" s="111"/>
      <c r="OJX51" s="109"/>
      <c r="OKD51" s="111"/>
      <c r="OKE51" s="109"/>
      <c r="OKK51" s="111"/>
      <c r="OKL51" s="109"/>
      <c r="OKR51" s="111"/>
      <c r="OKS51" s="109"/>
      <c r="OKY51" s="111"/>
      <c r="OKZ51" s="109"/>
      <c r="OLF51" s="111"/>
      <c r="OLG51" s="109"/>
      <c r="OLM51" s="111"/>
      <c r="OLN51" s="109"/>
      <c r="OLT51" s="111"/>
      <c r="OLU51" s="109"/>
      <c r="OMA51" s="111"/>
      <c r="OMB51" s="109"/>
      <c r="OMH51" s="111"/>
      <c r="OMI51" s="109"/>
      <c r="OMO51" s="111"/>
      <c r="OMP51" s="109"/>
      <c r="OMV51" s="111"/>
      <c r="OMW51" s="109"/>
      <c r="ONC51" s="111"/>
      <c r="OND51" s="109"/>
      <c r="ONJ51" s="111"/>
      <c r="ONK51" s="109"/>
      <c r="ONQ51" s="111"/>
      <c r="ONR51" s="109"/>
      <c r="ONX51" s="111"/>
      <c r="ONY51" s="109"/>
      <c r="OOE51" s="111"/>
      <c r="OOF51" s="109"/>
      <c r="OOL51" s="111"/>
      <c r="OOM51" s="109"/>
      <c r="OOS51" s="111"/>
      <c r="OOT51" s="109"/>
      <c r="OOZ51" s="111"/>
      <c r="OPA51" s="109"/>
      <c r="OPG51" s="111"/>
      <c r="OPH51" s="109"/>
      <c r="OPN51" s="111"/>
      <c r="OPO51" s="109"/>
      <c r="OPU51" s="111"/>
      <c r="OPV51" s="109"/>
      <c r="OQB51" s="111"/>
      <c r="OQC51" s="109"/>
      <c r="OQI51" s="111"/>
      <c r="OQJ51" s="109"/>
      <c r="OQP51" s="111"/>
      <c r="OQQ51" s="109"/>
      <c r="OQW51" s="111"/>
      <c r="OQX51" s="109"/>
      <c r="ORD51" s="111"/>
      <c r="ORE51" s="109"/>
      <c r="ORK51" s="111"/>
      <c r="ORL51" s="109"/>
      <c r="ORR51" s="111"/>
      <c r="ORS51" s="109"/>
      <c r="ORY51" s="111"/>
      <c r="ORZ51" s="109"/>
      <c r="OSF51" s="111"/>
      <c r="OSG51" s="109"/>
      <c r="OSM51" s="111"/>
      <c r="OSN51" s="109"/>
      <c r="OST51" s="111"/>
      <c r="OSU51" s="109"/>
      <c r="OTA51" s="111"/>
      <c r="OTB51" s="109"/>
      <c r="OTH51" s="111"/>
      <c r="OTI51" s="109"/>
      <c r="OTO51" s="111"/>
      <c r="OTP51" s="109"/>
      <c r="OTV51" s="111"/>
      <c r="OTW51" s="109"/>
      <c r="OUC51" s="111"/>
      <c r="OUD51" s="109"/>
      <c r="OUJ51" s="111"/>
      <c r="OUK51" s="109"/>
      <c r="OUQ51" s="111"/>
      <c r="OUR51" s="109"/>
      <c r="OUX51" s="111"/>
      <c r="OUY51" s="109"/>
      <c r="OVE51" s="111"/>
      <c r="OVF51" s="109"/>
      <c r="OVL51" s="111"/>
      <c r="OVM51" s="109"/>
      <c r="OVS51" s="111"/>
      <c r="OVT51" s="109"/>
      <c r="OVZ51" s="111"/>
      <c r="OWA51" s="109"/>
      <c r="OWG51" s="111"/>
      <c r="OWH51" s="109"/>
      <c r="OWN51" s="111"/>
      <c r="OWO51" s="109"/>
      <c r="OWU51" s="111"/>
      <c r="OWV51" s="109"/>
      <c r="OXB51" s="111"/>
      <c r="OXC51" s="109"/>
      <c r="OXI51" s="111"/>
      <c r="OXJ51" s="109"/>
      <c r="OXP51" s="111"/>
      <c r="OXQ51" s="109"/>
      <c r="OXW51" s="111"/>
      <c r="OXX51" s="109"/>
      <c r="OYD51" s="111"/>
      <c r="OYE51" s="109"/>
      <c r="OYK51" s="111"/>
      <c r="OYL51" s="109"/>
      <c r="OYR51" s="111"/>
      <c r="OYS51" s="109"/>
      <c r="OYY51" s="111"/>
      <c r="OYZ51" s="109"/>
      <c r="OZF51" s="111"/>
      <c r="OZG51" s="109"/>
      <c r="OZM51" s="111"/>
      <c r="OZN51" s="109"/>
      <c r="OZT51" s="111"/>
      <c r="OZU51" s="109"/>
      <c r="PAA51" s="111"/>
      <c r="PAB51" s="109"/>
      <c r="PAH51" s="111"/>
      <c r="PAI51" s="109"/>
      <c r="PAO51" s="111"/>
      <c r="PAP51" s="109"/>
      <c r="PAV51" s="111"/>
      <c r="PAW51" s="109"/>
      <c r="PBC51" s="111"/>
      <c r="PBD51" s="109"/>
      <c r="PBJ51" s="111"/>
      <c r="PBK51" s="109"/>
      <c r="PBQ51" s="111"/>
      <c r="PBR51" s="109"/>
      <c r="PBX51" s="111"/>
      <c r="PBY51" s="109"/>
      <c r="PCE51" s="111"/>
      <c r="PCF51" s="109"/>
      <c r="PCL51" s="111"/>
      <c r="PCM51" s="109"/>
      <c r="PCS51" s="111"/>
      <c r="PCT51" s="109"/>
      <c r="PCZ51" s="111"/>
      <c r="PDA51" s="109"/>
      <c r="PDG51" s="111"/>
      <c r="PDH51" s="109"/>
      <c r="PDN51" s="111"/>
      <c r="PDO51" s="109"/>
      <c r="PDU51" s="111"/>
      <c r="PDV51" s="109"/>
      <c r="PEB51" s="111"/>
      <c r="PEC51" s="109"/>
      <c r="PEI51" s="111"/>
      <c r="PEJ51" s="109"/>
      <c r="PEP51" s="111"/>
      <c r="PEQ51" s="109"/>
      <c r="PEW51" s="111"/>
      <c r="PEX51" s="109"/>
      <c r="PFD51" s="111"/>
      <c r="PFE51" s="109"/>
      <c r="PFK51" s="111"/>
      <c r="PFL51" s="109"/>
      <c r="PFR51" s="111"/>
      <c r="PFS51" s="109"/>
      <c r="PFY51" s="111"/>
      <c r="PFZ51" s="109"/>
      <c r="PGF51" s="111"/>
      <c r="PGG51" s="109"/>
      <c r="PGM51" s="111"/>
      <c r="PGN51" s="109"/>
      <c r="PGT51" s="111"/>
      <c r="PGU51" s="109"/>
      <c r="PHA51" s="111"/>
      <c r="PHB51" s="109"/>
      <c r="PHH51" s="111"/>
      <c r="PHI51" s="109"/>
      <c r="PHO51" s="111"/>
      <c r="PHP51" s="109"/>
      <c r="PHV51" s="111"/>
      <c r="PHW51" s="109"/>
      <c r="PIC51" s="111"/>
      <c r="PID51" s="109"/>
      <c r="PIJ51" s="111"/>
      <c r="PIK51" s="109"/>
      <c r="PIQ51" s="111"/>
      <c r="PIR51" s="109"/>
      <c r="PIX51" s="111"/>
      <c r="PIY51" s="109"/>
      <c r="PJE51" s="111"/>
      <c r="PJF51" s="109"/>
      <c r="PJL51" s="111"/>
      <c r="PJM51" s="109"/>
      <c r="PJS51" s="111"/>
      <c r="PJT51" s="109"/>
      <c r="PJZ51" s="111"/>
      <c r="PKA51" s="109"/>
      <c r="PKG51" s="111"/>
      <c r="PKH51" s="109"/>
      <c r="PKN51" s="111"/>
      <c r="PKO51" s="109"/>
      <c r="PKU51" s="111"/>
      <c r="PKV51" s="109"/>
      <c r="PLB51" s="111"/>
      <c r="PLC51" s="109"/>
      <c r="PLI51" s="111"/>
      <c r="PLJ51" s="109"/>
      <c r="PLP51" s="111"/>
      <c r="PLQ51" s="109"/>
      <c r="PLW51" s="111"/>
      <c r="PLX51" s="109"/>
      <c r="PMD51" s="111"/>
      <c r="PME51" s="109"/>
      <c r="PMK51" s="111"/>
      <c r="PML51" s="109"/>
      <c r="PMR51" s="111"/>
      <c r="PMS51" s="109"/>
      <c r="PMY51" s="111"/>
      <c r="PMZ51" s="109"/>
      <c r="PNF51" s="111"/>
      <c r="PNG51" s="109"/>
      <c r="PNM51" s="111"/>
      <c r="PNN51" s="109"/>
      <c r="PNT51" s="111"/>
      <c r="PNU51" s="109"/>
      <c r="POA51" s="111"/>
      <c r="POB51" s="109"/>
      <c r="POH51" s="111"/>
      <c r="POI51" s="109"/>
      <c r="POO51" s="111"/>
      <c r="POP51" s="109"/>
      <c r="POV51" s="111"/>
      <c r="POW51" s="109"/>
      <c r="PPC51" s="111"/>
      <c r="PPD51" s="109"/>
      <c r="PPJ51" s="111"/>
      <c r="PPK51" s="109"/>
      <c r="PPQ51" s="111"/>
      <c r="PPR51" s="109"/>
      <c r="PPX51" s="111"/>
      <c r="PPY51" s="109"/>
      <c r="PQE51" s="111"/>
      <c r="PQF51" s="109"/>
      <c r="PQL51" s="111"/>
      <c r="PQM51" s="109"/>
      <c r="PQS51" s="111"/>
      <c r="PQT51" s="109"/>
      <c r="PQZ51" s="111"/>
      <c r="PRA51" s="109"/>
      <c r="PRG51" s="111"/>
      <c r="PRH51" s="109"/>
      <c r="PRN51" s="111"/>
      <c r="PRO51" s="109"/>
      <c r="PRU51" s="111"/>
      <c r="PRV51" s="109"/>
      <c r="PSB51" s="111"/>
      <c r="PSC51" s="109"/>
      <c r="PSI51" s="111"/>
      <c r="PSJ51" s="109"/>
      <c r="PSP51" s="111"/>
      <c r="PSQ51" s="109"/>
      <c r="PSW51" s="111"/>
      <c r="PSX51" s="109"/>
      <c r="PTD51" s="111"/>
      <c r="PTE51" s="109"/>
      <c r="PTK51" s="111"/>
      <c r="PTL51" s="109"/>
      <c r="PTR51" s="111"/>
      <c r="PTS51" s="109"/>
      <c r="PTY51" s="111"/>
      <c r="PTZ51" s="109"/>
      <c r="PUF51" s="111"/>
      <c r="PUG51" s="109"/>
      <c r="PUM51" s="111"/>
      <c r="PUN51" s="109"/>
      <c r="PUT51" s="111"/>
      <c r="PUU51" s="109"/>
      <c r="PVA51" s="111"/>
      <c r="PVB51" s="109"/>
      <c r="PVH51" s="111"/>
      <c r="PVI51" s="109"/>
      <c r="PVO51" s="111"/>
      <c r="PVP51" s="109"/>
      <c r="PVV51" s="111"/>
      <c r="PVW51" s="109"/>
      <c r="PWC51" s="111"/>
      <c r="PWD51" s="109"/>
      <c r="PWJ51" s="111"/>
      <c r="PWK51" s="109"/>
      <c r="PWQ51" s="111"/>
      <c r="PWR51" s="109"/>
      <c r="PWX51" s="111"/>
      <c r="PWY51" s="109"/>
      <c r="PXE51" s="111"/>
      <c r="PXF51" s="109"/>
      <c r="PXL51" s="111"/>
      <c r="PXM51" s="109"/>
      <c r="PXS51" s="111"/>
      <c r="PXT51" s="109"/>
      <c r="PXZ51" s="111"/>
      <c r="PYA51" s="109"/>
      <c r="PYG51" s="111"/>
      <c r="PYH51" s="109"/>
      <c r="PYN51" s="111"/>
      <c r="PYO51" s="109"/>
      <c r="PYU51" s="111"/>
      <c r="PYV51" s="109"/>
      <c r="PZB51" s="111"/>
      <c r="PZC51" s="109"/>
      <c r="PZI51" s="111"/>
      <c r="PZJ51" s="109"/>
      <c r="PZP51" s="111"/>
      <c r="PZQ51" s="109"/>
      <c r="PZW51" s="111"/>
      <c r="PZX51" s="109"/>
      <c r="QAD51" s="111"/>
      <c r="QAE51" s="109"/>
      <c r="QAK51" s="111"/>
      <c r="QAL51" s="109"/>
      <c r="QAR51" s="111"/>
      <c r="QAS51" s="109"/>
      <c r="QAY51" s="111"/>
      <c r="QAZ51" s="109"/>
      <c r="QBF51" s="111"/>
      <c r="QBG51" s="109"/>
      <c r="QBM51" s="111"/>
      <c r="QBN51" s="109"/>
      <c r="QBT51" s="111"/>
      <c r="QBU51" s="109"/>
      <c r="QCA51" s="111"/>
      <c r="QCB51" s="109"/>
      <c r="QCH51" s="111"/>
      <c r="QCI51" s="109"/>
      <c r="QCO51" s="111"/>
      <c r="QCP51" s="109"/>
      <c r="QCV51" s="111"/>
      <c r="QCW51" s="109"/>
      <c r="QDC51" s="111"/>
      <c r="QDD51" s="109"/>
      <c r="QDJ51" s="111"/>
      <c r="QDK51" s="109"/>
      <c r="QDQ51" s="111"/>
      <c r="QDR51" s="109"/>
      <c r="QDX51" s="111"/>
      <c r="QDY51" s="109"/>
      <c r="QEE51" s="111"/>
      <c r="QEF51" s="109"/>
      <c r="QEL51" s="111"/>
      <c r="QEM51" s="109"/>
      <c r="QES51" s="111"/>
      <c r="QET51" s="109"/>
      <c r="QEZ51" s="111"/>
      <c r="QFA51" s="109"/>
      <c r="QFG51" s="111"/>
      <c r="QFH51" s="109"/>
      <c r="QFN51" s="111"/>
      <c r="QFO51" s="109"/>
      <c r="QFU51" s="111"/>
      <c r="QFV51" s="109"/>
      <c r="QGB51" s="111"/>
      <c r="QGC51" s="109"/>
      <c r="QGI51" s="111"/>
      <c r="QGJ51" s="109"/>
      <c r="QGP51" s="111"/>
      <c r="QGQ51" s="109"/>
      <c r="QGW51" s="111"/>
      <c r="QGX51" s="109"/>
      <c r="QHD51" s="111"/>
      <c r="QHE51" s="109"/>
      <c r="QHK51" s="111"/>
      <c r="QHL51" s="109"/>
      <c r="QHR51" s="111"/>
      <c r="QHS51" s="109"/>
      <c r="QHY51" s="111"/>
      <c r="QHZ51" s="109"/>
      <c r="QIF51" s="111"/>
      <c r="QIG51" s="109"/>
      <c r="QIM51" s="111"/>
      <c r="QIN51" s="109"/>
      <c r="QIT51" s="111"/>
      <c r="QIU51" s="109"/>
      <c r="QJA51" s="111"/>
      <c r="QJB51" s="109"/>
      <c r="QJH51" s="111"/>
      <c r="QJI51" s="109"/>
      <c r="QJO51" s="111"/>
      <c r="QJP51" s="109"/>
      <c r="QJV51" s="111"/>
      <c r="QJW51" s="109"/>
      <c r="QKC51" s="111"/>
      <c r="QKD51" s="109"/>
      <c r="QKJ51" s="111"/>
      <c r="QKK51" s="109"/>
      <c r="QKQ51" s="111"/>
      <c r="QKR51" s="109"/>
      <c r="QKX51" s="111"/>
      <c r="QKY51" s="109"/>
      <c r="QLE51" s="111"/>
      <c r="QLF51" s="109"/>
      <c r="QLL51" s="111"/>
      <c r="QLM51" s="109"/>
      <c r="QLS51" s="111"/>
      <c r="QLT51" s="109"/>
      <c r="QLZ51" s="111"/>
      <c r="QMA51" s="109"/>
      <c r="QMG51" s="111"/>
      <c r="QMH51" s="109"/>
      <c r="QMN51" s="111"/>
      <c r="QMO51" s="109"/>
      <c r="QMU51" s="111"/>
      <c r="QMV51" s="109"/>
      <c r="QNB51" s="111"/>
      <c r="QNC51" s="109"/>
      <c r="QNI51" s="111"/>
      <c r="QNJ51" s="109"/>
      <c r="QNP51" s="111"/>
      <c r="QNQ51" s="109"/>
      <c r="QNW51" s="111"/>
      <c r="QNX51" s="109"/>
      <c r="QOD51" s="111"/>
      <c r="QOE51" s="109"/>
      <c r="QOK51" s="111"/>
      <c r="QOL51" s="109"/>
      <c r="QOR51" s="111"/>
      <c r="QOS51" s="109"/>
      <c r="QOY51" s="111"/>
      <c r="QOZ51" s="109"/>
      <c r="QPF51" s="111"/>
      <c r="QPG51" s="109"/>
      <c r="QPM51" s="111"/>
      <c r="QPN51" s="109"/>
      <c r="QPT51" s="111"/>
      <c r="QPU51" s="109"/>
      <c r="QQA51" s="111"/>
      <c r="QQB51" s="109"/>
      <c r="QQH51" s="111"/>
      <c r="QQI51" s="109"/>
      <c r="QQO51" s="111"/>
      <c r="QQP51" s="109"/>
      <c r="QQV51" s="111"/>
      <c r="QQW51" s="109"/>
      <c r="QRC51" s="111"/>
      <c r="QRD51" s="109"/>
      <c r="QRJ51" s="111"/>
      <c r="QRK51" s="109"/>
      <c r="QRQ51" s="111"/>
      <c r="QRR51" s="109"/>
      <c r="QRX51" s="111"/>
      <c r="QRY51" s="109"/>
      <c r="QSE51" s="111"/>
      <c r="QSF51" s="109"/>
      <c r="QSL51" s="111"/>
      <c r="QSM51" s="109"/>
      <c r="QSS51" s="111"/>
      <c r="QST51" s="109"/>
      <c r="QSZ51" s="111"/>
      <c r="QTA51" s="109"/>
      <c r="QTG51" s="111"/>
      <c r="QTH51" s="109"/>
      <c r="QTN51" s="111"/>
      <c r="QTO51" s="109"/>
      <c r="QTU51" s="111"/>
      <c r="QTV51" s="109"/>
      <c r="QUB51" s="111"/>
      <c r="QUC51" s="109"/>
      <c r="QUI51" s="111"/>
      <c r="QUJ51" s="109"/>
      <c r="QUP51" s="111"/>
      <c r="QUQ51" s="109"/>
      <c r="QUW51" s="111"/>
      <c r="QUX51" s="109"/>
      <c r="QVD51" s="111"/>
      <c r="QVE51" s="109"/>
      <c r="QVK51" s="111"/>
      <c r="QVL51" s="109"/>
      <c r="QVR51" s="111"/>
      <c r="QVS51" s="109"/>
      <c r="QVY51" s="111"/>
      <c r="QVZ51" s="109"/>
      <c r="QWF51" s="111"/>
      <c r="QWG51" s="109"/>
      <c r="QWM51" s="111"/>
      <c r="QWN51" s="109"/>
      <c r="QWT51" s="111"/>
      <c r="QWU51" s="109"/>
      <c r="QXA51" s="111"/>
      <c r="QXB51" s="109"/>
      <c r="QXH51" s="111"/>
      <c r="QXI51" s="109"/>
      <c r="QXO51" s="111"/>
      <c r="QXP51" s="109"/>
      <c r="QXV51" s="111"/>
      <c r="QXW51" s="109"/>
      <c r="QYC51" s="111"/>
      <c r="QYD51" s="109"/>
      <c r="QYJ51" s="111"/>
      <c r="QYK51" s="109"/>
      <c r="QYQ51" s="111"/>
      <c r="QYR51" s="109"/>
      <c r="QYX51" s="111"/>
      <c r="QYY51" s="109"/>
      <c r="QZE51" s="111"/>
      <c r="QZF51" s="109"/>
      <c r="QZL51" s="111"/>
      <c r="QZM51" s="109"/>
      <c r="QZS51" s="111"/>
      <c r="QZT51" s="109"/>
      <c r="QZZ51" s="111"/>
      <c r="RAA51" s="109"/>
      <c r="RAG51" s="111"/>
      <c r="RAH51" s="109"/>
      <c r="RAN51" s="111"/>
      <c r="RAO51" s="109"/>
      <c r="RAU51" s="111"/>
      <c r="RAV51" s="109"/>
      <c r="RBB51" s="111"/>
      <c r="RBC51" s="109"/>
      <c r="RBI51" s="111"/>
      <c r="RBJ51" s="109"/>
      <c r="RBP51" s="111"/>
      <c r="RBQ51" s="109"/>
      <c r="RBW51" s="111"/>
      <c r="RBX51" s="109"/>
      <c r="RCD51" s="111"/>
      <c r="RCE51" s="109"/>
      <c r="RCK51" s="111"/>
      <c r="RCL51" s="109"/>
      <c r="RCR51" s="111"/>
      <c r="RCS51" s="109"/>
      <c r="RCY51" s="111"/>
      <c r="RCZ51" s="109"/>
      <c r="RDF51" s="111"/>
      <c r="RDG51" s="109"/>
      <c r="RDM51" s="111"/>
      <c r="RDN51" s="109"/>
      <c r="RDT51" s="111"/>
      <c r="RDU51" s="109"/>
      <c r="REA51" s="111"/>
      <c r="REB51" s="109"/>
      <c r="REH51" s="111"/>
      <c r="REI51" s="109"/>
      <c r="REO51" s="111"/>
      <c r="REP51" s="109"/>
      <c r="REV51" s="111"/>
      <c r="REW51" s="109"/>
      <c r="RFC51" s="111"/>
      <c r="RFD51" s="109"/>
      <c r="RFJ51" s="111"/>
      <c r="RFK51" s="109"/>
      <c r="RFQ51" s="111"/>
      <c r="RFR51" s="109"/>
      <c r="RFX51" s="111"/>
      <c r="RFY51" s="109"/>
      <c r="RGE51" s="111"/>
      <c r="RGF51" s="109"/>
      <c r="RGL51" s="111"/>
      <c r="RGM51" s="109"/>
      <c r="RGS51" s="111"/>
      <c r="RGT51" s="109"/>
      <c r="RGZ51" s="111"/>
      <c r="RHA51" s="109"/>
      <c r="RHG51" s="111"/>
      <c r="RHH51" s="109"/>
      <c r="RHN51" s="111"/>
      <c r="RHO51" s="109"/>
      <c r="RHU51" s="111"/>
      <c r="RHV51" s="109"/>
      <c r="RIB51" s="111"/>
      <c r="RIC51" s="109"/>
      <c r="RII51" s="111"/>
      <c r="RIJ51" s="109"/>
      <c r="RIP51" s="111"/>
      <c r="RIQ51" s="109"/>
      <c r="RIW51" s="111"/>
      <c r="RIX51" s="109"/>
      <c r="RJD51" s="111"/>
      <c r="RJE51" s="109"/>
      <c r="RJK51" s="111"/>
      <c r="RJL51" s="109"/>
      <c r="RJR51" s="111"/>
      <c r="RJS51" s="109"/>
      <c r="RJY51" s="111"/>
      <c r="RJZ51" s="109"/>
      <c r="RKF51" s="111"/>
      <c r="RKG51" s="109"/>
      <c r="RKM51" s="111"/>
      <c r="RKN51" s="109"/>
      <c r="RKT51" s="111"/>
      <c r="RKU51" s="109"/>
      <c r="RLA51" s="111"/>
      <c r="RLB51" s="109"/>
      <c r="RLH51" s="111"/>
      <c r="RLI51" s="109"/>
      <c r="RLO51" s="111"/>
      <c r="RLP51" s="109"/>
      <c r="RLV51" s="111"/>
      <c r="RLW51" s="109"/>
      <c r="RMC51" s="111"/>
      <c r="RMD51" s="109"/>
      <c r="RMJ51" s="111"/>
      <c r="RMK51" s="109"/>
      <c r="RMQ51" s="111"/>
      <c r="RMR51" s="109"/>
      <c r="RMX51" s="111"/>
      <c r="RMY51" s="109"/>
      <c r="RNE51" s="111"/>
      <c r="RNF51" s="109"/>
      <c r="RNL51" s="111"/>
      <c r="RNM51" s="109"/>
      <c r="RNS51" s="111"/>
      <c r="RNT51" s="109"/>
      <c r="RNZ51" s="111"/>
      <c r="ROA51" s="109"/>
      <c r="ROG51" s="111"/>
      <c r="ROH51" s="109"/>
      <c r="RON51" s="111"/>
      <c r="ROO51" s="109"/>
      <c r="ROU51" s="111"/>
      <c r="ROV51" s="109"/>
      <c r="RPB51" s="111"/>
      <c r="RPC51" s="109"/>
      <c r="RPI51" s="111"/>
      <c r="RPJ51" s="109"/>
      <c r="RPP51" s="111"/>
      <c r="RPQ51" s="109"/>
      <c r="RPW51" s="111"/>
      <c r="RPX51" s="109"/>
      <c r="RQD51" s="111"/>
      <c r="RQE51" s="109"/>
      <c r="RQK51" s="111"/>
      <c r="RQL51" s="109"/>
      <c r="RQR51" s="111"/>
      <c r="RQS51" s="109"/>
      <c r="RQY51" s="111"/>
      <c r="RQZ51" s="109"/>
      <c r="RRF51" s="111"/>
      <c r="RRG51" s="109"/>
      <c r="RRM51" s="111"/>
      <c r="RRN51" s="109"/>
      <c r="RRT51" s="111"/>
      <c r="RRU51" s="109"/>
      <c r="RSA51" s="111"/>
      <c r="RSB51" s="109"/>
      <c r="RSH51" s="111"/>
      <c r="RSI51" s="109"/>
      <c r="RSO51" s="111"/>
      <c r="RSP51" s="109"/>
      <c r="RSV51" s="111"/>
      <c r="RSW51" s="109"/>
      <c r="RTC51" s="111"/>
      <c r="RTD51" s="109"/>
      <c r="RTJ51" s="111"/>
      <c r="RTK51" s="109"/>
      <c r="RTQ51" s="111"/>
      <c r="RTR51" s="109"/>
      <c r="RTX51" s="111"/>
      <c r="RTY51" s="109"/>
      <c r="RUE51" s="111"/>
      <c r="RUF51" s="109"/>
      <c r="RUL51" s="111"/>
      <c r="RUM51" s="109"/>
      <c r="RUS51" s="111"/>
      <c r="RUT51" s="109"/>
      <c r="RUZ51" s="111"/>
      <c r="RVA51" s="109"/>
      <c r="RVG51" s="111"/>
      <c r="RVH51" s="109"/>
      <c r="RVN51" s="111"/>
      <c r="RVO51" s="109"/>
      <c r="RVU51" s="111"/>
      <c r="RVV51" s="109"/>
      <c r="RWB51" s="111"/>
      <c r="RWC51" s="109"/>
      <c r="RWI51" s="111"/>
      <c r="RWJ51" s="109"/>
      <c r="RWP51" s="111"/>
      <c r="RWQ51" s="109"/>
      <c r="RWW51" s="111"/>
      <c r="RWX51" s="109"/>
      <c r="RXD51" s="111"/>
      <c r="RXE51" s="109"/>
      <c r="RXK51" s="111"/>
      <c r="RXL51" s="109"/>
      <c r="RXR51" s="111"/>
      <c r="RXS51" s="109"/>
      <c r="RXY51" s="111"/>
      <c r="RXZ51" s="109"/>
      <c r="RYF51" s="111"/>
      <c r="RYG51" s="109"/>
      <c r="RYM51" s="111"/>
      <c r="RYN51" s="109"/>
      <c r="RYT51" s="111"/>
      <c r="RYU51" s="109"/>
      <c r="RZA51" s="111"/>
      <c r="RZB51" s="109"/>
      <c r="RZH51" s="111"/>
      <c r="RZI51" s="109"/>
      <c r="RZO51" s="111"/>
      <c r="RZP51" s="109"/>
      <c r="RZV51" s="111"/>
      <c r="RZW51" s="109"/>
      <c r="SAC51" s="111"/>
      <c r="SAD51" s="109"/>
      <c r="SAJ51" s="111"/>
      <c r="SAK51" s="109"/>
      <c r="SAQ51" s="111"/>
      <c r="SAR51" s="109"/>
      <c r="SAX51" s="111"/>
      <c r="SAY51" s="109"/>
      <c r="SBE51" s="111"/>
      <c r="SBF51" s="109"/>
      <c r="SBL51" s="111"/>
      <c r="SBM51" s="109"/>
      <c r="SBS51" s="111"/>
      <c r="SBT51" s="109"/>
      <c r="SBZ51" s="111"/>
      <c r="SCA51" s="109"/>
      <c r="SCG51" s="111"/>
      <c r="SCH51" s="109"/>
      <c r="SCN51" s="111"/>
      <c r="SCO51" s="109"/>
      <c r="SCU51" s="111"/>
      <c r="SCV51" s="109"/>
      <c r="SDB51" s="111"/>
      <c r="SDC51" s="109"/>
      <c r="SDI51" s="111"/>
      <c r="SDJ51" s="109"/>
      <c r="SDP51" s="111"/>
      <c r="SDQ51" s="109"/>
      <c r="SDW51" s="111"/>
      <c r="SDX51" s="109"/>
      <c r="SED51" s="111"/>
      <c r="SEE51" s="109"/>
      <c r="SEK51" s="111"/>
      <c r="SEL51" s="109"/>
      <c r="SER51" s="111"/>
      <c r="SES51" s="109"/>
      <c r="SEY51" s="111"/>
      <c r="SEZ51" s="109"/>
      <c r="SFF51" s="111"/>
      <c r="SFG51" s="109"/>
      <c r="SFM51" s="111"/>
      <c r="SFN51" s="109"/>
      <c r="SFT51" s="111"/>
      <c r="SFU51" s="109"/>
      <c r="SGA51" s="111"/>
      <c r="SGB51" s="109"/>
      <c r="SGH51" s="111"/>
      <c r="SGI51" s="109"/>
      <c r="SGO51" s="111"/>
      <c r="SGP51" s="109"/>
      <c r="SGV51" s="111"/>
      <c r="SGW51" s="109"/>
      <c r="SHC51" s="111"/>
      <c r="SHD51" s="109"/>
      <c r="SHJ51" s="111"/>
      <c r="SHK51" s="109"/>
      <c r="SHQ51" s="111"/>
      <c r="SHR51" s="109"/>
      <c r="SHX51" s="111"/>
      <c r="SHY51" s="109"/>
      <c r="SIE51" s="111"/>
      <c r="SIF51" s="109"/>
      <c r="SIL51" s="111"/>
      <c r="SIM51" s="109"/>
      <c r="SIS51" s="111"/>
      <c r="SIT51" s="109"/>
      <c r="SIZ51" s="111"/>
      <c r="SJA51" s="109"/>
      <c r="SJG51" s="111"/>
      <c r="SJH51" s="109"/>
      <c r="SJN51" s="111"/>
      <c r="SJO51" s="109"/>
      <c r="SJU51" s="111"/>
      <c r="SJV51" s="109"/>
      <c r="SKB51" s="111"/>
      <c r="SKC51" s="109"/>
      <c r="SKI51" s="111"/>
      <c r="SKJ51" s="109"/>
      <c r="SKP51" s="111"/>
      <c r="SKQ51" s="109"/>
      <c r="SKW51" s="111"/>
      <c r="SKX51" s="109"/>
      <c r="SLD51" s="111"/>
      <c r="SLE51" s="109"/>
      <c r="SLK51" s="111"/>
      <c r="SLL51" s="109"/>
      <c r="SLR51" s="111"/>
      <c r="SLS51" s="109"/>
      <c r="SLY51" s="111"/>
      <c r="SLZ51" s="109"/>
      <c r="SMF51" s="111"/>
      <c r="SMG51" s="109"/>
      <c r="SMM51" s="111"/>
      <c r="SMN51" s="109"/>
      <c r="SMT51" s="111"/>
      <c r="SMU51" s="109"/>
      <c r="SNA51" s="111"/>
      <c r="SNB51" s="109"/>
      <c r="SNH51" s="111"/>
      <c r="SNI51" s="109"/>
      <c r="SNO51" s="111"/>
      <c r="SNP51" s="109"/>
      <c r="SNV51" s="111"/>
      <c r="SNW51" s="109"/>
      <c r="SOC51" s="111"/>
      <c r="SOD51" s="109"/>
      <c r="SOJ51" s="111"/>
      <c r="SOK51" s="109"/>
      <c r="SOQ51" s="111"/>
      <c r="SOR51" s="109"/>
      <c r="SOX51" s="111"/>
      <c r="SOY51" s="109"/>
      <c r="SPE51" s="111"/>
      <c r="SPF51" s="109"/>
      <c r="SPL51" s="111"/>
      <c r="SPM51" s="109"/>
      <c r="SPS51" s="111"/>
      <c r="SPT51" s="109"/>
      <c r="SPZ51" s="111"/>
      <c r="SQA51" s="109"/>
      <c r="SQG51" s="111"/>
      <c r="SQH51" s="109"/>
      <c r="SQN51" s="111"/>
      <c r="SQO51" s="109"/>
      <c r="SQU51" s="111"/>
      <c r="SQV51" s="109"/>
      <c r="SRB51" s="111"/>
      <c r="SRC51" s="109"/>
      <c r="SRI51" s="111"/>
      <c r="SRJ51" s="109"/>
      <c r="SRP51" s="111"/>
      <c r="SRQ51" s="109"/>
      <c r="SRW51" s="111"/>
      <c r="SRX51" s="109"/>
      <c r="SSD51" s="111"/>
      <c r="SSE51" s="109"/>
      <c r="SSK51" s="111"/>
      <c r="SSL51" s="109"/>
      <c r="SSR51" s="111"/>
      <c r="SSS51" s="109"/>
      <c r="SSY51" s="111"/>
      <c r="SSZ51" s="109"/>
      <c r="STF51" s="111"/>
      <c r="STG51" s="109"/>
      <c r="STM51" s="111"/>
      <c r="STN51" s="109"/>
      <c r="STT51" s="111"/>
      <c r="STU51" s="109"/>
      <c r="SUA51" s="111"/>
      <c r="SUB51" s="109"/>
      <c r="SUH51" s="111"/>
      <c r="SUI51" s="109"/>
      <c r="SUO51" s="111"/>
      <c r="SUP51" s="109"/>
      <c r="SUV51" s="111"/>
      <c r="SUW51" s="109"/>
      <c r="SVC51" s="111"/>
      <c r="SVD51" s="109"/>
      <c r="SVJ51" s="111"/>
      <c r="SVK51" s="109"/>
      <c r="SVQ51" s="111"/>
      <c r="SVR51" s="109"/>
      <c r="SVX51" s="111"/>
      <c r="SVY51" s="109"/>
      <c r="SWE51" s="111"/>
      <c r="SWF51" s="109"/>
      <c r="SWL51" s="111"/>
      <c r="SWM51" s="109"/>
      <c r="SWS51" s="111"/>
      <c r="SWT51" s="109"/>
      <c r="SWZ51" s="111"/>
      <c r="SXA51" s="109"/>
      <c r="SXG51" s="111"/>
      <c r="SXH51" s="109"/>
      <c r="SXN51" s="111"/>
      <c r="SXO51" s="109"/>
      <c r="SXU51" s="111"/>
      <c r="SXV51" s="109"/>
      <c r="SYB51" s="111"/>
      <c r="SYC51" s="109"/>
      <c r="SYI51" s="111"/>
      <c r="SYJ51" s="109"/>
      <c r="SYP51" s="111"/>
      <c r="SYQ51" s="109"/>
      <c r="SYW51" s="111"/>
      <c r="SYX51" s="109"/>
      <c r="SZD51" s="111"/>
      <c r="SZE51" s="109"/>
      <c r="SZK51" s="111"/>
      <c r="SZL51" s="109"/>
      <c r="SZR51" s="111"/>
      <c r="SZS51" s="109"/>
      <c r="SZY51" s="111"/>
      <c r="SZZ51" s="109"/>
      <c r="TAF51" s="111"/>
      <c r="TAG51" s="109"/>
      <c r="TAM51" s="111"/>
      <c r="TAN51" s="109"/>
      <c r="TAT51" s="111"/>
      <c r="TAU51" s="109"/>
      <c r="TBA51" s="111"/>
      <c r="TBB51" s="109"/>
      <c r="TBH51" s="111"/>
      <c r="TBI51" s="109"/>
      <c r="TBO51" s="111"/>
      <c r="TBP51" s="109"/>
      <c r="TBV51" s="111"/>
      <c r="TBW51" s="109"/>
      <c r="TCC51" s="111"/>
      <c r="TCD51" s="109"/>
      <c r="TCJ51" s="111"/>
      <c r="TCK51" s="109"/>
      <c r="TCQ51" s="111"/>
      <c r="TCR51" s="109"/>
      <c r="TCX51" s="111"/>
      <c r="TCY51" s="109"/>
      <c r="TDE51" s="111"/>
      <c r="TDF51" s="109"/>
      <c r="TDL51" s="111"/>
      <c r="TDM51" s="109"/>
      <c r="TDS51" s="111"/>
      <c r="TDT51" s="109"/>
      <c r="TDZ51" s="111"/>
      <c r="TEA51" s="109"/>
      <c r="TEG51" s="111"/>
      <c r="TEH51" s="109"/>
      <c r="TEN51" s="111"/>
      <c r="TEO51" s="109"/>
      <c r="TEU51" s="111"/>
      <c r="TEV51" s="109"/>
      <c r="TFB51" s="111"/>
      <c r="TFC51" s="109"/>
      <c r="TFI51" s="111"/>
      <c r="TFJ51" s="109"/>
      <c r="TFP51" s="111"/>
      <c r="TFQ51" s="109"/>
      <c r="TFW51" s="111"/>
      <c r="TFX51" s="109"/>
      <c r="TGD51" s="111"/>
      <c r="TGE51" s="109"/>
      <c r="TGK51" s="111"/>
      <c r="TGL51" s="109"/>
      <c r="TGR51" s="111"/>
      <c r="TGS51" s="109"/>
      <c r="TGY51" s="111"/>
      <c r="TGZ51" s="109"/>
      <c r="THF51" s="111"/>
      <c r="THG51" s="109"/>
      <c r="THM51" s="111"/>
      <c r="THN51" s="109"/>
      <c r="THT51" s="111"/>
      <c r="THU51" s="109"/>
      <c r="TIA51" s="111"/>
      <c r="TIB51" s="109"/>
      <c r="TIH51" s="111"/>
      <c r="TII51" s="109"/>
      <c r="TIO51" s="111"/>
      <c r="TIP51" s="109"/>
      <c r="TIV51" s="111"/>
      <c r="TIW51" s="109"/>
      <c r="TJC51" s="111"/>
      <c r="TJD51" s="109"/>
      <c r="TJJ51" s="111"/>
      <c r="TJK51" s="109"/>
      <c r="TJQ51" s="111"/>
      <c r="TJR51" s="109"/>
      <c r="TJX51" s="111"/>
      <c r="TJY51" s="109"/>
      <c r="TKE51" s="111"/>
      <c r="TKF51" s="109"/>
      <c r="TKL51" s="111"/>
      <c r="TKM51" s="109"/>
      <c r="TKS51" s="111"/>
      <c r="TKT51" s="109"/>
      <c r="TKZ51" s="111"/>
      <c r="TLA51" s="109"/>
      <c r="TLG51" s="111"/>
      <c r="TLH51" s="109"/>
      <c r="TLN51" s="111"/>
      <c r="TLO51" s="109"/>
      <c r="TLU51" s="111"/>
      <c r="TLV51" s="109"/>
      <c r="TMB51" s="111"/>
      <c r="TMC51" s="109"/>
      <c r="TMI51" s="111"/>
      <c r="TMJ51" s="109"/>
      <c r="TMP51" s="111"/>
      <c r="TMQ51" s="109"/>
      <c r="TMW51" s="111"/>
      <c r="TMX51" s="109"/>
      <c r="TND51" s="111"/>
      <c r="TNE51" s="109"/>
      <c r="TNK51" s="111"/>
      <c r="TNL51" s="109"/>
      <c r="TNR51" s="111"/>
      <c r="TNS51" s="109"/>
      <c r="TNY51" s="111"/>
      <c r="TNZ51" s="109"/>
      <c r="TOF51" s="111"/>
      <c r="TOG51" s="109"/>
      <c r="TOM51" s="111"/>
      <c r="TON51" s="109"/>
      <c r="TOT51" s="111"/>
      <c r="TOU51" s="109"/>
      <c r="TPA51" s="111"/>
      <c r="TPB51" s="109"/>
      <c r="TPH51" s="111"/>
      <c r="TPI51" s="109"/>
      <c r="TPO51" s="111"/>
      <c r="TPP51" s="109"/>
      <c r="TPV51" s="111"/>
      <c r="TPW51" s="109"/>
      <c r="TQC51" s="111"/>
      <c r="TQD51" s="109"/>
      <c r="TQJ51" s="111"/>
      <c r="TQK51" s="109"/>
      <c r="TQQ51" s="111"/>
      <c r="TQR51" s="109"/>
      <c r="TQX51" s="111"/>
      <c r="TQY51" s="109"/>
      <c r="TRE51" s="111"/>
      <c r="TRF51" s="109"/>
      <c r="TRL51" s="111"/>
      <c r="TRM51" s="109"/>
      <c r="TRS51" s="111"/>
      <c r="TRT51" s="109"/>
      <c r="TRZ51" s="111"/>
      <c r="TSA51" s="109"/>
      <c r="TSG51" s="111"/>
      <c r="TSH51" s="109"/>
      <c r="TSN51" s="111"/>
      <c r="TSO51" s="109"/>
      <c r="TSU51" s="111"/>
      <c r="TSV51" s="109"/>
      <c r="TTB51" s="111"/>
      <c r="TTC51" s="109"/>
      <c r="TTI51" s="111"/>
      <c r="TTJ51" s="109"/>
      <c r="TTP51" s="111"/>
      <c r="TTQ51" s="109"/>
      <c r="TTW51" s="111"/>
      <c r="TTX51" s="109"/>
      <c r="TUD51" s="111"/>
      <c r="TUE51" s="109"/>
      <c r="TUK51" s="111"/>
      <c r="TUL51" s="109"/>
      <c r="TUR51" s="111"/>
      <c r="TUS51" s="109"/>
      <c r="TUY51" s="111"/>
      <c r="TUZ51" s="109"/>
      <c r="TVF51" s="111"/>
      <c r="TVG51" s="109"/>
      <c r="TVM51" s="111"/>
      <c r="TVN51" s="109"/>
      <c r="TVT51" s="111"/>
      <c r="TVU51" s="109"/>
      <c r="TWA51" s="111"/>
      <c r="TWB51" s="109"/>
      <c r="TWH51" s="111"/>
      <c r="TWI51" s="109"/>
      <c r="TWO51" s="111"/>
      <c r="TWP51" s="109"/>
      <c r="TWV51" s="111"/>
      <c r="TWW51" s="109"/>
      <c r="TXC51" s="111"/>
      <c r="TXD51" s="109"/>
      <c r="TXJ51" s="111"/>
      <c r="TXK51" s="109"/>
      <c r="TXQ51" s="111"/>
      <c r="TXR51" s="109"/>
      <c r="TXX51" s="111"/>
      <c r="TXY51" s="109"/>
      <c r="TYE51" s="111"/>
      <c r="TYF51" s="109"/>
      <c r="TYL51" s="111"/>
      <c r="TYM51" s="109"/>
      <c r="TYS51" s="111"/>
      <c r="TYT51" s="109"/>
      <c r="TYZ51" s="111"/>
      <c r="TZA51" s="109"/>
      <c r="TZG51" s="111"/>
      <c r="TZH51" s="109"/>
      <c r="TZN51" s="111"/>
      <c r="TZO51" s="109"/>
      <c r="TZU51" s="111"/>
      <c r="TZV51" s="109"/>
      <c r="UAB51" s="111"/>
      <c r="UAC51" s="109"/>
      <c r="UAI51" s="111"/>
      <c r="UAJ51" s="109"/>
      <c r="UAP51" s="111"/>
      <c r="UAQ51" s="109"/>
      <c r="UAW51" s="111"/>
      <c r="UAX51" s="109"/>
      <c r="UBD51" s="111"/>
      <c r="UBE51" s="109"/>
      <c r="UBK51" s="111"/>
      <c r="UBL51" s="109"/>
      <c r="UBR51" s="111"/>
      <c r="UBS51" s="109"/>
      <c r="UBY51" s="111"/>
      <c r="UBZ51" s="109"/>
      <c r="UCF51" s="111"/>
      <c r="UCG51" s="109"/>
      <c r="UCM51" s="111"/>
      <c r="UCN51" s="109"/>
      <c r="UCT51" s="111"/>
      <c r="UCU51" s="109"/>
      <c r="UDA51" s="111"/>
      <c r="UDB51" s="109"/>
      <c r="UDH51" s="111"/>
      <c r="UDI51" s="109"/>
      <c r="UDO51" s="111"/>
      <c r="UDP51" s="109"/>
      <c r="UDV51" s="111"/>
      <c r="UDW51" s="109"/>
      <c r="UEC51" s="111"/>
      <c r="UED51" s="109"/>
      <c r="UEJ51" s="111"/>
      <c r="UEK51" s="109"/>
      <c r="UEQ51" s="111"/>
      <c r="UER51" s="109"/>
      <c r="UEX51" s="111"/>
      <c r="UEY51" s="109"/>
      <c r="UFE51" s="111"/>
      <c r="UFF51" s="109"/>
      <c r="UFL51" s="111"/>
      <c r="UFM51" s="109"/>
      <c r="UFS51" s="111"/>
      <c r="UFT51" s="109"/>
      <c r="UFZ51" s="111"/>
      <c r="UGA51" s="109"/>
      <c r="UGG51" s="111"/>
      <c r="UGH51" s="109"/>
      <c r="UGN51" s="111"/>
      <c r="UGO51" s="109"/>
      <c r="UGU51" s="111"/>
      <c r="UGV51" s="109"/>
      <c r="UHB51" s="111"/>
      <c r="UHC51" s="109"/>
      <c r="UHI51" s="111"/>
      <c r="UHJ51" s="109"/>
      <c r="UHP51" s="111"/>
      <c r="UHQ51" s="109"/>
      <c r="UHW51" s="111"/>
      <c r="UHX51" s="109"/>
      <c r="UID51" s="111"/>
      <c r="UIE51" s="109"/>
      <c r="UIK51" s="111"/>
      <c r="UIL51" s="109"/>
      <c r="UIR51" s="111"/>
      <c r="UIS51" s="109"/>
      <c r="UIY51" s="111"/>
      <c r="UIZ51" s="109"/>
      <c r="UJF51" s="111"/>
      <c r="UJG51" s="109"/>
      <c r="UJM51" s="111"/>
      <c r="UJN51" s="109"/>
      <c r="UJT51" s="111"/>
      <c r="UJU51" s="109"/>
      <c r="UKA51" s="111"/>
      <c r="UKB51" s="109"/>
      <c r="UKH51" s="111"/>
      <c r="UKI51" s="109"/>
      <c r="UKO51" s="111"/>
      <c r="UKP51" s="109"/>
      <c r="UKV51" s="111"/>
      <c r="UKW51" s="109"/>
      <c r="ULC51" s="111"/>
      <c r="ULD51" s="109"/>
      <c r="ULJ51" s="111"/>
      <c r="ULK51" s="109"/>
      <c r="ULQ51" s="111"/>
      <c r="ULR51" s="109"/>
      <c r="ULX51" s="111"/>
      <c r="ULY51" s="109"/>
      <c r="UME51" s="111"/>
      <c r="UMF51" s="109"/>
      <c r="UML51" s="111"/>
      <c r="UMM51" s="109"/>
      <c r="UMS51" s="111"/>
      <c r="UMT51" s="109"/>
      <c r="UMZ51" s="111"/>
      <c r="UNA51" s="109"/>
      <c r="UNG51" s="111"/>
      <c r="UNH51" s="109"/>
      <c r="UNN51" s="111"/>
      <c r="UNO51" s="109"/>
      <c r="UNU51" s="111"/>
      <c r="UNV51" s="109"/>
      <c r="UOB51" s="111"/>
      <c r="UOC51" s="109"/>
      <c r="UOI51" s="111"/>
      <c r="UOJ51" s="109"/>
      <c r="UOP51" s="111"/>
      <c r="UOQ51" s="109"/>
      <c r="UOW51" s="111"/>
      <c r="UOX51" s="109"/>
      <c r="UPD51" s="111"/>
      <c r="UPE51" s="109"/>
      <c r="UPK51" s="111"/>
      <c r="UPL51" s="109"/>
      <c r="UPR51" s="111"/>
      <c r="UPS51" s="109"/>
      <c r="UPY51" s="111"/>
      <c r="UPZ51" s="109"/>
      <c r="UQF51" s="111"/>
      <c r="UQG51" s="109"/>
      <c r="UQM51" s="111"/>
      <c r="UQN51" s="109"/>
      <c r="UQT51" s="111"/>
      <c r="UQU51" s="109"/>
      <c r="URA51" s="111"/>
      <c r="URB51" s="109"/>
      <c r="URH51" s="111"/>
      <c r="URI51" s="109"/>
      <c r="URO51" s="111"/>
      <c r="URP51" s="109"/>
      <c r="URV51" s="111"/>
      <c r="URW51" s="109"/>
      <c r="USC51" s="111"/>
      <c r="USD51" s="109"/>
      <c r="USJ51" s="111"/>
      <c r="USK51" s="109"/>
      <c r="USQ51" s="111"/>
      <c r="USR51" s="109"/>
      <c r="USX51" s="111"/>
      <c r="USY51" s="109"/>
      <c r="UTE51" s="111"/>
      <c r="UTF51" s="109"/>
      <c r="UTL51" s="111"/>
      <c r="UTM51" s="109"/>
      <c r="UTS51" s="111"/>
      <c r="UTT51" s="109"/>
      <c r="UTZ51" s="111"/>
      <c r="UUA51" s="109"/>
      <c r="UUG51" s="111"/>
      <c r="UUH51" s="109"/>
      <c r="UUN51" s="111"/>
      <c r="UUO51" s="109"/>
      <c r="UUU51" s="111"/>
      <c r="UUV51" s="109"/>
      <c r="UVB51" s="111"/>
      <c r="UVC51" s="109"/>
      <c r="UVI51" s="111"/>
      <c r="UVJ51" s="109"/>
      <c r="UVP51" s="111"/>
      <c r="UVQ51" s="109"/>
      <c r="UVW51" s="111"/>
      <c r="UVX51" s="109"/>
      <c r="UWD51" s="111"/>
      <c r="UWE51" s="109"/>
      <c r="UWK51" s="111"/>
      <c r="UWL51" s="109"/>
      <c r="UWR51" s="111"/>
      <c r="UWS51" s="109"/>
      <c r="UWY51" s="111"/>
      <c r="UWZ51" s="109"/>
      <c r="UXF51" s="111"/>
      <c r="UXG51" s="109"/>
      <c r="UXM51" s="111"/>
      <c r="UXN51" s="109"/>
      <c r="UXT51" s="111"/>
      <c r="UXU51" s="109"/>
      <c r="UYA51" s="111"/>
      <c r="UYB51" s="109"/>
      <c r="UYH51" s="111"/>
      <c r="UYI51" s="109"/>
      <c r="UYO51" s="111"/>
      <c r="UYP51" s="109"/>
      <c r="UYV51" s="111"/>
      <c r="UYW51" s="109"/>
      <c r="UZC51" s="111"/>
      <c r="UZD51" s="109"/>
      <c r="UZJ51" s="111"/>
      <c r="UZK51" s="109"/>
      <c r="UZQ51" s="111"/>
      <c r="UZR51" s="109"/>
      <c r="UZX51" s="111"/>
      <c r="UZY51" s="109"/>
      <c r="VAE51" s="111"/>
      <c r="VAF51" s="109"/>
      <c r="VAL51" s="111"/>
      <c r="VAM51" s="109"/>
      <c r="VAS51" s="111"/>
      <c r="VAT51" s="109"/>
      <c r="VAZ51" s="111"/>
      <c r="VBA51" s="109"/>
      <c r="VBG51" s="111"/>
      <c r="VBH51" s="109"/>
      <c r="VBN51" s="111"/>
      <c r="VBO51" s="109"/>
      <c r="VBU51" s="111"/>
      <c r="VBV51" s="109"/>
      <c r="VCB51" s="111"/>
      <c r="VCC51" s="109"/>
      <c r="VCI51" s="111"/>
      <c r="VCJ51" s="109"/>
      <c r="VCP51" s="111"/>
      <c r="VCQ51" s="109"/>
      <c r="VCW51" s="111"/>
      <c r="VCX51" s="109"/>
      <c r="VDD51" s="111"/>
      <c r="VDE51" s="109"/>
      <c r="VDK51" s="111"/>
      <c r="VDL51" s="109"/>
      <c r="VDR51" s="111"/>
      <c r="VDS51" s="109"/>
      <c r="VDY51" s="111"/>
      <c r="VDZ51" s="109"/>
      <c r="VEF51" s="111"/>
      <c r="VEG51" s="109"/>
      <c r="VEM51" s="111"/>
      <c r="VEN51" s="109"/>
      <c r="VET51" s="111"/>
      <c r="VEU51" s="109"/>
      <c r="VFA51" s="111"/>
      <c r="VFB51" s="109"/>
      <c r="VFH51" s="111"/>
      <c r="VFI51" s="109"/>
      <c r="VFO51" s="111"/>
      <c r="VFP51" s="109"/>
      <c r="VFV51" s="111"/>
      <c r="VFW51" s="109"/>
      <c r="VGC51" s="111"/>
      <c r="VGD51" s="109"/>
      <c r="VGJ51" s="111"/>
      <c r="VGK51" s="109"/>
      <c r="VGQ51" s="111"/>
      <c r="VGR51" s="109"/>
      <c r="VGX51" s="111"/>
      <c r="VGY51" s="109"/>
      <c r="VHE51" s="111"/>
      <c r="VHF51" s="109"/>
      <c r="VHL51" s="111"/>
      <c r="VHM51" s="109"/>
      <c r="VHS51" s="111"/>
      <c r="VHT51" s="109"/>
      <c r="VHZ51" s="111"/>
      <c r="VIA51" s="109"/>
      <c r="VIG51" s="111"/>
      <c r="VIH51" s="109"/>
      <c r="VIN51" s="111"/>
      <c r="VIO51" s="109"/>
      <c r="VIU51" s="111"/>
      <c r="VIV51" s="109"/>
      <c r="VJB51" s="111"/>
      <c r="VJC51" s="109"/>
      <c r="VJI51" s="111"/>
      <c r="VJJ51" s="109"/>
      <c r="VJP51" s="111"/>
      <c r="VJQ51" s="109"/>
      <c r="VJW51" s="111"/>
      <c r="VJX51" s="109"/>
      <c r="VKD51" s="111"/>
      <c r="VKE51" s="109"/>
      <c r="VKK51" s="111"/>
      <c r="VKL51" s="109"/>
      <c r="VKR51" s="111"/>
      <c r="VKS51" s="109"/>
      <c r="VKY51" s="111"/>
      <c r="VKZ51" s="109"/>
      <c r="VLF51" s="111"/>
      <c r="VLG51" s="109"/>
      <c r="VLM51" s="111"/>
      <c r="VLN51" s="109"/>
      <c r="VLT51" s="111"/>
      <c r="VLU51" s="109"/>
      <c r="VMA51" s="111"/>
      <c r="VMB51" s="109"/>
      <c r="VMH51" s="111"/>
      <c r="VMI51" s="109"/>
      <c r="VMO51" s="111"/>
      <c r="VMP51" s="109"/>
      <c r="VMV51" s="111"/>
      <c r="VMW51" s="109"/>
      <c r="VNC51" s="111"/>
      <c r="VND51" s="109"/>
      <c r="VNJ51" s="111"/>
      <c r="VNK51" s="109"/>
      <c r="VNQ51" s="111"/>
      <c r="VNR51" s="109"/>
      <c r="VNX51" s="111"/>
      <c r="VNY51" s="109"/>
      <c r="VOE51" s="111"/>
      <c r="VOF51" s="109"/>
      <c r="VOL51" s="111"/>
      <c r="VOM51" s="109"/>
      <c r="VOS51" s="111"/>
      <c r="VOT51" s="109"/>
      <c r="VOZ51" s="111"/>
      <c r="VPA51" s="109"/>
      <c r="VPG51" s="111"/>
      <c r="VPH51" s="109"/>
      <c r="VPN51" s="111"/>
      <c r="VPO51" s="109"/>
      <c r="VPU51" s="111"/>
      <c r="VPV51" s="109"/>
      <c r="VQB51" s="111"/>
      <c r="VQC51" s="109"/>
      <c r="VQI51" s="111"/>
      <c r="VQJ51" s="109"/>
      <c r="VQP51" s="111"/>
      <c r="VQQ51" s="109"/>
      <c r="VQW51" s="111"/>
      <c r="VQX51" s="109"/>
      <c r="VRD51" s="111"/>
      <c r="VRE51" s="109"/>
      <c r="VRK51" s="111"/>
      <c r="VRL51" s="109"/>
      <c r="VRR51" s="111"/>
      <c r="VRS51" s="109"/>
      <c r="VRY51" s="111"/>
      <c r="VRZ51" s="109"/>
      <c r="VSF51" s="111"/>
      <c r="VSG51" s="109"/>
      <c r="VSM51" s="111"/>
      <c r="VSN51" s="109"/>
      <c r="VST51" s="111"/>
      <c r="VSU51" s="109"/>
      <c r="VTA51" s="111"/>
      <c r="VTB51" s="109"/>
      <c r="VTH51" s="111"/>
      <c r="VTI51" s="109"/>
      <c r="VTO51" s="111"/>
      <c r="VTP51" s="109"/>
      <c r="VTV51" s="111"/>
      <c r="VTW51" s="109"/>
      <c r="VUC51" s="111"/>
      <c r="VUD51" s="109"/>
      <c r="VUJ51" s="111"/>
      <c r="VUK51" s="109"/>
      <c r="VUQ51" s="111"/>
      <c r="VUR51" s="109"/>
      <c r="VUX51" s="111"/>
      <c r="VUY51" s="109"/>
      <c r="VVE51" s="111"/>
      <c r="VVF51" s="109"/>
      <c r="VVL51" s="111"/>
      <c r="VVM51" s="109"/>
      <c r="VVS51" s="111"/>
      <c r="VVT51" s="109"/>
      <c r="VVZ51" s="111"/>
      <c r="VWA51" s="109"/>
      <c r="VWG51" s="111"/>
      <c r="VWH51" s="109"/>
      <c r="VWN51" s="111"/>
      <c r="VWO51" s="109"/>
      <c r="VWU51" s="111"/>
      <c r="VWV51" s="109"/>
      <c r="VXB51" s="111"/>
      <c r="VXC51" s="109"/>
      <c r="VXI51" s="111"/>
      <c r="VXJ51" s="109"/>
      <c r="VXP51" s="111"/>
      <c r="VXQ51" s="109"/>
      <c r="VXW51" s="111"/>
      <c r="VXX51" s="109"/>
      <c r="VYD51" s="111"/>
      <c r="VYE51" s="109"/>
      <c r="VYK51" s="111"/>
      <c r="VYL51" s="109"/>
      <c r="VYR51" s="111"/>
      <c r="VYS51" s="109"/>
      <c r="VYY51" s="111"/>
      <c r="VYZ51" s="109"/>
      <c r="VZF51" s="111"/>
      <c r="VZG51" s="109"/>
      <c r="VZM51" s="111"/>
      <c r="VZN51" s="109"/>
      <c r="VZT51" s="111"/>
      <c r="VZU51" s="109"/>
      <c r="WAA51" s="111"/>
      <c r="WAB51" s="109"/>
      <c r="WAH51" s="111"/>
      <c r="WAI51" s="109"/>
      <c r="WAO51" s="111"/>
      <c r="WAP51" s="109"/>
      <c r="WAV51" s="111"/>
      <c r="WAW51" s="109"/>
      <c r="WBC51" s="111"/>
      <c r="WBD51" s="109"/>
      <c r="WBJ51" s="111"/>
      <c r="WBK51" s="109"/>
      <c r="WBQ51" s="111"/>
      <c r="WBR51" s="109"/>
      <c r="WBX51" s="111"/>
      <c r="WBY51" s="109"/>
      <c r="WCE51" s="111"/>
      <c r="WCF51" s="109"/>
      <c r="WCL51" s="111"/>
      <c r="WCM51" s="109"/>
      <c r="WCS51" s="111"/>
      <c r="WCT51" s="109"/>
      <c r="WCZ51" s="111"/>
      <c r="WDA51" s="109"/>
      <c r="WDG51" s="111"/>
      <c r="WDH51" s="109"/>
      <c r="WDN51" s="111"/>
      <c r="WDO51" s="109"/>
      <c r="WDU51" s="111"/>
      <c r="WDV51" s="109"/>
      <c r="WEB51" s="111"/>
      <c r="WEC51" s="109"/>
      <c r="WEI51" s="111"/>
      <c r="WEJ51" s="109"/>
      <c r="WEP51" s="111"/>
      <c r="WEQ51" s="109"/>
      <c r="WEW51" s="111"/>
      <c r="WEX51" s="109"/>
      <c r="WFD51" s="111"/>
      <c r="WFE51" s="109"/>
      <c r="WFK51" s="111"/>
      <c r="WFL51" s="109"/>
      <c r="WFR51" s="111"/>
      <c r="WFS51" s="109"/>
      <c r="WFY51" s="111"/>
      <c r="WFZ51" s="109"/>
      <c r="WGF51" s="111"/>
      <c r="WGG51" s="109"/>
      <c r="WGM51" s="111"/>
      <c r="WGN51" s="109"/>
      <c r="WGT51" s="111"/>
      <c r="WGU51" s="109"/>
      <c r="WHA51" s="111"/>
      <c r="WHB51" s="109"/>
      <c r="WHH51" s="111"/>
      <c r="WHI51" s="109"/>
      <c r="WHO51" s="111"/>
      <c r="WHP51" s="109"/>
      <c r="WHV51" s="111"/>
      <c r="WHW51" s="109"/>
      <c r="WIC51" s="111"/>
      <c r="WID51" s="109"/>
      <c r="WIJ51" s="111"/>
      <c r="WIK51" s="109"/>
      <c r="WIQ51" s="111"/>
      <c r="WIR51" s="109"/>
      <c r="WIX51" s="111"/>
      <c r="WIY51" s="109"/>
      <c r="WJE51" s="111"/>
      <c r="WJF51" s="109"/>
      <c r="WJL51" s="111"/>
      <c r="WJM51" s="109"/>
      <c r="WJS51" s="111"/>
      <c r="WJT51" s="109"/>
      <c r="WJZ51" s="111"/>
      <c r="WKA51" s="109"/>
      <c r="WKG51" s="111"/>
      <c r="WKH51" s="109"/>
      <c r="WKN51" s="111"/>
      <c r="WKO51" s="109"/>
      <c r="WKU51" s="111"/>
      <c r="WKV51" s="109"/>
      <c r="WLB51" s="111"/>
      <c r="WLC51" s="109"/>
      <c r="WLI51" s="111"/>
      <c r="WLJ51" s="109"/>
      <c r="WLP51" s="111"/>
      <c r="WLQ51" s="109"/>
      <c r="WLW51" s="111"/>
      <c r="WLX51" s="109"/>
      <c r="WMD51" s="111"/>
      <c r="WME51" s="109"/>
      <c r="WMK51" s="111"/>
      <c r="WML51" s="109"/>
      <c r="WMR51" s="111"/>
      <c r="WMS51" s="109"/>
      <c r="WMY51" s="111"/>
      <c r="WMZ51" s="109"/>
      <c r="WNF51" s="111"/>
      <c r="WNG51" s="109"/>
      <c r="WNM51" s="111"/>
      <c r="WNN51" s="109"/>
      <c r="WNT51" s="111"/>
      <c r="WNU51" s="109"/>
      <c r="WOA51" s="111"/>
      <c r="WOB51" s="109"/>
      <c r="WOH51" s="111"/>
      <c r="WOI51" s="109"/>
      <c r="WOO51" s="111"/>
      <c r="WOP51" s="109"/>
      <c r="WOV51" s="111"/>
      <c r="WOW51" s="109"/>
      <c r="WPC51" s="111"/>
      <c r="WPD51" s="109"/>
      <c r="WPJ51" s="111"/>
      <c r="WPK51" s="109"/>
      <c r="WPQ51" s="111"/>
      <c r="WPR51" s="109"/>
      <c r="WPX51" s="111"/>
      <c r="WPY51" s="109"/>
      <c r="WQE51" s="111"/>
      <c r="WQF51" s="109"/>
      <c r="WQL51" s="111"/>
      <c r="WQM51" s="109"/>
      <c r="WQS51" s="111"/>
      <c r="WQT51" s="109"/>
      <c r="WQZ51" s="111"/>
      <c r="WRA51" s="109"/>
      <c r="WRG51" s="111"/>
      <c r="WRH51" s="109"/>
      <c r="WRN51" s="111"/>
      <c r="WRO51" s="109"/>
      <c r="WRU51" s="111"/>
      <c r="WRV51" s="109"/>
      <c r="WSB51" s="111"/>
      <c r="WSC51" s="109"/>
      <c r="WSI51" s="111"/>
      <c r="WSJ51" s="109"/>
      <c r="WSP51" s="111"/>
      <c r="WSQ51" s="109"/>
      <c r="WSW51" s="111"/>
      <c r="WSX51" s="109"/>
      <c r="WTD51" s="111"/>
      <c r="WTE51" s="109"/>
      <c r="WTK51" s="111"/>
      <c r="WTL51" s="109"/>
      <c r="WTR51" s="111"/>
      <c r="WTS51" s="109"/>
      <c r="WTY51" s="111"/>
      <c r="WTZ51" s="109"/>
      <c r="WUF51" s="111"/>
      <c r="WUG51" s="109"/>
      <c r="WUM51" s="111"/>
      <c r="WUN51" s="109"/>
      <c r="WUT51" s="111"/>
      <c r="WUU51" s="109"/>
      <c r="WVA51" s="111"/>
      <c r="WVB51" s="109"/>
      <c r="WVH51" s="111"/>
      <c r="WVI51" s="109"/>
      <c r="WVO51" s="111"/>
      <c r="WVP51" s="109"/>
      <c r="WVV51" s="111"/>
      <c r="WVW51" s="109"/>
      <c r="WWC51" s="111"/>
      <c r="WWD51" s="109"/>
      <c r="WWJ51" s="111"/>
      <c r="WWK51" s="109"/>
      <c r="WWQ51" s="111"/>
      <c r="WWR51" s="109"/>
      <c r="WWX51" s="111"/>
      <c r="WWY51" s="109"/>
      <c r="WXE51" s="111"/>
      <c r="WXF51" s="109"/>
      <c r="WXL51" s="111"/>
      <c r="WXM51" s="109"/>
      <c r="WXS51" s="111"/>
      <c r="WXT51" s="109"/>
      <c r="WXZ51" s="111"/>
      <c r="WYA51" s="109"/>
      <c r="WYG51" s="111"/>
      <c r="WYH51" s="109"/>
      <c r="WYN51" s="111"/>
      <c r="WYO51" s="109"/>
      <c r="WYU51" s="111"/>
      <c r="WYV51" s="109"/>
      <c r="WZB51" s="111"/>
      <c r="WZC51" s="109"/>
      <c r="WZI51" s="111"/>
      <c r="WZJ51" s="109"/>
      <c r="WZP51" s="111"/>
      <c r="WZQ51" s="109"/>
      <c r="WZW51" s="111"/>
      <c r="WZX51" s="109"/>
      <c r="XAD51" s="111"/>
      <c r="XAE51" s="109"/>
      <c r="XAK51" s="111"/>
      <c r="XAL51" s="109"/>
      <c r="XAR51" s="111"/>
      <c r="XAS51" s="109"/>
      <c r="XAY51" s="111"/>
      <c r="XAZ51" s="109"/>
      <c r="XBF51" s="111"/>
      <c r="XBG51" s="109"/>
      <c r="XBM51" s="111"/>
      <c r="XBN51" s="109"/>
      <c r="XBT51" s="111"/>
      <c r="XBU51" s="109"/>
      <c r="XCA51" s="111"/>
      <c r="XCB51" s="109"/>
      <c r="XCH51" s="111"/>
      <c r="XCI51" s="109"/>
      <c r="XCO51" s="111"/>
      <c r="XCP51" s="109"/>
      <c r="XCV51" s="111"/>
      <c r="XCW51" s="109"/>
      <c r="XDC51" s="111"/>
      <c r="XDD51" s="109"/>
      <c r="XDJ51" s="111"/>
      <c r="XDK51" s="109"/>
      <c r="XDQ51" s="111"/>
      <c r="XDR51" s="109"/>
      <c r="XDX51" s="111"/>
      <c r="XDY51" s="109"/>
      <c r="XEE51" s="111"/>
      <c r="XEF51" s="109"/>
      <c r="XEL51" s="111"/>
      <c r="XEM51" s="109"/>
      <c r="XES51" s="111"/>
      <c r="XET51" s="109"/>
      <c r="XEZ51" s="111"/>
      <c r="XFA51" s="109"/>
    </row>
    <row r="52" spans="1:1023 1029:2045 2051:3067 3073:4096 4102:5118 5124:6140 6146:8191 8197:9213 9219:10235 10241:11264 11270:12286 12292:13308 13314:15359 15365:16381" s="110" customFormat="1" ht="35.1" customHeight="1" x14ac:dyDescent="0.25">
      <c r="A52" s="13"/>
      <c r="B52" s="63" t="str">
        <f>HYPERLINK("https://www.supersociedades.gov.co/documents/107391/3472445/GTI-PR-025_GestionIncidentesServicios.pdf","GTI-PR-025 Gestión de incidentes de servicios")</f>
        <v>GTI-PR-025 Gestión de incidentes de servicios</v>
      </c>
      <c r="C52" s="64"/>
      <c r="D52" s="64"/>
      <c r="E52" s="64"/>
      <c r="F52" s="64"/>
      <c r="G52" s="64"/>
      <c r="H52" s="64"/>
      <c r="I52" s="63"/>
      <c r="J52" s="64"/>
      <c r="K52" s="64"/>
      <c r="L52" s="68"/>
      <c r="M52" s="30"/>
      <c r="N52" s="31"/>
      <c r="O52" s="32"/>
      <c r="P52" s="31"/>
      <c r="Q52" s="31"/>
      <c r="R52" s="31"/>
      <c r="S52" s="31"/>
      <c r="T52" s="30"/>
      <c r="U52" s="31"/>
      <c r="V52" s="31"/>
      <c r="W52" s="31"/>
      <c r="X52" s="31"/>
      <c r="Y52" s="31"/>
      <c r="Z52" s="31"/>
      <c r="AA52" s="31"/>
      <c r="AB52" s="31"/>
      <c r="AC52" s="31"/>
      <c r="AD52" s="31"/>
      <c r="AE52" s="32"/>
    </row>
    <row r="53" spans="1:1023 1029:2045 2051:3067 3073:4096 4102:5118 5124:6140 6146:8191 8197:9213 9219:10235 10241:11264 11270:12286 12292:13308 13314:15359 15365:16381" s="110" customFormat="1" ht="35.1" customHeight="1" x14ac:dyDescent="0.25">
      <c r="A53" s="13"/>
      <c r="B53" s="63" t="str">
        <f>HYPERLINK("https://www.supersociedades.gov.co/documents/107391/3472445/GTI-GU-004_GestionConfiguracion.pdf","GTI-GU-004 Gestión de Configuración")</f>
        <v>GTI-GU-004 Gestión de Configuración</v>
      </c>
      <c r="C53" s="64"/>
      <c r="D53" s="64"/>
      <c r="E53" s="64"/>
      <c r="F53" s="64"/>
      <c r="G53" s="64"/>
      <c r="H53" s="64"/>
      <c r="I53" s="63"/>
      <c r="J53" s="64"/>
      <c r="K53" s="64"/>
      <c r="L53" s="68"/>
      <c r="M53" s="30"/>
      <c r="N53" s="31"/>
      <c r="O53" s="32"/>
      <c r="P53" s="31"/>
      <c r="Q53" s="31"/>
      <c r="R53" s="31"/>
      <c r="S53" s="31"/>
      <c r="T53" s="30"/>
      <c r="U53" s="31"/>
      <c r="V53" s="31"/>
      <c r="W53" s="31"/>
      <c r="X53" s="31"/>
      <c r="Y53" s="31"/>
      <c r="Z53" s="31"/>
      <c r="AA53" s="31"/>
      <c r="AB53" s="31"/>
      <c r="AC53" s="31"/>
      <c r="AD53" s="31"/>
      <c r="AE53" s="32"/>
    </row>
    <row r="54" spans="1:1023 1029:2045 2051:3067 3073:4096 4102:5118 5124:6140 6146:8191 8197:9213 9219:10235 10241:11264 11270:12286 12292:13308 13314:15359 15365:16381" s="110" customFormat="1" ht="35.1" customHeight="1" x14ac:dyDescent="0.25">
      <c r="A54" s="13"/>
      <c r="B54" s="63" t="str">
        <f>HYPERLINK("https://www.supersociedades.gov.co/documents/107391/3472445/GTI-GU-005_PlanRecuperacionDesastres_DRP.pdf","GTI-GU-005 Guia DRP")</f>
        <v>GTI-GU-005 Guia DRP</v>
      </c>
      <c r="C54" s="64"/>
      <c r="D54" s="64"/>
      <c r="E54" s="64"/>
      <c r="F54" s="64"/>
      <c r="G54" s="64"/>
      <c r="H54" s="64"/>
      <c r="I54" s="30"/>
      <c r="J54" s="31"/>
      <c r="K54" s="31"/>
      <c r="L54" s="32"/>
      <c r="M54" s="30"/>
      <c r="N54" s="31"/>
      <c r="O54" s="32"/>
      <c r="P54" s="31"/>
      <c r="Q54" s="31"/>
      <c r="R54" s="31"/>
      <c r="S54" s="31"/>
      <c r="T54" s="30"/>
      <c r="U54" s="31"/>
      <c r="V54" s="31"/>
      <c r="W54" s="31"/>
      <c r="X54" s="31"/>
      <c r="Y54" s="31"/>
      <c r="Z54" s="31"/>
      <c r="AA54" s="31"/>
      <c r="AB54" s="31"/>
      <c r="AC54" s="31"/>
      <c r="AD54" s="31"/>
      <c r="AE54" s="32"/>
    </row>
    <row r="55" spans="1:1023 1029:2045 2051:3067 3073:4096 4102:5118 5124:6140 6146:8191 8197:9213 9219:10235 10241:11264 11270:12286 12292:13308 13314:15359 15365:16381" s="13" customFormat="1" ht="35.1" customHeight="1" x14ac:dyDescent="0.25">
      <c r="A55" s="16"/>
      <c r="B55" s="63" t="str">
        <f>HYPERLINK("https://www.supersociedades.gov.co/documents/107391/3472445/GTI-GU-006_GestionIncidentes.pdf","GTI-GU-006 Guía Gestion de Incidentes")</f>
        <v>GTI-GU-006 Guía Gestion de Incidentes</v>
      </c>
      <c r="C55" s="64"/>
      <c r="D55" s="64"/>
      <c r="E55" s="64"/>
      <c r="F55" s="64"/>
      <c r="G55" s="64"/>
      <c r="H55" s="64"/>
      <c r="I55" s="63"/>
      <c r="J55" s="64"/>
      <c r="K55" s="64"/>
      <c r="L55" s="68"/>
      <c r="M55" s="42"/>
      <c r="N55" s="112"/>
      <c r="O55" s="44"/>
      <c r="P55" s="31"/>
      <c r="Q55" s="31"/>
      <c r="R55" s="31"/>
      <c r="S55" s="31"/>
      <c r="T55" s="27"/>
      <c r="U55" s="113"/>
      <c r="V55" s="113"/>
      <c r="W55" s="113"/>
      <c r="X55" s="113"/>
      <c r="Y55" s="113"/>
      <c r="Z55" s="113"/>
      <c r="AA55" s="113"/>
      <c r="AB55" s="113"/>
      <c r="AC55" s="113"/>
      <c r="AD55" s="113"/>
      <c r="AE55" s="29"/>
    </row>
    <row r="56" spans="1:1023 1029:2045 2051:3067 3073:4096 4102:5118 5124:6140 6146:8191 8197:9213 9219:10235 10241:11264 11270:12286 12292:13308 13314:15359 15365:16381" s="13" customFormat="1" ht="35.1" customHeight="1" x14ac:dyDescent="0.25">
      <c r="A56" s="16"/>
      <c r="B56" s="63"/>
      <c r="C56" s="64"/>
      <c r="D56" s="64"/>
      <c r="E56" s="64"/>
      <c r="F56" s="64"/>
      <c r="G56" s="64"/>
      <c r="H56" s="64"/>
      <c r="I56" s="63"/>
      <c r="J56" s="64"/>
      <c r="K56" s="64"/>
      <c r="L56" s="68"/>
      <c r="M56" s="42"/>
      <c r="N56" s="112"/>
      <c r="O56" s="44"/>
      <c r="P56" s="31"/>
      <c r="Q56" s="31"/>
      <c r="R56" s="31"/>
      <c r="S56" s="31"/>
      <c r="T56" s="27"/>
      <c r="U56" s="113"/>
      <c r="V56" s="113"/>
      <c r="W56" s="113"/>
      <c r="X56" s="113"/>
      <c r="Y56" s="113"/>
      <c r="Z56" s="113"/>
      <c r="AA56" s="113"/>
      <c r="AB56" s="113"/>
      <c r="AC56" s="113"/>
      <c r="AD56" s="113"/>
      <c r="AE56" s="29"/>
    </row>
    <row r="57" spans="1:1023 1029:2045 2051:3067 3073:4096 4102:5118 5124:6140 6146:8191 8197:9213 9219:10235 10241:11264 11270:12286 12292:13308 13314:15359 15365:16381" s="13" customFormat="1" ht="35.1" customHeight="1" x14ac:dyDescent="0.25">
      <c r="A57" s="16"/>
      <c r="B57" s="63"/>
      <c r="C57" s="64"/>
      <c r="D57" s="64"/>
      <c r="E57" s="64"/>
      <c r="F57" s="64"/>
      <c r="G57" s="64"/>
      <c r="H57" s="64"/>
      <c r="I57" s="114"/>
      <c r="J57" s="115"/>
      <c r="K57" s="115"/>
      <c r="L57" s="116"/>
      <c r="M57" s="65"/>
      <c r="N57" s="66"/>
      <c r="O57" s="67"/>
      <c r="P57" s="31"/>
      <c r="Q57" s="31"/>
      <c r="R57" s="31"/>
      <c r="S57" s="31"/>
      <c r="T57" s="34"/>
      <c r="U57" s="35"/>
      <c r="V57" s="35"/>
      <c r="W57" s="35"/>
      <c r="X57" s="35"/>
      <c r="Y57" s="35"/>
      <c r="Z57" s="35"/>
      <c r="AA57" s="35"/>
      <c r="AB57" s="35"/>
      <c r="AC57" s="35"/>
      <c r="AD57" s="35"/>
      <c r="AE57" s="36"/>
    </row>
    <row r="58" spans="1:1023 1029:2045 2051:3067 3073:4096 4102:5118 5124:6140 6146:8191 8197:9213 9219:10235 10241:11264 11270:12286 12292:13308 13314:15359 15365:16381" s="11" customFormat="1" ht="6" customHeight="1" x14ac:dyDescent="0.25">
      <c r="B58" s="46" t="s">
        <v>90</v>
      </c>
      <c r="C58" s="46"/>
      <c r="D58" s="46"/>
      <c r="E58" s="46"/>
      <c r="F58" s="46"/>
      <c r="G58" s="46"/>
      <c r="H58" s="46"/>
      <c r="I58" s="46"/>
      <c r="J58" s="46"/>
      <c r="K58" s="46"/>
      <c r="L58" s="46"/>
      <c r="M58" s="46"/>
      <c r="N58" s="46"/>
      <c r="O58" s="46"/>
      <c r="P58" s="46"/>
      <c r="Q58" s="46"/>
      <c r="R58" s="59" t="s">
        <v>91</v>
      </c>
      <c r="S58" s="59"/>
      <c r="T58" s="59"/>
      <c r="U58" s="59"/>
      <c r="V58" s="59"/>
      <c r="W58" s="59"/>
      <c r="X58" s="59"/>
      <c r="Y58" s="59"/>
      <c r="Z58" s="59"/>
      <c r="AA58" s="59"/>
      <c r="AB58" s="59"/>
      <c r="AC58" s="59"/>
      <c r="AD58" s="59"/>
      <c r="AE58" s="59"/>
    </row>
    <row r="59" spans="1:1023 1029:2045 2051:3067 3073:4096 4102:5118 5124:6140 6146:8191 8197:9213 9219:10235 10241:11264 11270:12286 12292:13308 13314:15359 15365:16381" s="1" customFormat="1" ht="8.1" customHeight="1" x14ac:dyDescent="0.25">
      <c r="B59" s="46"/>
      <c r="C59" s="46"/>
      <c r="D59" s="46"/>
      <c r="E59" s="46"/>
      <c r="F59" s="46"/>
      <c r="G59" s="46"/>
      <c r="H59" s="46"/>
      <c r="I59" s="46"/>
      <c r="J59" s="46"/>
      <c r="K59" s="46"/>
      <c r="L59" s="46"/>
      <c r="M59" s="46"/>
      <c r="N59" s="46"/>
      <c r="O59" s="46"/>
      <c r="P59" s="46"/>
      <c r="Q59" s="46"/>
      <c r="R59" s="59"/>
      <c r="S59" s="59"/>
      <c r="T59" s="59"/>
      <c r="U59" s="59"/>
      <c r="V59" s="59"/>
      <c r="W59" s="59"/>
      <c r="X59" s="59"/>
      <c r="Y59" s="59"/>
      <c r="Z59" s="59"/>
      <c r="AA59" s="59"/>
      <c r="AB59" s="59"/>
      <c r="AC59" s="59"/>
      <c r="AD59" s="59"/>
      <c r="AE59" s="59"/>
    </row>
    <row r="60" spans="1:1023 1029:2045 2051:3067 3073:4096 4102:5118 5124:6140 6146:8191 8197:9213 9219:10235 10241:11264 11270:12286 12292:13308 13314:15359 15365:16381" x14ac:dyDescent="0.25">
      <c r="A60" s="6"/>
      <c r="B60" s="46"/>
      <c r="C60" s="46"/>
      <c r="D60" s="46"/>
      <c r="E60" s="46"/>
      <c r="F60" s="46"/>
      <c r="G60" s="46"/>
      <c r="H60" s="46"/>
      <c r="I60" s="46"/>
      <c r="J60" s="46"/>
      <c r="K60" s="46"/>
      <c r="L60" s="46"/>
      <c r="M60" s="46"/>
      <c r="N60" s="46"/>
      <c r="O60" s="46"/>
      <c r="P60" s="46"/>
      <c r="Q60" s="46"/>
      <c r="R60" s="59"/>
      <c r="S60" s="59"/>
      <c r="T60" s="59"/>
      <c r="U60" s="59"/>
      <c r="V60" s="59"/>
      <c r="W60" s="59"/>
      <c r="X60" s="59"/>
      <c r="Y60" s="59"/>
      <c r="Z60" s="59"/>
      <c r="AA60" s="59"/>
      <c r="AB60" s="59"/>
      <c r="AC60" s="59"/>
      <c r="AD60" s="59"/>
      <c r="AE60" s="59"/>
    </row>
    <row r="61" spans="1:1023 1029:2045 2051:3067 3073:4096 4102:5118 5124:6140 6146:8191 8197:9213 9219:10235 10241:11264 11270:12286 12292:13308 13314:15359 15365:16381" ht="39" customHeight="1" x14ac:dyDescent="0.25">
      <c r="A61" s="6"/>
      <c r="B61" s="40" t="str">
        <f>HYPERLINK("https://supersociedades.gov.co/web/nuestra-entidad/indicadores","Indicadores de Gestión")</f>
        <v>Indicadores de Gestión</v>
      </c>
      <c r="C61" s="41"/>
      <c r="D61" s="41"/>
      <c r="E61" s="41"/>
      <c r="F61" s="41"/>
      <c r="G61" s="41"/>
      <c r="H61" s="41"/>
      <c r="I61" s="41"/>
      <c r="J61" s="41"/>
      <c r="K61" s="41"/>
      <c r="L61" s="41"/>
      <c r="M61" s="41"/>
      <c r="N61" s="41"/>
      <c r="O61" s="41"/>
      <c r="P61" s="41"/>
      <c r="Q61" s="41"/>
      <c r="R61" s="40" t="str">
        <f>HYPERLINK("https://www.supersociedades.gov.co/documents/107391/3473426/24_NormogramaInfraestructuraTI.xlsx","Normograma")</f>
        <v>Normograma</v>
      </c>
      <c r="S61" s="41"/>
      <c r="T61" s="41"/>
      <c r="U61" s="41"/>
      <c r="V61" s="41"/>
      <c r="W61" s="41"/>
      <c r="X61" s="41"/>
      <c r="Y61" s="41"/>
      <c r="Z61" s="41"/>
      <c r="AA61" s="41"/>
      <c r="AB61" s="41"/>
      <c r="AC61" s="41"/>
      <c r="AD61" s="41"/>
      <c r="AE61" s="41"/>
    </row>
    <row r="62" spans="1:1023 1029:2045 2051:3067 3073:4096 4102:5118 5124:6140 6146:8191 8197:9213 9219:10235 10241:11264 11270:12286 12292:13308 13314:15359 15365:16381" ht="37.5" customHeight="1" x14ac:dyDescent="0.25">
      <c r="A62" s="6"/>
      <c r="B62" s="56" t="str">
        <f>HYPERLINK("https://www.supersociedades.gov.co/documents/107391/3473926/RiesgosProcesos.xlsx","Riesgos de Procesos")</f>
        <v>Riesgos de Procesos</v>
      </c>
      <c r="C62" s="57"/>
      <c r="D62" s="57"/>
      <c r="E62" s="57"/>
      <c r="F62" s="57"/>
      <c r="G62" s="57"/>
      <c r="H62" s="57"/>
      <c r="I62" s="57"/>
      <c r="J62" s="57"/>
      <c r="K62" s="57"/>
      <c r="L62" s="57"/>
      <c r="M62" s="57"/>
      <c r="N62" s="57"/>
      <c r="O62" s="57"/>
      <c r="P62" s="57"/>
      <c r="Q62" s="58"/>
      <c r="R62" s="59" t="s">
        <v>92</v>
      </c>
      <c r="S62" s="59"/>
      <c r="T62" s="59"/>
      <c r="U62" s="59"/>
      <c r="V62" s="59"/>
      <c r="W62" s="59"/>
      <c r="X62" s="59"/>
      <c r="Y62" s="59"/>
      <c r="Z62" s="59"/>
      <c r="AA62" s="59"/>
      <c r="AB62" s="59"/>
      <c r="AC62" s="59"/>
      <c r="AD62" s="59"/>
      <c r="AE62" s="59"/>
    </row>
    <row r="63" spans="1:1023 1029:2045 2051:3067 3073:4096 4102:5118 5124:6140 6146:8191 8197:9213 9219:10235 10241:11264 11270:12286 12292:13308 13314:15359 15365:16381" ht="37.5" customHeight="1" x14ac:dyDescent="0.25">
      <c r="A63" s="6"/>
      <c r="B63" s="56" t="str">
        <f>HYPERLINK("https://www.supersociedades.gov.co/documents/107391/3474245/RiesgosCorrupcion.xlsx","Riesgos de Corrupción")</f>
        <v>Riesgos de Corrupción</v>
      </c>
      <c r="C63" s="57"/>
      <c r="D63" s="57"/>
      <c r="E63" s="57"/>
      <c r="F63" s="57"/>
      <c r="G63" s="57"/>
      <c r="H63" s="57"/>
      <c r="I63" s="57"/>
      <c r="J63" s="57"/>
      <c r="K63" s="57"/>
      <c r="L63" s="57"/>
      <c r="M63" s="57"/>
      <c r="N63" s="57"/>
      <c r="O63" s="57"/>
      <c r="P63" s="57"/>
      <c r="Q63" s="58"/>
      <c r="R63" s="60" t="str">
        <f>HYPERLINK("https://www.supersociedades.gov.co/documents/107391/9827394/GIN-FM-011_MatrizRequisitosVsProcesos.xlsx","Requisitos SGI vs procesos")</f>
        <v>Requisitos SGI vs procesos</v>
      </c>
      <c r="S63" s="61"/>
      <c r="T63" s="61"/>
      <c r="U63" s="61"/>
      <c r="V63" s="61"/>
      <c r="W63" s="61"/>
      <c r="X63" s="61"/>
      <c r="Y63" s="61"/>
      <c r="Z63" s="61"/>
      <c r="AA63" s="61"/>
      <c r="AB63" s="61"/>
      <c r="AC63" s="61"/>
      <c r="AD63" s="61"/>
      <c r="AE63" s="62"/>
    </row>
    <row r="64" spans="1:1023 1029:2045 2051:3067 3073:4096 4102:5118 5124:6140 6146:8191 8197:9213 9219:10235 10241:11264 11270:12286 12292:13308 13314:15359 15365:16381" ht="45" customHeight="1" x14ac:dyDescent="0.25">
      <c r="A64" s="6"/>
      <c r="B64" s="37" t="s">
        <v>93</v>
      </c>
      <c r="C64" s="38"/>
      <c r="D64" s="38"/>
      <c r="E64" s="38"/>
      <c r="F64" s="38"/>
      <c r="G64" s="38"/>
      <c r="H64" s="38"/>
      <c r="I64" s="38"/>
      <c r="J64" s="38"/>
      <c r="K64" s="38"/>
      <c r="L64" s="38"/>
      <c r="M64" s="38"/>
      <c r="N64" s="38"/>
      <c r="O64" s="38"/>
      <c r="P64" s="38"/>
      <c r="Q64" s="39"/>
      <c r="R64" s="37" t="s">
        <v>94</v>
      </c>
      <c r="S64" s="38"/>
      <c r="T64" s="38"/>
      <c r="U64" s="38"/>
      <c r="V64" s="38"/>
      <c r="W64" s="38"/>
      <c r="X64" s="38"/>
      <c r="Y64" s="38"/>
      <c r="Z64" s="38"/>
      <c r="AA64" s="38"/>
      <c r="AB64" s="38"/>
      <c r="AC64" s="38"/>
      <c r="AD64" s="38"/>
      <c r="AE64" s="39"/>
    </row>
    <row r="65" spans="1:31" ht="24.95" customHeight="1" x14ac:dyDescent="0.25">
      <c r="B65" s="46" t="s">
        <v>95</v>
      </c>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row>
    <row r="66" spans="1:31" ht="16.5" customHeight="1" x14ac:dyDescent="0.25">
      <c r="B66" s="47" t="s">
        <v>96</v>
      </c>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9"/>
    </row>
    <row r="67" spans="1:31" x14ac:dyDescent="0.25">
      <c r="B67" s="50"/>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2"/>
    </row>
    <row r="68" spans="1:31" x14ac:dyDescent="0.25">
      <c r="B68" s="50"/>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2"/>
    </row>
    <row r="69" spans="1:31" ht="16.5" customHeight="1" x14ac:dyDescent="0.25">
      <c r="B69" s="50"/>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2"/>
    </row>
    <row r="70" spans="1:31" x14ac:dyDescent="0.25">
      <c r="B70" s="53"/>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5"/>
    </row>
    <row r="71" spans="1:31" ht="8.1" customHeight="1" x14ac:dyDescent="0.25">
      <c r="A71" s="1"/>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row>
    <row r="75" spans="1:31" ht="27.75" customHeight="1" x14ac:dyDescent="0.25">
      <c r="B75" s="89" t="s">
        <v>97</v>
      </c>
      <c r="C75" s="89"/>
      <c r="D75" s="89"/>
      <c r="E75" s="89"/>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row>
    <row r="78" spans="1:31" x14ac:dyDescent="0.25">
      <c r="R78" s="87"/>
      <c r="S78" s="87"/>
      <c r="T78" s="87"/>
    </row>
    <row r="79" spans="1:31" x14ac:dyDescent="0.25">
      <c r="R79" s="87"/>
      <c r="S79" s="87"/>
      <c r="T79" s="87"/>
    </row>
    <row r="80" spans="1:31" x14ac:dyDescent="0.25">
      <c r="R80" s="86"/>
      <c r="S80" s="86"/>
      <c r="T80" s="86"/>
    </row>
  </sheetData>
  <mergeCells count="235">
    <mergeCell ref="I49:L49"/>
    <mergeCell ref="B46:H46"/>
    <mergeCell ref="P35:S35"/>
    <mergeCell ref="P36:S36"/>
    <mergeCell ref="P37:S37"/>
    <mergeCell ref="P38:S38"/>
    <mergeCell ref="P39:S39"/>
    <mergeCell ref="P40:S40"/>
    <mergeCell ref="P44:S44"/>
    <mergeCell ref="P45:S45"/>
    <mergeCell ref="P46:S46"/>
    <mergeCell ref="M44:O44"/>
    <mergeCell ref="M45:O45"/>
    <mergeCell ref="M46:O46"/>
    <mergeCell ref="M36:O36"/>
    <mergeCell ref="M37:O37"/>
    <mergeCell ref="M38:O38"/>
    <mergeCell ref="M39:O39"/>
    <mergeCell ref="M40:O40"/>
    <mergeCell ref="M41:O41"/>
    <mergeCell ref="M42:O42"/>
    <mergeCell ref="M43:O43"/>
    <mergeCell ref="B35:H35"/>
    <mergeCell ref="B37:H37"/>
    <mergeCell ref="Z21:AE21"/>
    <mergeCell ref="B23:D23"/>
    <mergeCell ref="E23:I23"/>
    <mergeCell ref="J23:K23"/>
    <mergeCell ref="L23:T23"/>
    <mergeCell ref="U23:Y23"/>
    <mergeCell ref="Z23:AE23"/>
    <mergeCell ref="E20:I20"/>
    <mergeCell ref="J20:K20"/>
    <mergeCell ref="L20:T20"/>
    <mergeCell ref="U20:Y20"/>
    <mergeCell ref="B20:D20"/>
    <mergeCell ref="B24:D24"/>
    <mergeCell ref="E24:I24"/>
    <mergeCell ref="J24:K24"/>
    <mergeCell ref="B38:H38"/>
    <mergeCell ref="B39:H39"/>
    <mergeCell ref="T32:AE32"/>
    <mergeCell ref="T33:AE33"/>
    <mergeCell ref="T34:AE34"/>
    <mergeCell ref="M35:O35"/>
    <mergeCell ref="I33:L33"/>
    <mergeCell ref="I35:L35"/>
    <mergeCell ref="I36:L36"/>
    <mergeCell ref="I37:L37"/>
    <mergeCell ref="I38:L38"/>
    <mergeCell ref="I39:L39"/>
    <mergeCell ref="B36:H36"/>
    <mergeCell ref="Z25:AE25"/>
    <mergeCell ref="J17:K17"/>
    <mergeCell ref="L17:T17"/>
    <mergeCell ref="U17:Y17"/>
    <mergeCell ref="Z17:AE17"/>
    <mergeCell ref="L24:T24"/>
    <mergeCell ref="U24:Y24"/>
    <mergeCell ref="Z24:AE24"/>
    <mergeCell ref="B18:D18"/>
    <mergeCell ref="E18:I18"/>
    <mergeCell ref="J18:K18"/>
    <mergeCell ref="L18:T18"/>
    <mergeCell ref="U18:Y18"/>
    <mergeCell ref="Z18:AE18"/>
    <mergeCell ref="B22:D22"/>
    <mergeCell ref="E22:I22"/>
    <mergeCell ref="J22:K22"/>
    <mergeCell ref="L22:T22"/>
    <mergeCell ref="U22:Y22"/>
    <mergeCell ref="Z22:AE22"/>
    <mergeCell ref="B19:D19"/>
    <mergeCell ref="E19:I19"/>
    <mergeCell ref="J19:K19"/>
    <mergeCell ref="L19:T19"/>
    <mergeCell ref="U19:Y19"/>
    <mergeCell ref="B21:D21"/>
    <mergeCell ref="E21:I21"/>
    <mergeCell ref="J21:K21"/>
    <mergeCell ref="L21:T21"/>
    <mergeCell ref="U21:Y21"/>
    <mergeCell ref="Z19:AE19"/>
    <mergeCell ref="Z20:AE20"/>
    <mergeCell ref="L27:T27"/>
    <mergeCell ref="Z29:AE29"/>
    <mergeCell ref="M48:O48"/>
    <mergeCell ref="I32:L32"/>
    <mergeCell ref="I34:L34"/>
    <mergeCell ref="I41:L41"/>
    <mergeCell ref="I42:L42"/>
    <mergeCell ref="I44:L44"/>
    <mergeCell ref="M32:O32"/>
    <mergeCell ref="M33:O33"/>
    <mergeCell ref="M34:O34"/>
    <mergeCell ref="B30:AE30"/>
    <mergeCell ref="B31:L31"/>
    <mergeCell ref="P32:S32"/>
    <mergeCell ref="P33:S33"/>
    <mergeCell ref="P34:S34"/>
    <mergeCell ref="P41:S41"/>
    <mergeCell ref="P42:S42"/>
    <mergeCell ref="P48:S48"/>
    <mergeCell ref="I46:L46"/>
    <mergeCell ref="I45:L45"/>
    <mergeCell ref="B40:H40"/>
    <mergeCell ref="B43:H43"/>
    <mergeCell ref="B44:H44"/>
    <mergeCell ref="B45:H45"/>
    <mergeCell ref="T41:AE41"/>
    <mergeCell ref="T42:AE42"/>
    <mergeCell ref="T43:AE43"/>
    <mergeCell ref="I40:L40"/>
    <mergeCell ref="I43:L43"/>
    <mergeCell ref="I47:L47"/>
    <mergeCell ref="I48:L48"/>
    <mergeCell ref="B75:AE75"/>
    <mergeCell ref="B13:AE13"/>
    <mergeCell ref="Z15:AE15"/>
    <mergeCell ref="U15:Y15"/>
    <mergeCell ref="B25:D25"/>
    <mergeCell ref="E25:I25"/>
    <mergeCell ref="J25:K25"/>
    <mergeCell ref="E15:I15"/>
    <mergeCell ref="B15:D15"/>
    <mergeCell ref="P43:S43"/>
    <mergeCell ref="B32:H32"/>
    <mergeCell ref="B33:H33"/>
    <mergeCell ref="B34:H34"/>
    <mergeCell ref="B41:H41"/>
    <mergeCell ref="B42:H42"/>
    <mergeCell ref="P47:S47"/>
    <mergeCell ref="B16:D16"/>
    <mergeCell ref="E16:I16"/>
    <mergeCell ref="J16:K16"/>
    <mergeCell ref="L16:T16"/>
    <mergeCell ref="U16:Y16"/>
    <mergeCell ref="Z16:AE16"/>
    <mergeCell ref="B17:D17"/>
    <mergeCell ref="E17:I17"/>
    <mergeCell ref="I51:L51"/>
    <mergeCell ref="I52:L52"/>
    <mergeCell ref="B47:H47"/>
    <mergeCell ref="B55:H55"/>
    <mergeCell ref="B56:H56"/>
    <mergeCell ref="B48:H48"/>
    <mergeCell ref="I53:L53"/>
    <mergeCell ref="M47:O47"/>
    <mergeCell ref="B49:H49"/>
    <mergeCell ref="I50:L50"/>
    <mergeCell ref="B50:H50"/>
    <mergeCell ref="P49:S49"/>
    <mergeCell ref="M49:O49"/>
    <mergeCell ref="P50:S50"/>
    <mergeCell ref="I55:L55"/>
    <mergeCell ref="I56:L56"/>
    <mergeCell ref="R80:T80"/>
    <mergeCell ref="V1:Z1"/>
    <mergeCell ref="V2:Z2"/>
    <mergeCell ref="V4:Z4"/>
    <mergeCell ref="R78:T78"/>
    <mergeCell ref="R79:T79"/>
    <mergeCell ref="T48:AE48"/>
    <mergeCell ref="T49:AE49"/>
    <mergeCell ref="T50:AE50"/>
    <mergeCell ref="L26:T26"/>
    <mergeCell ref="U26:Y26"/>
    <mergeCell ref="U27:Y27"/>
    <mergeCell ref="Z27:AE27"/>
    <mergeCell ref="L28:T28"/>
    <mergeCell ref="U28:Y28"/>
    <mergeCell ref="Z28:AE28"/>
    <mergeCell ref="B8:AE8"/>
    <mergeCell ref="B11:AE11"/>
    <mergeCell ref="B14:AE14"/>
    <mergeCell ref="L25:T25"/>
    <mergeCell ref="U25:Y25"/>
    <mergeCell ref="I3:U4"/>
    <mergeCell ref="I1:U2"/>
    <mergeCell ref="AA1:AE1"/>
    <mergeCell ref="AA2:AE2"/>
    <mergeCell ref="AA4:AE4"/>
    <mergeCell ref="L15:T15"/>
    <mergeCell ref="J15:K15"/>
    <mergeCell ref="V3:Z3"/>
    <mergeCell ref="AA3:AE3"/>
    <mergeCell ref="B1:H4"/>
    <mergeCell ref="T31:AE31"/>
    <mergeCell ref="Z26:AE26"/>
    <mergeCell ref="B27:D27"/>
    <mergeCell ref="E27:I27"/>
    <mergeCell ref="M31:S31"/>
    <mergeCell ref="B29:D29"/>
    <mergeCell ref="E29:I29"/>
    <mergeCell ref="J29:K29"/>
    <mergeCell ref="L29:T29"/>
    <mergeCell ref="U29:Y29"/>
    <mergeCell ref="B26:D26"/>
    <mergeCell ref="E26:I26"/>
    <mergeCell ref="J26:K26"/>
    <mergeCell ref="B28:D28"/>
    <mergeCell ref="E28:I28"/>
    <mergeCell ref="J28:K28"/>
    <mergeCell ref="B6:AE6"/>
    <mergeCell ref="B7:AE7"/>
    <mergeCell ref="B9:AE9"/>
    <mergeCell ref="B10:AE10"/>
    <mergeCell ref="B12:AE12"/>
    <mergeCell ref="J27:K27"/>
    <mergeCell ref="B64:Q64"/>
    <mergeCell ref="R61:AE61"/>
    <mergeCell ref="B61:Q61"/>
    <mergeCell ref="M50:O50"/>
    <mergeCell ref="B71:AE71"/>
    <mergeCell ref="B65:AE65"/>
    <mergeCell ref="B66:AE70"/>
    <mergeCell ref="B62:Q62"/>
    <mergeCell ref="B63:Q63"/>
    <mergeCell ref="R62:AE62"/>
    <mergeCell ref="R63:AE63"/>
    <mergeCell ref="I57:L57"/>
    <mergeCell ref="M55:O55"/>
    <mergeCell ref="M56:O56"/>
    <mergeCell ref="M57:O57"/>
    <mergeCell ref="R58:AE60"/>
    <mergeCell ref="B58:Q60"/>
    <mergeCell ref="B57:H57"/>
    <mergeCell ref="R64:AE64"/>
    <mergeCell ref="B51:H51"/>
    <mergeCell ref="M51:O51"/>
    <mergeCell ref="P51:S51"/>
    <mergeCell ref="T51:AE51"/>
    <mergeCell ref="B52:H52"/>
    <mergeCell ref="B53:H53"/>
    <mergeCell ref="B54:H54"/>
  </mergeCells>
  <hyperlinks>
    <hyperlink ref="T43" r:id="rId1" xr:uid="{F2B8E727-4390-4407-8961-02B9DADEF0A7}"/>
  </hyperlinks>
  <printOptions horizontalCentered="1" verticalCentered="1"/>
  <pageMargins left="0.23622047244094491" right="0.23622047244094491" top="0.74803149606299213" bottom="0.74803149606299213" header="0.31496062992125984" footer="0.31496062992125984"/>
  <pageSetup scale="68" orientation="landscape"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D20"/>
  <sheetViews>
    <sheetView showGridLines="0" zoomScaleNormal="100" zoomScaleSheetLayoutView="90" workbookViewId="0">
      <selection activeCell="D13" sqref="D13"/>
    </sheetView>
  </sheetViews>
  <sheetFormatPr baseColWidth="10" defaultColWidth="11.42578125" defaultRowHeight="15" x14ac:dyDescent="0.25"/>
  <cols>
    <col min="1" max="1" width="3.42578125" customWidth="1"/>
    <col min="2" max="2" width="21.85546875" customWidth="1"/>
    <col min="3" max="3" width="22" customWidth="1"/>
    <col min="4" max="4" width="50.42578125" customWidth="1"/>
  </cols>
  <sheetData>
    <row r="2" spans="2:4" x14ac:dyDescent="0.25">
      <c r="B2" s="107" t="s">
        <v>98</v>
      </c>
      <c r="C2" s="107"/>
      <c r="D2" s="107"/>
    </row>
    <row r="3" spans="2:4" ht="15.75" thickBot="1" x14ac:dyDescent="0.3"/>
    <row r="4" spans="2:4" ht="15.75" thickBot="1" x14ac:dyDescent="0.3">
      <c r="B4" s="17" t="s">
        <v>3</v>
      </c>
      <c r="C4" s="18" t="s">
        <v>99</v>
      </c>
      <c r="D4" s="19" t="s">
        <v>100</v>
      </c>
    </row>
    <row r="5" spans="2:4" ht="27" customHeight="1" x14ac:dyDescent="0.25">
      <c r="B5" s="20" t="s">
        <v>101</v>
      </c>
      <c r="C5" s="25" t="s">
        <v>102</v>
      </c>
      <c r="D5" s="21" t="s">
        <v>103</v>
      </c>
    </row>
    <row r="6" spans="2:4" ht="27" customHeight="1" x14ac:dyDescent="0.25">
      <c r="B6" s="22" t="s">
        <v>104</v>
      </c>
      <c r="C6" s="33" t="s">
        <v>102</v>
      </c>
      <c r="D6" s="26" t="s">
        <v>105</v>
      </c>
    </row>
    <row r="7" spans="2:4" ht="27" customHeight="1" x14ac:dyDescent="0.25">
      <c r="B7" s="22" t="s">
        <v>106</v>
      </c>
      <c r="C7" s="33" t="s">
        <v>102</v>
      </c>
      <c r="D7" s="26" t="s">
        <v>105</v>
      </c>
    </row>
    <row r="8" spans="2:4" ht="27" customHeight="1" x14ac:dyDescent="0.25">
      <c r="B8" s="22" t="s">
        <v>107</v>
      </c>
      <c r="C8" s="33" t="s">
        <v>102</v>
      </c>
      <c r="D8" s="26" t="s">
        <v>105</v>
      </c>
    </row>
    <row r="9" spans="2:4" ht="27" customHeight="1" x14ac:dyDescent="0.25">
      <c r="B9" s="22" t="s">
        <v>108</v>
      </c>
      <c r="C9" s="33" t="s">
        <v>102</v>
      </c>
      <c r="D9" s="26" t="s">
        <v>105</v>
      </c>
    </row>
    <row r="10" spans="2:4" ht="27" customHeight="1" x14ac:dyDescent="0.25">
      <c r="B10" s="22" t="s">
        <v>109</v>
      </c>
      <c r="C10" s="33" t="s">
        <v>102</v>
      </c>
      <c r="D10" s="26" t="s">
        <v>105</v>
      </c>
    </row>
    <row r="11" spans="2:4" ht="27" customHeight="1" x14ac:dyDescent="0.25">
      <c r="B11" s="22" t="s">
        <v>110</v>
      </c>
      <c r="C11" s="33" t="s">
        <v>102</v>
      </c>
      <c r="D11" s="26" t="s">
        <v>105</v>
      </c>
    </row>
    <row r="12" spans="2:4" ht="27" customHeight="1" x14ac:dyDescent="0.25">
      <c r="B12" s="22" t="s">
        <v>111</v>
      </c>
      <c r="C12" s="24">
        <v>43643</v>
      </c>
      <c r="D12" s="26" t="s">
        <v>105</v>
      </c>
    </row>
    <row r="13" spans="2:4" ht="27" customHeight="1" x14ac:dyDescent="0.25">
      <c r="B13" s="22" t="s">
        <v>4</v>
      </c>
      <c r="C13" s="24">
        <v>44764</v>
      </c>
      <c r="D13" s="26" t="s">
        <v>105</v>
      </c>
    </row>
    <row r="14" spans="2:4" x14ac:dyDescent="0.25">
      <c r="B14" s="22" t="s">
        <v>112</v>
      </c>
      <c r="C14" s="7"/>
      <c r="D14" s="8"/>
    </row>
    <row r="15" spans="2:4" ht="15.75" thickBot="1" x14ac:dyDescent="0.3">
      <c r="B15" s="23" t="s">
        <v>113</v>
      </c>
      <c r="C15" s="9"/>
      <c r="D15" s="10"/>
    </row>
    <row r="20" spans="2:4" ht="35.25" customHeight="1" x14ac:dyDescent="0.25">
      <c r="B20" s="108"/>
      <c r="C20" s="108"/>
      <c r="D20" s="108"/>
    </row>
  </sheetData>
  <mergeCells count="2">
    <mergeCell ref="B2:D2"/>
    <mergeCell ref="B20:D20"/>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Props1.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2.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Ruben Dario Moreno Posada</cp:lastModifiedBy>
  <cp:revision/>
  <dcterms:created xsi:type="dcterms:W3CDTF">2017-08-23T14:43:35Z</dcterms:created>
  <dcterms:modified xsi:type="dcterms:W3CDTF">2026-07-23T21:17:52Z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2026-05-19T20:03:49Z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c3f6333c-81ad-40eb-ade8-69d8564b7cb6</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