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jtriana\Downloads\"/>
    </mc:Choice>
  </mc:AlternateContent>
  <xr:revisionPtr revIDLastSave="0" documentId="13_ncr:1_{D75D2AA5-9B6D-4C9F-9987-5E3D2B19A670}" xr6:coauthVersionLast="47" xr6:coauthVersionMax="47" xr10:uidLastSave="{00000000-0000-0000-0000-000000000000}"/>
  <bookViews>
    <workbookView xWindow="-120" yWindow="-120" windowWidth="29040" windowHeight="15720" xr2:uid="{00000000-000D-0000-FFFF-FFFF00000000}"/>
  </bookViews>
  <sheets>
    <sheet name="CP" sheetId="1" r:id="rId1"/>
    <sheet name="Control de Cambios" sheetId="2" r:id="rId2"/>
  </sheets>
  <definedNames>
    <definedName name="_xlnm.Print_Area" localSheetId="0">CP!$B$1:$AE$50</definedName>
    <definedName name="_xlnm.Print_Titles" localSheetId="0">CP!$15:$15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9" i="1" l="1"/>
  <c r="I44" i="1"/>
  <c r="B50" i="1"/>
  <c r="B49" i="1"/>
  <c r="B48" i="1"/>
  <c r="B51" i="1"/>
  <c r="B52" i="1"/>
  <c r="B53" i="1"/>
  <c r="M36" i="1"/>
  <c r="M33" i="1"/>
  <c r="M32" i="1"/>
  <c r="I46" i="1"/>
  <c r="I45" i="1"/>
  <c r="I47" i="1"/>
  <c r="I48" i="1"/>
  <c r="I49" i="1"/>
  <c r="M46" i="1"/>
  <c r="M45" i="1"/>
  <c r="M44" i="1"/>
  <c r="M43" i="1"/>
  <c r="M42" i="1"/>
  <c r="M41" i="1"/>
  <c r="M40" i="1"/>
  <c r="M39" i="1"/>
  <c r="M38" i="1"/>
  <c r="I43" i="1"/>
  <c r="I42" i="1"/>
  <c r="I41" i="1"/>
  <c r="I40" i="1"/>
  <c r="I39" i="1"/>
  <c r="I38" i="1"/>
  <c r="I37" i="1"/>
  <c r="I36" i="1"/>
  <c r="B45" i="1"/>
  <c r="I35" i="1"/>
  <c r="B47" i="1"/>
  <c r="B46" i="1"/>
  <c r="B44" i="1"/>
  <c r="B43" i="1"/>
  <c r="B42" i="1"/>
  <c r="B41" i="1"/>
  <c r="B40" i="1"/>
  <c r="B39" i="1"/>
  <c r="B38" i="1"/>
  <c r="B37" i="1"/>
  <c r="P35" i="1"/>
  <c r="B35" i="1"/>
  <c r="B59" i="1"/>
  <c r="B57" i="1"/>
  <c r="M35" i="1" l="1"/>
  <c r="P34" i="1" l="1"/>
  <c r="B58" i="1"/>
  <c r="B36" i="1" l="1"/>
  <c r="M37" i="1"/>
  <c r="M34" i="1"/>
  <c r="I34" i="1" l="1"/>
  <c r="I32" i="1"/>
  <c r="B34" i="1" l="1"/>
  <c r="P33" i="1"/>
  <c r="P32" i="1"/>
  <c r="I33" i="1"/>
  <c r="B33" i="1"/>
  <c r="B32" i="1"/>
  <c r="R5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MONGUI</author>
  </authors>
  <commentList>
    <comment ref="B15" authorId="0" shapeId="0" xr:uid="{3C38A79D-1F97-411A-9EF0-1C7DF93FB348}">
      <text>
        <r>
          <rPr>
            <sz val="9"/>
            <color indexed="81"/>
            <rFont val="Tahoma"/>
            <family val="2"/>
          </rPr>
          <t>Identificar los proveedores (otros procesos, dependencias, instituciones, entre otros) que suministran insumos para la ejecución de las actividades.</t>
        </r>
      </text>
    </comment>
    <comment ref="E15" authorId="0" shapeId="0" xr:uid="{96F9E6A4-8C22-4B78-BDE5-0D73992D13A7}">
      <text>
        <r>
          <rPr>
            <sz val="9"/>
            <color indexed="81"/>
            <rFont val="Tahoma"/>
            <family val="2"/>
          </rPr>
          <t xml:space="preserve">Enunciar la información o insumos suministrados por el proveedor para el desarrollo de las actividades.
</t>
        </r>
      </text>
    </comment>
    <comment ref="J15" authorId="0" shapeId="0" xr:uid="{C04F5961-8B16-4274-9456-764A4412FF70}">
      <text>
        <r>
          <rPr>
            <sz val="9"/>
            <color indexed="81"/>
            <rFont val="Tahoma"/>
            <family val="2"/>
          </rPr>
          <t xml:space="preserve">Señalar la fase del ciclo PHVA a la que corresponde cada actividad dentro del proceso.
</t>
        </r>
      </text>
    </comment>
    <comment ref="L15" authorId="0" shapeId="0" xr:uid="{6C56BDB2-B41E-4805-8151-D3AE2B5BA1F7}">
      <text>
        <r>
          <rPr>
            <sz val="9"/>
            <color indexed="81"/>
            <rFont val="Tahoma"/>
            <family val="2"/>
          </rPr>
          <t xml:space="preserve">Describir las actividades clave del proceso, asociadas al ciclo PHVA.
</t>
        </r>
      </text>
    </comment>
    <comment ref="U15" authorId="0" shapeId="0" xr:uid="{FEA3947D-0E59-4BB4-A561-FC1A671D8240}">
      <text>
        <r>
          <rPr>
            <sz val="9"/>
            <color indexed="81"/>
            <rFont val="Tahoma"/>
            <family val="2"/>
          </rPr>
          <t xml:space="preserve">Describir los productos o resultados generados a partir de la ejecución de las actividades, los cuales pueden ser productos, servicios o información.
</t>
        </r>
      </text>
    </comment>
    <comment ref="Z15" authorId="0" shapeId="0" xr:uid="{A354BA7F-BA44-4D73-90A5-E9927339EF71}">
      <text>
        <r>
          <rPr>
            <sz val="9"/>
            <color indexed="81"/>
            <rFont val="Tahoma"/>
            <family val="2"/>
          </rPr>
          <t xml:space="preserve">Iidentificar el cliente o usuario del producto o resultado, ya sea interno o externo a la entidad. Para clientes internos, se debe especificar el proceso o dependencia y para clientes externos, la entidad correspondiente según los servicios o la información proporcionada por el proceso.
</t>
        </r>
      </text>
    </comment>
    <comment ref="B30" authorId="0" shapeId="0" xr:uid="{EC0ED6D2-973F-43C9-9B8F-DD35D951954C}">
      <text>
        <r>
          <rPr>
            <sz val="9"/>
            <color indexed="81"/>
            <rFont val="Tahoma"/>
            <family val="2"/>
          </rPr>
          <t>Relacionar los documentos asociados al proceso, como formatos, procedimientos, guías, entre otros. Además, mencione los documentos externos aplicables para su desarrollo.</t>
        </r>
      </text>
    </comment>
  </commentList>
</comments>
</file>

<file path=xl/sharedStrings.xml><?xml version="1.0" encoding="utf-8"?>
<sst xmlns="http://schemas.openxmlformats.org/spreadsheetml/2006/main" count="150" uniqueCount="114">
  <si>
    <r>
      <t xml:space="preserve">NOMBRE DEL PROCESO: </t>
    </r>
    <r>
      <rPr>
        <b/>
        <sz val="11"/>
        <rFont val="Verdana"/>
        <family val="2"/>
      </rPr>
      <t>GESTIÓN DE INFRAESTRUCTURA Y TECNOLOGÍAS DE INFORMACIÓN</t>
    </r>
  </si>
  <si>
    <t>Código</t>
  </si>
  <si>
    <t>GTI-CP-001</t>
  </si>
  <si>
    <t>Versión</t>
  </si>
  <si>
    <t>009</t>
  </si>
  <si>
    <t>CARACTERIZACIÓN DEL PROCESO</t>
  </si>
  <si>
    <t xml:space="preserve">Fecha </t>
  </si>
  <si>
    <t>Clasificación de la
 información</t>
  </si>
  <si>
    <t>Pública</t>
  </si>
  <si>
    <t xml:space="preserve">OBJETIVO </t>
  </si>
  <si>
    <t>Mantener y gestionar la plataforma tecnológica existente e implementar nuevas soluciones tecnológicas que permitan la atención de trámites y servicios de forma eficiente, así como propender por la confidencialidad, integridad y disponibilidad de la información necesaria para el cumplimiento de las funciones asignadas a la Entidad, todo lo anterior alineado con las metodologías de gestión que el gobierno emita, la arquitectura empresarial y normas legales vigentes.</t>
  </si>
  <si>
    <t>ALCANCE</t>
  </si>
  <si>
    <t>Incluye la identificación de necesidades TIC, la definición del plan estratégico de Tecnologías de la Información, la gestión precontractual y contractual de inversión y funcionamiento, la gestión de los servicios de infraestructura y microinformática, la gestión e implementación de los proyectos TIC, la implementación, monitoreo y gestión de controles de seguridad informática, mantener y soportar el Laboratorio Forense y la adquisición y mejoramiento continuo de los sistemas de información.</t>
  </si>
  <si>
    <t>RESPONSABLE</t>
  </si>
  <si>
    <r>
      <rPr>
        <b/>
        <sz val="11"/>
        <rFont val="Verdana"/>
        <family val="2"/>
      </rPr>
      <t>Líder de Proceso</t>
    </r>
    <r>
      <rPr>
        <sz val="11"/>
        <rFont val="Verdana"/>
        <family val="2"/>
      </rPr>
      <t xml:space="preserve">
Director de Tecnología de la Información y las Comunicaciones
</t>
    </r>
    <r>
      <rPr>
        <b/>
        <sz val="11"/>
        <rFont val="Verdana"/>
        <family val="2"/>
      </rPr>
      <t xml:space="preserve">
Responsables de la Actualización:</t>
    </r>
    <r>
      <rPr>
        <sz val="11"/>
        <rFont val="Verdana"/>
        <family val="2"/>
      </rPr>
      <t xml:space="preserve"> 
1. Coordinador Grupo de Innovación, Desarrollo y Arquitectura de Aplicaciones, 
2. Coordinador Grupo de Sistemas y Arquitectura de Tecnología
3. Coordinador Grupo Arquitectura de Datos
4. Coordinador Grupo de Proyectos de Tecnología
5. Coordinador del Grupo de Seguridad e Informática Forense</t>
    </r>
  </si>
  <si>
    <t>PROVEEDOR</t>
  </si>
  <si>
    <t>ENTRADA/INSUMO</t>
  </si>
  <si>
    <t>CICLO PHVA</t>
  </si>
  <si>
    <t>ACTIVIDAD / DESCRIPCIÓN DE LA ACTIVIDAD</t>
  </si>
  <si>
    <t>SALIDA</t>
  </si>
  <si>
    <t>CLIENTE</t>
  </si>
  <si>
    <t xml:space="preserve">Entidades del estado 
Proceso Gestión Estratégica
Todos los Procesos </t>
  </si>
  <si>
    <t>-Normatividad aplicable y Marco Regulatorio Institucional
-Plan Nacional de Desarrollo
-Plan estratégico Sectorial 
-PETI-Sectorial
-Modelo Integrado de Planeación y Gestión
-Direccionamiento estratégico  institucional
-Políticas institucionales
-Arquitectura empresarial
-Necesidades de informac+H14ión y tecnología
Marco de Referencia de Arquitectura Empresarial (MAE- MGGTI- MGPTI)</t>
  </si>
  <si>
    <t>P</t>
  </si>
  <si>
    <t>Formular y actualizar políticas, lineamientos, estrategias, riesgos, planes y proyectos para la gestión de Tecnologías de la Información y comunicación, procurando la maximización de beneficios, la optimización de los recursos y la mitigación de los riesgo, a través de la definición del Plan Estratégico de Tecnología - PETI y la  implementación de los lineamientos de la Política de Gobierno y seguridad Digital. (MRAE).</t>
  </si>
  <si>
    <t>-Plan Estratégico de Tecnología (PETI), actualizado
-Formulario Único de Reporte y Avance de Gestión FURAG, actualizado
-Estrategia de Seguridad Digital  
-Plan de Seguridad y privacidad de la información
-Mecanismo de toma de decisiones de TI
-Informes y respuestas a solicitudes de organismos de control
-Plan de Recuperación de Desastres Tecnológicos
Plan de aplicabilidad de los lineamientos del Marco de Referencia de Arquitectura Empresarial (MAE- MGGTI- MGPTI)</t>
  </si>
  <si>
    <t>Todos los procesos 
Grupos de Interés
Sociedades y personas sujetos a supervisión
MINTIC</t>
  </si>
  <si>
    <t>Proceso Gestión de Infraestructura y Tecnologías de Información</t>
  </si>
  <si>
    <t>-Plan Estratégico de Tecnología (PETI) 
-Estrategia de Seguridad Digital
-Mapa de Ruta de Proyectos</t>
  </si>
  <si>
    <t>Formular o actualizar proyectos de inversión y de funcionamiento.
Definir el plan anual de adquisiciones.</t>
  </si>
  <si>
    <t>Plan anual de adquisiciones</t>
  </si>
  <si>
    <t>Todos los procesos</t>
  </si>
  <si>
    <t>H</t>
  </si>
  <si>
    <t>Realizar actividades precontractuales y contractuales.</t>
  </si>
  <si>
    <t>Contratos de bienes y servicios suscritos</t>
  </si>
  <si>
    <t>-Plan Estrategico de (PETI)
-Contratos de Bienes y Servicios
-Proyectos Sectoriales</t>
  </si>
  <si>
    <t>Establecer y ejecutar lineamientos generales para la correcta gestión de los recursos de tiempo, costos, Calidad, riesgos de los proyectos de tecnología de la Entidad,  generando valor y cumplimiento de la solución a las necesidades establecidas.</t>
  </si>
  <si>
    <t>-Proyectos o Soluciones implementadas
-Catálogo de Servicios Actualizado</t>
  </si>
  <si>
    <t xml:space="preserve">Todos los procesos
Grupos de Interés
Sociedades y personas sujetos a supervisión
Entidades Públicas Asociadas
Ciudadanos </t>
  </si>
  <si>
    <t>Contratistas y proveedores
Proceso Gestión de Infraestructura y Tecnologías de Información
Todos los Procesos de la Entidad</t>
  </si>
  <si>
    <t>-Necesidades de Software, de soporte a Sistemas de Información.
-Solicitudes, informes y requerimientos
-Plan estratégico de las tecnologías de la información y la comunicación PETI
-Plan de Seguridad y privacidad de la Información - Estrategia de Seguridad Digital
-Plan de tratamiento de riesgos de seguridad de la información</t>
  </si>
  <si>
    <t>Gestionar soluciones de necesidades para la adquisición, desarrollo y mantenimiento de software.</t>
  </si>
  <si>
    <t>-Catalogo de Software actualizado.
-Licenciamientos vigentes y servicios con soporte activo.</t>
  </si>
  <si>
    <t>Entidades del estado
Todos los procesos de la Entidad</t>
  </si>
  <si>
    <t>-Catalogo de Software actualizado
-Solicitudes, Incidencias, Requerimientos, actas de reuniones con Proveedores
-Estrategia de Seguridad Digital 
-Plan de Seguridad y privacidad de la Información
-Plan de tratamiento de riesgos de seguridad de la información
-Plan de Recuperación ante Desastres</t>
  </si>
  <si>
    <t>Gestionar y administrar la infraestructura tecnológica  de la Entidad para asegurar su capacidad, disponibilidad, continuidad y respaldo.
Realizar el monitoreo y gestión de eventos de la operación de los servicios tecnológicos, validando los criterios de calidad y la gestión de servicios, según los ANS acordados.
Gestionar las solicitudes, incidentes, problemas, necesidades e implementación de nuevas herramientas.</t>
  </si>
  <si>
    <t>-Identificación, evaluación y viabilidad de las necesidades TIC, de las áreas e Intendencias
-Contratos de productos y/o servicios de infraestructura TI.
-Tiquetes para la atención de servicios.
-Solución de requerimientos según ANS
-Diagnóstico de la infraestructura TI
-Informes de operación y plan de mejora del servicio.
-Cierre de salidas no conformes.
-Plan de Recuperación de desastres tecnológicos
-Informes de mantenimiento y funcionamiento de la Infraestructura tecnológica 
-Catálogo de Servicios</t>
  </si>
  <si>
    <t>Entidades del estado
Proceso Gestión de Infraestructura y Tecnologías de Información
Todos los procesos de la Entidad</t>
  </si>
  <si>
    <t>-Requerimientos e incidentes en servicios tecnológicos y plataforma tecnológica
-Catálogo de Servicios</t>
  </si>
  <si>
    <t>Atender y solucionar requerimientos, incidentes y problemas reportados tanto de infraestructura, como de microinformática y sistemas de información  y la gestión de servicios, según los ANS acordados.</t>
  </si>
  <si>
    <t>-Tiquetes de mesa de ayuda para la atención de servicios.
-Solución de requerimientos según ANS
-Reporte de Solución y lecciones aprendidas</t>
  </si>
  <si>
    <t>Todos los procesos
Proceso Gestión de Infraestructura y Tecnologías de Información</t>
  </si>
  <si>
    <t>1.Funcion Publica
2.Presidencia
3.Todos los procesos
4. Ministerio TIC</t>
  </si>
  <si>
    <t>1,2,3.Resoluciones-Politicas, lineamientos de Gobernanza de Datos y PNDI
3.Requerimientos por Correo Electrónico
3.Requerimientos por Radicado
3Solicitudes Mesa de Ayuda
4. Marco de Referencia de Arquitectura Empresarial (MAE, MGGTI y MGPTI)</t>
  </si>
  <si>
    <t>Gestionar e implementar la gobernanza de la infraestructura de datos es esencial para consolidar una estrategia sectorial alineada con el Plan Nacional de Desarrollo de Infraestructura de Datos (PNDI) y la Hoja de Ruta de Datos (HDR). En este sentido, se identifican y priorizan las iniciativas de datos más relevantes en el sector, estableciendo un marco para integrarlas dentro del Plan Estratégico de Tecnologías de la Información (PETI), garantizando así su alineación con los objetivos institucionales y estratégicos de la entidad
El Grupo de Arquitectua  de Datos gestionara información de la Superintendencia de Sociedades mediante el diseño y control del ciclo de vida de los datos, el gobierno de datos e información, la gestión de calidad, y la publicación en Datos Abiertos. Esta actividad abarca la identificación y manejo de datos maestros, transaccionales, de referencia y geoespaciales, con un enfoque en la preservación a largo plazo de documentos y datos electrónicos, conforme a los lineamientos del Archivo General de la Nación y la Política de Gobierno Digital. La DTIC, también asegura el uso eficiente de herramientas de análisis y el procesamiento de datos, apoyando la toma de decisiones informadas en servicios, políticas y proyectos de interés
El Grupo de Arquitectua  de Datos, garantizara la disponibilidad de los datos estadísticos que generen las áreas funcionales de la entidad
Atender, gestionar y generar la información, reportes, calidad de datos, procedimientos de extracción y transformación de la información y los datos de la Entidad para apoyar a las áreas en la toma de decisiones basadas en datos.</t>
  </si>
  <si>
    <t>1. Productos Resultantes de la HDR- PNDI
2. Soportes de gestión y lecciones aprendidas
3. Productos resultantes de la aplicabilidad del Dominio de Información del Modelo de Gobierno de TI</t>
  </si>
  <si>
    <t>1.3Proceso Gestión de Infraestructura y Tecnologías de Información
1,2,3Todos los procesos</t>
  </si>
  <si>
    <t>Proceso Investigaciones Administrativas, Proceso de Intervención, Proceso de liquidación judicial, Procesos Societarios</t>
  </si>
  <si>
    <t xml:space="preserve">Requerimientos de recolección de información en sociedades </t>
  </si>
  <si>
    <t>Aplicar técnicas de recolección, indexación, cargue de evidencias en servidores para investigaciones especiales. 
Custodia de evidencia recolectada.
Administración del laboratorio Forense. Asimismo, adquisición, actualización, asesoría sobre las herramientas de investigación forense.</t>
  </si>
  <si>
    <t>Información lista para uso de herramientas de investigación forense.
Inventarios de evidencias digitales.</t>
  </si>
  <si>
    <t>Entidades del Estado
Proceso Gestión Integral
Proceso Gestión de Infraestructura y Tecnologías de Información</t>
  </si>
  <si>
    <t>-Políticas instutucionales
-Normatividad aplicable y Marco Regulatorio Institucional
-Modelo Integrado de Planeación y Gestión
-Plan de tratamiento de riesgos de seguridad de la Información
-Plan de Recuperación ante desastres</t>
  </si>
  <si>
    <t xml:space="preserve">Aplicar controles y procedimientos definidos para cumplir con la Seguridad y Privacidad de la Información.
Definir e Implementar los lineamientos, herramientas y controles para la protección de la información digital en custodia de la Dirección de Tecnologías de la información y las comunicaciones  y la administración de la seguridad perimetral y digital de la Entidad.  </t>
  </si>
  <si>
    <t>-Registro de aplicación de controles
-Autodiagnósticos.
-Estrategia de Seguridad digital</t>
  </si>
  <si>
    <t>Proceso Gestión de Infraestructura y Tecnologías de Información
Todos los procesos</t>
  </si>
  <si>
    <t>Proceso Gestión Integral</t>
  </si>
  <si>
    <t xml:space="preserve">Orientaciones y directrices contempladas en los sistemas de gestión       </t>
  </si>
  <si>
    <t xml:space="preserve">Implementación de los sistemas de gestión: Ambiental, Calidad, Seguridad de la información, Seguridad y Salud en el Trabajo y Empresa Familiarmente Responsable.       </t>
  </si>
  <si>
    <t>Cumplimiento de requisitos en el marco de cada sistema de gestión y entrega de servicios que satisfagan las expectativas de los usuarios.</t>
  </si>
  <si>
    <t>Todos los procesos
Usuarios internos y externos
Entes certificadores
Entes de control</t>
  </si>
  <si>
    <t>Contratos en ejecución</t>
  </si>
  <si>
    <t>V</t>
  </si>
  <si>
    <t>Supervisar el cumplimiento de los contratos asociados a la adquisición, renovación, soporte y mantenimiento de la plataforma Tecnológica  de Hardware, Software y Comunicaciones de la Entidad.</t>
  </si>
  <si>
    <t>Informes de supervisión.</t>
  </si>
  <si>
    <t>Proceso Gestión de Infraestructura y Tecnologías de Información
Contratistas y Proveedores</t>
  </si>
  <si>
    <t>-Indicadores de gestión
-Reporte de controles de riesgos</t>
  </si>
  <si>
    <t>Verificar la gestión del proceso, conforme a lineamientos del gobierno y del Sistema de Gestión Integrado.</t>
  </si>
  <si>
    <t>Informes de cumplimiento</t>
  </si>
  <si>
    <t>Todos los procesos, Otras Entidades Estatales, Órganos de Control</t>
  </si>
  <si>
    <t>Informes de Auditorias internas y externas,  resultados de indicadores, oportunidades de mejora</t>
  </si>
  <si>
    <t>A</t>
  </si>
  <si>
    <t>Formular y ejecutar acciones correctivas, preventivas y de mejora necesarias, con base en las verificaciones realizadas y las no conformidades detectadas en el proceso de auditoría interna y externa.</t>
  </si>
  <si>
    <t>Planes  de Mejoramiento</t>
  </si>
  <si>
    <t>Todos los procesos, Otras Entidades Estatales, Órganos de control</t>
  </si>
  <si>
    <t>DOCUMENTOS ASOCIADOS</t>
  </si>
  <si>
    <t>DOCUMENTOS</t>
  </si>
  <si>
    <t>FORMATOS</t>
  </si>
  <si>
    <t>EXTERNOS</t>
  </si>
  <si>
    <t>https://www.supersociedades.gov.co/documents/107391/3472445/GINT-PR-013_IndexacionPreparacionInformacion.pdf/f7b4e805-1c8c-8e05-3f70-de03f4b8723a?t=1739821760761</t>
  </si>
  <si>
    <t xml:space="preserve">MEDICIÓN Y CONTROL </t>
  </si>
  <si>
    <t>REQUISITOS LEGALES</t>
  </si>
  <si>
    <t>OTROS REQUISITOS SGI</t>
  </si>
  <si>
    <t>Servicio No Conforme (N/A)</t>
  </si>
  <si>
    <t>Otros Requisitos (Según aplique)</t>
  </si>
  <si>
    <t>RECURSOS</t>
  </si>
  <si>
    <t>Recurso Humano - Recursos Financieros - Infraestructura</t>
  </si>
  <si>
    <t>Proceso: Gestión Integral, Código: GIN–FM–033, Versión: 001, Vigencia: 26/02/2025
Verifique que este documento corresponda a la versión vigente antes de su uso</t>
  </si>
  <si>
    <t>CONTROL DE CAMBIOS</t>
  </si>
  <si>
    <t>Fecha</t>
  </si>
  <si>
    <t xml:space="preserve">Descripción del Cambio </t>
  </si>
  <si>
    <t>001</t>
  </si>
  <si>
    <t>Sin dato</t>
  </si>
  <si>
    <t>Creación del documento</t>
  </si>
  <si>
    <t>002</t>
  </si>
  <si>
    <t>Actualización del documento</t>
  </si>
  <si>
    <t>003</t>
  </si>
  <si>
    <t>004</t>
  </si>
  <si>
    <t>005</t>
  </si>
  <si>
    <t>006</t>
  </si>
  <si>
    <t>007</t>
  </si>
  <si>
    <t>008</t>
  </si>
  <si>
    <t>010</t>
  </si>
  <si>
    <t>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</si>
</sst>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0"/>
      <name val="Arial"/>
      <family val="2"/>
    </font>
    <font>
      <u/>
      <sz val="10"/>
      <color indexed="12"/>
      <name val="Arial"/>
      <family val="2"/>
    </font>
    <font>
      <u/>
      <sz val="11"/>
      <color theme="10"/>
      <name val="Calibri"/>
      <family val="2"/>
      <scheme val="minor"/>
    </font>
    <font>
      <sz val="11"/>
      <color theme="1"/>
      <name val="Nunito"/>
    </font>
    <font>
      <b/>
      <sz val="11"/>
      <color theme="1"/>
      <name val="Nunito"/>
    </font>
    <font>
      <u/>
      <sz val="11"/>
      <color theme="1"/>
      <name val="Nunito"/>
    </font>
    <font>
      <sz val="9"/>
      <color indexed="81"/>
      <name val="Tahoma"/>
      <family val="2"/>
    </font>
    <font>
      <b/>
      <sz val="11"/>
      <color theme="1"/>
      <name val="Verdana"/>
      <family val="2"/>
    </font>
    <font>
      <sz val="11"/>
      <color theme="1"/>
      <name val="Verdana"/>
      <family val="2"/>
    </font>
    <font>
      <sz val="9"/>
      <color theme="1"/>
      <name val="Nunito"/>
    </font>
    <font>
      <sz val="12"/>
      <color theme="1"/>
      <name val="Verdana"/>
      <family val="2"/>
    </font>
    <font>
      <sz val="11"/>
      <color theme="0"/>
      <name val="Nunito"/>
    </font>
    <font>
      <b/>
      <sz val="12"/>
      <color theme="0"/>
      <name val="Verdana"/>
      <family val="2"/>
    </font>
    <font>
      <sz val="11"/>
      <name val="Verdana"/>
      <family val="2"/>
    </font>
    <font>
      <b/>
      <sz val="11"/>
      <name val="Verdana"/>
      <family val="2"/>
    </font>
    <font>
      <u/>
      <sz val="11"/>
      <color theme="10"/>
      <name val="Verdana"/>
      <family val="2"/>
    </font>
    <font>
      <u/>
      <sz val="14"/>
      <color rgb="FF0000FF"/>
      <name val="Verdana"/>
      <family val="2"/>
    </font>
    <font>
      <b/>
      <sz val="14"/>
      <color theme="1"/>
      <name val="Verdana"/>
      <family val="2"/>
    </font>
    <font>
      <sz val="14"/>
      <color theme="1"/>
      <name val="Verdana"/>
      <family val="2"/>
    </font>
    <font>
      <u/>
      <sz val="14"/>
      <color theme="10"/>
      <name val="Verdana"/>
      <family val="2"/>
    </font>
    <font>
      <sz val="12"/>
      <color rgb="FF000000"/>
      <name val="Verdana"/>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96284B"/>
        <bgColor rgb="FF96284B"/>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theme="3"/>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0" fontId="3" fillId="0" borderId="0" applyNumberFormat="0" applyFill="0" applyBorder="0" applyAlignment="0" applyProtection="0"/>
    <xf numFmtId="0" fontId="2" fillId="0" borderId="0" applyNumberFormat="0" applyFill="0" applyBorder="0" applyAlignment="0" applyProtection="0">
      <alignment vertical="top"/>
      <protection locked="0"/>
    </xf>
    <xf numFmtId="0" fontId="1" fillId="0" borderId="0"/>
    <xf numFmtId="0" fontId="3" fillId="0" borderId="0" applyNumberFormat="0" applyFill="0" applyBorder="0" applyAlignment="0" applyProtection="0"/>
  </cellStyleXfs>
  <cellXfs count="106">
    <xf numFmtId="0" fontId="0" fillId="0" borderId="0" xfId="0"/>
    <xf numFmtId="0" fontId="4" fillId="2" borderId="0" xfId="0" applyFont="1" applyFill="1" applyAlignment="1">
      <alignment horizontal="left" vertical="center" wrapText="1"/>
    </xf>
    <xf numFmtId="0" fontId="4" fillId="0" borderId="0" xfId="0" applyFont="1" applyAlignment="1">
      <alignment horizontal="left" vertical="center" wrapText="1"/>
    </xf>
    <xf numFmtId="0" fontId="4" fillId="2" borderId="0" xfId="0" applyFont="1" applyFill="1" applyAlignment="1">
      <alignment horizontal="left" vertical="center" textRotation="90" wrapText="1"/>
    </xf>
    <xf numFmtId="0" fontId="4" fillId="2" borderId="0" xfId="0" applyFont="1" applyFill="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vertical="center" wrapText="1"/>
    </xf>
    <xf numFmtId="0" fontId="0" fillId="0" borderId="1" xfId="0" applyBorder="1"/>
    <xf numFmtId="0" fontId="0" fillId="0" borderId="15" xfId="0" applyBorder="1"/>
    <xf numFmtId="0" fontId="0" fillId="0" borderId="17" xfId="0" applyBorder="1"/>
    <xf numFmtId="0" fontId="0" fillId="0" borderId="18" xfId="0" applyBorder="1"/>
    <xf numFmtId="0" fontId="12" fillId="2" borderId="0" xfId="0" applyFont="1" applyFill="1" applyAlignment="1">
      <alignment horizontal="left" vertical="center" wrapText="1"/>
    </xf>
    <xf numFmtId="0" fontId="9" fillId="2" borderId="0" xfId="0" applyFont="1" applyFill="1" applyAlignment="1">
      <alignment horizontal="left" vertical="center" wrapText="1"/>
    </xf>
    <xf numFmtId="0" fontId="9" fillId="0" borderId="0" xfId="0" applyFont="1" applyAlignment="1">
      <alignment horizontal="left" vertical="center" wrapText="1"/>
    </xf>
    <xf numFmtId="0" fontId="9" fillId="0" borderId="2" xfId="0" applyFont="1" applyBorder="1" applyAlignment="1">
      <alignment vertical="center" wrapText="1"/>
    </xf>
    <xf numFmtId="0" fontId="8" fillId="0" borderId="0" xfId="0" applyFont="1" applyAlignment="1">
      <alignment vertical="center" wrapText="1"/>
    </xf>
    <xf numFmtId="0" fontId="9" fillId="0" borderId="0" xfId="0" applyFont="1" applyAlignment="1">
      <alignment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49" fontId="14" fillId="2" borderId="19" xfId="0" applyNumberFormat="1" applyFont="1" applyFill="1" applyBorder="1" applyAlignment="1">
      <alignment vertical="center"/>
    </xf>
    <xf numFmtId="49" fontId="14" fillId="2" borderId="20" xfId="0" applyNumberFormat="1" applyFont="1" applyFill="1" applyBorder="1" applyAlignment="1">
      <alignment vertical="center"/>
    </xf>
    <xf numFmtId="49" fontId="14" fillId="2" borderId="14" xfId="0" applyNumberFormat="1" applyFont="1" applyFill="1" applyBorder="1" applyAlignment="1">
      <alignment vertical="center"/>
    </xf>
    <xf numFmtId="49" fontId="14" fillId="2" borderId="16" xfId="0" applyNumberFormat="1" applyFont="1" applyFill="1" applyBorder="1" applyAlignment="1">
      <alignment vertical="center"/>
    </xf>
    <xf numFmtId="14" fontId="21" fillId="0" borderId="1" xfId="0" applyNumberFormat="1" applyFont="1" applyBorder="1" applyAlignment="1">
      <alignment horizontal="center" vertical="center"/>
    </xf>
    <xf numFmtId="49" fontId="14" fillId="2" borderId="22" xfId="0" applyNumberFormat="1" applyFont="1" applyFill="1" applyBorder="1" applyAlignment="1">
      <alignment horizontal="center" vertical="center"/>
    </xf>
    <xf numFmtId="0" fontId="9" fillId="0" borderId="15" xfId="0" applyFont="1" applyBorder="1"/>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16" fillId="2" borderId="9" xfId="1" applyFont="1" applyFill="1" applyBorder="1" applyAlignment="1">
      <alignment horizontal="center" vertical="center" wrapText="1"/>
    </xf>
    <xf numFmtId="0" fontId="16" fillId="2" borderId="0" xfId="1" applyFont="1" applyFill="1" applyBorder="1" applyAlignment="1">
      <alignment horizontal="center" vertical="center" wrapText="1"/>
    </xf>
    <xf numFmtId="0" fontId="16" fillId="2" borderId="10" xfId="1" applyFont="1" applyFill="1" applyBorder="1" applyAlignment="1">
      <alignment horizontal="center" vertical="center" wrapText="1"/>
    </xf>
    <xf numFmtId="49" fontId="14" fillId="2" borderId="1" xfId="0" applyNumberFormat="1" applyFont="1" applyFill="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20" fillId="2" borderId="1" xfId="1" applyFont="1" applyFill="1" applyBorder="1" applyAlignment="1">
      <alignment horizontal="center" vertical="center" wrapText="1"/>
    </xf>
    <xf numFmtId="0" fontId="19" fillId="2" borderId="1" xfId="1"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2" borderId="0" xfId="0" applyFont="1" applyFill="1" applyAlignment="1">
      <alignment horizontal="center" vertical="center" wrapText="1"/>
    </xf>
    <xf numFmtId="0" fontId="8" fillId="3" borderId="1"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20" fillId="0" borderId="3" xfId="1" applyFont="1" applyBorder="1" applyAlignment="1">
      <alignment horizontal="center" vertical="center"/>
    </xf>
    <xf numFmtId="0" fontId="20" fillId="0" borderId="5" xfId="1" applyFont="1" applyBorder="1" applyAlignment="1">
      <alignment horizontal="center" vertical="center"/>
    </xf>
    <xf numFmtId="0" fontId="20" fillId="0" borderId="4" xfId="1" applyFont="1" applyBorder="1" applyAlignment="1">
      <alignment horizontal="center" vertical="center"/>
    </xf>
    <xf numFmtId="0" fontId="18" fillId="3" borderId="1" xfId="0" applyFont="1" applyFill="1" applyBorder="1" applyAlignment="1">
      <alignment horizontal="center" vertical="center" wrapText="1"/>
    </xf>
    <xf numFmtId="0" fontId="20" fillId="2" borderId="3" xfId="1" applyFont="1" applyFill="1" applyBorder="1" applyAlignment="1">
      <alignment horizontal="center" vertical="center" wrapText="1"/>
    </xf>
    <xf numFmtId="0" fontId="20" fillId="2" borderId="5" xfId="1" applyFont="1" applyFill="1" applyBorder="1" applyAlignment="1">
      <alignment horizontal="center" vertical="center" wrapText="1"/>
    </xf>
    <xf numFmtId="0" fontId="20" fillId="2" borderId="4" xfId="1" applyFont="1" applyFill="1" applyBorder="1" applyAlignment="1">
      <alignment horizontal="center" vertical="center" wrapText="1"/>
    </xf>
    <xf numFmtId="0" fontId="16" fillId="2" borderId="9" xfId="1" applyFont="1" applyFill="1" applyBorder="1" applyAlignment="1">
      <alignment horizontal="center" vertical="center" wrapText="1"/>
    </xf>
    <xf numFmtId="0" fontId="16" fillId="2" borderId="0" xfId="1"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16" fillId="2" borderId="10" xfId="1" applyFont="1" applyFill="1" applyBorder="1" applyAlignment="1">
      <alignment horizontal="center" vertical="center" wrapText="1"/>
    </xf>
    <xf numFmtId="0" fontId="14" fillId="2" borderId="1" xfId="0" applyFont="1" applyFill="1" applyBorder="1" applyAlignment="1">
      <alignment horizontal="center" vertical="center"/>
    </xf>
    <xf numFmtId="49" fontId="14" fillId="2" borderId="1" xfId="0" applyNumberFormat="1" applyFont="1" applyFill="1" applyBorder="1" applyAlignment="1">
      <alignment horizontal="center" vertical="center"/>
    </xf>
    <xf numFmtId="0" fontId="14" fillId="2"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2" borderId="1" xfId="0" applyFont="1" applyFill="1" applyBorder="1" applyAlignment="1">
      <alignment horizontal="center" vertical="center"/>
    </xf>
    <xf numFmtId="14" fontId="14" fillId="2" borderId="1" xfId="0" applyNumberFormat="1" applyFont="1" applyFill="1" applyBorder="1" applyAlignment="1">
      <alignment horizontal="center" vertical="center"/>
    </xf>
    <xf numFmtId="0" fontId="4" fillId="2" borderId="1" xfId="0" applyFont="1" applyFill="1" applyBorder="1" applyAlignment="1">
      <alignment horizontal="center"/>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quotePrefix="1" applyFont="1" applyBorder="1" applyAlignment="1">
      <alignment horizontal="center" vertical="center" wrapText="1"/>
    </xf>
    <xf numFmtId="0" fontId="6" fillId="2" borderId="0" xfId="1" applyFont="1" applyFill="1" applyBorder="1" applyAlignment="1">
      <alignment horizontal="left" vertical="center" wrapText="1"/>
    </xf>
    <xf numFmtId="0" fontId="8" fillId="2" borderId="1" xfId="0" applyFont="1" applyFill="1" applyBorder="1" applyAlignment="1">
      <alignment horizontal="center" vertical="center" wrapText="1"/>
    </xf>
    <xf numFmtId="0" fontId="6" fillId="2" borderId="0" xfId="1" applyFont="1" applyFill="1" applyBorder="1" applyAlignment="1">
      <alignment vertical="center" wrapText="1"/>
    </xf>
    <xf numFmtId="0" fontId="14" fillId="2" borderId="0" xfId="0" applyFont="1" applyFill="1" applyAlignment="1">
      <alignment horizontal="center" vertical="center" wrapText="1"/>
    </xf>
    <xf numFmtId="0" fontId="10" fillId="0" borderId="0" xfId="0" applyFont="1" applyAlignment="1">
      <alignment horizontal="center" vertical="center" wrapText="1"/>
    </xf>
    <xf numFmtId="0" fontId="14" fillId="0" borderId="3" xfId="0" applyFont="1" applyBorder="1" applyAlignment="1">
      <alignment horizontal="left" vertical="center" wrapText="1"/>
    </xf>
    <xf numFmtId="0" fontId="14" fillId="0" borderId="5" xfId="0" applyFont="1" applyBorder="1" applyAlignment="1">
      <alignment horizontal="left" vertical="center" wrapText="1"/>
    </xf>
    <xf numFmtId="0" fontId="14" fillId="0" borderId="4" xfId="0" applyFont="1" applyBorder="1" applyAlignment="1">
      <alignment horizontal="left" vertical="center" wrapText="1"/>
    </xf>
    <xf numFmtId="0" fontId="16" fillId="2" borderId="6" xfId="1" applyFont="1" applyFill="1" applyBorder="1" applyAlignment="1">
      <alignment horizontal="center" vertical="center" wrapText="1"/>
    </xf>
    <xf numFmtId="0" fontId="16" fillId="2" borderId="7" xfId="1" applyFont="1" applyFill="1" applyBorder="1" applyAlignment="1">
      <alignment horizontal="center" vertical="center" wrapText="1"/>
    </xf>
    <xf numFmtId="0" fontId="16" fillId="2" borderId="8" xfId="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quotePrefix="1" applyFont="1" applyBorder="1" applyAlignment="1">
      <alignment horizontal="center" vertical="center" wrapText="1"/>
    </xf>
    <xf numFmtId="0" fontId="8" fillId="3"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5" fillId="3" borderId="1" xfId="0" applyFont="1" applyFill="1" applyBorder="1" applyAlignment="1">
      <alignment horizontal="left" vertical="center" wrapText="1"/>
    </xf>
    <xf numFmtId="0" fontId="16" fillId="0" borderId="9" xfId="1" applyFont="1" applyBorder="1" applyAlignment="1">
      <alignment horizontal="center" vertical="center" wrapText="1"/>
    </xf>
    <xf numFmtId="0" fontId="4" fillId="0" borderId="5" xfId="0" quotePrefix="1" applyFont="1" applyBorder="1" applyAlignment="1">
      <alignment horizontal="center" vertical="center" wrapText="1"/>
    </xf>
    <xf numFmtId="0" fontId="4" fillId="0" borderId="4" xfId="0" quotePrefix="1"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8" fillId="0" borderId="0" xfId="0" applyFont="1" applyAlignment="1">
      <alignment horizontal="center" vertical="center"/>
    </xf>
    <xf numFmtId="0" fontId="0" fillId="0" borderId="0" xfId="0" applyAlignment="1">
      <alignment horizontal="center" vertical="center" wrapText="1"/>
    </xf>
  </cellXfs>
  <cellStyles count="5">
    <cellStyle name="Hipervínculo" xfId="1" builtinId="8"/>
    <cellStyle name="Hipervínculo 2" xfId="2" xr:uid="{00000000-0005-0000-0000-000001000000}"/>
    <cellStyle name="Hyperlink" xfId="4" xr:uid="{00000000-0005-0000-0000-000002000000}"/>
    <cellStyle name="Normal" xfId="0" builtinId="0"/>
    <cellStyle name="Normal 2" xfId="3" xr:uid="{00000000-0005-0000-0000-000004000000}"/>
  </cellStyles>
  <dxfs count="0"/>
  <tableStyles count="0" defaultTableStyle="TableStyleMedium2" defaultPivotStyle="PivotStyleLight16"/>
  <colors>
    <mruColors>
      <color rgb="FF9628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144959</xdr:colOff>
      <xdr:row>0</xdr:row>
      <xdr:rowOff>65811</xdr:rowOff>
    </xdr:from>
    <xdr:to>
      <xdr:col>6</xdr:col>
      <xdr:colOff>222251</xdr:colOff>
      <xdr:row>3</xdr:row>
      <xdr:rowOff>306917</xdr:rowOff>
    </xdr:to>
    <xdr:pic>
      <xdr:nvPicPr>
        <xdr:cNvPr id="3" name="Imagen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621209" y="65811"/>
          <a:ext cx="2268042" cy="1384106"/>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upersociedades.gov.co/documents/107391/3472445/GINT-PR-013_IndexacionPreparacionInformacion.pdf/f7b4e805-1c8c-8e05-3f70-de03f4b8723a?t=1739821760761"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76"/>
  <sheetViews>
    <sheetView showGridLines="0" tabSelected="1" topLeftCell="K47" zoomScaleNormal="100" workbookViewId="0">
      <selection activeCell="R54" sqref="R54:AE56"/>
    </sheetView>
  </sheetViews>
  <sheetFormatPr baseColWidth="10" defaultColWidth="11.42578125" defaultRowHeight="16.5" x14ac:dyDescent="0.25"/>
  <cols>
    <col min="1" max="1" width="1.42578125" style="2" customWidth="1"/>
    <col min="2" max="2" width="5.7109375" style="2" customWidth="1"/>
    <col min="3" max="3" width="14.85546875" style="2" customWidth="1"/>
    <col min="4" max="4" width="5.7109375" style="2" customWidth="1"/>
    <col min="5" max="5" width="6.5703125" style="2" customWidth="1"/>
    <col min="6" max="8" width="5.7109375" style="2" customWidth="1"/>
    <col min="9" max="9" width="50.28515625" style="2" customWidth="1"/>
    <col min="10" max="11" width="6.28515625" style="2" customWidth="1"/>
    <col min="12" max="12" width="17.7109375" style="2" customWidth="1"/>
    <col min="13" max="13" width="19.42578125" style="2" customWidth="1"/>
    <col min="14" max="14" width="18.42578125" style="2" customWidth="1"/>
    <col min="15" max="15" width="17.42578125" style="2" customWidth="1"/>
    <col min="16" max="16" width="15.140625" style="2" customWidth="1"/>
    <col min="17" max="17" width="15" style="2" customWidth="1"/>
    <col min="18" max="18" width="16.28515625" style="2" customWidth="1"/>
    <col min="19" max="19" width="14.7109375" style="2" customWidth="1"/>
    <col min="20" max="20" width="13.140625" style="2" customWidth="1"/>
    <col min="21" max="21" width="43.85546875" style="2" customWidth="1"/>
    <col min="22" max="24" width="6.7109375" style="2" customWidth="1"/>
    <col min="25" max="26" width="5.7109375" style="2" customWidth="1"/>
    <col min="27" max="30" width="6.7109375" style="2" customWidth="1"/>
    <col min="31" max="31" width="8.140625" style="2" customWidth="1"/>
    <col min="32" max="16384" width="11.42578125" style="2"/>
  </cols>
  <sheetData>
    <row r="1" spans="1:31" ht="30" customHeight="1" x14ac:dyDescent="0.25">
      <c r="A1" s="1"/>
      <c r="B1" s="74"/>
      <c r="C1" s="74"/>
      <c r="D1" s="74"/>
      <c r="E1" s="74"/>
      <c r="F1" s="74"/>
      <c r="G1" s="74"/>
      <c r="H1" s="74"/>
      <c r="I1" s="83" t="s">
        <v>0</v>
      </c>
      <c r="J1" s="83"/>
      <c r="K1" s="83"/>
      <c r="L1" s="83"/>
      <c r="M1" s="83"/>
      <c r="N1" s="83"/>
      <c r="O1" s="83"/>
      <c r="P1" s="83"/>
      <c r="Q1" s="83"/>
      <c r="R1" s="83"/>
      <c r="S1" s="83"/>
      <c r="T1" s="83"/>
      <c r="U1" s="83"/>
      <c r="V1" s="72" t="s">
        <v>1</v>
      </c>
      <c r="W1" s="72"/>
      <c r="X1" s="72"/>
      <c r="Y1" s="72"/>
      <c r="Z1" s="72"/>
      <c r="AA1" s="66" t="s">
        <v>2</v>
      </c>
      <c r="AB1" s="66"/>
      <c r="AC1" s="66"/>
      <c r="AD1" s="66"/>
      <c r="AE1" s="66"/>
    </row>
    <row r="2" spans="1:31" ht="30" customHeight="1" x14ac:dyDescent="0.25">
      <c r="A2" s="1"/>
      <c r="B2" s="74"/>
      <c r="C2" s="74"/>
      <c r="D2" s="74"/>
      <c r="E2" s="74"/>
      <c r="F2" s="74"/>
      <c r="G2" s="74"/>
      <c r="H2" s="74"/>
      <c r="I2" s="83"/>
      <c r="J2" s="83"/>
      <c r="K2" s="83"/>
      <c r="L2" s="83"/>
      <c r="M2" s="83"/>
      <c r="N2" s="83"/>
      <c r="O2" s="83"/>
      <c r="P2" s="83"/>
      <c r="Q2" s="83"/>
      <c r="R2" s="83"/>
      <c r="S2" s="83"/>
      <c r="T2" s="83"/>
      <c r="U2" s="83"/>
      <c r="V2" s="72" t="s">
        <v>3</v>
      </c>
      <c r="W2" s="72"/>
      <c r="X2" s="72"/>
      <c r="Y2" s="72"/>
      <c r="Z2" s="72"/>
      <c r="AA2" s="67" t="s">
        <v>4</v>
      </c>
      <c r="AB2" s="67"/>
      <c r="AC2" s="67"/>
      <c r="AD2" s="67"/>
      <c r="AE2" s="67"/>
    </row>
    <row r="3" spans="1:31" ht="30" customHeight="1" x14ac:dyDescent="0.25">
      <c r="A3" s="1"/>
      <c r="B3" s="74"/>
      <c r="C3" s="74"/>
      <c r="D3" s="74"/>
      <c r="E3" s="74"/>
      <c r="F3" s="74"/>
      <c r="G3" s="74"/>
      <c r="H3" s="74"/>
      <c r="I3" s="83" t="s">
        <v>5</v>
      </c>
      <c r="J3" s="83"/>
      <c r="K3" s="83"/>
      <c r="L3" s="83"/>
      <c r="M3" s="83"/>
      <c r="N3" s="83"/>
      <c r="O3" s="83"/>
      <c r="P3" s="83"/>
      <c r="Q3" s="83"/>
      <c r="R3" s="83"/>
      <c r="S3" s="83"/>
      <c r="T3" s="83"/>
      <c r="U3" s="83"/>
      <c r="V3" s="72" t="s">
        <v>6</v>
      </c>
      <c r="W3" s="72"/>
      <c r="X3" s="72"/>
      <c r="Y3" s="72"/>
      <c r="Z3" s="72"/>
      <c r="AA3" s="73">
        <v>44764</v>
      </c>
      <c r="AB3" s="66"/>
      <c r="AC3" s="66"/>
      <c r="AD3" s="66"/>
      <c r="AE3" s="66"/>
    </row>
    <row r="4" spans="1:31" ht="30" customHeight="1" x14ac:dyDescent="0.25">
      <c r="A4" s="1"/>
      <c r="B4" s="74"/>
      <c r="C4" s="74"/>
      <c r="D4" s="74"/>
      <c r="E4" s="74"/>
      <c r="F4" s="74"/>
      <c r="G4" s="74"/>
      <c r="H4" s="74"/>
      <c r="I4" s="83"/>
      <c r="J4" s="83"/>
      <c r="K4" s="83"/>
      <c r="L4" s="83"/>
      <c r="M4" s="83"/>
      <c r="N4" s="83"/>
      <c r="O4" s="83"/>
      <c r="P4" s="83"/>
      <c r="Q4" s="83"/>
      <c r="R4" s="83"/>
      <c r="S4" s="83"/>
      <c r="T4" s="83"/>
      <c r="U4" s="83"/>
      <c r="V4" s="83" t="s">
        <v>7</v>
      </c>
      <c r="W4" s="72"/>
      <c r="X4" s="72"/>
      <c r="Y4" s="72"/>
      <c r="Z4" s="72"/>
      <c r="AA4" s="68" t="s">
        <v>8</v>
      </c>
      <c r="AB4" s="68"/>
      <c r="AC4" s="68"/>
      <c r="AD4" s="68"/>
      <c r="AE4" s="68"/>
    </row>
    <row r="5" spans="1:31" ht="11.25" customHeight="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24.95" customHeight="1" x14ac:dyDescent="0.25">
      <c r="A6" s="1"/>
      <c r="B6" s="95" t="s">
        <v>9</v>
      </c>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row>
    <row r="7" spans="1:31" ht="49.5" customHeight="1" x14ac:dyDescent="0.25">
      <c r="A7" s="1"/>
      <c r="B7" s="96" t="s">
        <v>10</v>
      </c>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row>
    <row r="8" spans="1:31" ht="8.1" customHeight="1" x14ac:dyDescent="0.25">
      <c r="A8" s="1"/>
      <c r="B8" s="85"/>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row>
    <row r="9" spans="1:31" ht="24.95" customHeight="1" x14ac:dyDescent="0.25">
      <c r="A9" s="1"/>
      <c r="B9" s="97" t="s">
        <v>11</v>
      </c>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row>
    <row r="10" spans="1:31" ht="48.75" customHeight="1" x14ac:dyDescent="0.25">
      <c r="A10" s="1"/>
      <c r="B10" s="96" t="s">
        <v>12</v>
      </c>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row>
    <row r="11" spans="1:31" ht="8.1" customHeight="1" x14ac:dyDescent="0.25">
      <c r="A11" s="1"/>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row>
    <row r="12" spans="1:31" ht="24.95" customHeight="1" x14ac:dyDescent="0.25">
      <c r="A12" s="1"/>
      <c r="B12" s="97" t="s">
        <v>13</v>
      </c>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row>
    <row r="13" spans="1:31" ht="139.5" customHeight="1" x14ac:dyDescent="0.25">
      <c r="A13" s="1"/>
      <c r="B13" s="87" t="s">
        <v>14</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9"/>
    </row>
    <row r="14" spans="1:31" ht="8.1" customHeight="1" x14ac:dyDescent="0.25">
      <c r="A14" s="1"/>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row>
    <row r="15" spans="1:31" s="5" customFormat="1" ht="31.5" customHeight="1" x14ac:dyDescent="0.25">
      <c r="A15" s="4"/>
      <c r="B15" s="43" t="s">
        <v>15</v>
      </c>
      <c r="C15" s="43"/>
      <c r="D15" s="43"/>
      <c r="E15" s="43" t="s">
        <v>16</v>
      </c>
      <c r="F15" s="43"/>
      <c r="G15" s="43"/>
      <c r="H15" s="43"/>
      <c r="I15" s="43"/>
      <c r="J15" s="43" t="s">
        <v>17</v>
      </c>
      <c r="K15" s="43"/>
      <c r="L15" s="69" t="s">
        <v>18</v>
      </c>
      <c r="M15" s="70"/>
      <c r="N15" s="70"/>
      <c r="O15" s="70"/>
      <c r="P15" s="70"/>
      <c r="Q15" s="70"/>
      <c r="R15" s="70"/>
      <c r="S15" s="70"/>
      <c r="T15" s="71"/>
      <c r="U15" s="43" t="s">
        <v>19</v>
      </c>
      <c r="V15" s="43"/>
      <c r="W15" s="43"/>
      <c r="X15" s="43"/>
      <c r="Y15" s="43"/>
      <c r="Z15" s="43" t="s">
        <v>20</v>
      </c>
      <c r="AA15" s="43"/>
      <c r="AB15" s="43"/>
      <c r="AC15" s="43"/>
      <c r="AD15" s="43"/>
      <c r="AE15" s="43"/>
    </row>
    <row r="16" spans="1:31" s="5" customFormat="1" ht="179.25" customHeight="1" x14ac:dyDescent="0.25">
      <c r="A16" s="4"/>
      <c r="B16" s="78" t="s">
        <v>21</v>
      </c>
      <c r="C16" s="79"/>
      <c r="D16" s="80"/>
      <c r="E16" s="81" t="s">
        <v>22</v>
      </c>
      <c r="F16" s="79"/>
      <c r="G16" s="79"/>
      <c r="H16" s="79"/>
      <c r="I16" s="80"/>
      <c r="J16" s="78" t="s">
        <v>23</v>
      </c>
      <c r="K16" s="80"/>
      <c r="L16" s="78" t="s">
        <v>24</v>
      </c>
      <c r="M16" s="79"/>
      <c r="N16" s="79"/>
      <c r="O16" s="79"/>
      <c r="P16" s="79"/>
      <c r="Q16" s="79"/>
      <c r="R16" s="79"/>
      <c r="S16" s="79"/>
      <c r="T16" s="80"/>
      <c r="U16" s="81" t="s">
        <v>25</v>
      </c>
      <c r="V16" s="79"/>
      <c r="W16" s="79"/>
      <c r="X16" s="79"/>
      <c r="Y16" s="80"/>
      <c r="Z16" s="78" t="s">
        <v>26</v>
      </c>
      <c r="AA16" s="79"/>
      <c r="AB16" s="79"/>
      <c r="AC16" s="79"/>
      <c r="AD16" s="79"/>
      <c r="AE16" s="80"/>
    </row>
    <row r="17" spans="1:31" s="5" customFormat="1" ht="74.25" customHeight="1" x14ac:dyDescent="0.25">
      <c r="A17" s="4"/>
      <c r="B17" s="93" t="s">
        <v>27</v>
      </c>
      <c r="C17" s="93"/>
      <c r="D17" s="93"/>
      <c r="E17" s="94" t="s">
        <v>28</v>
      </c>
      <c r="F17" s="93"/>
      <c r="G17" s="93"/>
      <c r="H17" s="93"/>
      <c r="I17" s="93"/>
      <c r="J17" s="93" t="s">
        <v>23</v>
      </c>
      <c r="K17" s="93"/>
      <c r="L17" s="78" t="s">
        <v>29</v>
      </c>
      <c r="M17" s="79"/>
      <c r="N17" s="79"/>
      <c r="O17" s="79"/>
      <c r="P17" s="79"/>
      <c r="Q17" s="79"/>
      <c r="R17" s="79"/>
      <c r="S17" s="79"/>
      <c r="T17" s="80"/>
      <c r="U17" s="78" t="s">
        <v>30</v>
      </c>
      <c r="V17" s="79"/>
      <c r="W17" s="79"/>
      <c r="X17" s="79"/>
      <c r="Y17" s="80"/>
      <c r="Z17" s="78" t="s">
        <v>31</v>
      </c>
      <c r="AA17" s="79"/>
      <c r="AB17" s="79"/>
      <c r="AC17" s="79"/>
      <c r="AD17" s="79"/>
      <c r="AE17" s="80"/>
    </row>
    <row r="18" spans="1:31" s="5" customFormat="1" ht="24.75" customHeight="1" x14ac:dyDescent="0.25">
      <c r="A18" s="4"/>
      <c r="B18" s="93" t="s">
        <v>31</v>
      </c>
      <c r="C18" s="93"/>
      <c r="D18" s="93"/>
      <c r="E18" s="93" t="s">
        <v>30</v>
      </c>
      <c r="F18" s="93"/>
      <c r="G18" s="93"/>
      <c r="H18" s="93"/>
      <c r="I18" s="93"/>
      <c r="J18" s="93" t="s">
        <v>32</v>
      </c>
      <c r="K18" s="93"/>
      <c r="L18" s="78" t="s">
        <v>33</v>
      </c>
      <c r="M18" s="79"/>
      <c r="N18" s="79"/>
      <c r="O18" s="79"/>
      <c r="P18" s="79"/>
      <c r="Q18" s="79"/>
      <c r="R18" s="79"/>
      <c r="S18" s="79"/>
      <c r="T18" s="80"/>
      <c r="U18" s="78" t="s">
        <v>34</v>
      </c>
      <c r="V18" s="79"/>
      <c r="W18" s="79"/>
      <c r="X18" s="79"/>
      <c r="Y18" s="80"/>
      <c r="Z18" s="78" t="s">
        <v>31</v>
      </c>
      <c r="AA18" s="79"/>
      <c r="AB18" s="79"/>
      <c r="AC18" s="79"/>
      <c r="AD18" s="79"/>
      <c r="AE18" s="80"/>
    </row>
    <row r="19" spans="1:31" s="5" customFormat="1" ht="72.75" customHeight="1" x14ac:dyDescent="0.25">
      <c r="A19" s="4"/>
      <c r="B19" s="78" t="s">
        <v>27</v>
      </c>
      <c r="C19" s="79"/>
      <c r="D19" s="80"/>
      <c r="E19" s="81" t="s">
        <v>35</v>
      </c>
      <c r="F19" s="79"/>
      <c r="G19" s="79"/>
      <c r="H19" s="79"/>
      <c r="I19" s="80"/>
      <c r="J19" s="78" t="s">
        <v>32</v>
      </c>
      <c r="K19" s="80"/>
      <c r="L19" s="78" t="s">
        <v>36</v>
      </c>
      <c r="M19" s="79"/>
      <c r="N19" s="79"/>
      <c r="O19" s="79"/>
      <c r="P19" s="79"/>
      <c r="Q19" s="79"/>
      <c r="R19" s="79"/>
      <c r="S19" s="79"/>
      <c r="T19" s="80"/>
      <c r="U19" s="81" t="s">
        <v>37</v>
      </c>
      <c r="V19" s="79"/>
      <c r="W19" s="79"/>
      <c r="X19" s="79"/>
      <c r="Y19" s="80"/>
      <c r="Z19" s="78" t="s">
        <v>38</v>
      </c>
      <c r="AA19" s="79"/>
      <c r="AB19" s="79"/>
      <c r="AC19" s="79"/>
      <c r="AD19" s="79"/>
      <c r="AE19" s="80"/>
    </row>
    <row r="20" spans="1:31" s="5" customFormat="1" ht="138" customHeight="1" x14ac:dyDescent="0.25">
      <c r="A20" s="4"/>
      <c r="B20" s="78" t="s">
        <v>39</v>
      </c>
      <c r="C20" s="79"/>
      <c r="D20" s="80"/>
      <c r="E20" s="81" t="s">
        <v>40</v>
      </c>
      <c r="F20" s="79"/>
      <c r="G20" s="79"/>
      <c r="H20" s="79"/>
      <c r="I20" s="80"/>
      <c r="J20" s="78" t="s">
        <v>32</v>
      </c>
      <c r="K20" s="80"/>
      <c r="L20" s="78" t="s">
        <v>41</v>
      </c>
      <c r="M20" s="79"/>
      <c r="N20" s="79"/>
      <c r="O20" s="79"/>
      <c r="P20" s="79"/>
      <c r="Q20" s="79"/>
      <c r="R20" s="79"/>
      <c r="S20" s="79"/>
      <c r="T20" s="80"/>
      <c r="U20" s="81" t="s">
        <v>42</v>
      </c>
      <c r="V20" s="79"/>
      <c r="W20" s="79"/>
      <c r="X20" s="79"/>
      <c r="Y20" s="80"/>
      <c r="Z20" s="78" t="s">
        <v>43</v>
      </c>
      <c r="AA20" s="79"/>
      <c r="AB20" s="79"/>
      <c r="AC20" s="79"/>
      <c r="AD20" s="79"/>
      <c r="AE20" s="80"/>
    </row>
    <row r="21" spans="1:31" s="5" customFormat="1" ht="135" customHeight="1" x14ac:dyDescent="0.25">
      <c r="A21" s="4"/>
      <c r="B21" s="78" t="s">
        <v>39</v>
      </c>
      <c r="C21" s="79" t="s">
        <v>39</v>
      </c>
      <c r="D21" s="80"/>
      <c r="E21" s="81" t="s">
        <v>44</v>
      </c>
      <c r="F21" s="79"/>
      <c r="G21" s="79"/>
      <c r="H21" s="79"/>
      <c r="I21" s="80"/>
      <c r="J21" s="78" t="s">
        <v>32</v>
      </c>
      <c r="K21" s="80"/>
      <c r="L21" s="78" t="s">
        <v>45</v>
      </c>
      <c r="M21" s="79"/>
      <c r="N21" s="79"/>
      <c r="O21" s="79"/>
      <c r="P21" s="79"/>
      <c r="Q21" s="79"/>
      <c r="R21" s="79"/>
      <c r="S21" s="79"/>
      <c r="T21" s="80"/>
      <c r="U21" s="81" t="s">
        <v>46</v>
      </c>
      <c r="V21" s="79"/>
      <c r="W21" s="79"/>
      <c r="X21" s="79"/>
      <c r="Y21" s="80"/>
      <c r="Z21" s="78" t="s">
        <v>47</v>
      </c>
      <c r="AA21" s="79"/>
      <c r="AB21" s="79"/>
      <c r="AC21" s="79"/>
      <c r="AD21" s="79"/>
      <c r="AE21" s="80"/>
    </row>
    <row r="22" spans="1:31" s="5" customFormat="1" ht="31.5" customHeight="1" x14ac:dyDescent="0.25">
      <c r="A22" s="4"/>
      <c r="B22" s="78" t="s">
        <v>31</v>
      </c>
      <c r="C22" s="79"/>
      <c r="D22" s="80"/>
      <c r="E22" s="81" t="s">
        <v>48</v>
      </c>
      <c r="F22" s="79"/>
      <c r="G22" s="79"/>
      <c r="H22" s="79"/>
      <c r="I22" s="80"/>
      <c r="J22" s="78" t="s">
        <v>32</v>
      </c>
      <c r="K22" s="80"/>
      <c r="L22" s="78" t="s">
        <v>49</v>
      </c>
      <c r="M22" s="79"/>
      <c r="N22" s="79"/>
      <c r="O22" s="79"/>
      <c r="P22" s="79"/>
      <c r="Q22" s="79"/>
      <c r="R22" s="79"/>
      <c r="S22" s="79"/>
      <c r="T22" s="80"/>
      <c r="U22" s="81" t="s">
        <v>50</v>
      </c>
      <c r="V22" s="79"/>
      <c r="W22" s="79"/>
      <c r="X22" s="79"/>
      <c r="Y22" s="80"/>
      <c r="Z22" s="78" t="s">
        <v>51</v>
      </c>
      <c r="AA22" s="79"/>
      <c r="AB22" s="79"/>
      <c r="AC22" s="79"/>
      <c r="AD22" s="79"/>
      <c r="AE22" s="80"/>
    </row>
    <row r="23" spans="1:31" s="5" customFormat="1" ht="270.75" customHeight="1" x14ac:dyDescent="0.25">
      <c r="A23" s="4"/>
      <c r="B23" s="78" t="s">
        <v>52</v>
      </c>
      <c r="C23" s="79"/>
      <c r="D23" s="80"/>
      <c r="E23" s="81" t="s">
        <v>53</v>
      </c>
      <c r="F23" s="79"/>
      <c r="G23" s="79"/>
      <c r="H23" s="79"/>
      <c r="I23" s="80"/>
      <c r="J23" s="78" t="s">
        <v>32</v>
      </c>
      <c r="K23" s="80"/>
      <c r="L23" s="78" t="s">
        <v>54</v>
      </c>
      <c r="M23" s="79"/>
      <c r="N23" s="79"/>
      <c r="O23" s="79"/>
      <c r="P23" s="79"/>
      <c r="Q23" s="79"/>
      <c r="R23" s="79"/>
      <c r="S23" s="79"/>
      <c r="T23" s="80"/>
      <c r="U23" s="78" t="s">
        <v>55</v>
      </c>
      <c r="V23" s="79"/>
      <c r="W23" s="79"/>
      <c r="X23" s="79"/>
      <c r="Y23" s="80"/>
      <c r="Z23" s="78" t="s">
        <v>56</v>
      </c>
      <c r="AA23" s="79"/>
      <c r="AB23" s="79"/>
      <c r="AC23" s="79"/>
      <c r="AD23" s="79"/>
      <c r="AE23" s="80"/>
    </row>
    <row r="24" spans="1:31" s="5" customFormat="1" ht="34.5" customHeight="1" x14ac:dyDescent="0.25">
      <c r="A24" s="4"/>
      <c r="B24" s="78" t="s">
        <v>57</v>
      </c>
      <c r="C24" s="79"/>
      <c r="D24" s="80"/>
      <c r="E24" s="81" t="s">
        <v>58</v>
      </c>
      <c r="F24" s="99"/>
      <c r="G24" s="99"/>
      <c r="H24" s="99"/>
      <c r="I24" s="100"/>
      <c r="J24" s="78" t="s">
        <v>32</v>
      </c>
      <c r="K24" s="80"/>
      <c r="L24" s="78" t="s">
        <v>59</v>
      </c>
      <c r="M24" s="79"/>
      <c r="N24" s="79"/>
      <c r="O24" s="79"/>
      <c r="P24" s="79"/>
      <c r="Q24" s="79"/>
      <c r="R24" s="79"/>
      <c r="S24" s="79"/>
      <c r="T24" s="80"/>
      <c r="U24" s="78" t="s">
        <v>60</v>
      </c>
      <c r="V24" s="79"/>
      <c r="W24" s="79"/>
      <c r="X24" s="79"/>
      <c r="Y24" s="80"/>
      <c r="Z24" s="78" t="s">
        <v>57</v>
      </c>
      <c r="AA24" s="79"/>
      <c r="AB24" s="79"/>
      <c r="AC24" s="79"/>
      <c r="AD24" s="79"/>
      <c r="AE24" s="80"/>
    </row>
    <row r="25" spans="1:31" ht="109.5" customHeight="1" x14ac:dyDescent="0.25">
      <c r="A25" s="3"/>
      <c r="B25" s="78" t="s">
        <v>61</v>
      </c>
      <c r="C25" s="79"/>
      <c r="D25" s="80"/>
      <c r="E25" s="81" t="s">
        <v>62</v>
      </c>
      <c r="F25" s="79"/>
      <c r="G25" s="79"/>
      <c r="H25" s="79"/>
      <c r="I25" s="80"/>
      <c r="J25" s="78" t="s">
        <v>32</v>
      </c>
      <c r="K25" s="80"/>
      <c r="L25" s="78" t="s">
        <v>63</v>
      </c>
      <c r="M25" s="79"/>
      <c r="N25" s="79"/>
      <c r="O25" s="79"/>
      <c r="P25" s="79"/>
      <c r="Q25" s="79"/>
      <c r="R25" s="79"/>
      <c r="S25" s="79"/>
      <c r="T25" s="80"/>
      <c r="U25" s="81" t="s">
        <v>64</v>
      </c>
      <c r="V25" s="79"/>
      <c r="W25" s="79"/>
      <c r="X25" s="79"/>
      <c r="Y25" s="80"/>
      <c r="Z25" s="78" t="s">
        <v>65</v>
      </c>
      <c r="AA25" s="79"/>
      <c r="AB25" s="79"/>
      <c r="AC25" s="79"/>
      <c r="AD25" s="79"/>
      <c r="AE25" s="80"/>
    </row>
    <row r="26" spans="1:31" ht="38.25" customHeight="1" x14ac:dyDescent="0.25">
      <c r="A26" s="3"/>
      <c r="B26" s="78" t="s">
        <v>66</v>
      </c>
      <c r="C26" s="79"/>
      <c r="D26" s="80"/>
      <c r="E26" s="81" t="s">
        <v>67</v>
      </c>
      <c r="F26" s="79"/>
      <c r="G26" s="79"/>
      <c r="H26" s="79"/>
      <c r="I26" s="80"/>
      <c r="J26" s="78" t="s">
        <v>32</v>
      </c>
      <c r="K26" s="80"/>
      <c r="L26" s="78" t="s">
        <v>68</v>
      </c>
      <c r="M26" s="79"/>
      <c r="N26" s="79"/>
      <c r="O26" s="79"/>
      <c r="P26" s="79"/>
      <c r="Q26" s="79"/>
      <c r="R26" s="79"/>
      <c r="S26" s="79"/>
      <c r="T26" s="80"/>
      <c r="U26" s="78" t="s">
        <v>69</v>
      </c>
      <c r="V26" s="79"/>
      <c r="W26" s="79"/>
      <c r="X26" s="79"/>
      <c r="Y26" s="80"/>
      <c r="Z26" s="78" t="s">
        <v>70</v>
      </c>
      <c r="AA26" s="79"/>
      <c r="AB26" s="79"/>
      <c r="AC26" s="79"/>
      <c r="AD26" s="79"/>
      <c r="AE26" s="80"/>
    </row>
    <row r="27" spans="1:31" ht="73.5" customHeight="1" x14ac:dyDescent="0.25">
      <c r="A27" s="3"/>
      <c r="B27" s="78" t="s">
        <v>27</v>
      </c>
      <c r="C27" s="79"/>
      <c r="D27" s="80"/>
      <c r="E27" s="81" t="s">
        <v>71</v>
      </c>
      <c r="F27" s="79"/>
      <c r="G27" s="79"/>
      <c r="H27" s="79"/>
      <c r="I27" s="80"/>
      <c r="J27" s="78" t="s">
        <v>72</v>
      </c>
      <c r="K27" s="80"/>
      <c r="L27" s="78" t="s">
        <v>73</v>
      </c>
      <c r="M27" s="79"/>
      <c r="N27" s="79"/>
      <c r="O27" s="79"/>
      <c r="P27" s="79"/>
      <c r="Q27" s="79"/>
      <c r="R27" s="79"/>
      <c r="S27" s="79"/>
      <c r="T27" s="80"/>
      <c r="U27" s="78" t="s">
        <v>74</v>
      </c>
      <c r="V27" s="79"/>
      <c r="W27" s="79"/>
      <c r="X27" s="79"/>
      <c r="Y27" s="80"/>
      <c r="Z27" s="78" t="s">
        <v>75</v>
      </c>
      <c r="AA27" s="79"/>
      <c r="AB27" s="79"/>
      <c r="AC27" s="79"/>
      <c r="AD27" s="79"/>
      <c r="AE27" s="80"/>
    </row>
    <row r="28" spans="1:31" ht="73.5" customHeight="1" x14ac:dyDescent="0.25">
      <c r="A28" s="3"/>
      <c r="B28" s="78" t="s">
        <v>27</v>
      </c>
      <c r="C28" s="79"/>
      <c r="D28" s="80"/>
      <c r="E28" s="81" t="s">
        <v>76</v>
      </c>
      <c r="F28" s="79"/>
      <c r="G28" s="79"/>
      <c r="H28" s="79"/>
      <c r="I28" s="80"/>
      <c r="J28" s="78" t="s">
        <v>72</v>
      </c>
      <c r="K28" s="80"/>
      <c r="L28" s="78" t="s">
        <v>77</v>
      </c>
      <c r="M28" s="79"/>
      <c r="N28" s="79"/>
      <c r="O28" s="79"/>
      <c r="P28" s="79"/>
      <c r="Q28" s="79"/>
      <c r="R28" s="79"/>
      <c r="S28" s="79"/>
      <c r="T28" s="80"/>
      <c r="U28" s="78" t="s">
        <v>78</v>
      </c>
      <c r="V28" s="79"/>
      <c r="W28" s="79"/>
      <c r="X28" s="79"/>
      <c r="Y28" s="80"/>
      <c r="Z28" s="78" t="s">
        <v>27</v>
      </c>
      <c r="AA28" s="79"/>
      <c r="AB28" s="79"/>
      <c r="AC28" s="79"/>
      <c r="AD28" s="79"/>
      <c r="AE28" s="80"/>
    </row>
    <row r="29" spans="1:31" ht="61.5" customHeight="1" x14ac:dyDescent="0.25">
      <c r="A29" s="3"/>
      <c r="B29" s="78" t="s">
        <v>79</v>
      </c>
      <c r="C29" s="79"/>
      <c r="D29" s="80"/>
      <c r="E29" s="81" t="s">
        <v>80</v>
      </c>
      <c r="F29" s="79"/>
      <c r="G29" s="79"/>
      <c r="H29" s="79"/>
      <c r="I29" s="80"/>
      <c r="J29" s="78" t="s">
        <v>81</v>
      </c>
      <c r="K29" s="80"/>
      <c r="L29" s="78" t="s">
        <v>82</v>
      </c>
      <c r="M29" s="79"/>
      <c r="N29" s="79"/>
      <c r="O29" s="79"/>
      <c r="P29" s="79"/>
      <c r="Q29" s="79"/>
      <c r="R29" s="79"/>
      <c r="S29" s="79"/>
      <c r="T29" s="80"/>
      <c r="U29" s="78" t="s">
        <v>83</v>
      </c>
      <c r="V29" s="79"/>
      <c r="W29" s="79"/>
      <c r="X29" s="79"/>
      <c r="Y29" s="80"/>
      <c r="Z29" s="78" t="s">
        <v>84</v>
      </c>
      <c r="AA29" s="79"/>
      <c r="AB29" s="79"/>
      <c r="AC29" s="79"/>
      <c r="AD29" s="79"/>
      <c r="AE29" s="80"/>
    </row>
    <row r="30" spans="1:31" x14ac:dyDescent="0.25">
      <c r="A30" s="1"/>
      <c r="B30" s="43" t="s">
        <v>85</v>
      </c>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row>
    <row r="31" spans="1:31" x14ac:dyDescent="0.25">
      <c r="A31" s="1"/>
      <c r="B31" s="43" t="s">
        <v>86</v>
      </c>
      <c r="C31" s="43"/>
      <c r="D31" s="43"/>
      <c r="E31" s="43"/>
      <c r="F31" s="43"/>
      <c r="G31" s="43"/>
      <c r="H31" s="43"/>
      <c r="I31" s="43"/>
      <c r="J31" s="43"/>
      <c r="K31" s="43"/>
      <c r="L31" s="43"/>
      <c r="M31" s="43" t="s">
        <v>87</v>
      </c>
      <c r="N31" s="43"/>
      <c r="O31" s="43"/>
      <c r="P31" s="43"/>
      <c r="Q31" s="43"/>
      <c r="R31" s="43"/>
      <c r="S31" s="43"/>
      <c r="T31" s="75" t="s">
        <v>88</v>
      </c>
      <c r="U31" s="76"/>
      <c r="V31" s="76"/>
      <c r="W31" s="76"/>
      <c r="X31" s="76"/>
      <c r="Y31" s="76"/>
      <c r="Z31" s="76"/>
      <c r="AA31" s="76"/>
      <c r="AB31" s="76"/>
      <c r="AC31" s="76"/>
      <c r="AD31" s="76"/>
      <c r="AE31" s="77"/>
    </row>
    <row r="32" spans="1:31" s="13" customFormat="1" ht="35.1" customHeight="1" x14ac:dyDescent="0.25">
      <c r="A32" s="12"/>
      <c r="B32" s="90" t="str">
        <f>HYPERLINK("https://www.supersociedades.gov.co/documents/107391/3472445/GTI-PR-001_RespaldoDatos.pdf","GTI-PR-001 Respaldo de Datos")</f>
        <v>GTI-PR-001 Respaldo de Datos</v>
      </c>
      <c r="C32" s="91"/>
      <c r="D32" s="91"/>
      <c r="E32" s="91"/>
      <c r="F32" s="91"/>
      <c r="G32" s="91"/>
      <c r="H32" s="92"/>
      <c r="I32" s="60" t="str">
        <f>HYPERLINK("https://www.supersociedades.gov.co/documents/107391/3472445/GTI-GU-007_PlanContingenciaExpedienteDigital.pdf","GTI-GU-007 Plan de contingencia expediente digital")</f>
        <v>GTI-GU-007 Plan de contingencia expediente digital</v>
      </c>
      <c r="J32" s="61"/>
      <c r="K32" s="61"/>
      <c r="L32" s="61"/>
      <c r="M32" s="90" t="str">
        <f>HYPERLINK("https://www.supersociedades.gov.co/documents/107391/3472110/GTI-FM-003_SolicitudCambioAmbienteProductivo.xlsx","GTI-FM-003 Solicitud de Cambio al ambiente productivo")</f>
        <v>GTI-FM-003 Solicitud de Cambio al ambiente productivo</v>
      </c>
      <c r="N32" s="91"/>
      <c r="O32" s="91"/>
      <c r="P32" s="90" t="str">
        <f>HYPERLINK("https://www.supersociedades.gov.co/documents/107391/3472110/GTI-FM-030_ArquitecturaSoftware.docx","GTI-FM-030 Documento arquitectura de software")</f>
        <v>GTI-FM-030 Documento arquitectura de software</v>
      </c>
      <c r="Q32" s="91"/>
      <c r="R32" s="91"/>
      <c r="S32" s="92"/>
      <c r="T32" s="101"/>
      <c r="U32" s="102"/>
      <c r="V32" s="102"/>
      <c r="W32" s="102"/>
      <c r="X32" s="102"/>
      <c r="Y32" s="102"/>
      <c r="Z32" s="102"/>
      <c r="AA32" s="102"/>
      <c r="AB32" s="102"/>
      <c r="AC32" s="102"/>
      <c r="AD32" s="102"/>
      <c r="AE32" s="103"/>
    </row>
    <row r="33" spans="1:31" s="13" customFormat="1" ht="35.1" customHeight="1" x14ac:dyDescent="0.25">
      <c r="A33" s="12"/>
      <c r="B33" s="60" t="str">
        <f>HYPERLINK("https://www.supersociedades.gov.co/documents/107391/3472445/GTI-PR-002_MantenimientosCorrectivosPreventivos.pdf","GTI-PR-002 Mantenimientos Preventivos y Correctivos")</f>
        <v>GTI-PR-002 Mantenimientos Preventivos y Correctivos</v>
      </c>
      <c r="C33" s="61"/>
      <c r="D33" s="61"/>
      <c r="E33" s="61"/>
      <c r="F33" s="61"/>
      <c r="G33" s="61"/>
      <c r="H33" s="65"/>
      <c r="I33" s="98" t="str">
        <f>HYPERLINK("https://www.supersociedades.gov.co/documents/107391/3472445/GTI-GU-009_UsabilidadPortalesWeb_Supersociedades.pdf","GTI-GU-009 Usabilidad Portales Web")</f>
        <v>GTI-GU-009 Usabilidad Portales Web</v>
      </c>
      <c r="J33" s="40"/>
      <c r="K33" s="40"/>
      <c r="L33" s="41"/>
      <c r="M33" s="60" t="str">
        <f>HYPERLINK("https://www.supersociedades.gov.co/documents/107391/3472110/GTI-FM-004_PlanPruebas.xlsx","GTI-FM-004 Plan de pruebas de contingencia tecnológica")</f>
        <v>GTI-FM-004 Plan de pruebas de contingencia tecnológica</v>
      </c>
      <c r="N33" s="61"/>
      <c r="O33" s="61"/>
      <c r="P33" s="60" t="str">
        <f>HYPERLINK("https://www.supersociedades.gov.co/documents/107391/3472110/GTI-FM-031_EspecificacionRequisitos.docx","GTI-FM-031 Especificación de requerimientos de software - ERS")</f>
        <v>GTI-FM-031 Especificación de requerimientos de software - ERS</v>
      </c>
      <c r="Q33" s="61"/>
      <c r="R33" s="61"/>
      <c r="S33" s="65"/>
      <c r="T33" s="39"/>
      <c r="U33" s="40"/>
      <c r="V33" s="40"/>
      <c r="W33" s="40"/>
      <c r="X33" s="40"/>
      <c r="Y33" s="40"/>
      <c r="Z33" s="40"/>
      <c r="AA33" s="40"/>
      <c r="AB33" s="40"/>
      <c r="AC33" s="40"/>
      <c r="AD33" s="40"/>
      <c r="AE33" s="41"/>
    </row>
    <row r="34" spans="1:31" s="13" customFormat="1" ht="35.1" customHeight="1" x14ac:dyDescent="0.25">
      <c r="A34" s="12"/>
      <c r="B34" s="60" t="str">
        <f>HYPERLINK("https://www.supersociedades.gov.co/documents/107391/3472445/GTI-PR-003_ImplementacionSistemasInformacion.pdf","GTI-PR-003 Implementación Sistemas de Información")</f>
        <v>GTI-PR-003 Implementación Sistemas de Información</v>
      </c>
      <c r="C34" s="61"/>
      <c r="D34" s="61"/>
      <c r="E34" s="61"/>
      <c r="F34" s="61"/>
      <c r="G34" s="61"/>
      <c r="H34" s="65"/>
      <c r="I34" s="60" t="str">
        <f>HYPERLINK("https://www.supersociedades.gov.co/documents/107391/3472445/GTI-GU-010_PlanContingenciaBPM.pdf/","GTI-GU-010 Plan de contingencia BPM")</f>
        <v>GTI-GU-010 Plan de contingencia BPM</v>
      </c>
      <c r="J34" s="61"/>
      <c r="K34" s="61"/>
      <c r="L34" s="61"/>
      <c r="M34" s="60" t="str">
        <f>HYPERLINK("https://www.supersociedades.gov.co/documents/107391/3472110/GTI-FM-005_AnalisisImpacto.xlsx","GTI-FM-005 Análisis de Impacto")</f>
        <v>GTI-FM-005 Análisis de Impacto</v>
      </c>
      <c r="N34" s="61"/>
      <c r="O34" s="61"/>
      <c r="P34" s="60" t="str">
        <f>HYPERLINK("https://www.supersociedades.gov.co/documents/107391/3472110/GTI-FM-032_InformePruebasContingencia.docx","GTI-FM-032 Informe de pruebas de contingencia")</f>
        <v>GTI-FM-032 Informe de pruebas de contingencia</v>
      </c>
      <c r="Q34" s="61"/>
      <c r="R34" s="61"/>
      <c r="S34" s="65"/>
      <c r="T34" s="39"/>
      <c r="U34" s="40"/>
      <c r="V34" s="40"/>
      <c r="W34" s="40"/>
      <c r="X34" s="40"/>
      <c r="Y34" s="40"/>
      <c r="Z34" s="40"/>
      <c r="AA34" s="40"/>
      <c r="AB34" s="40"/>
      <c r="AC34" s="40"/>
      <c r="AD34" s="40"/>
      <c r="AE34" s="41"/>
    </row>
    <row r="35" spans="1:31" s="13" customFormat="1" ht="35.1" customHeight="1" x14ac:dyDescent="0.25">
      <c r="A35" s="12"/>
      <c r="B35" s="60" t="str">
        <f>HYPERLINK("https://www.supersociedades.gov.co/documents/107391/3472445/GTI-PR-004_GobiernoEstrategiaTI.pdf","GTI-PR-004 Gobierto y Estrategia TI")</f>
        <v>GTI-PR-004 Gobierto y Estrategia TI</v>
      </c>
      <c r="C35" s="61"/>
      <c r="D35" s="61"/>
      <c r="E35" s="61"/>
      <c r="F35" s="61"/>
      <c r="G35" s="61"/>
      <c r="H35" s="65"/>
      <c r="I35" s="60" t="str">
        <f>HYPERLINK("https://www.supersociedades.gov.co/documents/107391/3472445/GTI-GU-011_PlanContinuidad_ATC.pdf","GTI-GU-011 Plan de contingencia atención al ciudadano")</f>
        <v>GTI-GU-011 Plan de contingencia atención al ciudadano</v>
      </c>
      <c r="J35" s="61"/>
      <c r="K35" s="61"/>
      <c r="L35" s="61"/>
      <c r="M35" s="60" t="str">
        <f>HYPERLINK("https://www.supersociedades.gov.co/documents/107391/3472110/GTI-FM-007_BitacoraAccesoCentroComputo.xlsx/","GTI-FM-007 Bitácora Acceso Centro de Computo")</f>
        <v>GTI-FM-007 Bitácora Acceso Centro de Computo</v>
      </c>
      <c r="N35" s="61"/>
      <c r="O35" s="61"/>
      <c r="P35" s="60" t="str">
        <f>HYPERLINK("https://www.supersociedades.gov.co/documents/107391/3472110/GTI-FM-033%20Verificaci%C3%B3n%20Alistamiento%20Equipos.xlsx","GTI-FM-033 Verificación Alistamiento de Equipos")</f>
        <v>GTI-FM-033 Verificación Alistamiento de Equipos</v>
      </c>
      <c r="Q35" s="61"/>
      <c r="R35" s="61"/>
      <c r="S35" s="65"/>
      <c r="T35" s="27"/>
      <c r="U35" s="28"/>
      <c r="V35" s="28"/>
      <c r="W35" s="28"/>
      <c r="X35" s="28"/>
      <c r="Y35" s="28"/>
      <c r="Z35" s="28"/>
      <c r="AA35" s="28"/>
      <c r="AB35" s="28"/>
      <c r="AC35" s="28"/>
      <c r="AD35" s="28"/>
      <c r="AE35" s="29"/>
    </row>
    <row r="36" spans="1:31" s="13" customFormat="1" ht="35.1" customHeight="1" x14ac:dyDescent="0.25">
      <c r="A36" s="12"/>
      <c r="B36" s="60" t="str">
        <f>HYPERLINK("https://www.supersociedades.gov.co/documents/107391/3472445/GTI-PR-006_CambiosAmbienteProductivo.pdf","GTI-PR-006 Gestión de cambios ambiente productivo")</f>
        <v>GTI-PR-006 Gestión de cambios ambiente productivo</v>
      </c>
      <c r="C36" s="61"/>
      <c r="D36" s="61"/>
      <c r="E36" s="61"/>
      <c r="F36" s="61"/>
      <c r="G36" s="61"/>
      <c r="H36" s="65"/>
      <c r="I36" s="60" t="str">
        <f>HYPERLINK("https://www.supersociedades.gov.co/documents/107391/3472445/GTI-GU-013_GuiaAdministracionSharePoint.pdf","GTI-GU-013 Guía para administración del SharePoint")</f>
        <v>GTI-GU-013 Guía para administración del SharePoint</v>
      </c>
      <c r="J36" s="61"/>
      <c r="K36" s="61"/>
      <c r="L36" s="61"/>
      <c r="M36" s="60" t="str">
        <f>HYPERLINK("https://www.supersociedades.gov.co/documents/107391/3472110/GTI-FM-010_ConceptoTecnicoEquipo.docx","GTI-FM-010 Concepto técnico de equipo de cómputo")</f>
        <v>GTI-FM-010 Concepto técnico de equipo de cómputo</v>
      </c>
      <c r="N36" s="61"/>
      <c r="O36" s="61"/>
      <c r="P36" s="60"/>
      <c r="Q36" s="61"/>
      <c r="R36" s="61"/>
      <c r="S36" s="65"/>
      <c r="T36" s="27"/>
      <c r="U36" s="28"/>
      <c r="V36" s="28"/>
      <c r="W36" s="28"/>
      <c r="X36" s="28"/>
      <c r="Y36" s="28"/>
      <c r="Z36" s="28"/>
      <c r="AA36" s="28"/>
      <c r="AB36" s="28"/>
      <c r="AC36" s="28"/>
      <c r="AD36" s="28"/>
      <c r="AE36" s="29"/>
    </row>
    <row r="37" spans="1:31" s="13" customFormat="1" ht="35.1" customHeight="1" x14ac:dyDescent="0.25">
      <c r="A37" s="12"/>
      <c r="B37" s="60" t="str">
        <f>HYPERLINK("https://www.supersociedades.gov.co/documents/107391/3472445/GTI-PR-010_GestionUsuariosPlataformaTecnologica.pdf","GTI-PR-010 Gestion Usuarios Plataforma Tecnológica")</f>
        <v>GTI-PR-010 Gestion Usuarios Plataforma Tecnológica</v>
      </c>
      <c r="C37" s="61"/>
      <c r="D37" s="61"/>
      <c r="E37" s="61"/>
      <c r="F37" s="61"/>
      <c r="G37" s="61"/>
      <c r="H37" s="65"/>
      <c r="I37" s="60" t="str">
        <f>HYPERLINK("https://www.supersociedades.gov.co/documents/107391/3472445/GTI-GU-015_PlanContingenciaFirewall.pdf","GTI-GU-015 Plan de Contingencia Firewall")</f>
        <v>GTI-GU-015 Plan de Contingencia Firewall</v>
      </c>
      <c r="J37" s="61"/>
      <c r="K37" s="61"/>
      <c r="L37" s="61"/>
      <c r="M37" s="60" t="str">
        <f>HYPERLINK("https://www.supersociedades.gov.co/documents/107391/3472110/GTI-FM-011_SolicitudRespaldoInformacion.xlsx","GTI-FM-011 Solicitud de Respaldo de Información")</f>
        <v>GTI-FM-011 Solicitud de Respaldo de Información</v>
      </c>
      <c r="N37" s="61"/>
      <c r="O37" s="61"/>
      <c r="P37" s="60"/>
      <c r="Q37" s="61"/>
      <c r="R37" s="61"/>
      <c r="S37" s="65"/>
      <c r="T37" s="27"/>
      <c r="U37" s="28"/>
      <c r="V37" s="28"/>
      <c r="W37" s="28"/>
      <c r="X37" s="28"/>
      <c r="Y37" s="28"/>
      <c r="Z37" s="28"/>
      <c r="AA37" s="28"/>
      <c r="AB37" s="28"/>
      <c r="AC37" s="28"/>
      <c r="AD37" s="28"/>
      <c r="AE37" s="29"/>
    </row>
    <row r="38" spans="1:31" s="13" customFormat="1" ht="35.1" customHeight="1" x14ac:dyDescent="0.25">
      <c r="A38" s="12"/>
      <c r="B38" s="60" t="str">
        <f>HYPERLINK("https://www.supersociedades.gov.co/documents/107391/3472445/GTI-PR-011_AdmonBodegaEvidenciasElementosForenses.pdf","GTI-PR-011 Administración de bodega de evidencias y elementos forenses")</f>
        <v>GTI-PR-011 Administración de bodega de evidencias y elementos forenses</v>
      </c>
      <c r="C38" s="61"/>
      <c r="D38" s="61"/>
      <c r="E38" s="61"/>
      <c r="F38" s="61"/>
      <c r="G38" s="61"/>
      <c r="H38" s="65"/>
      <c r="I38" s="60" t="str">
        <f>HYPERLINK("https://www.supersociedades.gov.co/documents/107391/3472445/GTI-GU-016_GestionProyectos.pdf","GTI-GU-016 Gestión de proyectos")</f>
        <v>GTI-GU-016 Gestión de proyectos</v>
      </c>
      <c r="J38" s="61"/>
      <c r="K38" s="61"/>
      <c r="L38" s="61"/>
      <c r="M38" s="60" t="str">
        <f>HYPERLINK("https://www.supersociedades.gov.co/documents/107391/3472110/GTI-FM-015_PlanCapacidad.xlsx/","GTI-FM-015 Plan de capacidad")</f>
        <v>GTI-FM-015 Plan de capacidad</v>
      </c>
      <c r="N38" s="61"/>
      <c r="O38" s="61"/>
      <c r="P38" s="60"/>
      <c r="Q38" s="61"/>
      <c r="R38" s="61"/>
      <c r="S38" s="65"/>
      <c r="T38" s="27"/>
      <c r="U38" s="28"/>
      <c r="V38" s="28"/>
      <c r="W38" s="28"/>
      <c r="X38" s="28"/>
      <c r="Y38" s="28"/>
      <c r="Z38" s="28"/>
      <c r="AA38" s="28"/>
      <c r="AB38" s="28"/>
      <c r="AC38" s="28"/>
      <c r="AD38" s="28"/>
      <c r="AE38" s="29"/>
    </row>
    <row r="39" spans="1:31" s="13" customFormat="1" ht="35.1" customHeight="1" x14ac:dyDescent="0.25">
      <c r="A39" s="12"/>
      <c r="B39" s="60" t="str">
        <f>HYPERLINK("https://www.supersociedades.gov.co/documents/107391/3472445/GTI-PR-012_ExtraccionEvidenciaDigital.pdf","GTI-PR-012 Extracción de evidencia digital")</f>
        <v>GTI-PR-012 Extracción de evidencia digital</v>
      </c>
      <c r="C39" s="61"/>
      <c r="D39" s="61"/>
      <c r="E39" s="61"/>
      <c r="F39" s="61"/>
      <c r="G39" s="61"/>
      <c r="H39" s="65"/>
      <c r="I39" s="60" t="str">
        <f>HYPERLINK("https://www.supersociedades.gov.co/documents/107391/3472445/GTI-GU-017_PlanContingenciaSwitchCore.pdf","GTI-GU-017 Plan de contingencia Switch Core")</f>
        <v>GTI-GU-017 Plan de contingencia Switch Core</v>
      </c>
      <c r="J39" s="61"/>
      <c r="K39" s="61"/>
      <c r="L39" s="61"/>
      <c r="M39" s="60" t="str">
        <f>HYPERLINK("https://www.supersociedades.gov.co/documents/107391/3472110/GTI-FM-016_ExtraccionEvidenciasForenses.docx","GTI-FM-016 Formato de extracción de evidencia digital")</f>
        <v>GTI-FM-016 Formato de extracción de evidencia digital</v>
      </c>
      <c r="N39" s="61"/>
      <c r="O39" s="61"/>
      <c r="P39" s="60"/>
      <c r="Q39" s="61"/>
      <c r="R39" s="61"/>
      <c r="S39" s="65"/>
      <c r="T39" s="27"/>
      <c r="U39" s="28"/>
      <c r="V39" s="28"/>
      <c r="W39" s="28"/>
      <c r="X39" s="28"/>
      <c r="Y39" s="28"/>
      <c r="Z39" s="28"/>
      <c r="AA39" s="28"/>
      <c r="AB39" s="28"/>
      <c r="AC39" s="28"/>
      <c r="AD39" s="28"/>
      <c r="AE39" s="29"/>
    </row>
    <row r="40" spans="1:31" s="13" customFormat="1" ht="35.1" customHeight="1" x14ac:dyDescent="0.25">
      <c r="A40" s="12"/>
      <c r="B40" s="60" t="str">
        <f>HYPERLINK("https://www.supersociedades.gov.co/documents/107391/3472445/GTI-PR-013_IndexacionPreparacionInformacion.pdf","GTI-PR-013_Indexación Preparación Información")</f>
        <v>GTI-PR-013_Indexación Preparación Información</v>
      </c>
      <c r="C40" s="61"/>
      <c r="D40" s="61"/>
      <c r="E40" s="61"/>
      <c r="F40" s="61"/>
      <c r="G40" s="61"/>
      <c r="H40" s="65"/>
      <c r="I40" s="60" t="str">
        <f>HYPERLINK("https://www.supersociedades.gov.co/documents/107391/3472445/GTI-GU-018_PlanContingenciaAplicacionesNube.pdf","GTI-GU-018 Guía plan de contingencia aplicaciones en la nube")</f>
        <v>GTI-GU-018 Guía plan de contingencia aplicaciones en la nube</v>
      </c>
      <c r="J40" s="61"/>
      <c r="K40" s="61"/>
      <c r="L40" s="61"/>
      <c r="M40" s="60" t="str">
        <f>HYPERLINK("https://www.supersociedades.gov.co/documents/107391/3472110/GTI-FM-017_CadenaCustodia.xlsx","GTI-FM-017_Cadena de Custodia")</f>
        <v>GTI-FM-017_Cadena de Custodia</v>
      </c>
      <c r="N40" s="61"/>
      <c r="O40" s="61"/>
      <c r="P40" s="60"/>
      <c r="Q40" s="61"/>
      <c r="R40" s="61"/>
      <c r="S40" s="65"/>
      <c r="T40" s="27"/>
      <c r="U40" s="28"/>
      <c r="V40" s="28"/>
      <c r="W40" s="28"/>
      <c r="X40" s="28"/>
      <c r="Y40" s="28"/>
      <c r="Z40" s="28"/>
      <c r="AA40" s="28"/>
      <c r="AB40" s="28"/>
      <c r="AC40" s="28"/>
      <c r="AD40" s="28"/>
      <c r="AE40" s="29"/>
    </row>
    <row r="41" spans="1:31" s="13" customFormat="1" ht="35.1" customHeight="1" x14ac:dyDescent="0.25">
      <c r="A41" s="12"/>
      <c r="B41" s="60" t="str">
        <f>HYPERLINK("https://www.supersociedades.gov.co/documents/107391/3472445/GTI-PR-014_EntregaDespliegueSI.pdf","GTI-PR-014 Entrega y Despliegue de Sistemas de Información")</f>
        <v>GTI-PR-014 Entrega y Despliegue de Sistemas de Información</v>
      </c>
      <c r="C41" s="61"/>
      <c r="D41" s="61"/>
      <c r="E41" s="61"/>
      <c r="F41" s="61"/>
      <c r="G41" s="61"/>
      <c r="H41" s="65"/>
      <c r="I41" s="60" t="str">
        <f>HYPERLINK("https://www.supersociedades.gov.co/documents/107391/3472445/GTI-GU-019_AuditoriaSIGSmoduloReformas%2CProcesosDatosBasicos.pdf","GTI-GU-019-Auditoria SIGS Modulo de Reformas, Modulo de Procesos y Datos Básicos")</f>
        <v>GTI-GU-019-Auditoria SIGS Modulo de Reformas, Modulo de Procesos y Datos Básicos</v>
      </c>
      <c r="J41" s="61"/>
      <c r="K41" s="61"/>
      <c r="L41" s="61"/>
      <c r="M41" s="60" t="str">
        <f>HYPERLINK("https://www.supersociedades.gov.co/documents/107391/3472110/GTI-FM-018_InventarioEvidenciaForense.xlsx","GTI-FM-018 Inventario de evidencias forenses")</f>
        <v>GTI-FM-018 Inventario de evidencias forenses</v>
      </c>
      <c r="N41" s="61"/>
      <c r="O41" s="61"/>
      <c r="P41" s="60"/>
      <c r="Q41" s="61"/>
      <c r="R41" s="61"/>
      <c r="S41" s="65"/>
      <c r="T41" s="39"/>
      <c r="U41" s="40"/>
      <c r="V41" s="40"/>
      <c r="W41" s="40"/>
      <c r="X41" s="40"/>
      <c r="Y41" s="40"/>
      <c r="Z41" s="40"/>
      <c r="AA41" s="40"/>
      <c r="AB41" s="40"/>
      <c r="AC41" s="40"/>
      <c r="AD41" s="40"/>
      <c r="AE41" s="41"/>
    </row>
    <row r="42" spans="1:31" s="13" customFormat="1" ht="35.1" customHeight="1" x14ac:dyDescent="0.25">
      <c r="A42" s="12"/>
      <c r="B42" s="60" t="str">
        <f>HYPERLINK("https://www.supersociedades.gov.co/documents/107391/3472445/GTI-PR-015_BajaAplicativos.pdf","GTI-PR-015 Baja de aplicativos y del software en desuso" )</f>
        <v>GTI-PR-015 Baja de aplicativos y del software en desuso</v>
      </c>
      <c r="C42" s="61"/>
      <c r="D42" s="61"/>
      <c r="E42" s="61"/>
      <c r="F42" s="61"/>
      <c r="G42" s="61"/>
      <c r="H42" s="65"/>
      <c r="I42" s="98" t="str">
        <f>HYPERLINK("https://www.supersociedades.gov.co/documents/107391/3472445/GTI-GU-020_LineamientosArquitecturaDesarrolloSoftware.pdf","GTI-GU-020 Lineamientos de arquitectura y desarrollo de software")</f>
        <v>GTI-GU-020 Lineamientos de arquitectura y desarrollo de software</v>
      </c>
      <c r="J42" s="40"/>
      <c r="K42" s="40"/>
      <c r="L42" s="41"/>
      <c r="M42" s="60" t="str">
        <f>HYPERLINK("https://www.supersociedades.gov.co/documents/107391/3472110/GTI-FM-019_EntregaRecepcionEvidenciaForense.docx","GTI-FM-019 Entrega / recepción de evidencia forense")</f>
        <v>GTI-FM-019 Entrega / recepción de evidencia forense</v>
      </c>
      <c r="N42" s="61"/>
      <c r="O42" s="61"/>
      <c r="P42" s="60"/>
      <c r="Q42" s="61"/>
      <c r="R42" s="61"/>
      <c r="S42" s="65"/>
      <c r="T42" s="39"/>
      <c r="U42" s="40"/>
      <c r="V42" s="40"/>
      <c r="W42" s="40"/>
      <c r="X42" s="40"/>
      <c r="Y42" s="40"/>
      <c r="Z42" s="40"/>
      <c r="AA42" s="40"/>
      <c r="AB42" s="40"/>
      <c r="AC42" s="40"/>
      <c r="AD42" s="40"/>
      <c r="AE42" s="41"/>
    </row>
    <row r="43" spans="1:31" s="13" customFormat="1" ht="43.5" customHeight="1" x14ac:dyDescent="0.25">
      <c r="A43" s="12"/>
      <c r="B43" s="60" t="str">
        <f>HYPERLINK("https://www.supersociedades.gov.co/documents/107391/3472445/GTI-PR-016_RespaldoyBorradodeInformacion.pdf/","GTI-PR-016 Respaldo y borrado de información para equipos de funcionarios y contratistas" )</f>
        <v>GTI-PR-016 Respaldo y borrado de información para equipos de funcionarios y contratistas</v>
      </c>
      <c r="C43" s="61"/>
      <c r="D43" s="61"/>
      <c r="E43" s="61"/>
      <c r="F43" s="61"/>
      <c r="G43" s="61"/>
      <c r="H43" s="65"/>
      <c r="I43" s="98" t="str">
        <f>HYPERLINK("https://www.supersociedades.gov.co/documents/107391/3472445/GTI-GU-021_CableadoEstructuradoInstalacionPuntosRed.pdf","GTI-GU-021 Cableado Estructurado y nuevos puntos de red")</f>
        <v>GTI-GU-021 Cableado Estructurado y nuevos puntos de red</v>
      </c>
      <c r="J43" s="40"/>
      <c r="K43" s="40"/>
      <c r="L43" s="41"/>
      <c r="M43" s="60" t="str">
        <f>HYPERLINK("https://www.supersociedades.gov.co/documents/107391/3472110/GTI-FM-021_FormatoHistoriaUsuarios.docx","GTI-FM-021 Formato Historia Usuario")</f>
        <v>GTI-FM-021 Formato Historia Usuario</v>
      </c>
      <c r="N43" s="61"/>
      <c r="O43" s="61"/>
      <c r="P43" s="60"/>
      <c r="Q43" s="61"/>
      <c r="R43" s="61"/>
      <c r="S43" s="65"/>
      <c r="T43" s="98" t="s">
        <v>89</v>
      </c>
      <c r="U43" s="40"/>
      <c r="V43" s="40"/>
      <c r="W43" s="40"/>
      <c r="X43" s="40"/>
      <c r="Y43" s="40"/>
      <c r="Z43" s="40"/>
      <c r="AA43" s="40"/>
      <c r="AB43" s="40"/>
      <c r="AC43" s="40"/>
      <c r="AD43" s="40"/>
      <c r="AE43" s="41"/>
    </row>
    <row r="44" spans="1:31" s="13" customFormat="1" ht="35.1" customHeight="1" x14ac:dyDescent="0.25">
      <c r="A44" s="12"/>
      <c r="B44" s="60" t="str">
        <f>HYPERLINK("https://www.supersociedades.gov.co/documents/107391/3472445/GTI-PR-017_GestionCapacidad.pdf/","GTI-PR-017 Gestión de la capacidad de la infraestructura tecnológica")</f>
        <v>GTI-PR-017 Gestión de la capacidad de la infraestructura tecnológica</v>
      </c>
      <c r="C44" s="61"/>
      <c r="D44" s="61"/>
      <c r="E44" s="61"/>
      <c r="F44" s="61"/>
      <c r="G44" s="61"/>
      <c r="H44" s="65"/>
      <c r="I44" s="60" t="str">
        <f>HYPERLINK("https://www.supersociedades.gov.co/documents/107391/3472445/GTI-GU-022_%20Guia_Construcci%C3%B3n_%20Estudios_previos_DTIC.pdf","GTI-GU-022 Guía Complementaria para la Construcción de Estudio de Conveniencia y Oportunidad para la DTIC")</f>
        <v>GTI-GU-022 Guía Complementaria para la Construcción de Estudio de Conveniencia y Oportunidad para la DTIC</v>
      </c>
      <c r="J44" s="61"/>
      <c r="K44" s="61"/>
      <c r="L44" s="61"/>
      <c r="M44" s="60" t="str">
        <f>HYPERLINK("https://www.supersociedades.gov.co/documents/107391/3472110/GTI-FM-024_BitacoraEventoseIncidentesSeguridad.xlsx/","GTI-FM-024 Bitácora de eventos e incidentes de seguridad")</f>
        <v>GTI-FM-024 Bitácora de eventos e incidentes de seguridad</v>
      </c>
      <c r="N44" s="61"/>
      <c r="O44" s="61"/>
      <c r="P44" s="60"/>
      <c r="Q44" s="61"/>
      <c r="R44" s="61"/>
      <c r="S44" s="65"/>
      <c r="T44" s="27"/>
      <c r="U44" s="28"/>
      <c r="V44" s="28"/>
      <c r="W44" s="28"/>
      <c r="X44" s="28"/>
      <c r="Y44" s="28"/>
      <c r="Z44" s="28"/>
      <c r="AA44" s="28"/>
      <c r="AB44" s="28"/>
      <c r="AC44" s="28"/>
      <c r="AD44" s="28"/>
      <c r="AE44" s="29"/>
    </row>
    <row r="45" spans="1:31" s="13" customFormat="1" ht="48" customHeight="1" x14ac:dyDescent="0.25">
      <c r="A45" s="12"/>
      <c r="B45" s="60" t="str">
        <f>HYPERLINK("https://www.supersociedades.gov.co/documents/107391/3472445/GTI-PR-018_RecepcionControlCreacionTablerosBI.pdf","GTI-PR-018 Recepción y Control de Creación de Tableros BI")</f>
        <v>GTI-PR-018 Recepción y Control de Creación de Tableros BI</v>
      </c>
      <c r="C45" s="61"/>
      <c r="D45" s="61"/>
      <c r="E45" s="61"/>
      <c r="F45" s="61"/>
      <c r="G45" s="61"/>
      <c r="H45" s="65"/>
      <c r="I45" s="60" t="str">
        <f>HYPERLINK("https://www.supersociedades.gov.co/documents/107391/3472445/GTI-GU-023_%20Estrategia_Uso_Apropiaci%C3%B3n_TI.pdf","GTI-GU-023 Estrategia Uso Apropiación TI")</f>
        <v>GTI-GU-023 Estrategia Uso Apropiación TI</v>
      </c>
      <c r="J45" s="61"/>
      <c r="K45" s="61"/>
      <c r="L45" s="61"/>
      <c r="M45" s="60" t="str">
        <f>HYPERLINK("https://www.supersociedades.gov.co/documents/107391/3472110/GTI-FM-025_RegistroTratamientoIncidentes.xlsx/","GTI-FM-025 Registro y tratamiento de incidentes de seguridad de la información")</f>
        <v>GTI-FM-025 Registro y tratamiento de incidentes de seguridad de la información</v>
      </c>
      <c r="N45" s="61"/>
      <c r="O45" s="61"/>
      <c r="P45" s="60"/>
      <c r="Q45" s="61"/>
      <c r="R45" s="61"/>
      <c r="S45" s="65"/>
      <c r="T45" s="27"/>
      <c r="U45" s="28"/>
      <c r="V45" s="28"/>
      <c r="W45" s="28"/>
      <c r="X45" s="28"/>
      <c r="Y45" s="28"/>
      <c r="Z45" s="28"/>
      <c r="AA45" s="28"/>
      <c r="AB45" s="28"/>
      <c r="AC45" s="28"/>
      <c r="AD45" s="28"/>
      <c r="AE45" s="29"/>
    </row>
    <row r="46" spans="1:31" s="13" customFormat="1" ht="35.1" customHeight="1" x14ac:dyDescent="0.25">
      <c r="A46" s="12"/>
      <c r="B46" s="60" t="str">
        <f>HYPERLINK("https://www.supersociedades.gov.co/documents/107391/3472445/GTI-PR-019_InteligenciaAmenazas.pdf/","GINT-PR-019 Inteligencia de Amenazas")</f>
        <v>GINT-PR-019 Inteligencia de Amenazas</v>
      </c>
      <c r="C46" s="61"/>
      <c r="D46" s="61"/>
      <c r="E46" s="61"/>
      <c r="F46" s="61"/>
      <c r="G46" s="61"/>
      <c r="H46" s="65"/>
      <c r="I46" s="60" t="str">
        <f>HYPERLINK("https://www.supersociedades.gov.co/documents/107391/3472445/GTI-GU-024%20Plan_Contingencia_Gestor_Documental.pdf","GTI-GU-024 Plan de Contingencia Gestor Documental")</f>
        <v>GTI-GU-024 Plan de Contingencia Gestor Documental</v>
      </c>
      <c r="J46" s="61"/>
      <c r="K46" s="61"/>
      <c r="L46" s="61"/>
      <c r="M46" s="60" t="str">
        <f>HYPERLINK("https://www.supersociedades.gov.co/documents/107391/3472110/GTI-FM-026_InformacionCondicionesComoUsuario.docx","GTI-FM-026 Información de condiciones como usuario")</f>
        <v>GTI-FM-026 Información de condiciones como usuario</v>
      </c>
      <c r="N46" s="61"/>
      <c r="O46" s="61"/>
      <c r="P46" s="60"/>
      <c r="Q46" s="61"/>
      <c r="R46" s="61"/>
      <c r="S46" s="65"/>
      <c r="T46" s="27"/>
      <c r="U46" s="28"/>
      <c r="V46" s="28"/>
      <c r="W46" s="28"/>
      <c r="X46" s="28"/>
      <c r="Y46" s="28"/>
      <c r="Z46" s="28"/>
      <c r="AA46" s="28"/>
      <c r="AB46" s="28"/>
      <c r="AC46" s="28"/>
      <c r="AD46" s="28"/>
      <c r="AE46" s="29"/>
    </row>
    <row r="47" spans="1:31" s="13" customFormat="1" ht="35.1" customHeight="1" x14ac:dyDescent="0.25">
      <c r="A47" s="12"/>
      <c r="B47" s="60" t="str">
        <f>HYPERLINK("https://www.supersociedades.gov.co/documents/107391/3472445/GTI-PR-020%20Intercambio_Informacion.pdf","GINT-PR-020 Intercambio de Información")</f>
        <v>GINT-PR-020 Intercambio de Información</v>
      </c>
      <c r="C47" s="61"/>
      <c r="D47" s="61"/>
      <c r="E47" s="61"/>
      <c r="F47" s="61"/>
      <c r="G47" s="61"/>
      <c r="H47" s="65"/>
      <c r="I47" s="60" t="str">
        <f>HYPERLINK("https://www.supersociedades.gov.co/documents/107391/3472445/GTI-MA-001_ModeloGobiernoDatos.pdf","GTI-MA-001 Modelo de gobierno de datos de la superintendencia de sociedades")</f>
        <v>GTI-MA-001 Modelo de gobierno de datos de la superintendencia de sociedades</v>
      </c>
      <c r="J47" s="61"/>
      <c r="K47" s="61"/>
      <c r="L47" s="61"/>
      <c r="M47" s="60"/>
      <c r="N47" s="61"/>
      <c r="O47" s="61"/>
      <c r="P47" s="60"/>
      <c r="Q47" s="61"/>
      <c r="R47" s="61"/>
      <c r="S47" s="65"/>
      <c r="T47" s="27"/>
      <c r="U47" s="28"/>
      <c r="V47" s="28"/>
      <c r="W47" s="28"/>
      <c r="X47" s="28"/>
      <c r="Y47" s="28"/>
      <c r="Z47" s="28"/>
      <c r="AA47" s="28"/>
      <c r="AB47" s="28"/>
      <c r="AC47" s="28"/>
      <c r="AD47" s="28"/>
      <c r="AE47" s="29"/>
    </row>
    <row r="48" spans="1:31" s="13" customFormat="1" ht="35.1" customHeight="1" x14ac:dyDescent="0.25">
      <c r="A48" s="15"/>
      <c r="B48" s="60" t="str">
        <f>HYPERLINK("https://www.supersociedades.gov.co/documents/107391/3472445/GTI-PR-021_Identificaci%C3%B3n_Publicaci%C3%B3n_Datos_Abiertos.pdf","GTI-PR-021 Identificación Publicación de Datos Abiertos")</f>
        <v>GTI-PR-021 Identificación Publicación de Datos Abiertos</v>
      </c>
      <c r="C48" s="61"/>
      <c r="D48" s="61"/>
      <c r="E48" s="61"/>
      <c r="F48" s="61"/>
      <c r="G48" s="61"/>
      <c r="H48" s="65"/>
      <c r="I48" s="60" t="str">
        <f>HYPERLINK("https://www.supersociedades.gov.co/documents/107391/3472445/GTI-MA-002_ManualSIGS.pdf","GTI-MA-002 Manual de consultas del sistema de información general de sociedades “SIGS”")</f>
        <v>GTI-MA-002 Manual de consultas del sistema de información general de sociedades “SIGS”</v>
      </c>
      <c r="J48" s="61"/>
      <c r="K48" s="61"/>
      <c r="L48" s="61"/>
      <c r="M48" s="60"/>
      <c r="N48" s="61"/>
      <c r="O48" s="61"/>
      <c r="P48" s="60"/>
      <c r="Q48" s="61"/>
      <c r="R48" s="61"/>
      <c r="S48" s="65"/>
      <c r="T48" s="39"/>
      <c r="U48" s="40"/>
      <c r="V48" s="40"/>
      <c r="W48" s="40"/>
      <c r="X48" s="40"/>
      <c r="Y48" s="40"/>
      <c r="Z48" s="40"/>
      <c r="AA48" s="40"/>
      <c r="AB48" s="40"/>
      <c r="AC48" s="40"/>
      <c r="AD48" s="40"/>
      <c r="AE48" s="41"/>
    </row>
    <row r="49" spans="1:31" s="13" customFormat="1" ht="35.1" customHeight="1" x14ac:dyDescent="0.25">
      <c r="A49" s="14"/>
      <c r="B49" s="60" t="str">
        <f>HYPERLINK("https://www.supersociedades.gov.co/documents/107391/3472445/GTI-PR-022%20EvaluacionRequerimientos_Datos.pdf","GTI-PR-022 Evaluación Requerimientos de Datos")</f>
        <v>GTI-PR-022 Evaluación Requerimientos de Datos</v>
      </c>
      <c r="C49" s="61"/>
      <c r="D49" s="61"/>
      <c r="E49" s="61"/>
      <c r="F49" s="61"/>
      <c r="G49" s="61"/>
      <c r="H49" s="65"/>
      <c r="I49" s="60" t="str">
        <f>HYPERLINK("https://www.supersociedades.gov.co/documents/107391/3472445/GTI-MA-003_ManualDesarrolloSoftware.pdf/","GTI-MA-003 Metodología Desarrollo de Software")</f>
        <v>GTI-MA-003 Metodología Desarrollo de Software</v>
      </c>
      <c r="J49" s="61"/>
      <c r="K49" s="61"/>
      <c r="L49" s="61"/>
      <c r="M49" s="60"/>
      <c r="N49" s="61"/>
      <c r="O49" s="61"/>
      <c r="P49" s="60"/>
      <c r="Q49" s="61"/>
      <c r="R49" s="61"/>
      <c r="S49" s="65"/>
      <c r="T49" s="39"/>
      <c r="U49" s="40"/>
      <c r="V49" s="40"/>
      <c r="W49" s="40"/>
      <c r="X49" s="40"/>
      <c r="Y49" s="40"/>
      <c r="Z49" s="40"/>
      <c r="AA49" s="40"/>
      <c r="AB49" s="40"/>
      <c r="AC49" s="40"/>
      <c r="AD49" s="40"/>
      <c r="AE49" s="41"/>
    </row>
    <row r="50" spans="1:31" s="13" customFormat="1" ht="35.1" customHeight="1" x14ac:dyDescent="0.25">
      <c r="A50" s="14"/>
      <c r="B50" s="60" t="str">
        <f>HYPERLINK("https://www.supersociedades.gov.co/documents/107391/3472445/GTI-PR-023%20GestionModelo_DatosEmpresariales.pdf","GTI-PR-023 Gestión Modelo de Datos Empresariales")</f>
        <v>GTI-PR-023 Gestión Modelo de Datos Empresariales</v>
      </c>
      <c r="C50" s="61"/>
      <c r="D50" s="61"/>
      <c r="E50" s="61"/>
      <c r="F50" s="61"/>
      <c r="G50" s="61"/>
      <c r="H50" s="65"/>
      <c r="I50" s="60"/>
      <c r="J50" s="61"/>
      <c r="K50" s="61"/>
      <c r="L50" s="61"/>
      <c r="M50" s="39"/>
      <c r="N50" s="40"/>
      <c r="O50" s="41"/>
      <c r="P50" s="60"/>
      <c r="Q50" s="61"/>
      <c r="R50" s="61"/>
      <c r="S50" s="65"/>
      <c r="T50" s="39"/>
      <c r="U50" s="40"/>
      <c r="V50" s="40"/>
      <c r="W50" s="40"/>
      <c r="X50" s="40"/>
      <c r="Y50" s="40"/>
      <c r="Z50" s="40"/>
      <c r="AA50" s="40"/>
      <c r="AB50" s="40"/>
      <c r="AC50" s="40"/>
      <c r="AD50" s="40"/>
      <c r="AE50" s="41"/>
    </row>
    <row r="51" spans="1:31" s="13" customFormat="1" ht="35.1" customHeight="1" x14ac:dyDescent="0.25">
      <c r="A51" s="16"/>
      <c r="B51" s="60" t="str">
        <f>HYPERLINK("https://www.supersociedades.gov.co/documents/107391/3472445/GTI-GU-004_GestionConfiguracion.pdf","GTI-GU-004 Gestión de Configuración")</f>
        <v>GTI-GU-004 Gestión de Configuración</v>
      </c>
      <c r="C51" s="61"/>
      <c r="D51" s="61"/>
      <c r="E51" s="61"/>
      <c r="F51" s="61"/>
      <c r="G51" s="61"/>
      <c r="H51" s="65"/>
      <c r="I51" s="60"/>
      <c r="J51" s="61"/>
      <c r="K51" s="61"/>
      <c r="L51" s="61"/>
      <c r="M51" s="39"/>
      <c r="N51" s="40"/>
      <c r="O51" s="41"/>
      <c r="P51" s="30"/>
      <c r="Q51" s="31"/>
      <c r="R51" s="31"/>
      <c r="S51" s="32"/>
      <c r="T51" s="27"/>
      <c r="U51" s="28"/>
      <c r="V51" s="28"/>
      <c r="W51" s="28"/>
      <c r="X51" s="28"/>
      <c r="Y51" s="28"/>
      <c r="Z51" s="28"/>
      <c r="AA51" s="28"/>
      <c r="AB51" s="28"/>
      <c r="AC51" s="28"/>
      <c r="AD51" s="28"/>
      <c r="AE51" s="29"/>
    </row>
    <row r="52" spans="1:31" s="13" customFormat="1" ht="35.1" customHeight="1" x14ac:dyDescent="0.25">
      <c r="A52" s="16"/>
      <c r="B52" s="60" t="str">
        <f>HYPERLINK("https://www.supersociedades.gov.co/documents/107391/3472445/GTI-GU-005_PlanRecuperacionDesastres_DRP.pdf","GTI-GU-005 Guia DRP")</f>
        <v>GTI-GU-005 Guia DRP</v>
      </c>
      <c r="C52" s="61"/>
      <c r="D52" s="61"/>
      <c r="E52" s="61"/>
      <c r="F52" s="61"/>
      <c r="G52" s="61"/>
      <c r="H52" s="65"/>
      <c r="I52" s="60"/>
      <c r="J52" s="61"/>
      <c r="K52" s="61"/>
      <c r="L52" s="61"/>
      <c r="M52" s="39"/>
      <c r="N52" s="40"/>
      <c r="O52" s="41"/>
      <c r="P52" s="30"/>
      <c r="Q52" s="31"/>
      <c r="R52" s="31"/>
      <c r="S52" s="32"/>
      <c r="T52" s="27"/>
      <c r="U52" s="28"/>
      <c r="V52" s="28"/>
      <c r="W52" s="28"/>
      <c r="X52" s="28"/>
      <c r="Y52" s="28"/>
      <c r="Z52" s="28"/>
      <c r="AA52" s="28"/>
      <c r="AB52" s="28"/>
      <c r="AC52" s="28"/>
      <c r="AD52" s="28"/>
      <c r="AE52" s="29"/>
    </row>
    <row r="53" spans="1:31" s="13" customFormat="1" ht="35.1" customHeight="1" x14ac:dyDescent="0.25">
      <c r="A53" s="16"/>
      <c r="B53" s="60" t="str">
        <f>HYPERLINK("https://www.supersociedades.gov.co/documents/107391/3472445/GTI-GU-006_GestionIncidentes.pdf","GTI-GU-006 Guía Gestion de Incidentes")</f>
        <v>GTI-GU-006 Guía Gestion de Incidentes</v>
      </c>
      <c r="C53" s="61"/>
      <c r="D53" s="61"/>
      <c r="E53" s="61"/>
      <c r="F53" s="61"/>
      <c r="G53" s="61"/>
      <c r="H53" s="65"/>
      <c r="I53" s="60"/>
      <c r="J53" s="61"/>
      <c r="K53" s="61"/>
      <c r="L53" s="61"/>
      <c r="M53" s="62"/>
      <c r="N53" s="63"/>
      <c r="O53" s="64"/>
      <c r="P53" s="30"/>
      <c r="Q53" s="31"/>
      <c r="R53" s="31"/>
      <c r="S53" s="32"/>
      <c r="T53" s="27"/>
      <c r="U53" s="28"/>
      <c r="V53" s="28"/>
      <c r="W53" s="28"/>
      <c r="X53" s="28"/>
      <c r="Y53" s="28"/>
      <c r="Z53" s="28"/>
      <c r="AA53" s="28"/>
      <c r="AB53" s="28"/>
      <c r="AC53" s="28"/>
      <c r="AD53" s="28"/>
      <c r="AE53" s="29"/>
    </row>
    <row r="54" spans="1:31" s="11" customFormat="1" ht="6" customHeight="1" x14ac:dyDescent="0.25">
      <c r="B54" s="43" t="s">
        <v>90</v>
      </c>
      <c r="C54" s="43"/>
      <c r="D54" s="43"/>
      <c r="E54" s="43"/>
      <c r="F54" s="43"/>
      <c r="G54" s="43"/>
      <c r="H54" s="43"/>
      <c r="I54" s="43"/>
      <c r="J54" s="43"/>
      <c r="K54" s="43"/>
      <c r="L54" s="43"/>
      <c r="M54" s="43"/>
      <c r="N54" s="43"/>
      <c r="O54" s="43"/>
      <c r="P54" s="43"/>
      <c r="Q54" s="43"/>
      <c r="R54" s="56" t="s">
        <v>91</v>
      </c>
      <c r="S54" s="56"/>
      <c r="T54" s="56"/>
      <c r="U54" s="56"/>
      <c r="V54" s="56"/>
      <c r="W54" s="56"/>
      <c r="X54" s="56"/>
      <c r="Y54" s="56"/>
      <c r="Z54" s="56"/>
      <c r="AA54" s="56"/>
      <c r="AB54" s="56"/>
      <c r="AC54" s="56"/>
      <c r="AD54" s="56"/>
      <c r="AE54" s="56"/>
    </row>
    <row r="55" spans="1:31" s="1" customFormat="1" ht="8.1" customHeight="1" x14ac:dyDescent="0.25">
      <c r="B55" s="43"/>
      <c r="C55" s="43"/>
      <c r="D55" s="43"/>
      <c r="E55" s="43"/>
      <c r="F55" s="43"/>
      <c r="G55" s="43"/>
      <c r="H55" s="43"/>
      <c r="I55" s="43"/>
      <c r="J55" s="43"/>
      <c r="K55" s="43"/>
      <c r="L55" s="43"/>
      <c r="M55" s="43"/>
      <c r="N55" s="43"/>
      <c r="O55" s="43"/>
      <c r="P55" s="43"/>
      <c r="Q55" s="43"/>
      <c r="R55" s="56"/>
      <c r="S55" s="56"/>
      <c r="T55" s="56"/>
      <c r="U55" s="56"/>
      <c r="V55" s="56"/>
      <c r="W55" s="56"/>
      <c r="X55" s="56"/>
      <c r="Y55" s="56"/>
      <c r="Z55" s="56"/>
      <c r="AA55" s="56"/>
      <c r="AB55" s="56"/>
      <c r="AC55" s="56"/>
      <c r="AD55" s="56"/>
      <c r="AE55" s="56"/>
    </row>
    <row r="56" spans="1:31" x14ac:dyDescent="0.25">
      <c r="A56" s="6"/>
      <c r="B56" s="43"/>
      <c r="C56" s="43"/>
      <c r="D56" s="43"/>
      <c r="E56" s="43"/>
      <c r="F56" s="43"/>
      <c r="G56" s="43"/>
      <c r="H56" s="43"/>
      <c r="I56" s="43"/>
      <c r="J56" s="43"/>
      <c r="K56" s="43"/>
      <c r="L56" s="43"/>
      <c r="M56" s="43"/>
      <c r="N56" s="43"/>
      <c r="O56" s="43"/>
      <c r="P56" s="43"/>
      <c r="Q56" s="43"/>
      <c r="R56" s="56"/>
      <c r="S56" s="56"/>
      <c r="T56" s="56"/>
      <c r="U56" s="56"/>
      <c r="V56" s="56"/>
      <c r="W56" s="56"/>
      <c r="X56" s="56"/>
      <c r="Y56" s="56"/>
      <c r="Z56" s="56"/>
      <c r="AA56" s="56"/>
      <c r="AB56" s="56"/>
      <c r="AC56" s="56"/>
      <c r="AD56" s="56"/>
      <c r="AE56" s="56"/>
    </row>
    <row r="57" spans="1:31" ht="39" customHeight="1" x14ac:dyDescent="0.25">
      <c r="A57" s="6"/>
      <c r="B57" s="37" t="str">
        <f>HYPERLINK("https://supersociedades.gov.co/web/nuestra-entidad/indicadores","Indicadores de Gestión")</f>
        <v>Indicadores de Gestión</v>
      </c>
      <c r="C57" s="38"/>
      <c r="D57" s="38"/>
      <c r="E57" s="38"/>
      <c r="F57" s="38"/>
      <c r="G57" s="38"/>
      <c r="H57" s="38"/>
      <c r="I57" s="38"/>
      <c r="J57" s="38"/>
      <c r="K57" s="38"/>
      <c r="L57" s="38"/>
      <c r="M57" s="38"/>
      <c r="N57" s="38"/>
      <c r="O57" s="38"/>
      <c r="P57" s="38"/>
      <c r="Q57" s="38"/>
      <c r="R57" s="37" t="str">
        <f>HYPERLINK("https://www.supersociedades.gov.co/documents/107391/3473426/24_NormogramaInfraestructuraTI.xlsx","Normograma")</f>
        <v>Normograma</v>
      </c>
      <c r="S57" s="38"/>
      <c r="T57" s="38"/>
      <c r="U57" s="38"/>
      <c r="V57" s="38"/>
      <c r="W57" s="38"/>
      <c r="X57" s="38"/>
      <c r="Y57" s="38"/>
      <c r="Z57" s="38"/>
      <c r="AA57" s="38"/>
      <c r="AB57" s="38"/>
      <c r="AC57" s="38"/>
      <c r="AD57" s="38"/>
      <c r="AE57" s="38"/>
    </row>
    <row r="58" spans="1:31" ht="37.5" customHeight="1" x14ac:dyDescent="0.25">
      <c r="A58" s="6"/>
      <c r="B58" s="53" t="str">
        <f>HYPERLINK("https://www.supersociedades.gov.co/documents/107391/3473926/RiesgosProcesos.xlsx","Riesgos de Procesos")</f>
        <v>Riesgos de Procesos</v>
      </c>
      <c r="C58" s="54"/>
      <c r="D58" s="54"/>
      <c r="E58" s="54"/>
      <c r="F58" s="54"/>
      <c r="G58" s="54"/>
      <c r="H58" s="54"/>
      <c r="I58" s="54"/>
      <c r="J58" s="54"/>
      <c r="K58" s="54"/>
      <c r="L58" s="54"/>
      <c r="M58" s="54"/>
      <c r="N58" s="54"/>
      <c r="O58" s="54"/>
      <c r="P58" s="54"/>
      <c r="Q58" s="55"/>
      <c r="R58" s="56" t="s">
        <v>92</v>
      </c>
      <c r="S58" s="56"/>
      <c r="T58" s="56"/>
      <c r="U58" s="56"/>
      <c r="V58" s="56"/>
      <c r="W58" s="56"/>
      <c r="X58" s="56"/>
      <c r="Y58" s="56"/>
      <c r="Z58" s="56"/>
      <c r="AA58" s="56"/>
      <c r="AB58" s="56"/>
      <c r="AC58" s="56"/>
      <c r="AD58" s="56"/>
      <c r="AE58" s="56"/>
    </row>
    <row r="59" spans="1:31" ht="37.5" customHeight="1" x14ac:dyDescent="0.25">
      <c r="A59" s="6"/>
      <c r="B59" s="53" t="str">
        <f>HYPERLINK("https://www.supersociedades.gov.co/documents/107391/3474245/RiesgosCorrupcion.xlsx","Riesgos de Corrupción")</f>
        <v>Riesgos de Corrupción</v>
      </c>
      <c r="C59" s="54"/>
      <c r="D59" s="54"/>
      <c r="E59" s="54"/>
      <c r="F59" s="54"/>
      <c r="G59" s="54"/>
      <c r="H59" s="54"/>
      <c r="I59" s="54"/>
      <c r="J59" s="54"/>
      <c r="K59" s="54"/>
      <c r="L59" s="54"/>
      <c r="M59" s="54"/>
      <c r="N59" s="54"/>
      <c r="O59" s="54"/>
      <c r="P59" s="54"/>
      <c r="Q59" s="55"/>
      <c r="R59" s="57" t="str">
        <f>HYPERLINK("https://www.supersociedades.gov.co/documents/107391/9827394/GIN-FM-011_MatrizRequisitosVsProcesos.xlsx","Requisitos SGI vs procesos")</f>
        <v>Requisitos SGI vs procesos</v>
      </c>
      <c r="S59" s="58"/>
      <c r="T59" s="58"/>
      <c r="U59" s="58"/>
      <c r="V59" s="58"/>
      <c r="W59" s="58"/>
      <c r="X59" s="58"/>
      <c r="Y59" s="58"/>
      <c r="Z59" s="58"/>
      <c r="AA59" s="58"/>
      <c r="AB59" s="58"/>
      <c r="AC59" s="58"/>
      <c r="AD59" s="58"/>
      <c r="AE59" s="59"/>
    </row>
    <row r="60" spans="1:31" ht="45" customHeight="1" x14ac:dyDescent="0.25">
      <c r="A60" s="6"/>
      <c r="B60" s="34" t="s">
        <v>93</v>
      </c>
      <c r="C60" s="35"/>
      <c r="D60" s="35"/>
      <c r="E60" s="35"/>
      <c r="F60" s="35"/>
      <c r="G60" s="35"/>
      <c r="H60" s="35"/>
      <c r="I60" s="35"/>
      <c r="J60" s="35"/>
      <c r="K60" s="35"/>
      <c r="L60" s="35"/>
      <c r="M60" s="35"/>
      <c r="N60" s="35"/>
      <c r="O60" s="35"/>
      <c r="P60" s="35"/>
      <c r="Q60" s="36"/>
      <c r="R60" s="34" t="s">
        <v>94</v>
      </c>
      <c r="S60" s="35"/>
      <c r="T60" s="35"/>
      <c r="U60" s="35"/>
      <c r="V60" s="35"/>
      <c r="W60" s="35"/>
      <c r="X60" s="35"/>
      <c r="Y60" s="35"/>
      <c r="Z60" s="35"/>
      <c r="AA60" s="35"/>
      <c r="AB60" s="35"/>
      <c r="AC60" s="35"/>
      <c r="AD60" s="35"/>
      <c r="AE60" s="36"/>
    </row>
    <row r="61" spans="1:31" ht="24.95" customHeight="1" x14ac:dyDescent="0.25">
      <c r="B61" s="43" t="s">
        <v>95</v>
      </c>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row>
    <row r="62" spans="1:31" ht="16.5" customHeight="1" x14ac:dyDescent="0.25">
      <c r="B62" s="44" t="s">
        <v>96</v>
      </c>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6"/>
    </row>
    <row r="63" spans="1:31" x14ac:dyDescent="0.25">
      <c r="B63" s="47"/>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9"/>
    </row>
    <row r="64" spans="1:31" x14ac:dyDescent="0.25">
      <c r="B64" s="47"/>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9"/>
    </row>
    <row r="65" spans="1:31" ht="16.5" customHeight="1" x14ac:dyDescent="0.25">
      <c r="B65" s="47"/>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9"/>
    </row>
    <row r="66" spans="1:31" x14ac:dyDescent="0.25">
      <c r="B66" s="50"/>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2"/>
    </row>
    <row r="67" spans="1:31" ht="8.1" customHeight="1" x14ac:dyDescent="0.25">
      <c r="A67" s="1"/>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row>
    <row r="71" spans="1:31" ht="27.75" customHeight="1" x14ac:dyDescent="0.25">
      <c r="B71" s="86" t="s">
        <v>97</v>
      </c>
      <c r="C71" s="86"/>
      <c r="D71" s="86"/>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row>
    <row r="74" spans="1:31" x14ac:dyDescent="0.25">
      <c r="R74" s="84"/>
      <c r="S74" s="84"/>
      <c r="T74" s="84"/>
    </row>
    <row r="75" spans="1:31" x14ac:dyDescent="0.25">
      <c r="R75" s="84"/>
      <c r="S75" s="84"/>
      <c r="T75" s="84"/>
    </row>
    <row r="76" spans="1:31" x14ac:dyDescent="0.25">
      <c r="R76" s="82"/>
      <c r="S76" s="82"/>
      <c r="T76" s="82"/>
    </row>
  </sheetData>
  <mergeCells count="225">
    <mergeCell ref="B46:H46"/>
    <mergeCell ref="P35:S35"/>
    <mergeCell ref="P36:S36"/>
    <mergeCell ref="P37:S37"/>
    <mergeCell ref="P38:S38"/>
    <mergeCell ref="P39:S39"/>
    <mergeCell ref="P40:S40"/>
    <mergeCell ref="P44:S44"/>
    <mergeCell ref="P45:S45"/>
    <mergeCell ref="P46:S46"/>
    <mergeCell ref="M44:O44"/>
    <mergeCell ref="M45:O45"/>
    <mergeCell ref="M46:O46"/>
    <mergeCell ref="M36:O36"/>
    <mergeCell ref="M37:O37"/>
    <mergeCell ref="M38:O38"/>
    <mergeCell ref="M39:O39"/>
    <mergeCell ref="M40:O40"/>
    <mergeCell ref="M41:O41"/>
    <mergeCell ref="M42:O42"/>
    <mergeCell ref="M43:O43"/>
    <mergeCell ref="B35:H35"/>
    <mergeCell ref="B37:H37"/>
    <mergeCell ref="B38:H38"/>
    <mergeCell ref="B39:H39"/>
    <mergeCell ref="B40:H40"/>
    <mergeCell ref="B43:H43"/>
    <mergeCell ref="B44:H44"/>
    <mergeCell ref="B45:H45"/>
    <mergeCell ref="T32:AE32"/>
    <mergeCell ref="T33:AE33"/>
    <mergeCell ref="T34:AE34"/>
    <mergeCell ref="T41:AE41"/>
    <mergeCell ref="T42:AE42"/>
    <mergeCell ref="T43:AE43"/>
    <mergeCell ref="M35:O35"/>
    <mergeCell ref="I33:L33"/>
    <mergeCell ref="I35:L35"/>
    <mergeCell ref="I36:L36"/>
    <mergeCell ref="I37:L37"/>
    <mergeCell ref="I38:L38"/>
    <mergeCell ref="I39:L39"/>
    <mergeCell ref="I40:L40"/>
    <mergeCell ref="I43:L43"/>
    <mergeCell ref="B36:H36"/>
    <mergeCell ref="I46:L46"/>
    <mergeCell ref="I45:L45"/>
    <mergeCell ref="B21:D21"/>
    <mergeCell ref="E21:I21"/>
    <mergeCell ref="J21:K21"/>
    <mergeCell ref="L21:T21"/>
    <mergeCell ref="U21:Y21"/>
    <mergeCell ref="Z19:AE19"/>
    <mergeCell ref="Z20:AE20"/>
    <mergeCell ref="Z21:AE21"/>
    <mergeCell ref="B23:D23"/>
    <mergeCell ref="E23:I23"/>
    <mergeCell ref="J23:K23"/>
    <mergeCell ref="L23:T23"/>
    <mergeCell ref="U23:Y23"/>
    <mergeCell ref="Z23:AE23"/>
    <mergeCell ref="E20:I20"/>
    <mergeCell ref="J20:K20"/>
    <mergeCell ref="L20:T20"/>
    <mergeCell ref="U20:Y20"/>
    <mergeCell ref="B20:D20"/>
    <mergeCell ref="B24:D24"/>
    <mergeCell ref="E24:I24"/>
    <mergeCell ref="J24:K24"/>
    <mergeCell ref="J17:K17"/>
    <mergeCell ref="L17:T17"/>
    <mergeCell ref="U17:Y17"/>
    <mergeCell ref="Z17:AE17"/>
    <mergeCell ref="L24:T24"/>
    <mergeCell ref="U24:Y24"/>
    <mergeCell ref="Z24:AE24"/>
    <mergeCell ref="B18:D18"/>
    <mergeCell ref="E18:I18"/>
    <mergeCell ref="J18:K18"/>
    <mergeCell ref="L18:T18"/>
    <mergeCell ref="U18:Y18"/>
    <mergeCell ref="Z18:AE18"/>
    <mergeCell ref="B22:D22"/>
    <mergeCell ref="E22:I22"/>
    <mergeCell ref="J22:K22"/>
    <mergeCell ref="L22:T22"/>
    <mergeCell ref="U22:Y22"/>
    <mergeCell ref="Z22:AE22"/>
    <mergeCell ref="B19:D19"/>
    <mergeCell ref="E19:I19"/>
    <mergeCell ref="J19:K19"/>
    <mergeCell ref="L19:T19"/>
    <mergeCell ref="U19:Y19"/>
    <mergeCell ref="B6:AE6"/>
    <mergeCell ref="B7:AE7"/>
    <mergeCell ref="B9:AE9"/>
    <mergeCell ref="B10:AE10"/>
    <mergeCell ref="B12:AE12"/>
    <mergeCell ref="J27:K27"/>
    <mergeCell ref="L27:T27"/>
    <mergeCell ref="Z29:AE29"/>
    <mergeCell ref="M48:O48"/>
    <mergeCell ref="I32:L32"/>
    <mergeCell ref="I34:L34"/>
    <mergeCell ref="I41:L41"/>
    <mergeCell ref="I42:L42"/>
    <mergeCell ref="I44:L44"/>
    <mergeCell ref="M32:O32"/>
    <mergeCell ref="M33:O33"/>
    <mergeCell ref="M34:O34"/>
    <mergeCell ref="B30:AE30"/>
    <mergeCell ref="B31:L31"/>
    <mergeCell ref="P32:S32"/>
    <mergeCell ref="P33:S33"/>
    <mergeCell ref="P34:S34"/>
    <mergeCell ref="P41:S41"/>
    <mergeCell ref="P42:S42"/>
    <mergeCell ref="B71:AE71"/>
    <mergeCell ref="B13:AE13"/>
    <mergeCell ref="Z15:AE15"/>
    <mergeCell ref="U15:Y15"/>
    <mergeCell ref="B25:D25"/>
    <mergeCell ref="E25:I25"/>
    <mergeCell ref="J25:K25"/>
    <mergeCell ref="E15:I15"/>
    <mergeCell ref="B15:D15"/>
    <mergeCell ref="P43:S43"/>
    <mergeCell ref="B32:H32"/>
    <mergeCell ref="B33:H33"/>
    <mergeCell ref="B34:H34"/>
    <mergeCell ref="B41:H41"/>
    <mergeCell ref="B42:H42"/>
    <mergeCell ref="P47:S47"/>
    <mergeCell ref="B16:D16"/>
    <mergeCell ref="E16:I16"/>
    <mergeCell ref="J16:K16"/>
    <mergeCell ref="L16:T16"/>
    <mergeCell ref="U16:Y16"/>
    <mergeCell ref="Z16:AE16"/>
    <mergeCell ref="B17:D17"/>
    <mergeCell ref="E17:I17"/>
    <mergeCell ref="I47:L47"/>
    <mergeCell ref="I48:L48"/>
    <mergeCell ref="B47:H47"/>
    <mergeCell ref="B51:H51"/>
    <mergeCell ref="B52:H52"/>
    <mergeCell ref="B48:H48"/>
    <mergeCell ref="I49:L49"/>
    <mergeCell ref="M47:O47"/>
    <mergeCell ref="P48:S48"/>
    <mergeCell ref="B49:H49"/>
    <mergeCell ref="I50:L50"/>
    <mergeCell ref="B50:H50"/>
    <mergeCell ref="P49:S49"/>
    <mergeCell ref="M49:O49"/>
    <mergeCell ref="P50:S50"/>
    <mergeCell ref="I51:L51"/>
    <mergeCell ref="I52:L52"/>
    <mergeCell ref="R76:T76"/>
    <mergeCell ref="V1:Z1"/>
    <mergeCell ref="V2:Z2"/>
    <mergeCell ref="V4:Z4"/>
    <mergeCell ref="R74:T74"/>
    <mergeCell ref="R75:T75"/>
    <mergeCell ref="T48:AE48"/>
    <mergeCell ref="T49:AE49"/>
    <mergeCell ref="T50:AE50"/>
    <mergeCell ref="L26:T26"/>
    <mergeCell ref="U26:Y26"/>
    <mergeCell ref="U27:Y27"/>
    <mergeCell ref="Z27:AE27"/>
    <mergeCell ref="L28:T28"/>
    <mergeCell ref="U28:Y28"/>
    <mergeCell ref="Z28:AE28"/>
    <mergeCell ref="B8:AE8"/>
    <mergeCell ref="B11:AE11"/>
    <mergeCell ref="B14:AE14"/>
    <mergeCell ref="L25:T25"/>
    <mergeCell ref="U25:Y25"/>
    <mergeCell ref="Z25:AE25"/>
    <mergeCell ref="I3:U4"/>
    <mergeCell ref="I1:U2"/>
    <mergeCell ref="AA1:AE1"/>
    <mergeCell ref="AA2:AE2"/>
    <mergeCell ref="AA4:AE4"/>
    <mergeCell ref="L15:T15"/>
    <mergeCell ref="J15:K15"/>
    <mergeCell ref="V3:Z3"/>
    <mergeCell ref="AA3:AE3"/>
    <mergeCell ref="B1:H4"/>
    <mergeCell ref="T31:AE31"/>
    <mergeCell ref="Z26:AE26"/>
    <mergeCell ref="B27:D27"/>
    <mergeCell ref="E27:I27"/>
    <mergeCell ref="M31:S31"/>
    <mergeCell ref="B29:D29"/>
    <mergeCell ref="E29:I29"/>
    <mergeCell ref="J29:K29"/>
    <mergeCell ref="L29:T29"/>
    <mergeCell ref="U29:Y29"/>
    <mergeCell ref="B26:D26"/>
    <mergeCell ref="E26:I26"/>
    <mergeCell ref="J26:K26"/>
    <mergeCell ref="B28:D28"/>
    <mergeCell ref="E28:I28"/>
    <mergeCell ref="J28:K28"/>
    <mergeCell ref="B60:Q60"/>
    <mergeCell ref="R57:AE57"/>
    <mergeCell ref="B57:Q57"/>
    <mergeCell ref="M50:O50"/>
    <mergeCell ref="B67:AE67"/>
    <mergeCell ref="B61:AE61"/>
    <mergeCell ref="B62:AE66"/>
    <mergeCell ref="B58:Q58"/>
    <mergeCell ref="B59:Q59"/>
    <mergeCell ref="R58:AE58"/>
    <mergeCell ref="R59:AE59"/>
    <mergeCell ref="I53:L53"/>
    <mergeCell ref="M51:O51"/>
    <mergeCell ref="M52:O52"/>
    <mergeCell ref="M53:O53"/>
    <mergeCell ref="R54:AE56"/>
    <mergeCell ref="B54:Q56"/>
    <mergeCell ref="B53:H53"/>
    <mergeCell ref="R60:AE60"/>
  </mergeCells>
  <hyperlinks>
    <hyperlink ref="T43" r:id="rId1" xr:uid="{F2B8E727-4390-4407-8961-02B9DADEF0A7}"/>
  </hyperlinks>
  <printOptions horizontalCentered="1" verticalCentered="1"/>
  <pageMargins left="0.23622047244094491" right="0.23622047244094491" top="0.74803149606299213" bottom="0.74803149606299213" header="0.31496062992125984" footer="0.31496062992125984"/>
  <pageSetup scale="68" orientation="landscape"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3758-1F39-49D9-989F-202D8998C7E9}">
  <dimension ref="B2:D20"/>
  <sheetViews>
    <sheetView showGridLines="0" zoomScaleNormal="100" zoomScaleSheetLayoutView="90" workbookViewId="0">
      <selection activeCell="D13" sqref="D13"/>
    </sheetView>
  </sheetViews>
  <sheetFormatPr baseColWidth="10" defaultColWidth="11.42578125" defaultRowHeight="15" x14ac:dyDescent="0.25"/>
  <cols>
    <col min="1" max="1" width="3.42578125" customWidth="1"/>
    <col min="2" max="2" width="21.85546875" customWidth="1"/>
    <col min="3" max="3" width="22" customWidth="1"/>
    <col min="4" max="4" width="50.42578125" customWidth="1"/>
  </cols>
  <sheetData>
    <row r="2" spans="2:4" x14ac:dyDescent="0.25">
      <c r="B2" s="104" t="s">
        <v>98</v>
      </c>
      <c r="C2" s="104"/>
      <c r="D2" s="104"/>
    </row>
    <row r="3" spans="2:4" ht="15.75" thickBot="1" x14ac:dyDescent="0.3"/>
    <row r="4" spans="2:4" ht="15.75" thickBot="1" x14ac:dyDescent="0.3">
      <c r="B4" s="17" t="s">
        <v>3</v>
      </c>
      <c r="C4" s="18" t="s">
        <v>99</v>
      </c>
      <c r="D4" s="19" t="s">
        <v>100</v>
      </c>
    </row>
    <row r="5" spans="2:4" ht="27" customHeight="1" x14ac:dyDescent="0.25">
      <c r="B5" s="20" t="s">
        <v>101</v>
      </c>
      <c r="C5" s="25" t="s">
        <v>102</v>
      </c>
      <c r="D5" s="21" t="s">
        <v>103</v>
      </c>
    </row>
    <row r="6" spans="2:4" ht="27" customHeight="1" x14ac:dyDescent="0.25">
      <c r="B6" s="22" t="s">
        <v>104</v>
      </c>
      <c r="C6" s="33" t="s">
        <v>102</v>
      </c>
      <c r="D6" s="26" t="s">
        <v>105</v>
      </c>
    </row>
    <row r="7" spans="2:4" ht="27" customHeight="1" x14ac:dyDescent="0.25">
      <c r="B7" s="22" t="s">
        <v>106</v>
      </c>
      <c r="C7" s="33" t="s">
        <v>102</v>
      </c>
      <c r="D7" s="26" t="s">
        <v>105</v>
      </c>
    </row>
    <row r="8" spans="2:4" ht="27" customHeight="1" x14ac:dyDescent="0.25">
      <c r="B8" s="22" t="s">
        <v>107</v>
      </c>
      <c r="C8" s="33" t="s">
        <v>102</v>
      </c>
      <c r="D8" s="26" t="s">
        <v>105</v>
      </c>
    </row>
    <row r="9" spans="2:4" ht="27" customHeight="1" x14ac:dyDescent="0.25">
      <c r="B9" s="22" t="s">
        <v>108</v>
      </c>
      <c r="C9" s="33" t="s">
        <v>102</v>
      </c>
      <c r="D9" s="26" t="s">
        <v>105</v>
      </c>
    </row>
    <row r="10" spans="2:4" ht="27" customHeight="1" x14ac:dyDescent="0.25">
      <c r="B10" s="22" t="s">
        <v>109</v>
      </c>
      <c r="C10" s="33" t="s">
        <v>102</v>
      </c>
      <c r="D10" s="26" t="s">
        <v>105</v>
      </c>
    </row>
    <row r="11" spans="2:4" ht="27" customHeight="1" x14ac:dyDescent="0.25">
      <c r="B11" s="22" t="s">
        <v>110</v>
      </c>
      <c r="C11" s="33" t="s">
        <v>102</v>
      </c>
      <c r="D11" s="26" t="s">
        <v>105</v>
      </c>
    </row>
    <row r="12" spans="2:4" ht="27" customHeight="1" x14ac:dyDescent="0.25">
      <c r="B12" s="22" t="s">
        <v>111</v>
      </c>
      <c r="C12" s="24">
        <v>43643</v>
      </c>
      <c r="D12" s="26" t="s">
        <v>105</v>
      </c>
    </row>
    <row r="13" spans="2:4" ht="27" customHeight="1" x14ac:dyDescent="0.25">
      <c r="B13" s="22" t="s">
        <v>4</v>
      </c>
      <c r="C13" s="24">
        <v>44764</v>
      </c>
      <c r="D13" s="26" t="s">
        <v>105</v>
      </c>
    </row>
    <row r="14" spans="2:4" x14ac:dyDescent="0.25">
      <c r="B14" s="22" t="s">
        <v>112</v>
      </c>
      <c r="C14" s="7"/>
      <c r="D14" s="8"/>
    </row>
    <row r="15" spans="2:4" ht="15.75" thickBot="1" x14ac:dyDescent="0.3">
      <c r="B15" s="23" t="s">
        <v>113</v>
      </c>
      <c r="C15" s="9"/>
      <c r="D15" s="10"/>
    </row>
    <row r="20" spans="2:4" ht="35.25" customHeight="1" x14ac:dyDescent="0.25">
      <c r="B20" s="105"/>
      <c r="C20" s="105"/>
      <c r="D20" s="105"/>
    </row>
  </sheetData>
  <mergeCells count="2">
    <mergeCell ref="B2:D2"/>
    <mergeCell ref="B20:D20"/>
  </mergeCells>
  <pageMargins left="0.7" right="0.7" top="0.75" bottom="0.75" header="0.3" footer="0.3"/>
  <pageSetup orientation="portrait" horizont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4" ma:contentTypeDescription="Crear nuevo documento." ma:contentTypeScope="" ma:versionID="6c1c87d62862f713d503661555326abf">
  <xsd:schema xmlns:xsd="http://www.w3.org/2001/XMLSchema" xmlns:xs="http://www.w3.org/2001/XMLSchema" xmlns:p="http://schemas.microsoft.com/office/2006/metadata/properties" xmlns:ns3="064bacd2-ab02-49c4-81bb-ed40c0eb4a15" xmlns:ns4="020317a2-216a-4193-b12d-e1527c295d72" targetNamespace="http://schemas.microsoft.com/office/2006/metadata/properties" ma:root="true" ma:fieldsID="f36bf42c7cd4b32b139941a8d65e6dd1" ns3:_="" ns4:_="">
    <xsd:import namespace="064bacd2-ab02-49c4-81bb-ed40c0eb4a15"/>
    <xsd:import namespace="020317a2-216a-4193-b12d-e1527c295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064bacd2-ab02-49c4-81bb-ed40c0eb4a15" xsi:nil="true"/>
  </documentManagement>
</p:properties>
</file>

<file path=customXml/itemProps1.xml><?xml version="1.0" encoding="utf-8"?>
<ds:datastoreItem xmlns:ds="http://schemas.openxmlformats.org/officeDocument/2006/customXml" ds:itemID="{E7945C55-2BE1-411E-A745-C51FD4407BE9}">
  <ds:schemaRefs>
    <ds:schemaRef ds:uri="http://schemas.microsoft.com/sharepoint/v3/contenttype/forms"/>
  </ds:schemaRefs>
</ds:datastoreItem>
</file>

<file path=customXml/itemProps2.xml><?xml version="1.0" encoding="utf-8"?>
<ds:datastoreItem xmlns:ds="http://schemas.openxmlformats.org/officeDocument/2006/customXml" ds:itemID="{86BA6C09-40F0-4854-9804-17AE1DDCE3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bacd2-ab02-49c4-81bb-ed40c0eb4a15"/>
    <ds:schemaRef ds:uri="020317a2-216a-4193-b12d-e1527c295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BB77F1-82C4-4243-B749-576109679DC9}">
  <ds:schemaRefs>
    <ds:schemaRef ds:uri="http://schemas.microsoft.com/office/2006/metadata/properties"/>
    <ds:schemaRef ds:uri="http://schemas.microsoft.com/office/infopath/2007/PartnerControls"/>
    <ds:schemaRef ds:uri="064bacd2-ab02-49c4-81bb-ed40c0eb4a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CP</vt:lpstr>
      <vt:lpstr>Control de Cambios</vt:lpstr>
      <vt:lpstr>CP!Área_de_impresión</vt:lpstr>
      <vt:lpstr>CP!Títulos_a_imprimir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Caracterización del proceso Gestión Integral</dc:title>
  <dc:subject/>
  <dc:creator>Usuario Reuniones</dc:creator>
  <cp:keywords/>
  <dc:description/>
  <cp:lastModifiedBy>Jose Steven Triana Gutierrez</cp:lastModifiedBy>
  <cp:revision/>
  <dcterms:created xsi:type="dcterms:W3CDTF">2017-08-23T14:43:35Z</dcterms:created>
  <dcterms:modified xsi:type="dcterms:W3CDTF">2026-05-19T20:03:49Z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0x010100A39BF34C51052F4EB1722A7668941347</vt:lpwstr>
  </property>
  <property fmtid="{D5CDD505-2E9C-101B-9397-08002B2CF9AE}" pid="3" name="IconOverlay">
    <vt:lpwstr/>
  </property>
  <property fmtid="{D5CDD505-2E9C-101B-9397-08002B2CF9AE}" pid="4" name="Comentarios">
    <vt:lpwstr/>
  </property>
  <property fmtid="{D5CDD505-2E9C-101B-9397-08002B2CF9AE}" pid="5" name="Fase">
    <vt:lpwstr>a. Ficha Téncnica</vt:lpwstr>
  </property>
  <property fmtid="{D5CDD505-2E9C-101B-9397-08002B2CF9AE}" pid="6" name="_dlc_DocIdItemGuid">
    <vt:lpwstr>0db42661-a37f-45f0-90f5-8cea652153e5</vt:lpwstr>
  </property>
  <property fmtid="{D5CDD505-2E9C-101B-9397-08002B2CF9AE}" pid="7" name="eDOCS AutoSave">
    <vt:lpwstr/>
  </property>
  <property fmtid="{D5CDD505-2E9C-101B-9397-08002B2CF9AE}" pid="8" name="MSIP_Label_0e276b9b-e947-408c-8898-19de23b201e4_Enabled">
    <vt:lpwstr>true</vt:lpwstr>
  </property>
  <property fmtid="{D5CDD505-2E9C-101B-9397-08002B2CF9AE}" pid="9" name="MSIP_Label_0e276b9b-e947-408c-8898-19de23b201e4_SetDate">
    <vt:lpwstr>2026-05-19T20:03:49Z</vt:lpwstr>
  </property>
  <property fmtid="{D5CDD505-2E9C-101B-9397-08002B2CF9AE}" pid="10" name="MSIP_Label_0e276b9b-e947-408c-8898-19de23b201e4_Method">
    <vt:lpwstr>Standard</vt:lpwstr>
  </property>
  <property fmtid="{D5CDD505-2E9C-101B-9397-08002B2CF9AE}" pid="11" name="MSIP_Label_0e276b9b-e947-408c-8898-19de23b201e4_Name">
    <vt:lpwstr>Publica</vt:lpwstr>
  </property>
  <property fmtid="{D5CDD505-2E9C-101B-9397-08002B2CF9AE}" pid="12" name="MSIP_Label_0e276b9b-e947-408c-8898-19de23b201e4_SiteId">
    <vt:lpwstr>6ee94c34-bbd6-4647-a483-0e196a4de0ff</vt:lpwstr>
  </property>
  <property fmtid="{D5CDD505-2E9C-101B-9397-08002B2CF9AE}" pid="13" name="MSIP_Label_0e276b9b-e947-408c-8898-19de23b201e4_ActionId">
    <vt:lpwstr>c3f6333c-81ad-40eb-ade8-69d8564b7cb6</vt:lpwstr>
  </property>
  <property fmtid="{D5CDD505-2E9C-101B-9397-08002B2CF9AE}" pid="14" name="MSIP_Label_0e276b9b-e947-408c-8898-19de23b201e4_ContentBits">
    <vt:lpwstr>0</vt:lpwstr>
  </property>
  <property fmtid="{D5CDD505-2E9C-101B-9397-08002B2CF9AE}" pid="15" name="MSIP_Label_0e276b9b-e947-408c-8898-19de23b201e4_Tag">
    <vt:lpwstr>10, 3, 0, 1</vt:lpwstr>
  </property>
</Properties>
</file>