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D762CC6C-5DEE-4829-AA2D-BAEBC89FA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CP!$B$1:$AE$35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3" i="1" l="1"/>
  <c r="R61" i="1"/>
  <c r="B63" i="1"/>
  <c r="B62" i="1"/>
  <c r="B61" i="1"/>
  <c r="M44" i="1"/>
  <c r="B50" i="1"/>
  <c r="B49" i="1"/>
  <c r="B43" i="1"/>
  <c r="B51" i="1"/>
  <c r="M40" i="1"/>
  <c r="M41" i="1"/>
  <c r="M42" i="1"/>
  <c r="M45" i="1" l="1"/>
  <c r="M43" i="1"/>
  <c r="B39" i="1"/>
  <c r="B45" i="1"/>
  <c r="B56" i="1"/>
  <c r="B55" i="1"/>
  <c r="B54" i="1"/>
  <c r="B53" i="1"/>
  <c r="B52" i="1"/>
  <c r="B48" i="1"/>
  <c r="B47" i="1"/>
  <c r="B46" i="1"/>
  <c r="B44" i="1"/>
  <c r="B42" i="1"/>
  <c r="B41" i="1"/>
  <c r="B40" i="1"/>
  <c r="B38" i="1"/>
  <c r="M39" i="1"/>
  <c r="M37" i="1"/>
  <c r="M36" i="1"/>
  <c r="B35" i="1" l="1"/>
  <c r="M38" i="1"/>
  <c r="M35" i="1"/>
  <c r="B37" i="1"/>
  <c r="B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00000000-0006-0000-0000-000001000000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33" authorId="0" shapeId="0" xr:uid="{00000000-0006-0000-0000-000007000000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<sst xmlns="http://schemas.openxmlformats.org/spreadsheetml/2006/main" count="141" uniqueCount="115">
  <si>
    <t>NOMBRE DEL PROCESO: GESTIÓN FINANCIERA Y CONTABLE</t>
  </si>
  <si>
    <t>Código</t>
  </si>
  <si>
    <t>GFIN-C-001</t>
  </si>
  <si>
    <t>Versión</t>
  </si>
  <si>
    <t>011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</si>
  <si>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</si>
  <si>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</si>
  <si>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</si>
  <si>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</si>
  <si>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</si>
  <si>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Garantizar que los recursos financieros de la entidad sean recaudados y administrados con efectividad.</t>
  </si>
  <si>
    <t>ALCANCE</t>
  </si>
  <si>
    <t>Desde el anteproyecto del presupuesto su aprobación , ejecución hasta la incorporación en los estados financieros</t>
  </si>
  <si>
    <t>RESPONSABLE</t>
  </si>
  <si>
    <r>
      <rPr>
        <b/>
        <sz val="11"/>
        <rFont val="Verdana"/>
        <family val="2"/>
      </rPr>
      <t xml:space="preserve">Líder Estratégico
</t>
    </r>
    <r>
      <rPr>
        <sz val="11"/>
        <rFont val="Verdana"/>
        <family val="2"/>
      </rPr>
      <t xml:space="preserve">Secretaría General
</t>
    </r>
    <r>
      <rPr>
        <b/>
        <sz val="11"/>
        <rFont val="Verdana"/>
        <family val="2"/>
      </rPr>
      <t xml:space="preserve">Responsables de la actualización
</t>
    </r>
    <r>
      <rPr>
        <sz val="11"/>
        <rFont val="Verdana"/>
        <family val="2"/>
      </rPr>
      <t>Director Financiero, Coordinador del Grupo de Presupuesto, Coodinador del Grupo de Tesorería, Coordinador del Grupo de Contabilidad, Coordinador del Grupo de Cartera, Coordinador del Grupo de Cobro Coactivo y Judicial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</si>
  <si>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</si>
  <si>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</si>
  <si>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</si>
  <si>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</si>
  <si>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</si>
  <si>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</si>
  <si>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Todos los procesos</t>
  </si>
  <si>
    <t xml:space="preserve">Proyección de gastos e ingresos </t>
  </si>
  <si>
    <t>P</t>
  </si>
  <si>
    <t>Diseñar la propuesta de anteproyecto de presupuesto</t>
  </si>
  <si>
    <t>Anteproyecto de presupuesto</t>
  </si>
  <si>
    <t>Entidades estatales (MinHacienda y MinCIT) y órganos de control</t>
  </si>
  <si>
    <t>Sociedades y personas sujetos a vigilancia y control
Gestión Financiera y Contable</t>
  </si>
  <si>
    <t>Estados financieros reportados por las sociedades objeto de cobro de contribución y registro contable</t>
  </si>
  <si>
    <t xml:space="preserve">Planear el proceso de generación y cobro de la Contribución </t>
  </si>
  <si>
    <t>Resolución de tarifa de la contribución para su cobro persuasivo y coactivo a nivel nacional</t>
  </si>
  <si>
    <t>Todas las sociedades objeto de control y vigilancia- Internamente Grupo de Cartera</t>
  </si>
  <si>
    <t>Cuenta Unica Nacional - CUN</t>
  </si>
  <si>
    <t>Proyección Traslados a al CUN</t>
  </si>
  <si>
    <t>Planear la oportunidad de traslados de excedentes de tesoreria a la CUN conservando el acuerdo de reciprocidad</t>
  </si>
  <si>
    <t>Conciliación con la CUN</t>
  </si>
  <si>
    <t>Entes de control e internamente Grupo de Tesoreria y Contabilidad</t>
  </si>
  <si>
    <t>Entidades del estado</t>
  </si>
  <si>
    <t>Ley y decreto de liquidación del presupuesto</t>
  </si>
  <si>
    <t>H</t>
  </si>
  <si>
    <t>Desagregación del Presupuesto</t>
  </si>
  <si>
    <t>Presupuesto Oficial Desagregado</t>
  </si>
  <si>
    <t>Todos los procesos
Otras entidades estatales, 
ciudadanía en general</t>
  </si>
  <si>
    <t>Gestión Estratégica; Gestión Financiera y Contable; Gestión Contractual; Gestión de Infraestructura Física</t>
  </si>
  <si>
    <t>Plan anual de adquisiciones</t>
  </si>
  <si>
    <t>Ejecutar el presupuesto (compromisos, obligaciones, pagos de la vigencia, reservas presupuestales y cuentas por pagar)</t>
  </si>
  <si>
    <t>Registro de compromisos, obligaciones  y pagos en el SIIF nación</t>
  </si>
  <si>
    <t>Todos los procesos
Otras entidades estatales, ciudadanía en general</t>
  </si>
  <si>
    <t>Gestión Financiera y Contable</t>
  </si>
  <si>
    <t>Derechos de cobro</t>
  </si>
  <si>
    <t>Llevar a cabo el proceso de cobro persuasivo y coactivo</t>
  </si>
  <si>
    <t>Pago y  acuerdo de pago</t>
  </si>
  <si>
    <t>Gestión Financiera y Contable, otras entidades estatales, ciudadanía en general</t>
  </si>
  <si>
    <t>Reportes de Hacienda para conciliar</t>
  </si>
  <si>
    <t>Conciliar la información de las dos entidades</t>
  </si>
  <si>
    <t>Conciliación CUN</t>
  </si>
  <si>
    <t>Entidades estatales y de control e internamente Grupo de Tesoreria y Contabilidad</t>
  </si>
  <si>
    <t>Gestión Financiera y Contable, ciudadanía en general</t>
  </si>
  <si>
    <t>Obligaciones de pago</t>
  </si>
  <si>
    <t>Programar, realizar y verificar los pagos</t>
  </si>
  <si>
    <t>Cronogramas de pago, Comprobantes de pago y  conciliaciones de pagos efectuados</t>
  </si>
  <si>
    <t>Ciudadanía en general, Entidades estatales, Gestión Financiera y Contable</t>
  </si>
  <si>
    <t>Causación de Ingresos</t>
  </si>
  <si>
    <t>Registrar los ingresos (Contribuciones, multas y otros) en el aplicativo SIIF Nación</t>
  </si>
  <si>
    <t xml:space="preserve">Reportes de ejecución de ingresos </t>
  </si>
  <si>
    <t>Entidades estatales, Gestión Financiera y Contable</t>
  </si>
  <si>
    <t>Consolidación de la información contable de los diferentes procesos</t>
  </si>
  <si>
    <t xml:space="preserve">Elaborar y certificar los estados financieros de acuerdo con las  normas vigentes y ente rector </t>
  </si>
  <si>
    <t>Estados financieros de la entidad</t>
  </si>
  <si>
    <t>Entidades estatales, órganos de control, Gestión Financiera y Contable</t>
  </si>
  <si>
    <t>Proceso Gestión Integral</t>
  </si>
  <si>
    <t>Orientaciones y directrices contempladas en los sistemas de gestión</t>
  </si>
  <si>
    <t>Implementación de los sistemas de gestión: Ambiental, Calidad, Seguridad de la información, Seguridad y Salud en el Trabajo y Empresa Familiarmente Responsable</t>
  </si>
  <si>
    <t>Cumplimiento de requisitos en el marco de cada sistema de gestión y entrega de servicios que satisfagan las expectativas de los usuarios</t>
  </si>
  <si>
    <t>Todos los procesos
Usuarios internos y externos
Entes certificadores
Entes de control</t>
  </si>
  <si>
    <t>Informe de ejecución presupuestal</t>
  </si>
  <si>
    <t>V</t>
  </si>
  <si>
    <t>Verificar el cumplimiento de las metas</t>
  </si>
  <si>
    <t xml:space="preserve">Informe de cumplimiento de metas </t>
  </si>
  <si>
    <t xml:space="preserve">Reportes de las diferentes dependencias de la Entidad que generen transacciones </t>
  </si>
  <si>
    <t>Conciliar los registros contables con todas las áreas de la Entidad que generen transacciones</t>
  </si>
  <si>
    <t xml:space="preserve">Conciliaciones </t>
  </si>
  <si>
    <t>Operaciones dentro del Catalogo de clasificación presupuestal CCP - Usos presupuestales</t>
  </si>
  <si>
    <t>Verificar la correcta clasificación de los usos presupuestales</t>
  </si>
  <si>
    <t>Informes financieros</t>
  </si>
  <si>
    <t xml:space="preserve">Procesos de incobrabilidad de la obligación </t>
  </si>
  <si>
    <t>A</t>
  </si>
  <si>
    <t>Llevar a cabo el proceso de Castigo de Cartera en el comité Cartera</t>
  </si>
  <si>
    <t>Acta del comité y resolución de castigo de cartera. Registro contable</t>
  </si>
  <si>
    <t>Evaluación y Control, 
Entidades del estado y órganos de control
Gestión Estratégica; Gestión Integral; Gestión del Talento Humano; Gestión de Infraestructura Física</t>
  </si>
  <si>
    <t>Informes de Auditorias,  resultados de indicadores, oportunidades de mejora</t>
  </si>
  <si>
    <t>Tomar acciones correctivas, preventivas y de mejora para mitigar las posibles desviaciones y  riesgos del proceso</t>
  </si>
  <si>
    <t>Planes de mejoramiento</t>
  </si>
  <si>
    <t>DOCUMENTOS ASOCIADOS</t>
  </si>
  <si>
    <t>DOCUMENTOS</t>
  </si>
  <si>
    <t>FORMATOS</t>
  </si>
  <si>
    <t>EXTERNOS</t>
  </si>
  <si>
    <t>Certificados, paz y salvos, Facturas, informes
Actas de Reunión, Oficios,  Resoluciones</t>
  </si>
  <si>
    <t xml:space="preserve">MEDICIÓN Y CONTROL </t>
  </si>
  <si>
    <t>REQUISITOS LEGALES</t>
  </si>
  <si>
    <t xml:space="preserve">OTROS  REQUISITOS SGI </t>
  </si>
  <si>
    <t>No Aplica</t>
  </si>
  <si>
    <t>Otros requisitos (Según aplique)</t>
  </si>
  <si>
    <t>RECURSOS</t>
  </si>
  <si>
    <t xml:space="preserve">Recursos humanos y recursos financieros
Infraestructura: Puestos de trabajos, equipos tecnológicos, papelería </t>
  </si>
  <si>
    <t xml:space="preserve">APROBACIÓN </t>
  </si>
  <si>
    <t>Nombre</t>
  </si>
  <si>
    <t>Cargo</t>
  </si>
  <si>
    <t>Elaboró:</t>
  </si>
  <si>
    <t>Revisó:</t>
  </si>
  <si>
    <t xml:space="preserve">Aprobó:
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</si>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</sst>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u/>
      <sz val="11"/>
      <color theme="1"/>
      <name val="Nunito"/>
    </font>
    <font>
      <b/>
      <sz val="11"/>
      <color theme="1"/>
      <name val="Arial"/>
      <family val="2"/>
    </font>
    <font>
      <b/>
      <sz val="12"/>
      <color theme="1"/>
      <name val="Nunito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u/>
      <sz val="11"/>
      <color theme="10"/>
      <name val="Verdana"/>
      <family val="2"/>
    </font>
    <font>
      <sz val="11"/>
      <color rgb="FF0000FF"/>
      <name val="Verdana"/>
      <family val="2"/>
    </font>
    <font>
      <u/>
      <sz val="12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21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7" fillId="0" borderId="9" xfId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4"/>
  <sheetViews>
    <sheetView showGridLines="0" tabSelected="1" topLeftCell="H49" zoomScale="85" zoomScaleNormal="85" workbookViewId="0">
      <selection activeCell="R58" sqref="R58:AE60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103"/>
      <c r="C1" s="103"/>
      <c r="D1" s="103"/>
      <c r="E1" s="103"/>
      <c r="F1" s="103"/>
      <c r="G1" s="103"/>
      <c r="H1" s="103"/>
      <c r="I1" s="98" t="s">
        <v>0</v>
      </c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7" t="s">
        <v>1</v>
      </c>
      <c r="W1" s="97"/>
      <c r="X1" s="97"/>
      <c r="Y1" s="97"/>
      <c r="Z1" s="97"/>
      <c r="AA1" s="99" t="s">
        <v>2</v>
      </c>
      <c r="AB1" s="99"/>
      <c r="AC1" s="99"/>
      <c r="AD1" s="99"/>
      <c r="AE1" s="99"/>
    </row>
    <row r="2" spans="1:31" ht="30" customHeight="1" x14ac:dyDescent="0.25">
      <c r="A2" s="1"/>
      <c r="B2" s="103"/>
      <c r="C2" s="103"/>
      <c r="D2" s="103"/>
      <c r="E2" s="103"/>
      <c r="F2" s="103"/>
      <c r="G2" s="103"/>
      <c r="H2" s="103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 t="s">
        <v>3</v>
      </c>
      <c r="W2" s="97"/>
      <c r="X2" s="97"/>
      <c r="Y2" s="97"/>
      <c r="Z2" s="97"/>
      <c r="AA2" s="100" t="s">
        <v>4</v>
      </c>
      <c r="AB2" s="100"/>
      <c r="AC2" s="100"/>
      <c r="AD2" s="100"/>
      <c r="AE2" s="100"/>
    </row>
    <row r="3" spans="1:31" ht="30" customHeight="1" x14ac:dyDescent="0.25">
      <c r="A3" s="1"/>
      <c r="B3" s="103"/>
      <c r="C3" s="103"/>
      <c r="D3" s="103"/>
      <c r="E3" s="103"/>
      <c r="F3" s="103"/>
      <c r="G3" s="103"/>
      <c r="H3" s="103"/>
      <c r="I3" s="98" t="s">
        <v>5</v>
      </c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7" t="s">
        <v>6</v>
      </c>
      <c r="W3" s="97"/>
      <c r="X3" s="97"/>
      <c r="Y3" s="97"/>
      <c r="Z3" s="97"/>
      <c r="AA3" s="102">
        <v>44764</v>
      </c>
      <c r="AB3" s="99"/>
      <c r="AC3" s="99"/>
      <c r="AD3" s="99"/>
      <c r="AE3" s="99"/>
    </row>
    <row r="4" spans="1:31" ht="30" customHeight="1" x14ac:dyDescent="0.25">
      <c r="A4" s="1"/>
      <c r="B4" s="103"/>
      <c r="C4" s="103"/>
      <c r="D4" s="103"/>
      <c r="E4" s="103"/>
      <c r="F4" s="103"/>
      <c r="G4" s="103"/>
      <c r="H4" s="103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 t="s">
        <v>7</v>
      </c>
      <c r="W4" s="97"/>
      <c r="X4" s="97"/>
      <c r="Y4" s="97"/>
      <c r="Z4" s="97"/>
      <c r="AA4" s="101" t="s">
        <v>8</v>
      </c>
      <c r="AB4" s="101"/>
      <c r="AC4" s="101"/>
      <c r="AD4" s="101"/>
      <c r="AE4" s="101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109" t="s">
        <v>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</row>
    <row r="7" spans="1:31" ht="49.5" customHeight="1" x14ac:dyDescent="0.25">
      <c r="A7" s="1"/>
      <c r="B7" s="110" t="s">
        <v>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</row>
    <row r="8" spans="1:31" ht="8.1" customHeight="1" x14ac:dyDescent="0.25">
      <c r="A8" s="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</row>
    <row r="9" spans="1:31" ht="24.95" customHeight="1" x14ac:dyDescent="0.25">
      <c r="A9" s="1"/>
      <c r="B9" s="109" t="s">
        <v>11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</row>
    <row r="10" spans="1:31" ht="48.75" customHeight="1" x14ac:dyDescent="0.25">
      <c r="A10" s="1"/>
      <c r="B10" s="110" t="s">
        <v>12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</row>
    <row r="11" spans="1:31" ht="8.1" customHeight="1" x14ac:dyDescent="0.25">
      <c r="A11" s="1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</row>
    <row r="12" spans="1:31" ht="24.95" customHeight="1" x14ac:dyDescent="0.25">
      <c r="A12" s="1"/>
      <c r="B12" s="109" t="s">
        <v>13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1:31" ht="89.25" customHeight="1" x14ac:dyDescent="0.25">
      <c r="A13" s="1"/>
      <c r="B13" s="104" t="s">
        <v>14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6"/>
    </row>
    <row r="14" spans="1:31" ht="8.1" customHeight="1" x14ac:dyDescent="0.25">
      <c r="A14" s="1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</row>
    <row r="15" spans="1:31" s="5" customFormat="1" ht="31.5" customHeight="1" x14ac:dyDescent="0.25">
      <c r="A15" s="4"/>
      <c r="B15" s="64" t="s">
        <v>15</v>
      </c>
      <c r="C15" s="64"/>
      <c r="D15" s="64"/>
      <c r="E15" s="64" t="s">
        <v>16</v>
      </c>
      <c r="F15" s="64"/>
      <c r="G15" s="64"/>
      <c r="H15" s="64"/>
      <c r="I15" s="64"/>
      <c r="J15" s="64" t="s">
        <v>17</v>
      </c>
      <c r="K15" s="64"/>
      <c r="L15" s="40" t="s">
        <v>18</v>
      </c>
      <c r="M15" s="41"/>
      <c r="N15" s="41"/>
      <c r="O15" s="41"/>
      <c r="P15" s="41"/>
      <c r="Q15" s="41"/>
      <c r="R15" s="41"/>
      <c r="S15" s="41"/>
      <c r="T15" s="42"/>
      <c r="U15" s="64" t="s">
        <v>19</v>
      </c>
      <c r="V15" s="64"/>
      <c r="W15" s="64"/>
      <c r="X15" s="64"/>
      <c r="Y15" s="64"/>
      <c r="Z15" s="64" t="s">
        <v>20</v>
      </c>
      <c r="AA15" s="64"/>
      <c r="AB15" s="64"/>
      <c r="AC15" s="64"/>
      <c r="AD15" s="64"/>
      <c r="AE15" s="64"/>
    </row>
    <row r="16" spans="1:31" ht="42.75" customHeight="1" x14ac:dyDescent="0.25">
      <c r="A16" s="3"/>
      <c r="B16" s="108" t="s">
        <v>21</v>
      </c>
      <c r="C16" s="108"/>
      <c r="D16" s="108"/>
      <c r="E16" s="108" t="s">
        <v>22</v>
      </c>
      <c r="F16" s="108"/>
      <c r="G16" s="108"/>
      <c r="H16" s="108"/>
      <c r="I16" s="108"/>
      <c r="J16" s="108" t="s">
        <v>23</v>
      </c>
      <c r="K16" s="108"/>
      <c r="L16" s="61" t="s">
        <v>24</v>
      </c>
      <c r="M16" s="62"/>
      <c r="N16" s="62"/>
      <c r="O16" s="62"/>
      <c r="P16" s="62"/>
      <c r="Q16" s="62"/>
      <c r="R16" s="62"/>
      <c r="S16" s="62"/>
      <c r="T16" s="63"/>
      <c r="U16" s="61" t="s">
        <v>25</v>
      </c>
      <c r="V16" s="62"/>
      <c r="W16" s="62"/>
      <c r="X16" s="62"/>
      <c r="Y16" s="63"/>
      <c r="Z16" s="61" t="s">
        <v>26</v>
      </c>
      <c r="AA16" s="62"/>
      <c r="AB16" s="62"/>
      <c r="AC16" s="62"/>
      <c r="AD16" s="62"/>
      <c r="AE16" s="63"/>
    </row>
    <row r="17" spans="1:31" ht="82.5" customHeight="1" x14ac:dyDescent="0.25">
      <c r="A17" s="3"/>
      <c r="B17" s="61" t="s">
        <v>27</v>
      </c>
      <c r="C17" s="62"/>
      <c r="D17" s="63"/>
      <c r="E17" s="61" t="s">
        <v>28</v>
      </c>
      <c r="F17" s="62"/>
      <c r="G17" s="62"/>
      <c r="H17" s="62"/>
      <c r="I17" s="63"/>
      <c r="J17" s="61" t="s">
        <v>23</v>
      </c>
      <c r="K17" s="63"/>
      <c r="L17" s="61" t="s">
        <v>29</v>
      </c>
      <c r="M17" s="62"/>
      <c r="N17" s="62"/>
      <c r="O17" s="62"/>
      <c r="P17" s="62"/>
      <c r="Q17" s="62"/>
      <c r="R17" s="62"/>
      <c r="S17" s="62"/>
      <c r="T17" s="63"/>
      <c r="U17" s="61" t="s">
        <v>30</v>
      </c>
      <c r="V17" s="62"/>
      <c r="W17" s="62"/>
      <c r="X17" s="62"/>
      <c r="Y17" s="63"/>
      <c r="Z17" s="61" t="s">
        <v>31</v>
      </c>
      <c r="AA17" s="62"/>
      <c r="AB17" s="62"/>
      <c r="AC17" s="62"/>
      <c r="AD17" s="62"/>
      <c r="AE17" s="63"/>
    </row>
    <row r="18" spans="1:31" ht="41.25" customHeight="1" x14ac:dyDescent="0.25">
      <c r="A18" s="3"/>
      <c r="B18" s="61" t="s">
        <v>32</v>
      </c>
      <c r="C18" s="62"/>
      <c r="D18" s="63"/>
      <c r="E18" s="61" t="s">
        <v>33</v>
      </c>
      <c r="F18" s="62"/>
      <c r="G18" s="62"/>
      <c r="H18" s="62"/>
      <c r="I18" s="63"/>
      <c r="J18" s="61" t="s">
        <v>23</v>
      </c>
      <c r="K18" s="63"/>
      <c r="L18" s="61" t="s">
        <v>34</v>
      </c>
      <c r="M18" s="62"/>
      <c r="N18" s="62"/>
      <c r="O18" s="62"/>
      <c r="P18" s="62"/>
      <c r="Q18" s="62"/>
      <c r="R18" s="62"/>
      <c r="S18" s="62"/>
      <c r="T18" s="63"/>
      <c r="U18" s="61" t="s">
        <v>35</v>
      </c>
      <c r="V18" s="62"/>
      <c r="W18" s="62"/>
      <c r="X18" s="62"/>
      <c r="Y18" s="63"/>
      <c r="Z18" s="61" t="s">
        <v>36</v>
      </c>
      <c r="AA18" s="62"/>
      <c r="AB18" s="62"/>
      <c r="AC18" s="62"/>
      <c r="AD18" s="62"/>
      <c r="AE18" s="63"/>
    </row>
    <row r="19" spans="1:31" ht="51" customHeight="1" x14ac:dyDescent="0.25">
      <c r="A19" s="3"/>
      <c r="B19" s="61" t="s">
        <v>37</v>
      </c>
      <c r="C19" s="62"/>
      <c r="D19" s="63"/>
      <c r="E19" s="61" t="s">
        <v>38</v>
      </c>
      <c r="F19" s="62"/>
      <c r="G19" s="62"/>
      <c r="H19" s="62"/>
      <c r="I19" s="63"/>
      <c r="J19" s="61" t="s">
        <v>39</v>
      </c>
      <c r="K19" s="63"/>
      <c r="L19" s="61" t="s">
        <v>40</v>
      </c>
      <c r="M19" s="62"/>
      <c r="N19" s="62"/>
      <c r="O19" s="62"/>
      <c r="P19" s="62"/>
      <c r="Q19" s="62"/>
      <c r="R19" s="62"/>
      <c r="S19" s="62"/>
      <c r="T19" s="63"/>
      <c r="U19" s="61" t="s">
        <v>41</v>
      </c>
      <c r="V19" s="62"/>
      <c r="W19" s="62"/>
      <c r="X19" s="62"/>
      <c r="Y19" s="63"/>
      <c r="Z19" s="61" t="s">
        <v>42</v>
      </c>
      <c r="AA19" s="62"/>
      <c r="AB19" s="62"/>
      <c r="AC19" s="62"/>
      <c r="AD19" s="62"/>
      <c r="AE19" s="63"/>
    </row>
    <row r="20" spans="1:31" ht="105" customHeight="1" x14ac:dyDescent="0.25">
      <c r="A20" s="3"/>
      <c r="B20" s="61" t="s">
        <v>43</v>
      </c>
      <c r="C20" s="62"/>
      <c r="D20" s="63"/>
      <c r="E20" s="61" t="s">
        <v>44</v>
      </c>
      <c r="F20" s="62"/>
      <c r="G20" s="62"/>
      <c r="H20" s="62"/>
      <c r="I20" s="63"/>
      <c r="J20" s="61" t="s">
        <v>39</v>
      </c>
      <c r="K20" s="63"/>
      <c r="L20" s="61" t="s">
        <v>45</v>
      </c>
      <c r="M20" s="62"/>
      <c r="N20" s="62"/>
      <c r="O20" s="62"/>
      <c r="P20" s="62"/>
      <c r="Q20" s="62"/>
      <c r="R20" s="62"/>
      <c r="S20" s="62"/>
      <c r="T20" s="63"/>
      <c r="U20" s="61" t="s">
        <v>46</v>
      </c>
      <c r="V20" s="62"/>
      <c r="W20" s="62"/>
      <c r="X20" s="62"/>
      <c r="Y20" s="63"/>
      <c r="Z20" s="61" t="s">
        <v>47</v>
      </c>
      <c r="AA20" s="62"/>
      <c r="AB20" s="62"/>
      <c r="AC20" s="62"/>
      <c r="AD20" s="62"/>
      <c r="AE20" s="63"/>
    </row>
    <row r="21" spans="1:31" ht="48.75" customHeight="1" x14ac:dyDescent="0.25">
      <c r="A21" s="3"/>
      <c r="B21" s="61" t="s">
        <v>48</v>
      </c>
      <c r="C21" s="62"/>
      <c r="D21" s="63"/>
      <c r="E21" s="61" t="s">
        <v>49</v>
      </c>
      <c r="F21" s="62"/>
      <c r="G21" s="62"/>
      <c r="H21" s="62"/>
      <c r="I21" s="63"/>
      <c r="J21" s="61" t="s">
        <v>39</v>
      </c>
      <c r="K21" s="63"/>
      <c r="L21" s="61" t="s">
        <v>50</v>
      </c>
      <c r="M21" s="62"/>
      <c r="N21" s="62"/>
      <c r="O21" s="62"/>
      <c r="P21" s="62"/>
      <c r="Q21" s="62"/>
      <c r="R21" s="62"/>
      <c r="S21" s="62"/>
      <c r="T21" s="63"/>
      <c r="U21" s="61" t="s">
        <v>51</v>
      </c>
      <c r="V21" s="62"/>
      <c r="W21" s="62"/>
      <c r="X21" s="62"/>
      <c r="Y21" s="63"/>
      <c r="Z21" s="61" t="s">
        <v>52</v>
      </c>
      <c r="AA21" s="62"/>
      <c r="AB21" s="62"/>
      <c r="AC21" s="62"/>
      <c r="AD21" s="62"/>
      <c r="AE21" s="63"/>
    </row>
    <row r="22" spans="1:31" ht="54.75" customHeight="1" x14ac:dyDescent="0.25">
      <c r="A22" s="3"/>
      <c r="B22" s="61" t="s">
        <v>32</v>
      </c>
      <c r="C22" s="62"/>
      <c r="D22" s="63"/>
      <c r="E22" s="61" t="s">
        <v>53</v>
      </c>
      <c r="F22" s="62"/>
      <c r="G22" s="62"/>
      <c r="H22" s="62"/>
      <c r="I22" s="63"/>
      <c r="J22" s="61" t="s">
        <v>39</v>
      </c>
      <c r="K22" s="63"/>
      <c r="L22" s="61" t="s">
        <v>54</v>
      </c>
      <c r="M22" s="62"/>
      <c r="N22" s="62"/>
      <c r="O22" s="62"/>
      <c r="P22" s="62"/>
      <c r="Q22" s="62"/>
      <c r="R22" s="62"/>
      <c r="S22" s="62"/>
      <c r="T22" s="63"/>
      <c r="U22" s="61" t="s">
        <v>55</v>
      </c>
      <c r="V22" s="62"/>
      <c r="W22" s="62"/>
      <c r="X22" s="62"/>
      <c r="Y22" s="63"/>
      <c r="Z22" s="61" t="s">
        <v>56</v>
      </c>
      <c r="AA22" s="62"/>
      <c r="AB22" s="62"/>
      <c r="AC22" s="62"/>
      <c r="AD22" s="62"/>
      <c r="AE22" s="63"/>
    </row>
    <row r="23" spans="1:31" ht="50.25" customHeight="1" x14ac:dyDescent="0.25">
      <c r="A23" s="3"/>
      <c r="B23" s="61" t="s">
        <v>57</v>
      </c>
      <c r="C23" s="62"/>
      <c r="D23" s="63"/>
      <c r="E23" s="61" t="s">
        <v>58</v>
      </c>
      <c r="F23" s="62"/>
      <c r="G23" s="62"/>
      <c r="H23" s="62"/>
      <c r="I23" s="63"/>
      <c r="J23" s="111" t="s">
        <v>39</v>
      </c>
      <c r="K23" s="112"/>
      <c r="L23" s="61" t="s">
        <v>59</v>
      </c>
      <c r="M23" s="62"/>
      <c r="N23" s="62"/>
      <c r="O23" s="62"/>
      <c r="P23" s="62"/>
      <c r="Q23" s="62"/>
      <c r="R23" s="62"/>
      <c r="S23" s="62"/>
      <c r="T23" s="63"/>
      <c r="U23" s="61" t="s">
        <v>60</v>
      </c>
      <c r="V23" s="62"/>
      <c r="W23" s="62"/>
      <c r="X23" s="62"/>
      <c r="Y23" s="63"/>
      <c r="Z23" s="61" t="s">
        <v>61</v>
      </c>
      <c r="AA23" s="62"/>
      <c r="AB23" s="62"/>
      <c r="AC23" s="62"/>
      <c r="AD23" s="62"/>
      <c r="AE23" s="63"/>
    </row>
    <row r="24" spans="1:31" ht="51" customHeight="1" x14ac:dyDescent="0.25">
      <c r="A24" s="3"/>
      <c r="B24" s="61" t="s">
        <v>48</v>
      </c>
      <c r="C24" s="62"/>
      <c r="D24" s="63"/>
      <c r="E24" s="61" t="s">
        <v>62</v>
      </c>
      <c r="F24" s="62"/>
      <c r="G24" s="62"/>
      <c r="H24" s="62"/>
      <c r="I24" s="63"/>
      <c r="J24" s="111" t="s">
        <v>39</v>
      </c>
      <c r="K24" s="112"/>
      <c r="L24" s="61" t="s">
        <v>63</v>
      </c>
      <c r="M24" s="62"/>
      <c r="N24" s="62"/>
      <c r="O24" s="62"/>
      <c r="P24" s="62"/>
      <c r="Q24" s="62"/>
      <c r="R24" s="62"/>
      <c r="S24" s="62"/>
      <c r="T24" s="63"/>
      <c r="U24" s="61" t="s">
        <v>64</v>
      </c>
      <c r="V24" s="62"/>
      <c r="W24" s="62"/>
      <c r="X24" s="62"/>
      <c r="Y24" s="63"/>
      <c r="Z24" s="61" t="s">
        <v>61</v>
      </c>
      <c r="AA24" s="62"/>
      <c r="AB24" s="62"/>
      <c r="AC24" s="62"/>
      <c r="AD24" s="62"/>
      <c r="AE24" s="63"/>
    </row>
    <row r="25" spans="1:31" ht="51" customHeight="1" x14ac:dyDescent="0.25">
      <c r="A25" s="3"/>
      <c r="B25" s="61" t="s">
        <v>65</v>
      </c>
      <c r="C25" s="62"/>
      <c r="D25" s="63"/>
      <c r="E25" s="61" t="s">
        <v>66</v>
      </c>
      <c r="F25" s="62"/>
      <c r="G25" s="62"/>
      <c r="H25" s="62"/>
      <c r="I25" s="63"/>
      <c r="J25" s="111" t="s">
        <v>39</v>
      </c>
      <c r="K25" s="112"/>
      <c r="L25" s="61" t="s">
        <v>67</v>
      </c>
      <c r="M25" s="62"/>
      <c r="N25" s="62"/>
      <c r="O25" s="62"/>
      <c r="P25" s="62"/>
      <c r="Q25" s="62"/>
      <c r="R25" s="62"/>
      <c r="S25" s="62"/>
      <c r="T25" s="63"/>
      <c r="U25" s="61" t="s">
        <v>68</v>
      </c>
      <c r="V25" s="62"/>
      <c r="W25" s="62"/>
      <c r="X25" s="62"/>
      <c r="Y25" s="63"/>
      <c r="Z25" s="61" t="s">
        <v>69</v>
      </c>
      <c r="AA25" s="62"/>
      <c r="AB25" s="62"/>
      <c r="AC25" s="62"/>
      <c r="AD25" s="62"/>
      <c r="AE25" s="63"/>
    </row>
    <row r="26" spans="1:31" ht="66.75" customHeight="1" x14ac:dyDescent="0.25">
      <c r="A26" s="3"/>
      <c r="B26" s="61" t="s">
        <v>70</v>
      </c>
      <c r="C26" s="62"/>
      <c r="D26" s="63"/>
      <c r="E26" s="61" t="s">
        <v>71</v>
      </c>
      <c r="F26" s="62"/>
      <c r="G26" s="62"/>
      <c r="H26" s="62"/>
      <c r="I26" s="63"/>
      <c r="J26" s="111" t="s">
        <v>39</v>
      </c>
      <c r="K26" s="112"/>
      <c r="L26" s="61" t="s">
        <v>72</v>
      </c>
      <c r="M26" s="62"/>
      <c r="N26" s="62"/>
      <c r="O26" s="62"/>
      <c r="P26" s="62"/>
      <c r="Q26" s="62"/>
      <c r="R26" s="62"/>
      <c r="S26" s="62"/>
      <c r="T26" s="63"/>
      <c r="U26" s="61" t="s">
        <v>73</v>
      </c>
      <c r="V26" s="62"/>
      <c r="W26" s="62"/>
      <c r="X26" s="62"/>
      <c r="Y26" s="63"/>
      <c r="Z26" s="61" t="s">
        <v>74</v>
      </c>
      <c r="AA26" s="62"/>
      <c r="AB26" s="62"/>
      <c r="AC26" s="62"/>
      <c r="AD26" s="62"/>
      <c r="AE26" s="63"/>
    </row>
    <row r="27" spans="1:31" ht="44.25" customHeight="1" x14ac:dyDescent="0.25">
      <c r="A27" s="3"/>
      <c r="B27" s="61" t="s">
        <v>48</v>
      </c>
      <c r="C27" s="62"/>
      <c r="D27" s="63"/>
      <c r="E27" s="61" t="s">
        <v>75</v>
      </c>
      <c r="F27" s="62"/>
      <c r="G27" s="62"/>
      <c r="H27" s="62"/>
      <c r="I27" s="63"/>
      <c r="J27" s="111" t="s">
        <v>76</v>
      </c>
      <c r="K27" s="112"/>
      <c r="L27" s="61" t="s">
        <v>77</v>
      </c>
      <c r="M27" s="62"/>
      <c r="N27" s="62"/>
      <c r="O27" s="62"/>
      <c r="P27" s="62"/>
      <c r="Q27" s="62"/>
      <c r="R27" s="62"/>
      <c r="S27" s="62"/>
      <c r="T27" s="63"/>
      <c r="U27" s="61" t="s">
        <v>78</v>
      </c>
      <c r="V27" s="62"/>
      <c r="W27" s="62"/>
      <c r="X27" s="62"/>
      <c r="Y27" s="63"/>
      <c r="Z27" s="61" t="s">
        <v>26</v>
      </c>
      <c r="AA27" s="62"/>
      <c r="AB27" s="62"/>
      <c r="AC27" s="62"/>
      <c r="AD27" s="62"/>
      <c r="AE27" s="63"/>
    </row>
    <row r="28" spans="1:31" ht="56.25" customHeight="1" x14ac:dyDescent="0.25">
      <c r="A28" s="3"/>
      <c r="B28" s="61" t="s">
        <v>48</v>
      </c>
      <c r="C28" s="62"/>
      <c r="D28" s="63"/>
      <c r="E28" s="61" t="s">
        <v>79</v>
      </c>
      <c r="F28" s="62"/>
      <c r="G28" s="62"/>
      <c r="H28" s="62"/>
      <c r="I28" s="63"/>
      <c r="J28" s="111" t="s">
        <v>76</v>
      </c>
      <c r="K28" s="112"/>
      <c r="L28" s="61" t="s">
        <v>80</v>
      </c>
      <c r="M28" s="62"/>
      <c r="N28" s="62"/>
      <c r="O28" s="62"/>
      <c r="P28" s="62"/>
      <c r="Q28" s="62"/>
      <c r="R28" s="62"/>
      <c r="S28" s="62"/>
      <c r="T28" s="63"/>
      <c r="U28" s="61" t="s">
        <v>81</v>
      </c>
      <c r="V28" s="62"/>
      <c r="W28" s="62"/>
      <c r="X28" s="62"/>
      <c r="Y28" s="63"/>
      <c r="Z28" s="61" t="s">
        <v>69</v>
      </c>
      <c r="AA28" s="62"/>
      <c r="AB28" s="62"/>
      <c r="AC28" s="62"/>
      <c r="AD28" s="62"/>
      <c r="AE28" s="63"/>
    </row>
    <row r="29" spans="1:31" ht="37.5" customHeight="1" x14ac:dyDescent="0.25">
      <c r="A29" s="3"/>
      <c r="B29" s="61" t="s">
        <v>48</v>
      </c>
      <c r="C29" s="62"/>
      <c r="D29" s="63"/>
      <c r="E29" s="61" t="s">
        <v>82</v>
      </c>
      <c r="F29" s="62"/>
      <c r="G29" s="62"/>
      <c r="H29" s="62"/>
      <c r="I29" s="63"/>
      <c r="J29" s="111" t="s">
        <v>76</v>
      </c>
      <c r="K29" s="112"/>
      <c r="L29" s="61" t="s">
        <v>83</v>
      </c>
      <c r="M29" s="62"/>
      <c r="N29" s="62"/>
      <c r="O29" s="62"/>
      <c r="P29" s="62"/>
      <c r="Q29" s="62"/>
      <c r="R29" s="62"/>
      <c r="S29" s="62"/>
      <c r="T29" s="63"/>
      <c r="U29" s="61" t="s">
        <v>84</v>
      </c>
      <c r="V29" s="62"/>
      <c r="W29" s="62"/>
      <c r="X29" s="62"/>
      <c r="Y29" s="63"/>
      <c r="Z29" s="61" t="s">
        <v>69</v>
      </c>
      <c r="AA29" s="62"/>
      <c r="AB29" s="62"/>
      <c r="AC29" s="62"/>
      <c r="AD29" s="62"/>
      <c r="AE29" s="63"/>
    </row>
    <row r="30" spans="1:31" ht="36.75" customHeight="1" x14ac:dyDescent="0.25">
      <c r="A30" s="3"/>
      <c r="B30" s="61" t="s">
        <v>48</v>
      </c>
      <c r="C30" s="62"/>
      <c r="D30" s="63"/>
      <c r="E30" s="61" t="s">
        <v>85</v>
      </c>
      <c r="F30" s="62"/>
      <c r="G30" s="62"/>
      <c r="H30" s="62"/>
      <c r="I30" s="63"/>
      <c r="J30" s="111" t="s">
        <v>86</v>
      </c>
      <c r="K30" s="112"/>
      <c r="L30" s="61" t="s">
        <v>87</v>
      </c>
      <c r="M30" s="62"/>
      <c r="N30" s="62"/>
      <c r="O30" s="62"/>
      <c r="P30" s="62"/>
      <c r="Q30" s="62"/>
      <c r="R30" s="62"/>
      <c r="S30" s="62"/>
      <c r="T30" s="63"/>
      <c r="U30" s="61" t="s">
        <v>88</v>
      </c>
      <c r="V30" s="62"/>
      <c r="W30" s="62"/>
      <c r="X30" s="62"/>
      <c r="Y30" s="63"/>
      <c r="Z30" s="61" t="s">
        <v>48</v>
      </c>
      <c r="AA30" s="62"/>
      <c r="AB30" s="62"/>
      <c r="AC30" s="62"/>
      <c r="AD30" s="62"/>
      <c r="AE30" s="63"/>
    </row>
    <row r="31" spans="1:31" ht="122.25" customHeight="1" x14ac:dyDescent="0.25">
      <c r="A31" s="3"/>
      <c r="B31" s="61" t="s">
        <v>89</v>
      </c>
      <c r="C31" s="62"/>
      <c r="D31" s="63"/>
      <c r="E31" s="61" t="s">
        <v>90</v>
      </c>
      <c r="F31" s="62"/>
      <c r="G31" s="62"/>
      <c r="H31" s="62"/>
      <c r="I31" s="63"/>
      <c r="J31" s="111" t="s">
        <v>86</v>
      </c>
      <c r="K31" s="112"/>
      <c r="L31" s="61" t="s">
        <v>91</v>
      </c>
      <c r="M31" s="62"/>
      <c r="N31" s="62"/>
      <c r="O31" s="62"/>
      <c r="P31" s="62"/>
      <c r="Q31" s="62"/>
      <c r="R31" s="62"/>
      <c r="S31" s="62"/>
      <c r="T31" s="63"/>
      <c r="U31" s="61" t="s">
        <v>92</v>
      </c>
      <c r="V31" s="62"/>
      <c r="W31" s="62"/>
      <c r="X31" s="62"/>
      <c r="Y31" s="63"/>
      <c r="Z31" s="61" t="s">
        <v>89</v>
      </c>
      <c r="AA31" s="62"/>
      <c r="AB31" s="62"/>
      <c r="AC31" s="62"/>
      <c r="AD31" s="62"/>
      <c r="AE31" s="63"/>
    </row>
    <row r="32" spans="1:31" ht="8.1" customHeight="1" x14ac:dyDescent="0.25">
      <c r="A32" s="1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</row>
    <row r="33" spans="1:31" x14ac:dyDescent="0.25">
      <c r="A33" s="1"/>
      <c r="B33" s="64" t="s">
        <v>93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x14ac:dyDescent="0.25">
      <c r="A34" s="1"/>
      <c r="B34" s="107" t="s">
        <v>94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64" t="s">
        <v>95</v>
      </c>
      <c r="N34" s="64"/>
      <c r="O34" s="64"/>
      <c r="P34" s="64"/>
      <c r="Q34" s="64"/>
      <c r="R34" s="64"/>
      <c r="S34" s="64"/>
      <c r="T34" s="28" t="s">
        <v>96</v>
      </c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30"/>
    </row>
    <row r="35" spans="1:31" s="20" customFormat="1" ht="24.95" customHeight="1" x14ac:dyDescent="0.25">
      <c r="A35" s="19"/>
      <c r="B35" s="113" t="str">
        <f>HYPERLINK("https://www.supersociedades.gov.co/documents/107391/3470899/GFC-MA-001_ManualCobroPersuasivoCoactivo.pdf","GFC-MA-001 Manual de gestión de cobro persuasivo y coactivo")</f>
        <v>GFC-MA-001 Manual de gestión de cobro persuasivo y coactivo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5"/>
      <c r="M35" s="116" t="str">
        <f>HYPERLINK("https://www.supersociedades.gov.co/documents/107391/3471728/GFC-FM-002_BaseTitulosDepositoJudicialEstandar.xlsx","GFC-FM-002 Base títulos de depósito judicial")</f>
        <v>GFC-FM-002 Base títulos de depósito judicial</v>
      </c>
      <c r="N35" s="117"/>
      <c r="O35" s="117"/>
      <c r="P35" s="117"/>
      <c r="Q35" s="117"/>
      <c r="R35" s="117"/>
      <c r="S35" s="118"/>
      <c r="T35" s="72" t="s">
        <v>97</v>
      </c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3"/>
    </row>
    <row r="36" spans="1:31" s="20" customFormat="1" ht="24.95" customHeight="1" x14ac:dyDescent="0.25">
      <c r="A36" s="19"/>
      <c r="B36" s="81" t="str">
        <f>HYPERLINK("https://www.supersociedades.gov.co/documents/107391/3470899/GFIN-M-003_ManualTesoreria.pdf/","GFIN-M-003 Manual de Tesorería")</f>
        <v>GFIN-M-003 Manual de Tesorería</v>
      </c>
      <c r="C36" s="82"/>
      <c r="D36" s="82"/>
      <c r="E36" s="82"/>
      <c r="F36" s="82"/>
      <c r="G36" s="82"/>
      <c r="H36" s="82"/>
      <c r="I36" s="82"/>
      <c r="J36" s="82"/>
      <c r="K36" s="82"/>
      <c r="L36" s="83"/>
      <c r="M36" s="78" t="str">
        <f>HYPERLINK("https://www.supersociedades.gov.co/documents/107391/3471728/GFC-FM-004_Multas.xlsx","GFC-FM-004 Multas")</f>
        <v>GFC-FM-004 Multas</v>
      </c>
      <c r="N36" s="79"/>
      <c r="O36" s="79"/>
      <c r="P36" s="79"/>
      <c r="Q36" s="79"/>
      <c r="R36" s="79"/>
      <c r="S36" s="80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5"/>
    </row>
    <row r="37" spans="1:31" s="20" customFormat="1" ht="24.95" customHeight="1" x14ac:dyDescent="0.25">
      <c r="A37" s="19"/>
      <c r="B37" s="81" t="str">
        <f>HYPERLINK("https://www.supersociedades.gov.co/documents/107391/3470899/GFC-MA-005_ManualPoliticasContables.pdf","GFC-MA-005 Manual de políticas contables para nicsp aplicables a la superintendencia de sociedades")</f>
        <v>GFC-MA-005 Manual de políticas contables para nicsp aplicables a la superintendencia de sociedades</v>
      </c>
      <c r="C37" s="82"/>
      <c r="D37" s="82"/>
      <c r="E37" s="82"/>
      <c r="F37" s="82"/>
      <c r="G37" s="82"/>
      <c r="H37" s="82"/>
      <c r="I37" s="82"/>
      <c r="J37" s="82"/>
      <c r="K37" s="82"/>
      <c r="L37" s="83"/>
      <c r="M37" s="78" t="str">
        <f>HYPERLINK("https://www.supersociedades.gov.co/documents/107391/3471728/GFC-FM-005_Contribucion.xlsx","GFC-FM-005 Contribución")</f>
        <v>GFC-FM-005 Contribución</v>
      </c>
      <c r="N37" s="79"/>
      <c r="O37" s="79"/>
      <c r="P37" s="79"/>
      <c r="Q37" s="79"/>
      <c r="R37" s="79"/>
      <c r="S37" s="80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5"/>
    </row>
    <row r="38" spans="1:31" s="20" customFormat="1" ht="24.95" customHeight="1" x14ac:dyDescent="0.25">
      <c r="A38" s="19"/>
      <c r="B38" s="81" t="str">
        <f>HYPERLINK("https://www.supersociedades.gov.co/documents/107391/3470899/GFC-GU-005_ConciliacionCuentasReciprocas.pdf","GFC-GU-005 Guía de conciliación cuentas recíprocas")</f>
        <v>GFC-GU-005 Guía de conciliación cuentas recíprocas</v>
      </c>
      <c r="C38" s="82"/>
      <c r="D38" s="82"/>
      <c r="E38" s="82"/>
      <c r="F38" s="82"/>
      <c r="G38" s="82"/>
      <c r="H38" s="82"/>
      <c r="I38" s="82"/>
      <c r="J38" s="82"/>
      <c r="K38" s="82"/>
      <c r="L38" s="83"/>
      <c r="M38" s="81" t="str">
        <f>HYPERLINK("https://www.supersociedades.gov.co/documents/107391/3471728/GFC-FM-006_AcuerdosPago.xlsx","GFC-FM-006 Acuerdos de pago")</f>
        <v>GFC-FM-006 Acuerdos de pago</v>
      </c>
      <c r="N38" s="82"/>
      <c r="O38" s="82"/>
      <c r="P38" s="82"/>
      <c r="Q38" s="82"/>
      <c r="R38" s="82"/>
      <c r="S38" s="83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5"/>
    </row>
    <row r="39" spans="1:31" s="20" customFormat="1" ht="24.95" customHeight="1" x14ac:dyDescent="0.25">
      <c r="A39" s="19"/>
      <c r="B39" s="81" t="str">
        <f>HYPERLINK("https://www.supersociedades.gov.co/documents/107391/3470899/GFC-GU-006_GeneracionOrdenesPago.pdf/","GFC-GU-006 Guía de Generación de Ordenes de Pago")</f>
        <v>GFC-GU-006 Guía de Generación de Ordenes de Pago</v>
      </c>
      <c r="C39" s="82"/>
      <c r="D39" s="82"/>
      <c r="E39" s="82"/>
      <c r="F39" s="82"/>
      <c r="G39" s="82"/>
      <c r="H39" s="82"/>
      <c r="I39" s="82"/>
      <c r="J39" s="82"/>
      <c r="K39" s="82"/>
      <c r="L39" s="83"/>
      <c r="M39" s="81" t="str">
        <f>HYPERLINK("https://www.supersociedades.gov.co/documents/107391/3471728/GFC-FM-010_CastigoCarteraIncobrable.xlsx","GFC-FM-010 Castigo de cartera")</f>
        <v>GFC-FM-010 Castigo de cartera</v>
      </c>
      <c r="N39" s="82"/>
      <c r="O39" s="82"/>
      <c r="P39" s="82"/>
      <c r="Q39" s="82"/>
      <c r="R39" s="82"/>
      <c r="S39" s="83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5"/>
    </row>
    <row r="40" spans="1:31" s="20" customFormat="1" ht="24.95" customHeight="1" x14ac:dyDescent="0.25">
      <c r="A40" s="19"/>
      <c r="B40" s="81" t="str">
        <f>HYPERLINK("https://www.supersociedades.gov.co/documents/107391/3470899/GFC-PR-002_AnteproyectoPresupuesto.pdf","GFC-PR-002 Anteproyecto de presupuesto")</f>
        <v>GFC-PR-002 Anteproyecto de presupuesto</v>
      </c>
      <c r="C40" s="82"/>
      <c r="D40" s="82"/>
      <c r="E40" s="82"/>
      <c r="F40" s="82"/>
      <c r="G40" s="82"/>
      <c r="H40" s="82"/>
      <c r="I40" s="82"/>
      <c r="J40" s="82"/>
      <c r="K40" s="82"/>
      <c r="L40" s="83"/>
      <c r="M40" s="81" t="str">
        <f>HYPERLINK("https://www.supersociedades.gov.co/documents/107391/3471728/GFC-FM-019_InventarioGarantiasCustodia.xls/","GFC-F-019 Inventario Garantias en Custodia")</f>
        <v>GFC-F-019 Inventario Garantias en Custodia</v>
      </c>
      <c r="N40" s="82"/>
      <c r="O40" s="82"/>
      <c r="P40" s="82"/>
      <c r="Q40" s="82"/>
      <c r="R40" s="82"/>
      <c r="S40" s="83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5"/>
    </row>
    <row r="41" spans="1:31" s="20" customFormat="1" ht="24.95" customHeight="1" x14ac:dyDescent="0.25">
      <c r="A41" s="19"/>
      <c r="B41" s="81" t="str">
        <f>HYPERLINK("https://www.supersociedades.gov.co/documents/107391/3470899/GFC-PR-006_PagoProveedor.pdf","GFC-PR-006 Pago a proveedores y acreedores")</f>
        <v>GFC-PR-006 Pago a proveedores y acreedores</v>
      </c>
      <c r="C41" s="82"/>
      <c r="D41" s="82"/>
      <c r="E41" s="82"/>
      <c r="F41" s="82"/>
      <c r="G41" s="82"/>
      <c r="H41" s="82"/>
      <c r="I41" s="82"/>
      <c r="J41" s="82"/>
      <c r="K41" s="82"/>
      <c r="L41" s="83"/>
      <c r="M41" s="81" t="str">
        <f>HYPERLINK("https://www.supersociedades.gov.co/documents/107391/3471728/GFC-FM-022_ReportePagoLibranzas.xlsx/","GFC-FM-022 Reporte Pago de Libranzas")</f>
        <v>GFC-FM-022 Reporte Pago de Libranzas</v>
      </c>
      <c r="N41" s="82"/>
      <c r="O41" s="82"/>
      <c r="P41" s="82"/>
      <c r="Q41" s="82"/>
      <c r="R41" s="82"/>
      <c r="S41" s="83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</row>
    <row r="42" spans="1:31" s="20" customFormat="1" ht="24.95" customHeight="1" x14ac:dyDescent="0.25">
      <c r="A42" s="19"/>
      <c r="B42" s="81" t="str">
        <f>HYPERLINK("https://www.supersociedades.gov.co/documents/107391/3470899/GFC-PR-007_PazySalvos.pdf","GFC-PR-007 Estados de cuenta y paz y salvos")</f>
        <v>GFC-PR-007 Estados de cuenta y paz y salvos</v>
      </c>
      <c r="C42" s="82"/>
      <c r="D42" s="82"/>
      <c r="E42" s="82"/>
      <c r="F42" s="82"/>
      <c r="G42" s="82"/>
      <c r="H42" s="82"/>
      <c r="I42" s="82"/>
      <c r="J42" s="82"/>
      <c r="K42" s="82"/>
      <c r="L42" s="83"/>
      <c r="M42" s="81" t="str">
        <f>HYPERLINK("https://www.supersociedades.gov.co/documents/107391/3471728/GFC-FM-024_EstudioCapacidadEndeudamiento.xlsx/","GFC-FM-024 Estudio Capacidad Endeudamiento")</f>
        <v>GFC-FM-024 Estudio Capacidad Endeudamiento</v>
      </c>
      <c r="N42" s="82"/>
      <c r="O42" s="82"/>
      <c r="P42" s="82"/>
      <c r="Q42" s="82"/>
      <c r="R42" s="82"/>
      <c r="S42" s="83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5"/>
    </row>
    <row r="43" spans="1:31" s="20" customFormat="1" ht="24.95" customHeight="1" x14ac:dyDescent="0.25">
      <c r="A43" s="19"/>
      <c r="B43" s="49" t="str">
        <f>HYPERLINK("https://www.supersociedades.gov.co/documents/107391/3470899/GFC-PR-012_CustodiaControlGarantiasConstituidas.pdf/","GFC-PR-012 Procedimiento para Custodia y Control de Garantías Constituidas")</f>
        <v>GFC-PR-012 Procedimiento para Custodia y Control de Garantías Constituidas</v>
      </c>
      <c r="C43" s="50"/>
      <c r="D43" s="50"/>
      <c r="E43" s="50"/>
      <c r="F43" s="50"/>
      <c r="G43" s="50"/>
      <c r="H43" s="50"/>
      <c r="I43" s="50"/>
      <c r="J43" s="50"/>
      <c r="K43" s="50"/>
      <c r="L43" s="51"/>
      <c r="M43" s="52" t="str">
        <f>HYPERLINK("https://www.supersociedades.gov.co/documents/107391/3471728/GFC-FM-026_BDObligacionesCastigoContable.xlsx","GFC-FM-026 Base de datos obligaciones presentadas para castigo contable")</f>
        <v>GFC-FM-026 Base de datos obligaciones presentadas para castigo contable</v>
      </c>
      <c r="N43" s="53"/>
      <c r="O43" s="53"/>
      <c r="P43" s="53"/>
      <c r="Q43" s="53"/>
      <c r="R43" s="53"/>
      <c r="S43" s="5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5"/>
    </row>
    <row r="44" spans="1:31" s="20" customFormat="1" ht="37.5" customHeight="1" x14ac:dyDescent="0.25">
      <c r="A44" s="19"/>
      <c r="B44" s="81" t="str">
        <f>HYPERLINK("https://www.supersociedades.gov.co/documents/107391/3470899/GFIN-PR-013_CumplimientoSentenciasJudiciales.pdf/","GFIN-PR-013 Cumplimiento Sentencias Judiciales")</f>
        <v>GFIN-PR-013 Cumplimiento Sentencias Judiciales</v>
      </c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49" t="str">
        <f>HYPERLINK("https://www.supersociedades.gov.co/documents/107391/3471728/GFC-FM-027_SolicitudADP_AnulacionCDP.xlsx","GFC-FM-027 Formato único de solicitud de autorización de disponibilidad presupuestal (ADP), liberación de saldo y anulación de certificado de disponibilidad presupuestal (CDP)")</f>
        <v>GFC-FM-027 Formato único de solicitud de autorización de disponibilidad presupuestal (ADP), liberación de saldo y anulación de certificado de disponibilidad presupuestal (CDP)</v>
      </c>
      <c r="N44" s="50"/>
      <c r="O44" s="50"/>
      <c r="P44" s="50"/>
      <c r="Q44" s="50"/>
      <c r="R44" s="50"/>
      <c r="S44" s="51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5"/>
    </row>
    <row r="45" spans="1:31" s="20" customFormat="1" ht="24.95" customHeight="1" x14ac:dyDescent="0.25">
      <c r="A45" s="19"/>
      <c r="B45" s="81" t="str">
        <f>HYPERLINK("https://www.supersociedades.gov.co/documents/107391/3470899/GFC-PR-014_CreacionCajasMenores.pdf/","GFC-PR-014 Procedimiento Creación Cajas Menores")</f>
        <v>GFC-PR-014 Procedimiento Creación Cajas Menores</v>
      </c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52" t="str">
        <f>HYPERLINK("https://www.supersociedades.gov.co/documents/107391/3471728/GFC-FM-028_ConciliacionOperacionesReciprocas.xlsx","GFC-FM-028 Conciliación de operaciones recíprocas")</f>
        <v>GFC-FM-028 Conciliación de operaciones recíprocas</v>
      </c>
      <c r="N45" s="53"/>
      <c r="O45" s="53"/>
      <c r="P45" s="53"/>
      <c r="Q45" s="53"/>
      <c r="R45" s="53"/>
      <c r="S45" s="5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5"/>
    </row>
    <row r="46" spans="1:31" s="20" customFormat="1" ht="24.95" customHeight="1" x14ac:dyDescent="0.25">
      <c r="A46" s="19"/>
      <c r="B46" s="81" t="str">
        <f>HYPERLINK("https://www.supersociedades.gov.co/documents/107391/3470899/GFC-PR-017_CobroContribucion.pdf","GFC-PR-017 Cobro de la contribución a las sociedades")</f>
        <v>GFC-PR-017 Cobro de la contribución a las sociedades</v>
      </c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52"/>
      <c r="N46" s="53"/>
      <c r="O46" s="53"/>
      <c r="P46" s="53"/>
      <c r="Q46" s="53"/>
      <c r="R46" s="53"/>
      <c r="S46" s="5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5"/>
    </row>
    <row r="47" spans="1:31" s="20" customFormat="1" ht="24.95" customHeight="1" x14ac:dyDescent="0.25">
      <c r="A47" s="19"/>
      <c r="B47" s="49" t="str">
        <f>HYPERLINK("https://www.supersociedades.gov.co/documents/107391/3470899/GFC-PR-018_RegistroContable.pdf","GFC-PR-018 Procedimiento para el registro contable")</f>
        <v>GFC-PR-018 Procedimiento para el registro contable</v>
      </c>
      <c r="C47" s="50"/>
      <c r="D47" s="50"/>
      <c r="E47" s="50"/>
      <c r="F47" s="50"/>
      <c r="G47" s="50"/>
      <c r="H47" s="50"/>
      <c r="I47" s="50"/>
      <c r="J47" s="50"/>
      <c r="K47" s="50"/>
      <c r="L47" s="51"/>
      <c r="M47" s="52"/>
      <c r="N47" s="53"/>
      <c r="O47" s="53"/>
      <c r="P47" s="53"/>
      <c r="Q47" s="53"/>
      <c r="R47" s="53"/>
      <c r="S47" s="5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5"/>
    </row>
    <row r="48" spans="1:31" s="20" customFormat="1" ht="24.95" customHeight="1" x14ac:dyDescent="0.25">
      <c r="A48" s="19"/>
      <c r="B48" s="49" t="str">
        <f>HYPERLINK("https://www.supersociedades.gov.co/documents/107391/3470899/GFC-PR-019_ProcedimientoControlInternoContable.pdf/","GFC-PR-019 Procedimiento para efectuar el control interno al registro contable")</f>
        <v>GFC-PR-019 Procedimiento para efectuar el control interno al registro contable</v>
      </c>
      <c r="C48" s="50"/>
      <c r="D48" s="50"/>
      <c r="E48" s="50"/>
      <c r="F48" s="50"/>
      <c r="G48" s="50"/>
      <c r="H48" s="50"/>
      <c r="I48" s="50"/>
      <c r="J48" s="50"/>
      <c r="K48" s="50"/>
      <c r="L48" s="51"/>
      <c r="M48" s="52"/>
      <c r="N48" s="53"/>
      <c r="O48" s="53"/>
      <c r="P48" s="53"/>
      <c r="Q48" s="53"/>
      <c r="R48" s="53"/>
      <c r="S48" s="5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5"/>
    </row>
    <row r="49" spans="1:31" s="20" customFormat="1" ht="24.95" customHeight="1" x14ac:dyDescent="0.25">
      <c r="A49" s="19"/>
      <c r="B49" s="49" t="str">
        <f>HYPERLINK("https://www.supersociedades.gov.co/documents/107391/3470899/GFC-PR-020_RegistroPartidasPtesPorIdentif.pdf/","GFC-PR-020 Procedimiento para registrar las partidas pendientes por identificar")</f>
        <v>GFC-PR-020 Procedimiento para registrar las partidas pendientes por identificar</v>
      </c>
      <c r="C49" s="50"/>
      <c r="D49" s="50"/>
      <c r="E49" s="50"/>
      <c r="F49" s="50"/>
      <c r="G49" s="50"/>
      <c r="H49" s="50"/>
      <c r="I49" s="50"/>
      <c r="J49" s="50"/>
      <c r="K49" s="50"/>
      <c r="L49" s="51"/>
      <c r="M49" s="21"/>
      <c r="S49" s="22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5"/>
    </row>
    <row r="50" spans="1:31" s="20" customFormat="1" ht="24.95" customHeight="1" x14ac:dyDescent="0.25">
      <c r="A50" s="19"/>
      <c r="B50" s="52" t="str">
        <f>HYPERLINK("https://www.supersociedades.gov.co/documents/107391/3470899/GFIN-PR-021_ControlMandamientosdePago_.pdf/","GFIN-PR-021 Procedimiento para control mandamientos de pago")</f>
        <v>GFIN-PR-021 Procedimiento para control mandamientos de pago</v>
      </c>
      <c r="C50" s="53"/>
      <c r="D50" s="53"/>
      <c r="E50" s="53"/>
      <c r="F50" s="53"/>
      <c r="G50" s="53"/>
      <c r="H50" s="53"/>
      <c r="I50" s="53"/>
      <c r="J50" s="53"/>
      <c r="K50" s="53"/>
      <c r="L50" s="54"/>
      <c r="M50" s="21"/>
      <c r="S50" s="22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5"/>
    </row>
    <row r="51" spans="1:31" s="20" customFormat="1" ht="24.95" customHeight="1" x14ac:dyDescent="0.25">
      <c r="A51" s="19"/>
      <c r="B51" s="52" t="str">
        <f>HYPERLINK("https://www.supersociedades.gov.co/documents/107391/3470899/GFC-PR-022_Devoluciones_a_Terceros.pdf/","GFC-PR-022 Devolución de dinero a terceros")</f>
        <v>GFC-PR-022 Devolución de dinero a terceros</v>
      </c>
      <c r="C51" s="53"/>
      <c r="D51" s="53"/>
      <c r="E51" s="53"/>
      <c r="F51" s="53"/>
      <c r="G51" s="53"/>
      <c r="H51" s="53"/>
      <c r="I51" s="53"/>
      <c r="J51" s="53"/>
      <c r="K51" s="53"/>
      <c r="L51" s="54"/>
      <c r="M51" s="21"/>
      <c r="S51" s="22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5"/>
    </row>
    <row r="52" spans="1:31" s="20" customFormat="1" ht="24.95" customHeight="1" x14ac:dyDescent="0.25">
      <c r="A52" s="19"/>
      <c r="B52" s="52" t="str">
        <f>HYPERLINK("https://www.supersociedades.gov.co/documents/107391/3470899/GFC-PR-023_ElaboracionBoletin.pdf","GFC-PR-023 Elaboración del boletín de deudores morosos")</f>
        <v>GFC-PR-023 Elaboración del boletín de deudores morosos</v>
      </c>
      <c r="C52" s="53"/>
      <c r="D52" s="53"/>
      <c r="E52" s="53"/>
      <c r="F52" s="53"/>
      <c r="G52" s="53"/>
      <c r="H52" s="53"/>
      <c r="I52" s="53"/>
      <c r="J52" s="53"/>
      <c r="K52" s="53"/>
      <c r="L52" s="54"/>
      <c r="M52" s="16"/>
      <c r="N52" s="17"/>
      <c r="O52" s="17"/>
      <c r="P52" s="17"/>
      <c r="Q52" s="17"/>
      <c r="R52" s="17"/>
      <c r="S52" s="18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5"/>
    </row>
    <row r="53" spans="1:31" s="20" customFormat="1" ht="24.95" customHeight="1" x14ac:dyDescent="0.25">
      <c r="A53" s="19"/>
      <c r="B53" s="52" t="str">
        <f>HYPERLINK("https://www.supersociedades.gov.co/documents/107391/3470899/GFC-PR-026_PresentacionObligacionesCastigoContable.pdf","GFC-PR-026 Presentación de obligaciones para el castigo contable por imposible recaudo")</f>
        <v>GFC-PR-026 Presentación de obligaciones para el castigo contable por imposible recaudo</v>
      </c>
      <c r="C53" s="53"/>
      <c r="D53" s="53"/>
      <c r="E53" s="53"/>
      <c r="F53" s="53"/>
      <c r="G53" s="53"/>
      <c r="H53" s="53"/>
      <c r="I53" s="53"/>
      <c r="J53" s="53"/>
      <c r="K53" s="53"/>
      <c r="L53" s="54"/>
      <c r="M53" s="16"/>
      <c r="N53" s="17"/>
      <c r="O53" s="17"/>
      <c r="P53" s="17"/>
      <c r="Q53" s="17"/>
      <c r="R53" s="17"/>
      <c r="S53" s="18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5"/>
    </row>
    <row r="54" spans="1:31" s="20" customFormat="1" ht="24.95" customHeight="1" x14ac:dyDescent="0.25">
      <c r="A54" s="19"/>
      <c r="B54" s="52" t="str">
        <f>HYPERLINK("https://www.supersociedades.gov.co/documents/107391/3470899/GFC-PR-027_NotificacionPersonasNaturales.pdf","GFC-PR-027 Procedimiento notificaciones personales naturales")</f>
        <v>GFC-PR-027 Procedimiento notificaciones personales naturales</v>
      </c>
      <c r="C54" s="53"/>
      <c r="D54" s="53"/>
      <c r="E54" s="53"/>
      <c r="F54" s="53"/>
      <c r="G54" s="53"/>
      <c r="H54" s="53"/>
      <c r="I54" s="53"/>
      <c r="J54" s="53"/>
      <c r="K54" s="53"/>
      <c r="L54" s="54"/>
      <c r="M54" s="66"/>
      <c r="N54" s="67"/>
      <c r="O54" s="67"/>
      <c r="P54" s="67"/>
      <c r="Q54" s="67"/>
      <c r="R54" s="67"/>
      <c r="S54" s="68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5"/>
    </row>
    <row r="55" spans="1:31" s="20" customFormat="1" ht="24.95" customHeight="1" x14ac:dyDescent="0.25">
      <c r="A55" s="19"/>
      <c r="B55" s="52" t="str">
        <f>HYPERLINK("https://www.supersociedades.gov.co/documents/107391/3470899/GFC-PR-028_DesagAsigMod_Presupuesto.pdf/","GFC-PR-028 Procedimiento Desagragación, asignación y modificación del presupuesto")</f>
        <v>GFC-PR-028 Procedimiento Desagragación, asignación y modificación del presupuesto</v>
      </c>
      <c r="C55" s="53"/>
      <c r="D55" s="53"/>
      <c r="E55" s="53"/>
      <c r="F55" s="53"/>
      <c r="G55" s="53"/>
      <c r="H55" s="53"/>
      <c r="I55" s="53"/>
      <c r="J55" s="53"/>
      <c r="K55" s="53"/>
      <c r="L55" s="54"/>
      <c r="M55" s="66"/>
      <c r="N55" s="67"/>
      <c r="O55" s="67"/>
      <c r="P55" s="67"/>
      <c r="Q55" s="67"/>
      <c r="R55" s="67"/>
      <c r="S55" s="68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5"/>
    </row>
    <row r="56" spans="1:31" s="20" customFormat="1" ht="24.95" customHeight="1" x14ac:dyDescent="0.25">
      <c r="A56" s="19"/>
      <c r="B56" s="52" t="str">
        <f>HYPERLINK("https://www.supersociedades.gov.co/documents/107391/3470899/GFC-PR-029_Expedici%C3%B3n_CDP-RP.pdf/","GFC-PR-029 Procedimiento Expedición de CDP y RP")</f>
        <v>GFC-PR-029 Procedimiento Expedición de CDP y RP</v>
      </c>
      <c r="C56" s="53"/>
      <c r="D56" s="53"/>
      <c r="E56" s="53"/>
      <c r="F56" s="53"/>
      <c r="G56" s="53"/>
      <c r="H56" s="53"/>
      <c r="I56" s="53"/>
      <c r="J56" s="53"/>
      <c r="K56" s="53"/>
      <c r="L56" s="54"/>
      <c r="M56" s="66"/>
      <c r="N56" s="67"/>
      <c r="O56" s="67"/>
      <c r="P56" s="67"/>
      <c r="Q56" s="67"/>
      <c r="R56" s="67"/>
      <c r="S56" s="68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5"/>
    </row>
    <row r="57" spans="1:31" s="20" customFormat="1" ht="19.5" customHeight="1" x14ac:dyDescent="0.25">
      <c r="A57" s="19"/>
      <c r="B57" s="84"/>
      <c r="C57" s="85"/>
      <c r="D57" s="85"/>
      <c r="E57" s="85"/>
      <c r="F57" s="85"/>
      <c r="G57" s="85"/>
      <c r="H57" s="85"/>
      <c r="I57" s="85"/>
      <c r="J57" s="85"/>
      <c r="K57" s="85"/>
      <c r="L57" s="86"/>
      <c r="M57" s="69"/>
      <c r="N57" s="70"/>
      <c r="O57" s="70"/>
      <c r="P57" s="70"/>
      <c r="Q57" s="70"/>
      <c r="R57" s="70"/>
      <c r="S57" s="71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7"/>
    </row>
    <row r="58" spans="1:31" ht="16.5" customHeight="1" x14ac:dyDescent="0.25">
      <c r="B58" s="23" t="s">
        <v>98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/>
      <c r="N58" s="25"/>
      <c r="O58" s="25"/>
      <c r="P58" s="25"/>
      <c r="Q58" s="26"/>
      <c r="R58" s="31" t="s">
        <v>99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6"/>
    </row>
    <row r="59" spans="1:31" x14ac:dyDescent="0.25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7"/>
      <c r="R59" s="23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7"/>
    </row>
    <row r="60" spans="1:31" x14ac:dyDescent="0.2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8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</row>
    <row r="61" spans="1:31" ht="16.5" customHeight="1" x14ac:dyDescent="0.25">
      <c r="B61" s="32" t="str">
        <f>HYPERLINK("https://www.supersociedades.gov.co/web/nuestra-entidad/indicadores","Indicadores de Gestión")</f>
        <v>Indicadores de Gestión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 t="str">
        <f>HYPERLINK("https://www.supersociedades.gov.co/documents/107391/3473426/23_NormogramaGestionFinanciera.xlsx","Normograma")</f>
        <v>Normograma</v>
      </c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6"/>
    </row>
    <row r="62" spans="1:31" ht="16.5" customHeight="1" x14ac:dyDescent="0.25">
      <c r="B62" s="37" t="str">
        <f>HYPERLINK("https://www.supersociedades.gov.co/documents/107391/3473926/RiesgosProcesos.xlsx","Riesgos de Gestión")</f>
        <v>Riesgos de Gestión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9"/>
      <c r="R62" s="40" t="s">
        <v>100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2"/>
    </row>
    <row r="63" spans="1:31" ht="16.5" customHeight="1" x14ac:dyDescent="0.25">
      <c r="B63" s="37" t="str">
        <f>HYPERLINK("https://www.supersociedades.gov.co/documents/107391/3474245/RiesgosCorrupcion.xlsx","Riesgos de Corrupción")</f>
        <v>Riesgos de Corrupción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4"/>
      <c r="R63" s="45" t="str">
        <f>HYPERLINK("https://www.supersociedades.gov.co/documents/107391/9827394/GIN-FM-011_MatrizRequisitosVsProcesos.xlsx","Requisitos SGI vs procesos")</f>
        <v>Requisitos SGI vs procesos</v>
      </c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7"/>
    </row>
    <row r="64" spans="1:31" ht="24" customHeight="1" x14ac:dyDescent="0.25">
      <c r="B64" s="48" t="s">
        <v>101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5" t="s">
        <v>102</v>
      </c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7"/>
    </row>
    <row r="65" spans="1:31" ht="24.95" customHeight="1" x14ac:dyDescent="0.25">
      <c r="B65" s="64" t="s">
        <v>103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</row>
    <row r="66" spans="1:31" ht="16.5" customHeight="1" x14ac:dyDescent="0.25">
      <c r="B66" s="87" t="s">
        <v>104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9"/>
    </row>
    <row r="67" spans="1:31" x14ac:dyDescent="0.25">
      <c r="B67" s="90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2"/>
    </row>
    <row r="68" spans="1:31" x14ac:dyDescent="0.25">
      <c r="B68" s="90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2"/>
    </row>
    <row r="69" spans="1:31" ht="16.5" customHeight="1" x14ac:dyDescent="0.25"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2"/>
    </row>
    <row r="70" spans="1:31" x14ac:dyDescent="0.25">
      <c r="B70" s="93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5"/>
    </row>
    <row r="71" spans="1:31" ht="8.1" customHeight="1" x14ac:dyDescent="0.25">
      <c r="A71" s="1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</row>
    <row r="72" spans="1:31" ht="30.75" customHeight="1" x14ac:dyDescent="0.25">
      <c r="B72" s="40" t="s">
        <v>105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2"/>
    </row>
    <row r="73" spans="1:31" ht="27" customHeight="1" x14ac:dyDescent="0.25">
      <c r="B73" s="61"/>
      <c r="C73" s="62"/>
      <c r="D73" s="62"/>
      <c r="E73" s="62"/>
      <c r="F73" s="63"/>
      <c r="G73" s="64" t="s">
        <v>106</v>
      </c>
      <c r="H73" s="64"/>
      <c r="I73" s="64"/>
      <c r="J73" s="64"/>
      <c r="K73" s="64"/>
      <c r="L73" s="64"/>
      <c r="M73" s="64"/>
      <c r="N73" s="64"/>
      <c r="O73" s="64"/>
      <c r="P73" s="64" t="s">
        <v>107</v>
      </c>
      <c r="Q73" s="64"/>
      <c r="R73" s="64"/>
      <c r="S73" s="64"/>
      <c r="T73" s="64"/>
      <c r="U73" s="64"/>
      <c r="V73" s="64"/>
      <c r="W73" s="64"/>
      <c r="X73" s="64"/>
      <c r="Y73" s="64" t="s">
        <v>6</v>
      </c>
      <c r="Z73" s="64"/>
      <c r="AA73" s="64"/>
      <c r="AB73" s="64"/>
      <c r="AC73" s="64"/>
      <c r="AD73" s="64"/>
      <c r="AE73" s="64"/>
    </row>
    <row r="74" spans="1:31" ht="16.5" customHeight="1" x14ac:dyDescent="0.25">
      <c r="B74" s="58" t="s">
        <v>108</v>
      </c>
      <c r="C74" s="59"/>
      <c r="D74" s="59"/>
      <c r="E74" s="59"/>
      <c r="F74" s="60"/>
      <c r="G74" s="56"/>
      <c r="H74" s="56"/>
      <c r="I74" s="56"/>
      <c r="J74" s="56"/>
      <c r="K74" s="56"/>
      <c r="L74" s="56"/>
      <c r="M74" s="56"/>
      <c r="N74" s="56"/>
      <c r="O74" s="56"/>
      <c r="P74" s="57"/>
      <c r="Q74" s="57"/>
      <c r="R74" s="57"/>
      <c r="S74" s="57"/>
      <c r="T74" s="57"/>
      <c r="U74" s="57"/>
      <c r="V74" s="57"/>
      <c r="W74" s="57"/>
      <c r="X74" s="57"/>
      <c r="Y74" s="56"/>
      <c r="Z74" s="56"/>
      <c r="AA74" s="56"/>
      <c r="AB74" s="56"/>
      <c r="AC74" s="56"/>
      <c r="AD74" s="56"/>
      <c r="AE74" s="56"/>
    </row>
    <row r="75" spans="1:31" ht="16.5" customHeight="1" x14ac:dyDescent="0.25">
      <c r="B75" s="58" t="s">
        <v>109</v>
      </c>
      <c r="C75" s="59"/>
      <c r="D75" s="59"/>
      <c r="E75" s="59"/>
      <c r="F75" s="60"/>
      <c r="G75" s="56"/>
      <c r="H75" s="56"/>
      <c r="I75" s="56"/>
      <c r="J75" s="56"/>
      <c r="K75" s="56"/>
      <c r="L75" s="56"/>
      <c r="M75" s="56"/>
      <c r="N75" s="56"/>
      <c r="O75" s="56"/>
      <c r="P75" s="57"/>
      <c r="Q75" s="57"/>
      <c r="R75" s="57"/>
      <c r="S75" s="57"/>
      <c r="T75" s="57"/>
      <c r="U75" s="57"/>
      <c r="V75" s="57"/>
      <c r="W75" s="57"/>
      <c r="X75" s="57"/>
      <c r="Y75" s="56"/>
      <c r="Z75" s="56"/>
      <c r="AA75" s="56"/>
      <c r="AB75" s="56"/>
      <c r="AC75" s="56"/>
      <c r="AD75" s="56"/>
      <c r="AE75" s="56"/>
    </row>
    <row r="76" spans="1:31" ht="39" customHeight="1" x14ac:dyDescent="0.25">
      <c r="B76" s="58" t="s">
        <v>110</v>
      </c>
      <c r="C76" s="59"/>
      <c r="D76" s="59"/>
      <c r="E76" s="59"/>
      <c r="F76" s="60"/>
      <c r="G76" s="56"/>
      <c r="H76" s="56"/>
      <c r="I76" s="56"/>
      <c r="J76" s="56"/>
      <c r="K76" s="56"/>
      <c r="L76" s="56"/>
      <c r="M76" s="56"/>
      <c r="N76" s="56"/>
      <c r="O76" s="56"/>
      <c r="P76" s="57"/>
      <c r="Q76" s="57"/>
      <c r="R76" s="57"/>
      <c r="S76" s="57"/>
      <c r="T76" s="57"/>
      <c r="U76" s="57"/>
      <c r="V76" s="57"/>
      <c r="W76" s="57"/>
      <c r="X76" s="57"/>
      <c r="Y76" s="56"/>
      <c r="Z76" s="56"/>
      <c r="AA76" s="56"/>
      <c r="AB76" s="56"/>
      <c r="AC76" s="56"/>
      <c r="AD76" s="56"/>
      <c r="AE76" s="56"/>
    </row>
    <row r="80" spans="1:31" ht="27.75" customHeight="1" x14ac:dyDescent="0.25">
      <c r="B80" s="65" t="s">
        <v>111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</row>
    <row r="83" spans="18:20" x14ac:dyDescent="0.25">
      <c r="R83" s="55"/>
      <c r="S83" s="55"/>
      <c r="T83" s="55"/>
    </row>
    <row r="84" spans="18:20" x14ac:dyDescent="0.25">
      <c r="R84" s="55"/>
      <c r="S84" s="55"/>
      <c r="T84" s="55"/>
    </row>
  </sheetData>
  <mergeCells count="198">
    <mergeCell ref="Z25:AE25"/>
    <mergeCell ref="Z26:AE26"/>
    <mergeCell ref="B31:D31"/>
    <mergeCell ref="E31:I31"/>
    <mergeCell ref="B32:AE32"/>
    <mergeCell ref="T34:AE34"/>
    <mergeCell ref="B41:L41"/>
    <mergeCell ref="Z31:AE31"/>
    <mergeCell ref="J25:K25"/>
    <mergeCell ref="U25:Y25"/>
    <mergeCell ref="U26:Y26"/>
    <mergeCell ref="Z28:AE28"/>
    <mergeCell ref="Z29:AE29"/>
    <mergeCell ref="Z30:AE30"/>
    <mergeCell ref="L25:T25"/>
    <mergeCell ref="L26:T26"/>
    <mergeCell ref="J27:K27"/>
    <mergeCell ref="L27:T27"/>
    <mergeCell ref="U27:Y27"/>
    <mergeCell ref="Z27:AE27"/>
    <mergeCell ref="J26:K26"/>
    <mergeCell ref="B40:L40"/>
    <mergeCell ref="B28:D28"/>
    <mergeCell ref="B29:D29"/>
    <mergeCell ref="B30:D30"/>
    <mergeCell ref="E28:I28"/>
    <mergeCell ref="E29:I29"/>
    <mergeCell ref="J31:K31"/>
    <mergeCell ref="L31:T31"/>
    <mergeCell ref="U31:Y31"/>
    <mergeCell ref="J29:K29"/>
    <mergeCell ref="J28:K28"/>
    <mergeCell ref="M39:S39"/>
    <mergeCell ref="B39:L39"/>
    <mergeCell ref="E30:I30"/>
    <mergeCell ref="J30:K30"/>
    <mergeCell ref="B35:L35"/>
    <mergeCell ref="L28:T28"/>
    <mergeCell ref="L29:T29"/>
    <mergeCell ref="L30:T30"/>
    <mergeCell ref="U28:Y28"/>
    <mergeCell ref="M35:S35"/>
    <mergeCell ref="B36:L36"/>
    <mergeCell ref="B37:L37"/>
    <mergeCell ref="B38:L38"/>
    <mergeCell ref="M34:S34"/>
    <mergeCell ref="Z20:AE20"/>
    <mergeCell ref="Z21:AE21"/>
    <mergeCell ref="Z22:AE22"/>
    <mergeCell ref="Z23:AE23"/>
    <mergeCell ref="Z24:AE24"/>
    <mergeCell ref="J20:K20"/>
    <mergeCell ref="J21:K21"/>
    <mergeCell ref="J22:K22"/>
    <mergeCell ref="J23:K23"/>
    <mergeCell ref="J24:K24"/>
    <mergeCell ref="L20:T20"/>
    <mergeCell ref="L21:T21"/>
    <mergeCell ref="L22:T22"/>
    <mergeCell ref="L23:T23"/>
    <mergeCell ref="L24:T24"/>
    <mergeCell ref="J19:K19"/>
    <mergeCell ref="E18:I18"/>
    <mergeCell ref="E19:I19"/>
    <mergeCell ref="B16:D16"/>
    <mergeCell ref="E15:I15"/>
    <mergeCell ref="B15:D15"/>
    <mergeCell ref="B6:AE6"/>
    <mergeCell ref="B7:AE7"/>
    <mergeCell ref="B9:AE9"/>
    <mergeCell ref="B10:AE10"/>
    <mergeCell ref="B12:AE12"/>
    <mergeCell ref="J16:K16"/>
    <mergeCell ref="L16:T16"/>
    <mergeCell ref="E16:I16"/>
    <mergeCell ref="U16:Y16"/>
    <mergeCell ref="Z16:AE16"/>
    <mergeCell ref="Z18:AE18"/>
    <mergeCell ref="Z19:AE19"/>
    <mergeCell ref="U21:Y21"/>
    <mergeCell ref="U22:Y22"/>
    <mergeCell ref="U23:Y23"/>
    <mergeCell ref="U24:Y24"/>
    <mergeCell ref="B20:D20"/>
    <mergeCell ref="B21:D21"/>
    <mergeCell ref="B22:D22"/>
    <mergeCell ref="B23:D23"/>
    <mergeCell ref="E20:I20"/>
    <mergeCell ref="E21:I21"/>
    <mergeCell ref="E22:I22"/>
    <mergeCell ref="E23:I23"/>
    <mergeCell ref="E24:I24"/>
    <mergeCell ref="B17:D17"/>
    <mergeCell ref="E17:I17"/>
    <mergeCell ref="J17:K17"/>
    <mergeCell ref="L17:T17"/>
    <mergeCell ref="U17:Y17"/>
    <mergeCell ref="B33:AE33"/>
    <mergeCell ref="B34:L34"/>
    <mergeCell ref="B24:D24"/>
    <mergeCell ref="B25:D25"/>
    <mergeCell ref="E25:I25"/>
    <mergeCell ref="E26:I26"/>
    <mergeCell ref="U20:Y20"/>
    <mergeCell ref="U29:Y29"/>
    <mergeCell ref="U30:Y30"/>
    <mergeCell ref="B26:D26"/>
    <mergeCell ref="L18:T18"/>
    <mergeCell ref="L19:T19"/>
    <mergeCell ref="B27:D27"/>
    <mergeCell ref="E27:I27"/>
    <mergeCell ref="B19:D19"/>
    <mergeCell ref="B18:D18"/>
    <mergeCell ref="J18:K18"/>
    <mergeCell ref="U18:Y18"/>
    <mergeCell ref="U19:Y19"/>
    <mergeCell ref="B72:AE72"/>
    <mergeCell ref="B65:AE65"/>
    <mergeCell ref="B66:AE70"/>
    <mergeCell ref="B71:AE71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8:AE8"/>
    <mergeCell ref="B11:AE11"/>
    <mergeCell ref="B14:AE14"/>
    <mergeCell ref="I3:U4"/>
    <mergeCell ref="I1:U2"/>
    <mergeCell ref="B1:H4"/>
    <mergeCell ref="B13:AE13"/>
    <mergeCell ref="Z15:AE15"/>
    <mergeCell ref="U15:Y15"/>
    <mergeCell ref="Z17:AE17"/>
    <mergeCell ref="M54:S57"/>
    <mergeCell ref="T35:AE57"/>
    <mergeCell ref="M36:S36"/>
    <mergeCell ref="M37:S37"/>
    <mergeCell ref="M38:S38"/>
    <mergeCell ref="B44:L44"/>
    <mergeCell ref="B55:L55"/>
    <mergeCell ref="B54:L54"/>
    <mergeCell ref="B56:L56"/>
    <mergeCell ref="B57:L57"/>
    <mergeCell ref="B53:L53"/>
    <mergeCell ref="M45:S45"/>
    <mergeCell ref="M42:S42"/>
    <mergeCell ref="M43:S43"/>
    <mergeCell ref="M44:S44"/>
    <mergeCell ref="M46:S47"/>
    <mergeCell ref="M48:S48"/>
    <mergeCell ref="B52:L52"/>
    <mergeCell ref="B42:L42"/>
    <mergeCell ref="B43:L43"/>
    <mergeCell ref="M40:S40"/>
    <mergeCell ref="M41:S41"/>
    <mergeCell ref="B45:L45"/>
    <mergeCell ref="B46:L46"/>
    <mergeCell ref="B47:L47"/>
    <mergeCell ref="B48:L48"/>
    <mergeCell ref="B49:L49"/>
    <mergeCell ref="B50:L50"/>
    <mergeCell ref="B51:L51"/>
    <mergeCell ref="R84:T84"/>
    <mergeCell ref="Y75:AE75"/>
    <mergeCell ref="G75:O75"/>
    <mergeCell ref="P75:X75"/>
    <mergeCell ref="B75:F75"/>
    <mergeCell ref="B73:F73"/>
    <mergeCell ref="G73:O73"/>
    <mergeCell ref="P73:X73"/>
    <mergeCell ref="Y73:AE73"/>
    <mergeCell ref="G74:O74"/>
    <mergeCell ref="P74:X74"/>
    <mergeCell ref="Y74:AE74"/>
    <mergeCell ref="B80:AE80"/>
    <mergeCell ref="G76:O76"/>
    <mergeCell ref="P76:X76"/>
    <mergeCell ref="Y76:AE76"/>
    <mergeCell ref="B74:F74"/>
    <mergeCell ref="B76:F76"/>
    <mergeCell ref="R83:T83"/>
    <mergeCell ref="B58:Q60"/>
    <mergeCell ref="R58:AE60"/>
    <mergeCell ref="B61:Q61"/>
    <mergeCell ref="R61:AE61"/>
    <mergeCell ref="B62:Q62"/>
    <mergeCell ref="R62:AE62"/>
    <mergeCell ref="B63:Q63"/>
    <mergeCell ref="R63:AE63"/>
    <mergeCell ref="B64:Q64"/>
    <mergeCell ref="R64:AE6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0"/>
  <sheetViews>
    <sheetView showGridLines="0" zoomScaleNormal="100" zoomScaleSheetLayoutView="90" workbookViewId="0">
      <selection activeCell="G1" sqref="G1"/>
    </sheetView>
  </sheetViews>
  <sheetFormatPr baseColWidth="10" defaultColWidth="11.42578125" defaultRowHeight="15" x14ac:dyDescent="0.25"/>
  <cols>
    <col min="1" max="1" width="3.42578125" customWidth="1"/>
    <col min="2" max="2" width="21.85546875" customWidth="1"/>
    <col min="3" max="3" width="22" customWidth="1"/>
    <col min="4" max="4" width="50.42578125" customWidth="1"/>
  </cols>
  <sheetData>
    <row r="2" spans="2:5" x14ac:dyDescent="0.25">
      <c r="B2" s="119" t="s">
        <v>112</v>
      </c>
      <c r="C2" s="119"/>
      <c r="D2" s="119"/>
    </row>
    <row r="3" spans="2:5" ht="15.75" thickBot="1" x14ac:dyDescent="0.3"/>
    <row r="4" spans="2:5" x14ac:dyDescent="0.25">
      <c r="B4" s="13" t="s">
        <v>3</v>
      </c>
      <c r="C4" s="14" t="s">
        <v>113</v>
      </c>
      <c r="D4" s="15" t="s">
        <v>114</v>
      </c>
      <c r="E4" s="6"/>
    </row>
    <row r="5" spans="2:5" ht="27" customHeight="1" x14ac:dyDescent="0.25">
      <c r="B5" s="7"/>
      <c r="C5" s="8"/>
      <c r="D5" s="9"/>
    </row>
    <row r="6" spans="2:5" ht="27" customHeight="1" x14ac:dyDescent="0.25">
      <c r="B6" s="7"/>
      <c r="C6" s="8"/>
      <c r="D6" s="9"/>
    </row>
    <row r="7" spans="2:5" ht="27" customHeight="1" x14ac:dyDescent="0.25">
      <c r="B7" s="7"/>
      <c r="C7" s="8"/>
      <c r="D7" s="9"/>
    </row>
    <row r="8" spans="2:5" ht="27" customHeight="1" x14ac:dyDescent="0.25">
      <c r="B8" s="7"/>
      <c r="C8" s="8"/>
      <c r="D8" s="9"/>
    </row>
    <row r="9" spans="2:5" ht="27" customHeight="1" x14ac:dyDescent="0.25">
      <c r="B9" s="7"/>
      <c r="C9" s="8"/>
      <c r="D9" s="9"/>
    </row>
    <row r="10" spans="2:5" ht="27" customHeight="1" x14ac:dyDescent="0.25">
      <c r="B10" s="7"/>
      <c r="C10" s="8"/>
      <c r="D10" s="9"/>
    </row>
    <row r="11" spans="2:5" ht="27" customHeight="1" x14ac:dyDescent="0.25">
      <c r="B11" s="7"/>
      <c r="C11" s="8"/>
      <c r="D11" s="9"/>
    </row>
    <row r="12" spans="2:5" ht="27" customHeight="1" x14ac:dyDescent="0.25">
      <c r="B12" s="7"/>
      <c r="C12" s="8"/>
      <c r="D12" s="9"/>
    </row>
    <row r="13" spans="2:5" ht="27" customHeight="1" x14ac:dyDescent="0.25">
      <c r="B13" s="7"/>
      <c r="C13" s="8"/>
      <c r="D13" s="9"/>
    </row>
    <row r="14" spans="2:5" ht="15.75" thickBot="1" x14ac:dyDescent="0.3">
      <c r="B14" s="10"/>
      <c r="C14" s="11"/>
      <c r="D14" s="12"/>
    </row>
    <row r="20" spans="2:4" ht="35.25" customHeight="1" x14ac:dyDescent="0.25">
      <c r="B20" s="120"/>
      <c r="C20" s="120"/>
      <c r="D20" s="120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3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2026-05-19T19:45:02Z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2026-05-19T19:45:02Z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444405f0-ff75-4121-a074-1628907a94b4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