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Supersociedades 2013\Pagina WEB\Consolidado Historico\"/>
    </mc:Choice>
  </mc:AlternateContent>
  <bookViews>
    <workbookView xWindow="0" yWindow="0" windowWidth="28800" windowHeight="1084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M88" i="1" l="1"/>
  <c r="M86" i="1"/>
  <c r="M85" i="1"/>
  <c r="M84" i="1"/>
  <c r="M83" i="1"/>
  <c r="M82" i="1"/>
  <c r="L81" i="1"/>
  <c r="K81" i="1"/>
  <c r="K79" i="1" s="1"/>
  <c r="M81" i="1" l="1"/>
  <c r="L79" i="1"/>
  <c r="M79" i="1" s="1"/>
  <c r="I81" i="1"/>
  <c r="H81" i="1"/>
  <c r="H79" i="1" s="1"/>
  <c r="J86" i="1"/>
  <c r="J85" i="1"/>
  <c r="J88" i="1"/>
  <c r="J84" i="1"/>
  <c r="J83" i="1"/>
  <c r="J82" i="1"/>
  <c r="J81" i="1" l="1"/>
  <c r="I79" i="1"/>
  <c r="J79" i="1" s="1"/>
  <c r="Q67" i="1"/>
  <c r="R67" i="1"/>
  <c r="O67" i="1"/>
  <c r="O65" i="1"/>
  <c r="S71" i="1"/>
  <c r="P71" i="1"/>
  <c r="M71" i="1"/>
  <c r="J71" i="1"/>
  <c r="S70" i="1"/>
  <c r="P70" i="1"/>
  <c r="M70" i="1"/>
  <c r="J70" i="1"/>
  <c r="S69" i="1"/>
  <c r="P69" i="1"/>
  <c r="M69" i="1"/>
  <c r="J69" i="1"/>
  <c r="S68" i="1"/>
  <c r="P68" i="1"/>
  <c r="M68" i="1"/>
  <c r="J68" i="1"/>
  <c r="N67" i="1"/>
  <c r="N65" i="1"/>
  <c r="L67" i="1"/>
  <c r="L65" i="1"/>
  <c r="K67" i="1"/>
  <c r="M67" i="1"/>
  <c r="I67" i="1"/>
  <c r="H67" i="1"/>
  <c r="J67" i="1" s="1"/>
  <c r="Q65" i="1"/>
  <c r="I65" i="1"/>
  <c r="V54" i="1"/>
  <c r="V55" i="1"/>
  <c r="V56" i="1"/>
  <c r="U53" i="1"/>
  <c r="U51" i="1" s="1"/>
  <c r="V51" i="1" s="1"/>
  <c r="T53" i="1"/>
  <c r="T51" i="1" s="1"/>
  <c r="S57" i="1"/>
  <c r="V57" i="1"/>
  <c r="P57" i="1"/>
  <c r="M57" i="1"/>
  <c r="J57" i="1"/>
  <c r="P56" i="1"/>
  <c r="M56" i="1"/>
  <c r="J56" i="1"/>
  <c r="P55" i="1"/>
  <c r="M55" i="1"/>
  <c r="J55" i="1"/>
  <c r="P54" i="1"/>
  <c r="M54" i="1"/>
  <c r="J54" i="1"/>
  <c r="N53" i="1"/>
  <c r="N51" i="1" s="1"/>
  <c r="P51" i="1" s="1"/>
  <c r="L53" i="1"/>
  <c r="K53" i="1"/>
  <c r="M53" i="1" s="1"/>
  <c r="I53" i="1"/>
  <c r="I51" i="1" s="1"/>
  <c r="J51" i="1" s="1"/>
  <c r="H53" i="1"/>
  <c r="O51" i="1"/>
  <c r="L51" i="1"/>
  <c r="H51" i="1"/>
  <c r="V42" i="1"/>
  <c r="S42" i="1"/>
  <c r="P42" i="1"/>
  <c r="M42" i="1"/>
  <c r="J42" i="1"/>
  <c r="V41" i="1"/>
  <c r="S41" i="1"/>
  <c r="P41" i="1"/>
  <c r="M41" i="1"/>
  <c r="J41" i="1"/>
  <c r="V40" i="1"/>
  <c r="S40" i="1"/>
  <c r="P40" i="1"/>
  <c r="M40" i="1"/>
  <c r="J40" i="1"/>
  <c r="V39" i="1"/>
  <c r="S39" i="1"/>
  <c r="P39" i="1"/>
  <c r="M39" i="1"/>
  <c r="J39" i="1"/>
  <c r="V38" i="1"/>
  <c r="U38" i="1"/>
  <c r="T38" i="1"/>
  <c r="T36" i="1" s="1"/>
  <c r="R38" i="1"/>
  <c r="S38" i="1" s="1"/>
  <c r="Q38" i="1"/>
  <c r="O38" i="1"/>
  <c r="P38" i="1"/>
  <c r="N38" i="1"/>
  <c r="N36" i="1"/>
  <c r="L38" i="1"/>
  <c r="M38" i="1"/>
  <c r="K38" i="1"/>
  <c r="I38" i="1"/>
  <c r="J38" i="1" s="1"/>
  <c r="H38" i="1"/>
  <c r="H36" i="1" s="1"/>
  <c r="J36" i="1" s="1"/>
  <c r="U36" i="1"/>
  <c r="V36" i="1" s="1"/>
  <c r="Q36" i="1"/>
  <c r="O36" i="1"/>
  <c r="P36" i="1"/>
  <c r="K36" i="1"/>
  <c r="I36" i="1"/>
  <c r="Q27" i="1"/>
  <c r="N27" i="1"/>
  <c r="L27" i="1"/>
  <c r="L26" i="1"/>
  <c r="L25" i="1"/>
  <c r="R26" i="1"/>
  <c r="Q26" i="1" s="1"/>
  <c r="O26" i="1"/>
  <c r="N26" i="1"/>
  <c r="K26" i="1"/>
  <c r="I26" i="1"/>
  <c r="I25" i="1"/>
  <c r="H26" i="1"/>
  <c r="H25" i="1" s="1"/>
  <c r="R25" i="1"/>
  <c r="Q25" i="1" s="1"/>
  <c r="O25" i="1"/>
  <c r="N25" i="1"/>
  <c r="K25" i="1"/>
  <c r="Q23" i="1"/>
  <c r="N23" i="1"/>
  <c r="L23" i="1"/>
  <c r="L22" i="1" s="1"/>
  <c r="L21" i="1" s="1"/>
  <c r="R22" i="1"/>
  <c r="Q22" i="1"/>
  <c r="O22" i="1"/>
  <c r="N22" i="1"/>
  <c r="K22" i="1"/>
  <c r="K21" i="1" s="1"/>
  <c r="I22" i="1"/>
  <c r="H22" i="1"/>
  <c r="R21" i="1"/>
  <c r="Q21" i="1"/>
  <c r="O21" i="1"/>
  <c r="N21" i="1" s="1"/>
  <c r="I21" i="1"/>
  <c r="H21" i="1"/>
  <c r="Q19" i="1"/>
  <c r="N19" i="1"/>
  <c r="L19" i="1"/>
  <c r="L18" i="1" s="1"/>
  <c r="L17" i="1" s="1"/>
  <c r="R18" i="1"/>
  <c r="R17" i="1" s="1"/>
  <c r="Q17" i="1" s="1"/>
  <c r="Q18" i="1"/>
  <c r="O18" i="1"/>
  <c r="O17" i="1" s="1"/>
  <c r="N17" i="1" s="1"/>
  <c r="N18" i="1"/>
  <c r="K18" i="1"/>
  <c r="I18" i="1"/>
  <c r="I17" i="1"/>
  <c r="H18" i="1"/>
  <c r="H17" i="1" s="1"/>
  <c r="K17" i="1"/>
  <c r="V16" i="1"/>
  <c r="S16" i="1"/>
  <c r="P16" i="1"/>
  <c r="M16" i="1"/>
  <c r="J16" i="1"/>
  <c r="V15" i="1"/>
  <c r="S15" i="1"/>
  <c r="P15" i="1"/>
  <c r="M15" i="1"/>
  <c r="J15" i="1"/>
  <c r="V14" i="1"/>
  <c r="S14" i="1"/>
  <c r="P14" i="1"/>
  <c r="M14" i="1"/>
  <c r="J14" i="1"/>
  <c r="V13" i="1"/>
  <c r="S13" i="1"/>
  <c r="P13" i="1"/>
  <c r="M13" i="1"/>
  <c r="J13" i="1"/>
  <c r="U12" i="1"/>
  <c r="V12" i="1" s="1"/>
  <c r="T12" i="1"/>
  <c r="T10" i="1" s="1"/>
  <c r="R12" i="1"/>
  <c r="S12" i="1" s="1"/>
  <c r="Q12" i="1"/>
  <c r="O12" i="1"/>
  <c r="N12" i="1"/>
  <c r="N10" i="1" s="1"/>
  <c r="L12" i="1"/>
  <c r="L10" i="1" s="1"/>
  <c r="K12" i="1"/>
  <c r="K10" i="1" s="1"/>
  <c r="I12" i="1"/>
  <c r="J12" i="1"/>
  <c r="H12" i="1"/>
  <c r="R10" i="1"/>
  <c r="S10" i="1" s="1"/>
  <c r="H10" i="1"/>
  <c r="J10" i="1" s="1"/>
  <c r="Q10" i="1"/>
  <c r="O10" i="1"/>
  <c r="L36" i="1"/>
  <c r="M36" i="1" s="1"/>
  <c r="S54" i="1"/>
  <c r="S55" i="1"/>
  <c r="Q53" i="1"/>
  <c r="S53" i="1" s="1"/>
  <c r="R53" i="1"/>
  <c r="S56" i="1"/>
  <c r="R51" i="1"/>
  <c r="R36" i="1"/>
  <c r="S36" i="1" s="1"/>
  <c r="I10" i="1"/>
  <c r="P12" i="1"/>
  <c r="R65" i="1"/>
  <c r="S65" i="1" s="1"/>
  <c r="P65" i="1"/>
  <c r="P67" i="1"/>
  <c r="K65" i="1"/>
  <c r="M65" i="1"/>
  <c r="S67" i="1"/>
  <c r="P10" i="1" l="1"/>
  <c r="M10" i="1"/>
  <c r="M12" i="1"/>
  <c r="Q51" i="1"/>
  <c r="S51" i="1" s="1"/>
  <c r="U10" i="1"/>
  <c r="V10" i="1" s="1"/>
  <c r="K51" i="1"/>
  <c r="M51" i="1" s="1"/>
  <c r="P53" i="1"/>
  <c r="V53" i="1"/>
  <c r="H65" i="1"/>
  <c r="J65" i="1" s="1"/>
  <c r="J53" i="1"/>
</calcChain>
</file>

<file path=xl/sharedStrings.xml><?xml version="1.0" encoding="utf-8"?>
<sst xmlns="http://schemas.openxmlformats.org/spreadsheetml/2006/main" count="175" uniqueCount="34">
  <si>
    <t xml:space="preserve"> </t>
  </si>
  <si>
    <t>SUPERINTENDENCIA DE SOCIEDADES</t>
  </si>
  <si>
    <t>GASTOS POR VIGENCIA</t>
  </si>
  <si>
    <t>EJECUCIÓN DEL PRESUPUESTO DE GASTOS</t>
  </si>
  <si>
    <t>APROPIACIONES POR VIGENCIA</t>
  </si>
  <si>
    <t>APROPIACIÓN DEFINITA</t>
  </si>
  <si>
    <t>EJECUCIÓN ACUMULADA AÑO</t>
  </si>
  <si>
    <t>EJECUCIÓN</t>
  </si>
  <si>
    <t xml:space="preserve">C Ó D I G O </t>
  </si>
  <si>
    <t>DESCRIPCIÓN</t>
  </si>
  <si>
    <t>CTA</t>
  </si>
  <si>
    <t>SUC</t>
  </si>
  <si>
    <t>OBJG</t>
  </si>
  <si>
    <t>ORD</t>
  </si>
  <si>
    <t>REC</t>
  </si>
  <si>
    <t>TOTAL PRESUPUESTO</t>
  </si>
  <si>
    <t>A- FUNCIONAMIENTO</t>
  </si>
  <si>
    <t>GASTOS DE PERSONAL</t>
  </si>
  <si>
    <t>GASTOS GENERALES</t>
  </si>
  <si>
    <t>TRANSFERENCIAS CORRIENTES</t>
  </si>
  <si>
    <t>C- INVERSIÓN</t>
  </si>
  <si>
    <t>ADQUISICIÓN DE INFRAESTRUCTURA PROPIA DEL SECTOR</t>
  </si>
  <si>
    <t>Intersubsectorial Gobierno</t>
  </si>
  <si>
    <t xml:space="preserve">Adquisición sistema de gestión para la Superintendencia de Sociedades. Sede Bogotá e Intendencias Regionales. </t>
  </si>
  <si>
    <t>ADQUISICIÓN Y/O PRODUCCIÓN DE EQUIPOS, MATERIALES, SUMINISTROS Y SERVICIOS ADMINISTRATIVOS</t>
  </si>
  <si>
    <t>Mejoramiento, creación de una bodega de datos empresarial de la Superintendencia de Sociedades.</t>
  </si>
  <si>
    <t>DIVULGACIÓN, ASISTENCIA TÉCNICA Y CAPACITACIÓN DEL RECURSO HUMANO</t>
  </si>
  <si>
    <t>Intersubsectorial Industria y Comercio</t>
  </si>
  <si>
    <t>Capacitación en postgrados a funcionarios de la Superintendencia de Sociedades a nivel nacional</t>
  </si>
  <si>
    <t>2000-2019</t>
  </si>
  <si>
    <t>ADQUISICION BIENES Y SERVICIOS</t>
  </si>
  <si>
    <t>PROGRAMA DE CREDITO DE VIVIENDA PARA LOS EMPLEADOS</t>
  </si>
  <si>
    <t>IMPUESTOS MULTAS CUOTAS DE AUDITAJE</t>
  </si>
  <si>
    <t>2019 NCCP ( Nuevo CCP)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</si>
</sst>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centerContinuous"/>
    </xf>
    <xf numFmtId="0" fontId="6" fillId="2" borderId="5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3" borderId="6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0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6" xfId="0" applyFont="1" applyFill="1" applyBorder="1"/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/>
    <xf numFmtId="0" fontId="6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21" xfId="0" applyFont="1" applyBorder="1" applyAlignment="1">
      <alignment horizontal="justify" wrapText="1"/>
    </xf>
    <xf numFmtId="164" fontId="6" fillId="0" borderId="22" xfId="0" applyNumberFormat="1" applyFont="1" applyBorder="1" applyAlignment="1">
      <alignment horizontal="right" wrapText="1"/>
    </xf>
    <xf numFmtId="9" fontId="9" fillId="0" borderId="23" xfId="0" applyNumberFormat="1" applyFont="1" applyBorder="1" applyAlignment="1">
      <alignment horizontal="right" wrapText="1"/>
    </xf>
    <xf numFmtId="164" fontId="6" fillId="0" borderId="24" xfId="0" applyNumberFormat="1" applyFont="1" applyBorder="1" applyAlignment="1">
      <alignment horizontal="right" wrapText="1"/>
    </xf>
    <xf numFmtId="9" fontId="9" fillId="0" borderId="25" xfId="0" applyNumberFormat="1" applyFont="1" applyBorder="1" applyAlignment="1">
      <alignment horizontal="right" wrapText="1"/>
    </xf>
    <xf numFmtId="0" fontId="2" fillId="0" borderId="0" xfId="0" applyFont="1"/>
    <xf numFmtId="164" fontId="2" fillId="0" borderId="0" xfId="0" applyNumberFormat="1" applyFont="1"/>
    <xf numFmtId="0" fontId="6" fillId="0" borderId="26" xfId="0" applyFont="1" applyBorder="1" applyAlignment="1">
      <alignment horizontal="justify" wrapText="1"/>
    </xf>
    <xf numFmtId="164" fontId="6" fillId="0" borderId="23" xfId="0" applyNumberFormat="1" applyFont="1" applyBorder="1" applyAlignment="1">
      <alignment horizontal="right" wrapText="1"/>
    </xf>
    <xf numFmtId="0" fontId="2" fillId="0" borderId="23" xfId="0" applyFont="1" applyBorder="1"/>
    <xf numFmtId="164" fontId="6" fillId="0" borderId="27" xfId="0" applyNumberFormat="1" applyFont="1" applyBorder="1" applyAlignment="1">
      <alignment horizontal="right" wrapText="1"/>
    </xf>
    <xf numFmtId="0" fontId="6" fillId="0" borderId="4" xfId="0" applyFont="1" applyBorder="1"/>
    <xf numFmtId="164" fontId="9" fillId="0" borderId="23" xfId="0" applyNumberFormat="1" applyFont="1" applyBorder="1" applyAlignment="1">
      <alignment horizontal="right" wrapText="1"/>
    </xf>
    <xf numFmtId="164" fontId="9" fillId="0" borderId="27" xfId="0" applyNumberFormat="1" applyFont="1" applyBorder="1" applyAlignment="1">
      <alignment horizontal="right" wrapText="1"/>
    </xf>
    <xf numFmtId="0" fontId="6" fillId="0" borderId="4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8" xfId="0" applyFont="1" applyBorder="1" applyAlignment="1">
      <alignment horizontal="justify" vertical="top" wrapText="1"/>
    </xf>
    <xf numFmtId="164" fontId="6" fillId="0" borderId="28" xfId="0" applyNumberFormat="1" applyFont="1" applyBorder="1" applyAlignment="1">
      <alignment horizontal="right" vertical="top" wrapText="1"/>
    </xf>
    <xf numFmtId="164" fontId="6" fillId="0" borderId="29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6" fillId="0" borderId="28" xfId="0" applyFont="1" applyBorder="1" applyAlignment="1">
      <alignment horizontal="justify" wrapText="1"/>
    </xf>
    <xf numFmtId="164" fontId="6" fillId="0" borderId="28" xfId="0" applyNumberFormat="1" applyFont="1" applyBorder="1" applyAlignment="1">
      <alignment horizontal="right" wrapText="1"/>
    </xf>
    <xf numFmtId="164" fontId="6" fillId="0" borderId="29" xfId="0" applyNumberFormat="1" applyFont="1" applyBorder="1" applyAlignment="1">
      <alignment horizontal="right" wrapText="1"/>
    </xf>
    <xf numFmtId="0" fontId="9" fillId="4" borderId="4" xfId="0" applyFont="1" applyFill="1" applyBorder="1" applyAlignment="1">
      <alignment vertical="top"/>
    </xf>
    <xf numFmtId="0" fontId="9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top"/>
    </xf>
    <xf numFmtId="0" fontId="9" fillId="0" borderId="28" xfId="0" applyFont="1" applyBorder="1" applyAlignment="1">
      <alignment horizontal="justify" vertical="top" wrapText="1"/>
    </xf>
    <xf numFmtId="164" fontId="9" fillId="0" borderId="28" xfId="0" applyNumberFormat="1" applyFont="1" applyBorder="1" applyAlignment="1">
      <alignment horizontal="right" vertical="top" wrapText="1"/>
    </xf>
    <xf numFmtId="164" fontId="9" fillId="0" borderId="29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64" fontId="9" fillId="0" borderId="28" xfId="0" applyNumberFormat="1" applyFont="1" applyBorder="1" applyAlignment="1">
      <alignment horizontal="right" wrapText="1"/>
    </xf>
    <xf numFmtId="0" fontId="0" fillId="0" borderId="0" xfId="0" applyAlignment="1">
      <alignment vertical="top"/>
    </xf>
    <xf numFmtId="0" fontId="11" fillId="5" borderId="30" xfId="0" applyFont="1" applyFill="1" applyBorder="1"/>
    <xf numFmtId="0" fontId="11" fillId="5" borderId="31" xfId="0" applyFont="1" applyFill="1" applyBorder="1"/>
    <xf numFmtId="0" fontId="12" fillId="5" borderId="31" xfId="0" applyFont="1" applyFill="1" applyBorder="1"/>
    <xf numFmtId="0" fontId="13" fillId="5" borderId="32" xfId="0" applyFont="1" applyFill="1" applyBorder="1" applyAlignment="1">
      <alignment horizontal="center"/>
    </xf>
    <xf numFmtId="0" fontId="11" fillId="5" borderId="32" xfId="0" applyFont="1" applyFill="1" applyBorder="1"/>
    <xf numFmtId="0" fontId="11" fillId="5" borderId="33" xfId="0" applyFont="1" applyFill="1" applyBorder="1"/>
    <xf numFmtId="0" fontId="0" fillId="0" borderId="0" xfId="0" applyBorder="1"/>
    <xf numFmtId="0" fontId="0" fillId="0" borderId="5" xfId="0" applyBorder="1"/>
    <xf numFmtId="0" fontId="6" fillId="3" borderId="34" xfId="0" applyFont="1" applyFill="1" applyBorder="1"/>
    <xf numFmtId="0" fontId="6" fillId="3" borderId="3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0" borderId="39" xfId="0" applyFont="1" applyBorder="1" applyAlignment="1">
      <alignment horizontal="justify" wrapText="1"/>
    </xf>
    <xf numFmtId="164" fontId="6" fillId="0" borderId="40" xfId="0" applyNumberFormat="1" applyFont="1" applyBorder="1" applyAlignment="1">
      <alignment horizontal="right" wrapText="1"/>
    </xf>
    <xf numFmtId="9" fontId="9" fillId="0" borderId="40" xfId="0" applyNumberFormat="1" applyFont="1" applyBorder="1" applyAlignment="1">
      <alignment horizontal="right" wrapText="1"/>
    </xf>
    <xf numFmtId="164" fontId="6" fillId="0" borderId="41" xfId="0" applyNumberFormat="1" applyFont="1" applyBorder="1" applyAlignment="1">
      <alignment horizontal="right" wrapText="1"/>
    </xf>
    <xf numFmtId="0" fontId="6" fillId="0" borderId="42" xfId="0" applyFont="1" applyBorder="1" applyAlignment="1">
      <alignment horizontal="justify" wrapText="1"/>
    </xf>
    <xf numFmtId="0" fontId="2" fillId="0" borderId="40" xfId="0" applyFont="1" applyBorder="1"/>
    <xf numFmtId="0" fontId="0" fillId="0" borderId="40" xfId="0" applyBorder="1"/>
    <xf numFmtId="0" fontId="0" fillId="0" borderId="28" xfId="0" applyBorder="1"/>
    <xf numFmtId="164" fontId="9" fillId="0" borderId="40" xfId="0" applyNumberFormat="1" applyFont="1" applyBorder="1" applyAlignment="1">
      <alignment horizontal="right" wrapText="1"/>
    </xf>
    <xf numFmtId="0" fontId="6" fillId="0" borderId="43" xfId="0" applyFont="1" applyBorder="1" applyAlignment="1">
      <alignment horizontal="justify" wrapText="1"/>
    </xf>
    <xf numFmtId="164" fontId="9" fillId="0" borderId="31" xfId="0" applyNumberFormat="1" applyFont="1" applyBorder="1" applyAlignment="1">
      <alignment horizontal="right" wrapText="1"/>
    </xf>
    <xf numFmtId="9" fontId="9" fillId="0" borderId="31" xfId="0" applyNumberFormat="1" applyFont="1" applyBorder="1" applyAlignment="1">
      <alignment horizontal="right" wrapText="1"/>
    </xf>
    <xf numFmtId="164" fontId="9" fillId="0" borderId="32" xfId="0" applyNumberFormat="1" applyFont="1" applyBorder="1" applyAlignment="1">
      <alignment horizontal="right" wrapText="1"/>
    </xf>
    <xf numFmtId="9" fontId="9" fillId="0" borderId="44" xfId="0" applyNumberFormat="1" applyFont="1" applyBorder="1" applyAlignment="1">
      <alignment horizontal="right" wrapText="1"/>
    </xf>
    <xf numFmtId="0" fontId="6" fillId="0" borderId="45" xfId="0" applyFont="1" applyBorder="1" applyAlignment="1">
      <alignment horizontal="justify" wrapText="1"/>
    </xf>
    <xf numFmtId="164" fontId="9" fillId="0" borderId="45" xfId="0" applyNumberFormat="1" applyFont="1" applyBorder="1" applyAlignment="1">
      <alignment horizontal="right" wrapText="1"/>
    </xf>
    <xf numFmtId="9" fontId="9" fillId="0" borderId="45" xfId="0" applyNumberFormat="1" applyFont="1" applyBorder="1" applyAlignment="1">
      <alignment horizontal="right" wrapText="1"/>
    </xf>
    <xf numFmtId="9" fontId="9" fillId="0" borderId="46" xfId="0" applyNumberFormat="1" applyFont="1" applyBorder="1" applyAlignment="1">
      <alignment horizontal="right" wrapText="1"/>
    </xf>
    <xf numFmtId="0" fontId="6" fillId="0" borderId="4" xfId="0" applyFont="1" applyFill="1" applyBorder="1" applyAlignment="1">
      <alignment horizontal="justify" wrapText="1"/>
    </xf>
    <xf numFmtId="164" fontId="0" fillId="0" borderId="0" xfId="0" applyNumberFormat="1"/>
    <xf numFmtId="0" fontId="13" fillId="0" borderId="0" xfId="0" applyFont="1"/>
    <xf numFmtId="9" fontId="6" fillId="0" borderId="40" xfId="0" applyNumberFormat="1" applyFont="1" applyBorder="1" applyAlignment="1">
      <alignment horizontal="right" wrapText="1"/>
    </xf>
    <xf numFmtId="9" fontId="6" fillId="0" borderId="25" xfId="0" applyNumberFormat="1" applyFont="1" applyBorder="1" applyAlignment="1">
      <alignment horizontal="right" wrapText="1"/>
    </xf>
    <xf numFmtId="0" fontId="14" fillId="0" borderId="0" xfId="0" applyFont="1"/>
    <xf numFmtId="9" fontId="6" fillId="0" borderId="23" xfId="0" applyNumberFormat="1" applyFont="1" applyBorder="1" applyAlignment="1">
      <alignment horizontal="right" wrapText="1"/>
    </xf>
    <xf numFmtId="164" fontId="13" fillId="0" borderId="0" xfId="0" applyNumberFormat="1" applyFont="1"/>
    <xf numFmtId="0" fontId="15" fillId="3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wrapText="1"/>
    </xf>
    <xf numFmtId="9" fontId="6" fillId="0" borderId="0" xfId="0" applyNumberFormat="1" applyFont="1" applyFill="1" applyBorder="1" applyAlignment="1">
      <alignment horizontal="right" wrapText="1"/>
    </xf>
    <xf numFmtId="0" fontId="0" fillId="0" borderId="0" xfId="0" applyFill="1" applyBorder="1"/>
    <xf numFmtId="9" fontId="9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8"/>
  <sheetViews>
    <sheetView tabSelected="1" topLeftCell="G76" workbookViewId="0">
      <selection activeCell="L86" sqref="L86"/>
    </sheetView>
  </sheetViews>
  <sheetFormatPr baseColWidth="10" defaultRowHeight="15" x14ac:dyDescent="0.25"/>
  <cols>
    <col min="1" max="1" width="5.140625" hidden="1" customWidth="1"/>
    <col min="2" max="2" width="5.28515625" hidden="1" customWidth="1"/>
    <col min="3" max="3" width="5" hidden="1" customWidth="1"/>
    <col min="4" max="4" width="4.5703125" hidden="1" customWidth="1"/>
    <col min="5" max="5" width="3.5703125" hidden="1" customWidth="1"/>
    <col min="6" max="6" width="3.5703125" style="45" hidden="1" customWidth="1"/>
    <col min="7" max="7" width="36.28515625" customWidth="1"/>
    <col min="8" max="8" width="20.140625" customWidth="1"/>
    <col min="9" max="9" width="22.7109375" customWidth="1"/>
    <col min="10" max="10" width="14" customWidth="1"/>
    <col min="11" max="11" width="20.140625" customWidth="1"/>
    <col min="12" max="12" width="22.7109375" customWidth="1"/>
    <col min="13" max="13" width="14" customWidth="1"/>
    <col min="14" max="14" width="20.42578125" customWidth="1"/>
    <col min="15" max="15" width="22.7109375" customWidth="1"/>
    <col min="16" max="16" width="14" customWidth="1"/>
    <col min="17" max="17" width="20.140625" bestFit="1" customWidth="1"/>
    <col min="18" max="18" width="22.7109375" bestFit="1" customWidth="1"/>
    <col min="19" max="19" width="14" bestFit="1" customWidth="1"/>
    <col min="20" max="20" width="20.85546875" bestFit="1" customWidth="1"/>
    <col min="21" max="21" width="22.7109375" bestFit="1" customWidth="1"/>
    <col min="22" max="22" width="14" bestFit="1" customWidth="1"/>
    <col min="24" max="24" width="17.7109375" customWidth="1"/>
  </cols>
  <sheetData>
    <row r="1" spans="1:24" ht="20.25" x14ac:dyDescent="0.3">
      <c r="A1" s="1" t="s">
        <v>0</v>
      </c>
      <c r="B1" s="2"/>
      <c r="C1" s="2"/>
      <c r="D1" s="2"/>
      <c r="E1" s="2"/>
      <c r="F1" s="2"/>
      <c r="G1" s="2"/>
      <c r="H1" s="3" t="s">
        <v>1</v>
      </c>
      <c r="I1" s="2"/>
      <c r="J1" s="2"/>
      <c r="K1" s="2"/>
      <c r="L1" s="2"/>
      <c r="M1" s="2"/>
      <c r="N1" s="4"/>
      <c r="O1" s="4"/>
      <c r="P1" s="4"/>
      <c r="Q1" s="2"/>
      <c r="R1" s="2"/>
      <c r="S1" s="2"/>
      <c r="T1" s="2"/>
      <c r="U1" s="2"/>
      <c r="V1" s="5"/>
    </row>
    <row r="2" spans="1:24" ht="18" x14ac:dyDescent="0.25">
      <c r="A2" s="6" t="s">
        <v>1</v>
      </c>
      <c r="B2" s="7"/>
      <c r="C2" s="7"/>
      <c r="D2" s="7"/>
      <c r="E2" s="7"/>
      <c r="F2" s="7"/>
      <c r="G2" s="7"/>
      <c r="H2" s="8" t="s">
        <v>2</v>
      </c>
      <c r="I2" s="7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7"/>
      <c r="V2" s="9"/>
    </row>
    <row r="3" spans="1:24" ht="18" x14ac:dyDescent="0.25">
      <c r="A3" s="6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23" t="s">
        <v>29</v>
      </c>
      <c r="O3" s="123"/>
      <c r="P3" s="123"/>
      <c r="Q3" s="7"/>
      <c r="R3" s="7"/>
      <c r="S3" s="7"/>
      <c r="T3" s="7"/>
      <c r="U3" s="7"/>
      <c r="V3" s="9"/>
    </row>
    <row r="4" spans="1:24" ht="30" customHeight="1" x14ac:dyDescent="0.25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</row>
    <row r="5" spans="1:24" ht="13.5" customHeight="1" x14ac:dyDescent="0.25">
      <c r="A5" s="10"/>
      <c r="B5" s="7"/>
      <c r="C5" s="7"/>
      <c r="D5" s="7"/>
      <c r="E5" s="7"/>
      <c r="F5" s="7"/>
      <c r="G5" s="11"/>
      <c r="H5" s="124">
        <v>2000</v>
      </c>
      <c r="I5" s="124"/>
      <c r="J5" s="124"/>
      <c r="K5" s="124">
        <v>2001</v>
      </c>
      <c r="L5" s="124"/>
      <c r="M5" s="124"/>
      <c r="N5" s="124">
        <v>2002</v>
      </c>
      <c r="O5" s="124"/>
      <c r="P5" s="124"/>
      <c r="Q5" s="124">
        <v>2003</v>
      </c>
      <c r="R5" s="124"/>
      <c r="S5" s="124"/>
      <c r="T5" s="124">
        <v>2004</v>
      </c>
      <c r="U5" s="124"/>
      <c r="V5" s="125"/>
    </row>
    <row r="6" spans="1:24" x14ac:dyDescent="0.25">
      <c r="A6" s="12"/>
      <c r="B6" s="13"/>
      <c r="C6" s="13"/>
      <c r="D6" s="13" t="s">
        <v>0</v>
      </c>
      <c r="E6" s="13"/>
      <c r="F6" s="14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6"/>
      <c r="V6" s="17"/>
    </row>
    <row r="7" spans="1:24" ht="25.5" x14ac:dyDescent="0.25">
      <c r="A7" s="18"/>
      <c r="B7" s="19"/>
      <c r="C7" s="19"/>
      <c r="D7" s="19"/>
      <c r="E7" s="19"/>
      <c r="F7" s="20"/>
      <c r="G7" s="21"/>
      <c r="H7" s="22" t="s">
        <v>5</v>
      </c>
      <c r="I7" s="22" t="s">
        <v>6</v>
      </c>
      <c r="J7" s="22" t="s">
        <v>7</v>
      </c>
      <c r="K7" s="22" t="s">
        <v>5</v>
      </c>
      <c r="L7" s="22" t="s">
        <v>6</v>
      </c>
      <c r="M7" s="22" t="s">
        <v>7</v>
      </c>
      <c r="N7" s="22" t="s">
        <v>5</v>
      </c>
      <c r="O7" s="22" t="s">
        <v>6</v>
      </c>
      <c r="P7" s="22" t="s">
        <v>7</v>
      </c>
      <c r="Q7" s="22" t="s">
        <v>5</v>
      </c>
      <c r="R7" s="22" t="s">
        <v>6</v>
      </c>
      <c r="S7" s="22" t="s">
        <v>7</v>
      </c>
      <c r="T7" s="22" t="s">
        <v>5</v>
      </c>
      <c r="U7" s="23" t="s">
        <v>6</v>
      </c>
      <c r="V7" s="24" t="s">
        <v>7</v>
      </c>
    </row>
    <row r="8" spans="1:24" x14ac:dyDescent="0.25">
      <c r="A8" s="25"/>
      <c r="B8" s="26" t="s">
        <v>8</v>
      </c>
      <c r="C8" s="26"/>
      <c r="D8" s="26"/>
      <c r="E8" s="26"/>
      <c r="F8" s="27"/>
      <c r="G8" s="21" t="s">
        <v>9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3"/>
      <c r="V8" s="24"/>
    </row>
    <row r="9" spans="1:24" x14ac:dyDescent="0.25">
      <c r="A9" s="28" t="s">
        <v>0</v>
      </c>
      <c r="B9" s="29"/>
      <c r="C9" s="30" t="s">
        <v>0</v>
      </c>
      <c r="D9" s="30" t="s">
        <v>0</v>
      </c>
      <c r="E9" s="29"/>
      <c r="F9" s="31"/>
      <c r="G9" s="32" t="s">
        <v>0</v>
      </c>
      <c r="H9" s="32"/>
      <c r="I9" s="33"/>
      <c r="J9" s="33"/>
      <c r="K9" s="32"/>
      <c r="L9" s="33"/>
      <c r="M9" s="33"/>
      <c r="N9" s="32"/>
      <c r="O9" s="33"/>
      <c r="P9" s="33"/>
      <c r="Q9" s="32"/>
      <c r="R9" s="33"/>
      <c r="S9" s="33"/>
      <c r="T9" s="32"/>
      <c r="U9" s="34"/>
      <c r="V9" s="35"/>
    </row>
    <row r="10" spans="1:24" s="108" customFormat="1" ht="13.5" x14ac:dyDescent="0.25">
      <c r="A10" s="36" t="s">
        <v>10</v>
      </c>
      <c r="B10" s="37" t="s">
        <v>11</v>
      </c>
      <c r="C10" s="37" t="s">
        <v>12</v>
      </c>
      <c r="D10" s="38" t="s">
        <v>13</v>
      </c>
      <c r="E10" s="38" t="s">
        <v>14</v>
      </c>
      <c r="F10" s="39"/>
      <c r="G10" s="40" t="s">
        <v>15</v>
      </c>
      <c r="H10" s="41">
        <f t="shared" ref="H10:T10" si="0">+H12+H16</f>
        <v>33656281029</v>
      </c>
      <c r="I10" s="41">
        <f t="shared" si="0"/>
        <v>31935344739</v>
      </c>
      <c r="J10" s="112">
        <f>+I10/H10</f>
        <v>0.94886730686265808</v>
      </c>
      <c r="K10" s="41">
        <f t="shared" si="0"/>
        <v>40249514000</v>
      </c>
      <c r="L10" s="41">
        <f t="shared" si="0"/>
        <v>35786062984</v>
      </c>
      <c r="M10" s="112">
        <f>+L10/K10</f>
        <v>0.88910546805608637</v>
      </c>
      <c r="N10" s="41">
        <f t="shared" si="0"/>
        <v>47464169000</v>
      </c>
      <c r="O10" s="41">
        <f t="shared" si="0"/>
        <v>37261712756</v>
      </c>
      <c r="P10" s="112">
        <f>+O10/N10</f>
        <v>0.78504930226419845</v>
      </c>
      <c r="Q10" s="41">
        <f t="shared" si="0"/>
        <v>41151530816</v>
      </c>
      <c r="R10" s="41">
        <f t="shared" si="0"/>
        <v>36653603124</v>
      </c>
      <c r="S10" s="112">
        <f>+R10/Q10</f>
        <v>0.89069841138810868</v>
      </c>
      <c r="T10" s="41">
        <f t="shared" si="0"/>
        <v>45871700000</v>
      </c>
      <c r="U10" s="43">
        <f>+U12+U16</f>
        <v>39965685213</v>
      </c>
      <c r="V10" s="110">
        <f>+U10/T10</f>
        <v>0.87124927162062882</v>
      </c>
      <c r="X10" s="113"/>
    </row>
    <row r="11" spans="1:24" s="45" customFormat="1" ht="13.5" x14ac:dyDescent="0.25">
      <c r="A11" s="36"/>
      <c r="B11" s="37" t="s">
        <v>10</v>
      </c>
      <c r="C11" s="37"/>
      <c r="D11" s="38"/>
      <c r="E11" s="38"/>
      <c r="F11" s="39"/>
      <c r="G11" s="47"/>
      <c r="H11" s="48"/>
      <c r="I11" s="48"/>
      <c r="J11" s="42"/>
      <c r="K11" s="48"/>
      <c r="L11" s="49"/>
      <c r="M11" s="42"/>
      <c r="N11" s="48"/>
      <c r="O11" s="49"/>
      <c r="P11" s="42"/>
      <c r="Q11" s="48"/>
      <c r="R11" s="48"/>
      <c r="S11" s="42"/>
      <c r="T11" s="48"/>
      <c r="U11" s="50"/>
      <c r="V11" s="44"/>
    </row>
    <row r="12" spans="1:24" s="108" customFormat="1" ht="12.75" x14ac:dyDescent="0.2">
      <c r="A12" s="51"/>
      <c r="B12" s="39"/>
      <c r="C12" s="39"/>
      <c r="D12" s="39"/>
      <c r="E12" s="39"/>
      <c r="F12" s="39"/>
      <c r="G12" s="47" t="s">
        <v>16</v>
      </c>
      <c r="H12" s="48">
        <f>SUM(H13:H15)</f>
        <v>33041981029</v>
      </c>
      <c r="I12" s="48">
        <f>SUM(I13:I15)</f>
        <v>31321095046</v>
      </c>
      <c r="J12" s="112">
        <f>+I12/H12</f>
        <v>0.94791819590085635</v>
      </c>
      <c r="K12" s="48">
        <f>SUM(K13:K15)</f>
        <v>38249514000</v>
      </c>
      <c r="L12" s="48">
        <f>SUM(L13:L15)</f>
        <v>35495205958</v>
      </c>
      <c r="M12" s="112">
        <f>+L12/K12</f>
        <v>0.92799103167689923</v>
      </c>
      <c r="N12" s="48">
        <f t="shared" ref="N12:T12" si="1">SUM(N13:N15)</f>
        <v>41638000000</v>
      </c>
      <c r="O12" s="48">
        <f t="shared" si="1"/>
        <v>36232747103</v>
      </c>
      <c r="P12" s="112">
        <f>+O12/N12</f>
        <v>0.87018461748883236</v>
      </c>
      <c r="Q12" s="48">
        <f t="shared" si="1"/>
        <v>41023611460</v>
      </c>
      <c r="R12" s="48">
        <f t="shared" si="1"/>
        <v>36525683768</v>
      </c>
      <c r="S12" s="112">
        <f>+R12/Q12</f>
        <v>0.89035758842476131</v>
      </c>
      <c r="T12" s="48">
        <f t="shared" si="1"/>
        <v>41029700000</v>
      </c>
      <c r="U12" s="50">
        <f>SUM(U13:U15)</f>
        <v>37693249802</v>
      </c>
      <c r="V12" s="110">
        <f>+U12/T12</f>
        <v>0.91868207181626971</v>
      </c>
    </row>
    <row r="13" spans="1:24" s="45" customFormat="1" ht="13.5" x14ac:dyDescent="0.25">
      <c r="A13" s="51">
        <v>1</v>
      </c>
      <c r="B13" s="39" t="s">
        <v>0</v>
      </c>
      <c r="C13" s="39" t="s">
        <v>0</v>
      </c>
      <c r="D13" s="39" t="s">
        <v>0</v>
      </c>
      <c r="E13" s="39" t="s">
        <v>0</v>
      </c>
      <c r="F13" s="39"/>
      <c r="G13" s="47" t="s">
        <v>17</v>
      </c>
      <c r="H13" s="52">
        <v>24460350678</v>
      </c>
      <c r="I13" s="52">
        <v>23041179377</v>
      </c>
      <c r="J13" s="42">
        <f>+I13/H13</f>
        <v>0.94198074591479897</v>
      </c>
      <c r="K13" s="52">
        <v>26286890000</v>
      </c>
      <c r="L13" s="52">
        <v>24243287449</v>
      </c>
      <c r="M13" s="42">
        <f>+L13/K13</f>
        <v>0.92225772805379413</v>
      </c>
      <c r="N13" s="52">
        <v>27630445000</v>
      </c>
      <c r="O13" s="52">
        <v>25820471322</v>
      </c>
      <c r="P13" s="42">
        <f>+O13/N13</f>
        <v>0.93449350243906681</v>
      </c>
      <c r="Q13" s="52">
        <v>26917731460</v>
      </c>
      <c r="R13" s="52">
        <v>25860768192</v>
      </c>
      <c r="S13" s="42">
        <f>+R13/Q13</f>
        <v>0.96073356814742517</v>
      </c>
      <c r="T13" s="52">
        <v>28426100000</v>
      </c>
      <c r="U13" s="53">
        <v>26364403741</v>
      </c>
      <c r="V13" s="44">
        <f>+U13/T13</f>
        <v>0.92747171581750576</v>
      </c>
      <c r="X13" s="46"/>
    </row>
    <row r="14" spans="1:24" s="45" customFormat="1" ht="13.5" x14ac:dyDescent="0.25">
      <c r="A14" s="51">
        <v>2</v>
      </c>
      <c r="B14" s="39" t="s">
        <v>0</v>
      </c>
      <c r="C14" s="39" t="s">
        <v>0</v>
      </c>
      <c r="D14" s="39" t="s">
        <v>0</v>
      </c>
      <c r="E14" s="39" t="s">
        <v>0</v>
      </c>
      <c r="F14" s="39"/>
      <c r="G14" s="47" t="s">
        <v>18</v>
      </c>
      <c r="H14" s="52">
        <v>2913593171</v>
      </c>
      <c r="I14" s="52">
        <v>2762684489</v>
      </c>
      <c r="J14" s="42">
        <f>+I14/H14</f>
        <v>0.9482053007598843</v>
      </c>
      <c r="K14" s="52">
        <v>3057985732</v>
      </c>
      <c r="L14" s="52">
        <v>2936121240</v>
      </c>
      <c r="M14" s="42">
        <f>+L14/K14</f>
        <v>0.96014877024285605</v>
      </c>
      <c r="N14" s="52">
        <v>3211059982</v>
      </c>
      <c r="O14" s="52">
        <v>3076867700</v>
      </c>
      <c r="P14" s="42">
        <f>+O14/N14</f>
        <v>0.95820935057201306</v>
      </c>
      <c r="Q14" s="52">
        <v>3112880000</v>
      </c>
      <c r="R14" s="52">
        <v>3016845848</v>
      </c>
      <c r="S14" s="42">
        <f>+R14/Q14</f>
        <v>0.96914942047235997</v>
      </c>
      <c r="T14" s="52">
        <v>3192700000</v>
      </c>
      <c r="U14" s="53">
        <v>3085085802</v>
      </c>
      <c r="V14" s="44">
        <f>+U14/T14</f>
        <v>0.96629367056096716</v>
      </c>
    </row>
    <row r="15" spans="1:24" s="45" customFormat="1" ht="13.5" x14ac:dyDescent="0.25">
      <c r="A15" s="51">
        <v>3</v>
      </c>
      <c r="B15" s="39" t="s">
        <v>0</v>
      </c>
      <c r="C15" s="39" t="s">
        <v>0</v>
      </c>
      <c r="D15" s="39" t="s">
        <v>0</v>
      </c>
      <c r="E15" s="39" t="s">
        <v>0</v>
      </c>
      <c r="F15" s="39"/>
      <c r="G15" s="47" t="s">
        <v>19</v>
      </c>
      <c r="H15" s="52">
        <v>5668037180</v>
      </c>
      <c r="I15" s="52">
        <v>5517231180</v>
      </c>
      <c r="J15" s="42">
        <f>+I15/H15</f>
        <v>0.97339361136653657</v>
      </c>
      <c r="K15" s="52">
        <v>8904638268</v>
      </c>
      <c r="L15" s="52">
        <v>8315797269</v>
      </c>
      <c r="M15" s="42">
        <f>+L15/K15</f>
        <v>0.9338725525644227</v>
      </c>
      <c r="N15" s="52">
        <v>10796495018</v>
      </c>
      <c r="O15" s="52">
        <v>7335408081</v>
      </c>
      <c r="P15" s="42">
        <f>+O15/N15</f>
        <v>0.6794249493720278</v>
      </c>
      <c r="Q15" s="52">
        <v>10993000000</v>
      </c>
      <c r="R15" s="52">
        <v>7648069728</v>
      </c>
      <c r="S15" s="42">
        <f>+R15/Q15</f>
        <v>0.69572179823524061</v>
      </c>
      <c r="T15" s="52">
        <v>9410900000</v>
      </c>
      <c r="U15" s="53">
        <v>8243760259</v>
      </c>
      <c r="V15" s="44">
        <f>+U15/T15</f>
        <v>0.87598000818200172</v>
      </c>
    </row>
    <row r="16" spans="1:24" s="108" customFormat="1" ht="12.75" x14ac:dyDescent="0.2">
      <c r="A16" s="51"/>
      <c r="B16" s="39"/>
      <c r="C16" s="39"/>
      <c r="D16" s="39"/>
      <c r="E16" s="39"/>
      <c r="F16" s="39"/>
      <c r="G16" s="47" t="s">
        <v>20</v>
      </c>
      <c r="H16" s="48">
        <v>614300000</v>
      </c>
      <c r="I16" s="48">
        <v>614249693</v>
      </c>
      <c r="J16" s="112">
        <f>+I16/H16</f>
        <v>0.99991810678821424</v>
      </c>
      <c r="K16" s="48">
        <v>2000000000</v>
      </c>
      <c r="L16" s="48">
        <v>290857026</v>
      </c>
      <c r="M16" s="112">
        <f>+L16/K16</f>
        <v>0.14542851300000001</v>
      </c>
      <c r="N16" s="48">
        <v>5826169000</v>
      </c>
      <c r="O16" s="48">
        <v>1028965653</v>
      </c>
      <c r="P16" s="112">
        <f>+O16/N16</f>
        <v>0.17661102055227029</v>
      </c>
      <c r="Q16" s="48">
        <v>127919356</v>
      </c>
      <c r="R16" s="48">
        <v>127919356</v>
      </c>
      <c r="S16" s="112">
        <f>+R16/Q16</f>
        <v>1</v>
      </c>
      <c r="T16" s="48">
        <v>4842000000</v>
      </c>
      <c r="U16" s="50">
        <v>2272435411</v>
      </c>
      <c r="V16" s="110">
        <f>+U16/T16</f>
        <v>0.46931751569599339</v>
      </c>
    </row>
    <row r="17" spans="1:22" s="59" customFormat="1" ht="25.5" hidden="1" x14ac:dyDescent="0.25">
      <c r="A17" s="54">
        <v>112</v>
      </c>
      <c r="B17" s="55"/>
      <c r="C17" s="55"/>
      <c r="D17" s="55"/>
      <c r="E17" s="55"/>
      <c r="F17" s="55"/>
      <c r="G17" s="56" t="s">
        <v>21</v>
      </c>
      <c r="H17" s="57">
        <f>H18</f>
        <v>3072000000</v>
      </c>
      <c r="I17" s="57">
        <f t="shared" ref="I17:R18" si="2">I18</f>
        <v>0</v>
      </c>
      <c r="J17" s="57"/>
      <c r="K17" s="57">
        <f t="shared" si="2"/>
        <v>0</v>
      </c>
      <c r="L17" s="57">
        <f t="shared" si="2"/>
        <v>3072000000</v>
      </c>
      <c r="M17" s="57"/>
      <c r="N17" s="57" t="e">
        <f>+O17-#REF!</f>
        <v>#REF!</v>
      </c>
      <c r="O17" s="57">
        <f t="shared" si="2"/>
        <v>2976104018</v>
      </c>
      <c r="P17" s="57"/>
      <c r="Q17" s="57" t="e">
        <f>+R17-#REF!</f>
        <v>#REF!</v>
      </c>
      <c r="R17" s="57">
        <f t="shared" si="2"/>
        <v>2976104018</v>
      </c>
      <c r="S17" s="57"/>
      <c r="T17" s="57"/>
      <c r="U17" s="57"/>
      <c r="V17" s="58"/>
    </row>
    <row r="18" spans="1:22" s="45" customFormat="1" ht="12.75" hidden="1" x14ac:dyDescent="0.2">
      <c r="A18" s="51">
        <v>112</v>
      </c>
      <c r="B18" s="39">
        <v>1000</v>
      </c>
      <c r="C18" s="39"/>
      <c r="D18" s="39"/>
      <c r="E18" s="39"/>
      <c r="F18" s="39"/>
      <c r="G18" s="60" t="s">
        <v>22</v>
      </c>
      <c r="H18" s="61">
        <f>H19</f>
        <v>3072000000</v>
      </c>
      <c r="I18" s="61">
        <f t="shared" si="2"/>
        <v>0</v>
      </c>
      <c r="J18" s="61"/>
      <c r="K18" s="61">
        <f t="shared" si="2"/>
        <v>0</v>
      </c>
      <c r="L18" s="61">
        <f t="shared" si="2"/>
        <v>3072000000</v>
      </c>
      <c r="M18" s="61"/>
      <c r="N18" s="61" t="e">
        <f>+O18-#REF!</f>
        <v>#REF!</v>
      </c>
      <c r="O18" s="61">
        <f t="shared" si="2"/>
        <v>2976104018</v>
      </c>
      <c r="P18" s="61"/>
      <c r="Q18" s="61" t="e">
        <f>+R18-#REF!</f>
        <v>#REF!</v>
      </c>
      <c r="R18" s="61">
        <f t="shared" si="2"/>
        <v>2976104018</v>
      </c>
      <c r="S18" s="61"/>
      <c r="T18" s="61"/>
      <c r="U18" s="61"/>
      <c r="V18" s="62"/>
    </row>
    <row r="19" spans="1:22" s="69" customFormat="1" ht="54" hidden="1" x14ac:dyDescent="0.25">
      <c r="A19" s="63">
        <v>112</v>
      </c>
      <c r="B19" s="64">
        <v>1000</v>
      </c>
      <c r="C19" s="64">
        <v>5</v>
      </c>
      <c r="D19" s="64"/>
      <c r="E19" s="64"/>
      <c r="F19" s="65">
        <v>21</v>
      </c>
      <c r="G19" s="66" t="s">
        <v>23</v>
      </c>
      <c r="H19" s="67">
        <v>3072000000</v>
      </c>
      <c r="I19" s="67">
        <v>0</v>
      </c>
      <c r="J19" s="67"/>
      <c r="K19" s="67">
        <v>0</v>
      </c>
      <c r="L19" s="67">
        <f>+H19+I19-K19</f>
        <v>3072000000</v>
      </c>
      <c r="M19" s="67"/>
      <c r="N19" s="67" t="e">
        <f>+O19-#REF!</f>
        <v>#REF!</v>
      </c>
      <c r="O19" s="67">
        <v>2976104018</v>
      </c>
      <c r="P19" s="67"/>
      <c r="Q19" s="67" t="e">
        <f>+R19-#REF!</f>
        <v>#REF!</v>
      </c>
      <c r="R19" s="67">
        <v>2976104018</v>
      </c>
      <c r="S19" s="67"/>
      <c r="T19" s="67"/>
      <c r="U19" s="67"/>
      <c r="V19" s="68"/>
    </row>
    <row r="20" spans="1:22" s="69" customFormat="1" ht="13.5" hidden="1" x14ac:dyDescent="0.25">
      <c r="A20" s="70"/>
      <c r="B20" s="71"/>
      <c r="C20" s="71"/>
      <c r="D20" s="71"/>
      <c r="E20" s="71"/>
      <c r="F20" s="55"/>
      <c r="G20" s="66"/>
      <c r="H20" s="67"/>
      <c r="I20" s="67"/>
      <c r="J20" s="67"/>
      <c r="K20" s="67"/>
      <c r="L20" s="72" t="s">
        <v>0</v>
      </c>
      <c r="M20" s="67"/>
      <c r="N20" s="61" t="s">
        <v>0</v>
      </c>
      <c r="O20" s="67" t="s">
        <v>0</v>
      </c>
      <c r="P20" s="67"/>
      <c r="Q20" s="61" t="s">
        <v>0</v>
      </c>
      <c r="R20" s="67" t="s">
        <v>0</v>
      </c>
      <c r="S20" s="67"/>
      <c r="T20" s="67"/>
      <c r="U20" s="67"/>
      <c r="V20" s="68"/>
    </row>
    <row r="21" spans="1:22" s="59" customFormat="1" ht="38.25" hidden="1" x14ac:dyDescent="0.25">
      <c r="A21" s="54">
        <v>221</v>
      </c>
      <c r="B21" s="55"/>
      <c r="C21" s="55"/>
      <c r="D21" s="55"/>
      <c r="E21" s="55"/>
      <c r="F21" s="55"/>
      <c r="G21" s="56" t="s">
        <v>24</v>
      </c>
      <c r="H21" s="57">
        <f>H22</f>
        <v>1183000000</v>
      </c>
      <c r="I21" s="57">
        <f t="shared" ref="I21:R22" si="3">I22</f>
        <v>0</v>
      </c>
      <c r="J21" s="57"/>
      <c r="K21" s="57">
        <f t="shared" si="3"/>
        <v>0</v>
      </c>
      <c r="L21" s="57">
        <f t="shared" si="3"/>
        <v>1183000000</v>
      </c>
      <c r="M21" s="57"/>
      <c r="N21" s="57" t="e">
        <f>+O21-#REF!</f>
        <v>#REF!</v>
      </c>
      <c r="O21" s="57">
        <f t="shared" si="3"/>
        <v>1008655548</v>
      </c>
      <c r="P21" s="57"/>
      <c r="Q21" s="57" t="e">
        <f>+R21-#REF!</f>
        <v>#REF!</v>
      </c>
      <c r="R21" s="57">
        <f t="shared" si="3"/>
        <v>1008655548</v>
      </c>
      <c r="S21" s="57"/>
      <c r="T21" s="57"/>
      <c r="U21" s="57"/>
      <c r="V21" s="58"/>
    </row>
    <row r="22" spans="1:22" s="45" customFormat="1" ht="12.75" hidden="1" x14ac:dyDescent="0.2">
      <c r="A22" s="51">
        <v>221</v>
      </c>
      <c r="B22" s="39">
        <v>1000</v>
      </c>
      <c r="C22" s="39"/>
      <c r="D22" s="39"/>
      <c r="E22" s="39"/>
      <c r="F22" s="39"/>
      <c r="G22" s="60" t="s">
        <v>22</v>
      </c>
      <c r="H22" s="61">
        <f>H23</f>
        <v>1183000000</v>
      </c>
      <c r="I22" s="61">
        <f t="shared" si="3"/>
        <v>0</v>
      </c>
      <c r="J22" s="61"/>
      <c r="K22" s="61">
        <f t="shared" si="3"/>
        <v>0</v>
      </c>
      <c r="L22" s="61">
        <f t="shared" si="3"/>
        <v>1183000000</v>
      </c>
      <c r="M22" s="61"/>
      <c r="N22" s="61" t="e">
        <f>+O22-#REF!</f>
        <v>#REF!</v>
      </c>
      <c r="O22" s="61">
        <f t="shared" si="3"/>
        <v>1008655548</v>
      </c>
      <c r="P22" s="61"/>
      <c r="Q22" s="61" t="e">
        <f>+R22-#REF!</f>
        <v>#REF!</v>
      </c>
      <c r="R22" s="61">
        <f t="shared" si="3"/>
        <v>1008655548</v>
      </c>
      <c r="S22" s="61"/>
      <c r="T22" s="61"/>
      <c r="U22" s="61"/>
      <c r="V22" s="62"/>
    </row>
    <row r="23" spans="1:22" s="69" customFormat="1" ht="40.5" hidden="1" x14ac:dyDescent="0.25">
      <c r="A23" s="63">
        <v>221</v>
      </c>
      <c r="B23" s="64">
        <v>1000</v>
      </c>
      <c r="C23" s="64">
        <v>1</v>
      </c>
      <c r="D23" s="64"/>
      <c r="E23" s="64"/>
      <c r="F23" s="65">
        <v>21</v>
      </c>
      <c r="G23" s="66" t="s">
        <v>25</v>
      </c>
      <c r="H23" s="67">
        <v>1183000000</v>
      </c>
      <c r="I23" s="67">
        <v>0</v>
      </c>
      <c r="J23" s="67"/>
      <c r="K23" s="67">
        <v>0</v>
      </c>
      <c r="L23" s="67">
        <f>+H23+I23-K23</f>
        <v>1183000000</v>
      </c>
      <c r="M23" s="67"/>
      <c r="N23" s="67" t="e">
        <f>+O23-#REF!</f>
        <v>#REF!</v>
      </c>
      <c r="O23" s="67">
        <v>1008655548</v>
      </c>
      <c r="P23" s="67"/>
      <c r="Q23" s="67" t="e">
        <f>+R23-#REF!</f>
        <v>#REF!</v>
      </c>
      <c r="R23" s="67">
        <v>1008655548</v>
      </c>
      <c r="S23" s="67"/>
      <c r="T23" s="67"/>
      <c r="U23" s="67"/>
      <c r="V23" s="68"/>
    </row>
    <row r="24" spans="1:22" s="69" customFormat="1" ht="13.5" hidden="1" x14ac:dyDescent="0.25">
      <c r="A24" s="70"/>
      <c r="B24" s="71"/>
      <c r="C24" s="71"/>
      <c r="D24" s="71"/>
      <c r="E24" s="71"/>
      <c r="F24" s="55"/>
      <c r="G24" s="66"/>
      <c r="H24" s="67" t="s">
        <v>0</v>
      </c>
      <c r="I24" s="67" t="s">
        <v>0</v>
      </c>
      <c r="J24" s="67"/>
      <c r="K24" s="67" t="s">
        <v>0</v>
      </c>
      <c r="L24" s="72" t="s">
        <v>0</v>
      </c>
      <c r="M24" s="67"/>
      <c r="N24" s="61" t="s">
        <v>0</v>
      </c>
      <c r="O24" s="67" t="s">
        <v>0</v>
      </c>
      <c r="P24" s="67"/>
      <c r="Q24" s="61" t="s">
        <v>0</v>
      </c>
      <c r="R24" s="67" t="s">
        <v>0</v>
      </c>
      <c r="S24" s="67"/>
      <c r="T24" s="67"/>
      <c r="U24" s="67"/>
      <c r="V24" s="68"/>
    </row>
    <row r="25" spans="1:22" s="59" customFormat="1" ht="38.25" hidden="1" x14ac:dyDescent="0.2">
      <c r="A25" s="54">
        <v>310</v>
      </c>
      <c r="B25" s="55"/>
      <c r="C25" s="55"/>
      <c r="D25" s="55"/>
      <c r="E25" s="55"/>
      <c r="F25" s="55"/>
      <c r="G25" s="56" t="s">
        <v>26</v>
      </c>
      <c r="H25" s="57">
        <f>H26</f>
        <v>900000000</v>
      </c>
      <c r="I25" s="57">
        <f t="shared" ref="I25:R26" si="4">I26</f>
        <v>0</v>
      </c>
      <c r="J25" s="57"/>
      <c r="K25" s="57">
        <f t="shared" si="4"/>
        <v>410250365</v>
      </c>
      <c r="L25" s="57">
        <f t="shared" si="4"/>
        <v>489749635</v>
      </c>
      <c r="M25" s="57"/>
      <c r="N25" s="61" t="e">
        <f>+O25-#REF!</f>
        <v>#REF!</v>
      </c>
      <c r="O25" s="57">
        <f t="shared" si="4"/>
        <v>91791985</v>
      </c>
      <c r="P25" s="57"/>
      <c r="Q25" s="61" t="e">
        <f>+R25-#REF!</f>
        <v>#REF!</v>
      </c>
      <c r="R25" s="57">
        <f t="shared" si="4"/>
        <v>91791985</v>
      </c>
      <c r="S25" s="57"/>
      <c r="T25" s="57"/>
      <c r="U25" s="57"/>
      <c r="V25" s="58"/>
    </row>
    <row r="26" spans="1:22" s="45" customFormat="1" ht="25.5" hidden="1" x14ac:dyDescent="0.2">
      <c r="A26" s="51">
        <v>310</v>
      </c>
      <c r="B26" s="39">
        <v>200</v>
      </c>
      <c r="C26" s="39"/>
      <c r="D26" s="39"/>
      <c r="E26" s="39"/>
      <c r="F26" s="39"/>
      <c r="G26" s="60" t="s">
        <v>27</v>
      </c>
      <c r="H26" s="61">
        <f>H27</f>
        <v>900000000</v>
      </c>
      <c r="I26" s="61">
        <f t="shared" si="4"/>
        <v>0</v>
      </c>
      <c r="J26" s="61"/>
      <c r="K26" s="61">
        <f t="shared" si="4"/>
        <v>410250365</v>
      </c>
      <c r="L26" s="61">
        <f t="shared" si="4"/>
        <v>489749635</v>
      </c>
      <c r="M26" s="61"/>
      <c r="N26" s="61" t="e">
        <f>+O26-#REF!</f>
        <v>#REF!</v>
      </c>
      <c r="O26" s="61">
        <f t="shared" si="4"/>
        <v>91791985</v>
      </c>
      <c r="P26" s="61"/>
      <c r="Q26" s="61" t="e">
        <f>+R26-#REF!</f>
        <v>#REF!</v>
      </c>
      <c r="R26" s="61">
        <f t="shared" si="4"/>
        <v>91791985</v>
      </c>
      <c r="S26" s="61"/>
      <c r="T26" s="61"/>
      <c r="U26" s="61"/>
      <c r="V26" s="62"/>
    </row>
    <row r="27" spans="1:22" s="69" customFormat="1" ht="40.5" hidden="1" x14ac:dyDescent="0.25">
      <c r="A27" s="63">
        <v>310</v>
      </c>
      <c r="B27" s="64">
        <v>200</v>
      </c>
      <c r="C27" s="64">
        <v>1</v>
      </c>
      <c r="D27" s="64"/>
      <c r="E27" s="64"/>
      <c r="F27" s="65">
        <v>21</v>
      </c>
      <c r="G27" s="66" t="s">
        <v>28</v>
      </c>
      <c r="H27" s="67">
        <v>900000000</v>
      </c>
      <c r="I27" s="67">
        <v>0</v>
      </c>
      <c r="J27" s="67"/>
      <c r="K27" s="67">
        <v>410250365</v>
      </c>
      <c r="L27" s="67">
        <f>+H27+I27-K27</f>
        <v>489749635</v>
      </c>
      <c r="M27" s="67"/>
      <c r="N27" s="72" t="e">
        <f>+O27-#REF!</f>
        <v>#REF!</v>
      </c>
      <c r="O27" s="67">
        <v>91791985</v>
      </c>
      <c r="P27" s="67"/>
      <c r="Q27" s="72" t="e">
        <f>+R27-#REF!</f>
        <v>#REF!</v>
      </c>
      <c r="R27" s="67">
        <v>91791985</v>
      </c>
      <c r="S27" s="67"/>
      <c r="T27" s="67"/>
      <c r="U27" s="67"/>
      <c r="V27" s="68"/>
    </row>
    <row r="28" spans="1:22" s="73" customFormat="1" hidden="1" x14ac:dyDescent="0.25">
      <c r="A28" s="63"/>
      <c r="B28" s="64"/>
      <c r="C28" s="64"/>
      <c r="D28" s="64"/>
      <c r="E28" s="64"/>
      <c r="F28" s="65"/>
      <c r="G28" s="66"/>
      <c r="H28" s="67"/>
      <c r="I28" s="67" t="s">
        <v>0</v>
      </c>
      <c r="J28" s="67"/>
      <c r="K28" s="67" t="s">
        <v>0</v>
      </c>
      <c r="L28" s="67"/>
      <c r="M28" s="67"/>
      <c r="N28" s="67" t="s">
        <v>0</v>
      </c>
      <c r="O28" s="67" t="s">
        <v>0</v>
      </c>
      <c r="P28" s="67"/>
      <c r="Q28" s="67" t="s">
        <v>0</v>
      </c>
      <c r="R28" s="67" t="s">
        <v>0</v>
      </c>
      <c r="S28" s="67"/>
      <c r="T28" s="67"/>
      <c r="U28" s="67"/>
      <c r="V28" s="68"/>
    </row>
    <row r="29" spans="1:22" ht="15.75" thickBot="1" x14ac:dyDescent="0.3">
      <c r="A29" s="74"/>
      <c r="B29" s="75"/>
      <c r="C29" s="75"/>
      <c r="D29" s="75"/>
      <c r="E29" s="75"/>
      <c r="F29" s="76"/>
      <c r="G29" s="77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9"/>
    </row>
    <row r="30" spans="1:22" x14ac:dyDescent="0.25">
      <c r="T30" s="80"/>
      <c r="U30" s="80"/>
      <c r="V30" s="81"/>
    </row>
    <row r="31" spans="1:22" ht="18.75" thickBot="1" x14ac:dyDescent="0.3">
      <c r="G31" s="11"/>
      <c r="H31" s="122">
        <v>2005</v>
      </c>
      <c r="I31" s="122"/>
      <c r="J31" s="122"/>
      <c r="K31" s="122">
        <v>2006</v>
      </c>
      <c r="L31" s="122"/>
      <c r="M31" s="122"/>
      <c r="N31" s="122">
        <v>2007</v>
      </c>
      <c r="O31" s="122"/>
      <c r="P31" s="122"/>
      <c r="Q31" s="122">
        <v>2008</v>
      </c>
      <c r="R31" s="122"/>
      <c r="S31" s="122"/>
      <c r="T31" s="122">
        <v>2009</v>
      </c>
      <c r="U31" s="122"/>
      <c r="V31" s="126"/>
    </row>
    <row r="32" spans="1:22" x14ac:dyDescent="0.25">
      <c r="G32" s="82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4"/>
      <c r="V32" s="85"/>
    </row>
    <row r="33" spans="6:23" ht="25.5" x14ac:dyDescent="0.25">
      <c r="G33" s="86"/>
      <c r="H33" s="22" t="s">
        <v>5</v>
      </c>
      <c r="I33" s="22" t="s">
        <v>6</v>
      </c>
      <c r="J33" s="22" t="s">
        <v>7</v>
      </c>
      <c r="K33" s="22" t="s">
        <v>5</v>
      </c>
      <c r="L33" s="22" t="s">
        <v>6</v>
      </c>
      <c r="M33" s="22" t="s">
        <v>7</v>
      </c>
      <c r="N33" s="22" t="s">
        <v>5</v>
      </c>
      <c r="O33" s="22" t="s">
        <v>6</v>
      </c>
      <c r="P33" s="22" t="s">
        <v>7</v>
      </c>
      <c r="Q33" s="22" t="s">
        <v>5</v>
      </c>
      <c r="R33" s="22" t="s">
        <v>6</v>
      </c>
      <c r="S33" s="22" t="s">
        <v>7</v>
      </c>
      <c r="T33" s="22" t="s">
        <v>5</v>
      </c>
      <c r="U33" s="23" t="s">
        <v>6</v>
      </c>
      <c r="V33" s="24" t="s">
        <v>7</v>
      </c>
    </row>
    <row r="34" spans="6:23" x14ac:dyDescent="0.25">
      <c r="G34" s="86" t="s">
        <v>9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/>
      <c r="V34" s="24"/>
    </row>
    <row r="35" spans="6:23" x14ac:dyDescent="0.25">
      <c r="G35" s="87" t="s">
        <v>0</v>
      </c>
      <c r="H35" s="32"/>
      <c r="I35" s="33"/>
      <c r="J35" s="33"/>
      <c r="K35" s="32"/>
      <c r="L35" s="33"/>
      <c r="M35" s="33"/>
      <c r="N35" s="32"/>
      <c r="O35" s="33"/>
      <c r="P35" s="33"/>
      <c r="Q35" s="32"/>
      <c r="R35" s="33"/>
      <c r="S35" s="33"/>
      <c r="T35" s="32"/>
      <c r="U35" s="34"/>
      <c r="V35" s="35"/>
    </row>
    <row r="36" spans="6:23" s="111" customFormat="1" x14ac:dyDescent="0.25">
      <c r="F36" s="108"/>
      <c r="G36" s="88" t="s">
        <v>15</v>
      </c>
      <c r="H36" s="89">
        <f t="shared" ref="H36:O36" si="5">+H38+H42</f>
        <v>52793100000</v>
      </c>
      <c r="I36" s="89">
        <f t="shared" si="5"/>
        <v>47631176920</v>
      </c>
      <c r="J36" s="109">
        <f>+I36/H36</f>
        <v>0.90222352769585423</v>
      </c>
      <c r="K36" s="89">
        <f t="shared" si="5"/>
        <v>56555790000</v>
      </c>
      <c r="L36" s="89">
        <f t="shared" si="5"/>
        <v>48157774769</v>
      </c>
      <c r="M36" s="109">
        <f>+L36/K36</f>
        <v>0.85150918710533441</v>
      </c>
      <c r="N36" s="89">
        <f t="shared" si="5"/>
        <v>61108470825</v>
      </c>
      <c r="O36" s="89">
        <f t="shared" si="5"/>
        <v>57889290852</v>
      </c>
      <c r="P36" s="109">
        <f>+O36/N36</f>
        <v>0.94732023352017825</v>
      </c>
      <c r="Q36" s="89">
        <f>+Q38+Q42</f>
        <v>65362549635</v>
      </c>
      <c r="R36" s="89">
        <f>+R38+R42</f>
        <v>62773907733</v>
      </c>
      <c r="S36" s="109">
        <f>+R36/Q36</f>
        <v>0.96039564067718297</v>
      </c>
      <c r="T36" s="89">
        <f>+T38+T42</f>
        <v>89722000000</v>
      </c>
      <c r="U36" s="91">
        <f>+U38+U42</f>
        <v>87210820203</v>
      </c>
      <c r="V36" s="110">
        <f>+U36/T36</f>
        <v>0.97201154904036913</v>
      </c>
    </row>
    <row r="37" spans="6:23" x14ac:dyDescent="0.25">
      <c r="G37" s="92"/>
      <c r="H37" s="89"/>
      <c r="I37" s="89"/>
      <c r="J37" s="90"/>
      <c r="K37" s="89"/>
      <c r="L37" s="93"/>
      <c r="M37" s="90"/>
      <c r="N37" s="89"/>
      <c r="O37" s="93"/>
      <c r="P37" s="90"/>
      <c r="Q37" s="89"/>
      <c r="R37" s="89"/>
      <c r="S37" s="90"/>
      <c r="T37" s="94"/>
      <c r="U37" s="95"/>
      <c r="V37" s="44"/>
    </row>
    <row r="38" spans="6:23" s="111" customFormat="1" x14ac:dyDescent="0.25">
      <c r="F38" s="108"/>
      <c r="G38" s="92" t="s">
        <v>16</v>
      </c>
      <c r="H38" s="89">
        <f t="shared" ref="H38:O38" si="6">SUM(H39:H41)</f>
        <v>47910100000</v>
      </c>
      <c r="I38" s="89">
        <f t="shared" si="6"/>
        <v>44522157170</v>
      </c>
      <c r="J38" s="109">
        <f>+I38/H38</f>
        <v>0.92928541518385477</v>
      </c>
      <c r="K38" s="89">
        <f t="shared" si="6"/>
        <v>51526300000</v>
      </c>
      <c r="L38" s="89">
        <f t="shared" si="6"/>
        <v>46325863879</v>
      </c>
      <c r="M38" s="109">
        <f>+L38/K38</f>
        <v>0.89907219961456575</v>
      </c>
      <c r="N38" s="89">
        <f t="shared" si="6"/>
        <v>56152665000</v>
      </c>
      <c r="O38" s="89">
        <f t="shared" si="6"/>
        <v>52968440133</v>
      </c>
      <c r="P38" s="109">
        <f>+O38/N38</f>
        <v>0.94329343287624912</v>
      </c>
      <c r="Q38" s="89">
        <f>SUM(Q39:Q41)</f>
        <v>60617800000</v>
      </c>
      <c r="R38" s="89">
        <f>SUM(R39:R41)</f>
        <v>58697356182</v>
      </c>
      <c r="S38" s="109">
        <f>+R38/Q38</f>
        <v>0.96831881364879624</v>
      </c>
      <c r="T38" s="89">
        <f>SUM(T39:T41)</f>
        <v>84386000000</v>
      </c>
      <c r="U38" s="61">
        <f>SUM(U39:U41)</f>
        <v>82390879956</v>
      </c>
      <c r="V38" s="110">
        <f>+U38/T38</f>
        <v>0.97635721513047191</v>
      </c>
    </row>
    <row r="39" spans="6:23" x14ac:dyDescent="0.25">
      <c r="G39" s="92" t="s">
        <v>17</v>
      </c>
      <c r="H39" s="96">
        <v>29628000000</v>
      </c>
      <c r="I39" s="96">
        <v>27540529493</v>
      </c>
      <c r="J39" s="90">
        <f>+I39/H39</f>
        <v>0.92954399530849197</v>
      </c>
      <c r="K39" s="96">
        <v>31635400000</v>
      </c>
      <c r="L39" s="96">
        <v>28496475789</v>
      </c>
      <c r="M39" s="90">
        <f>+L39/K39</f>
        <v>0.90077810898550359</v>
      </c>
      <c r="N39" s="96">
        <v>32989289000</v>
      </c>
      <c r="O39" s="96">
        <v>30881004846</v>
      </c>
      <c r="P39" s="90">
        <f>+O39/N39</f>
        <v>0.9360918583604515</v>
      </c>
      <c r="Q39" s="96">
        <v>32907900000</v>
      </c>
      <c r="R39" s="96">
        <v>32124456473</v>
      </c>
      <c r="S39" s="90">
        <f>+R39/Q39</f>
        <v>0.97619284345096469</v>
      </c>
      <c r="T39" s="96">
        <v>35539000000</v>
      </c>
      <c r="U39" s="72">
        <v>34600609300</v>
      </c>
      <c r="V39" s="44">
        <f>+U39/T39</f>
        <v>0.97359546695179944</v>
      </c>
    </row>
    <row r="40" spans="6:23" x14ac:dyDescent="0.25">
      <c r="G40" s="92" t="s">
        <v>18</v>
      </c>
      <c r="H40" s="96">
        <v>3334421756</v>
      </c>
      <c r="I40" s="96">
        <v>3238309617</v>
      </c>
      <c r="J40" s="90">
        <f>+I40/H40</f>
        <v>0.97117577018352441</v>
      </c>
      <c r="K40" s="96">
        <v>3499400000</v>
      </c>
      <c r="L40" s="96">
        <v>2974595934</v>
      </c>
      <c r="M40" s="90">
        <f>+L40/K40</f>
        <v>0.85003027204663661</v>
      </c>
      <c r="N40" s="96">
        <v>3639376000</v>
      </c>
      <c r="O40" s="96">
        <v>3525175812</v>
      </c>
      <c r="P40" s="90">
        <f>+O40/N40</f>
        <v>0.96862094271105814</v>
      </c>
      <c r="Q40" s="96">
        <v>4913900000</v>
      </c>
      <c r="R40" s="96">
        <v>3886318697</v>
      </c>
      <c r="S40" s="90">
        <f>+R40/Q40</f>
        <v>0.79088274018600302</v>
      </c>
      <c r="T40" s="96">
        <v>4370487049</v>
      </c>
      <c r="U40" s="72">
        <v>4332444218</v>
      </c>
      <c r="V40" s="44">
        <f>+U40/T40</f>
        <v>0.99129551682147088</v>
      </c>
    </row>
    <row r="41" spans="6:23" x14ac:dyDescent="0.25">
      <c r="G41" s="92" t="s">
        <v>19</v>
      </c>
      <c r="H41" s="96">
        <v>14947678244</v>
      </c>
      <c r="I41" s="96">
        <v>13743318060</v>
      </c>
      <c r="J41" s="90">
        <f>+I41/H41</f>
        <v>0.91942827746620581</v>
      </c>
      <c r="K41" s="96">
        <v>16391500000</v>
      </c>
      <c r="L41" s="96">
        <v>14854792156</v>
      </c>
      <c r="M41" s="90">
        <f>+L41/K41</f>
        <v>0.90624971210688465</v>
      </c>
      <c r="N41" s="96">
        <v>19524000000</v>
      </c>
      <c r="O41" s="96">
        <v>18562259475</v>
      </c>
      <c r="P41" s="90">
        <f>+O41/N41</f>
        <v>0.95074060003073135</v>
      </c>
      <c r="Q41" s="96">
        <v>22796000000</v>
      </c>
      <c r="R41" s="96">
        <v>22686581012</v>
      </c>
      <c r="S41" s="90">
        <f>+R41/Q41</f>
        <v>0.99520007948762945</v>
      </c>
      <c r="T41" s="96">
        <v>44476512951</v>
      </c>
      <c r="U41" s="72">
        <v>43457826438</v>
      </c>
      <c r="V41" s="44">
        <f>+U41/T41</f>
        <v>0.97709607958424505</v>
      </c>
    </row>
    <row r="42" spans="6:23" s="111" customFormat="1" x14ac:dyDescent="0.25">
      <c r="F42" s="108"/>
      <c r="G42" s="92" t="s">
        <v>20</v>
      </c>
      <c r="H42" s="89">
        <v>4883000000</v>
      </c>
      <c r="I42" s="89">
        <v>3109019750</v>
      </c>
      <c r="J42" s="109">
        <f>+I42/H42</f>
        <v>0.63670279541265618</v>
      </c>
      <c r="K42" s="89">
        <v>5029490000</v>
      </c>
      <c r="L42" s="89">
        <v>1831910890</v>
      </c>
      <c r="M42" s="109">
        <f>+L42/K42</f>
        <v>0.36423392630266688</v>
      </c>
      <c r="N42" s="89">
        <v>4955805825</v>
      </c>
      <c r="O42" s="89">
        <v>4920850719</v>
      </c>
      <c r="P42" s="109">
        <f>+O42/N42</f>
        <v>0.9929466352729831</v>
      </c>
      <c r="Q42" s="89">
        <v>4744749635</v>
      </c>
      <c r="R42" s="89">
        <v>4076551551</v>
      </c>
      <c r="S42" s="109">
        <f>+R42/Q42</f>
        <v>0.85917105529215132</v>
      </c>
      <c r="T42" s="89">
        <v>5336000000</v>
      </c>
      <c r="U42" s="61">
        <v>4819940247</v>
      </c>
      <c r="V42" s="110">
        <f>+U42/T42</f>
        <v>0.90328715273613192</v>
      </c>
    </row>
    <row r="43" spans="6:23" ht="15.75" thickBot="1" x14ac:dyDescent="0.3">
      <c r="G43" s="97"/>
      <c r="H43" s="98"/>
      <c r="I43" s="98"/>
      <c r="J43" s="99"/>
      <c r="K43" s="98"/>
      <c r="L43" s="98"/>
      <c r="M43" s="99"/>
      <c r="N43" s="98"/>
      <c r="O43" s="98"/>
      <c r="P43" s="99"/>
      <c r="Q43" s="98"/>
      <c r="R43" s="98"/>
      <c r="S43" s="99"/>
      <c r="T43" s="98"/>
      <c r="U43" s="100"/>
      <c r="V43" s="101"/>
    </row>
    <row r="44" spans="6:23" x14ac:dyDescent="0.25">
      <c r="G44" s="102"/>
      <c r="H44" s="103"/>
      <c r="I44" s="103"/>
      <c r="J44" s="104"/>
      <c r="K44" s="103"/>
      <c r="L44" s="103"/>
      <c r="M44" s="104"/>
      <c r="N44" s="103"/>
      <c r="O44" s="103"/>
      <c r="P44" s="104"/>
      <c r="Q44" s="103"/>
      <c r="R44" s="103"/>
      <c r="S44" s="104"/>
      <c r="T44" s="103"/>
      <c r="U44" s="103"/>
      <c r="V44" s="105"/>
    </row>
    <row r="45" spans="6:23" x14ac:dyDescent="0.25">
      <c r="T45" s="80"/>
      <c r="U45" s="80"/>
      <c r="V45" s="81"/>
    </row>
    <row r="46" spans="6:23" ht="18.75" thickBot="1" x14ac:dyDescent="0.3">
      <c r="G46" s="11"/>
      <c r="H46" s="122">
        <v>2010</v>
      </c>
      <c r="I46" s="122"/>
      <c r="J46" s="122"/>
      <c r="K46" s="122">
        <v>2011</v>
      </c>
      <c r="L46" s="122"/>
      <c r="M46" s="122"/>
      <c r="N46" s="122">
        <v>2012</v>
      </c>
      <c r="O46" s="122"/>
      <c r="P46" s="122"/>
      <c r="Q46" s="122">
        <v>2013</v>
      </c>
      <c r="R46" s="122"/>
      <c r="S46" s="122"/>
      <c r="T46" s="122">
        <v>2014</v>
      </c>
      <c r="U46" s="122"/>
      <c r="V46" s="126"/>
      <c r="W46" t="s">
        <v>0</v>
      </c>
    </row>
    <row r="47" spans="6:23" x14ac:dyDescent="0.25">
      <c r="G47" s="82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4"/>
      <c r="V47" s="85"/>
    </row>
    <row r="48" spans="6:23" ht="25.5" x14ac:dyDescent="0.25">
      <c r="G48" s="86"/>
      <c r="H48" s="22" t="s">
        <v>5</v>
      </c>
      <c r="I48" s="22" t="s">
        <v>6</v>
      </c>
      <c r="J48" s="22" t="s">
        <v>7</v>
      </c>
      <c r="K48" s="22" t="s">
        <v>5</v>
      </c>
      <c r="L48" s="22" t="s">
        <v>6</v>
      </c>
      <c r="M48" s="22" t="s">
        <v>7</v>
      </c>
      <c r="N48" s="22" t="s">
        <v>5</v>
      </c>
      <c r="O48" s="22" t="s">
        <v>6</v>
      </c>
      <c r="P48" s="22" t="s">
        <v>7</v>
      </c>
      <c r="Q48" s="22" t="s">
        <v>5</v>
      </c>
      <c r="R48" s="22" t="s">
        <v>6</v>
      </c>
      <c r="S48" s="22" t="s">
        <v>7</v>
      </c>
      <c r="T48" s="22" t="s">
        <v>5</v>
      </c>
      <c r="U48" s="22" t="s">
        <v>6</v>
      </c>
      <c r="V48" s="22" t="s">
        <v>7</v>
      </c>
    </row>
    <row r="49" spans="6:23" x14ac:dyDescent="0.25">
      <c r="G49" s="86" t="s">
        <v>9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3"/>
      <c r="V49" s="24" t="s">
        <v>0</v>
      </c>
    </row>
    <row r="50" spans="6:23" x14ac:dyDescent="0.25">
      <c r="G50" s="87" t="s">
        <v>0</v>
      </c>
      <c r="H50" s="32"/>
      <c r="I50" s="33"/>
      <c r="J50" s="33"/>
      <c r="K50" s="32"/>
      <c r="L50" s="33"/>
      <c r="M50" s="33"/>
      <c r="N50" s="32"/>
      <c r="O50" s="33"/>
      <c r="P50" s="33"/>
      <c r="Q50" s="32"/>
      <c r="R50" s="33"/>
      <c r="S50" s="33"/>
      <c r="T50" s="32"/>
      <c r="U50" s="34"/>
      <c r="V50" s="35" t="s">
        <v>0</v>
      </c>
    </row>
    <row r="51" spans="6:23" s="111" customFormat="1" x14ac:dyDescent="0.25">
      <c r="F51" s="108"/>
      <c r="G51" s="88" t="s">
        <v>15</v>
      </c>
      <c r="H51" s="89">
        <f>+H53+H57</f>
        <v>87062000000</v>
      </c>
      <c r="I51" s="89">
        <f>+I53+I57</f>
        <v>80394035110</v>
      </c>
      <c r="J51" s="109">
        <f>+I51/H51</f>
        <v>0.92341130585100273</v>
      </c>
      <c r="K51" s="89">
        <f>+K53+K57</f>
        <v>78902800000</v>
      </c>
      <c r="L51" s="89">
        <f>+L53+L57</f>
        <v>70912670893</v>
      </c>
      <c r="M51" s="109">
        <f>+L51/K51</f>
        <v>0.89873453024480754</v>
      </c>
      <c r="N51" s="89">
        <f>+N53+N57</f>
        <v>97419003000</v>
      </c>
      <c r="O51" s="89">
        <f>+O53+O57</f>
        <v>89073120000</v>
      </c>
      <c r="P51" s="109">
        <f>+O51/N51</f>
        <v>0.91433003066147167</v>
      </c>
      <c r="Q51" s="89">
        <f>+Q53+Q57</f>
        <v>116326142000</v>
      </c>
      <c r="R51" s="89">
        <f>+R53+R57</f>
        <v>111669880103.59</v>
      </c>
      <c r="S51" s="109">
        <f t="shared" ref="S51:S56" si="7">+R51/Q51</f>
        <v>0.95997235173147921</v>
      </c>
      <c r="T51" s="89">
        <f>+T53+T57</f>
        <v>119064231942</v>
      </c>
      <c r="U51" s="91">
        <f>+U53+U57</f>
        <v>114440395330.84999</v>
      </c>
      <c r="V51" s="110">
        <f>+U51/T51</f>
        <v>0.9611651917983024</v>
      </c>
    </row>
    <row r="52" spans="6:23" x14ac:dyDescent="0.25">
      <c r="G52" s="92"/>
      <c r="H52" s="89"/>
      <c r="I52" s="89"/>
      <c r="J52" s="90"/>
      <c r="K52" s="89"/>
      <c r="L52" s="93"/>
      <c r="M52" s="90"/>
      <c r="N52" s="89"/>
      <c r="O52" s="93"/>
      <c r="P52" s="90"/>
      <c r="Q52" s="89" t="s">
        <v>0</v>
      </c>
      <c r="R52" s="89" t="s">
        <v>0</v>
      </c>
      <c r="S52" s="90"/>
      <c r="T52" s="94" t="s">
        <v>0</v>
      </c>
      <c r="U52" s="95" t="s">
        <v>0</v>
      </c>
      <c r="V52" s="44" t="s">
        <v>0</v>
      </c>
    </row>
    <row r="53" spans="6:23" s="111" customFormat="1" x14ac:dyDescent="0.25">
      <c r="F53" s="108"/>
      <c r="G53" s="92" t="s">
        <v>16</v>
      </c>
      <c r="H53" s="89">
        <f>SUM(H54:H56)</f>
        <v>81567000000</v>
      </c>
      <c r="I53" s="89">
        <f>SUM(I54:I56)</f>
        <v>76376491797</v>
      </c>
      <c r="J53" s="109">
        <f>+I53/H53</f>
        <v>0.93636509614182206</v>
      </c>
      <c r="K53" s="89">
        <f>SUM(K54:K56)</f>
        <v>71037700000</v>
      </c>
      <c r="L53" s="89">
        <f>SUM(L54:L56)</f>
        <v>63864440163</v>
      </c>
      <c r="M53" s="109">
        <f>+L53/K53</f>
        <v>0.89902178931750321</v>
      </c>
      <c r="N53" s="89">
        <f>SUM(N54:N56)</f>
        <v>86097950000</v>
      </c>
      <c r="O53" s="89">
        <v>79652151344</v>
      </c>
      <c r="P53" s="109">
        <f>+O53/N53</f>
        <v>0.92513412159058372</v>
      </c>
      <c r="Q53" s="89">
        <f>SUM(Q54:Q56)</f>
        <v>105436142000</v>
      </c>
      <c r="R53" s="89">
        <f>SUM(R54:R56)</f>
        <v>102731880103.59</v>
      </c>
      <c r="S53" s="109">
        <f t="shared" si="7"/>
        <v>0.97435166115609573</v>
      </c>
      <c r="T53" s="89">
        <f>SUM(T54:T56)</f>
        <v>109245000000</v>
      </c>
      <c r="U53" s="61">
        <f>SUM(U54:U56)</f>
        <v>105187299223.45999</v>
      </c>
      <c r="V53" s="110">
        <f>+U53/T53</f>
        <v>0.96285687421355659</v>
      </c>
    </row>
    <row r="54" spans="6:23" x14ac:dyDescent="0.25">
      <c r="G54" s="92" t="s">
        <v>17</v>
      </c>
      <c r="H54" s="96">
        <v>36675000000</v>
      </c>
      <c r="I54" s="96">
        <v>35472467974</v>
      </c>
      <c r="J54" s="90">
        <f>+I54/H54</f>
        <v>0.96721112403544651</v>
      </c>
      <c r="K54" s="96">
        <v>37667300000</v>
      </c>
      <c r="L54" s="96">
        <v>36771282509</v>
      </c>
      <c r="M54" s="90">
        <f>+L54/K54</f>
        <v>0.97621232498745591</v>
      </c>
      <c r="N54" s="96">
        <v>48850090000</v>
      </c>
      <c r="O54" s="96">
        <v>41236581439</v>
      </c>
      <c r="P54" s="90">
        <f>+O54/N54</f>
        <v>0.84414545477807712</v>
      </c>
      <c r="Q54" s="96">
        <v>52369993000</v>
      </c>
      <c r="R54" s="96">
        <v>51427781105</v>
      </c>
      <c r="S54" s="90">
        <f t="shared" si="7"/>
        <v>0.98200855411609467</v>
      </c>
      <c r="T54" s="96">
        <v>58964230000</v>
      </c>
      <c r="U54" s="72">
        <v>58072192050.660004</v>
      </c>
      <c r="V54" s="44">
        <f>+U54/T54</f>
        <v>0.98487154077412697</v>
      </c>
    </row>
    <row r="55" spans="6:23" x14ac:dyDescent="0.25">
      <c r="G55" s="92" t="s">
        <v>18</v>
      </c>
      <c r="H55" s="96">
        <v>4732000000</v>
      </c>
      <c r="I55" s="96">
        <v>4640918161</v>
      </c>
      <c r="J55" s="90">
        <f>+I55/H55</f>
        <v>0.98075193596787824</v>
      </c>
      <c r="K55" s="96">
        <v>6802325110</v>
      </c>
      <c r="L55" s="96">
        <v>6647044723</v>
      </c>
      <c r="M55" s="90">
        <f>+L55/K55</f>
        <v>0.97717245434627575</v>
      </c>
      <c r="N55" s="96">
        <v>5905360000</v>
      </c>
      <c r="O55" s="96">
        <v>5023925059</v>
      </c>
      <c r="P55" s="90">
        <f>+O55/N55</f>
        <v>0.85073984634298327</v>
      </c>
      <c r="Q55" s="96">
        <v>6752520000</v>
      </c>
      <c r="R55" s="96">
        <v>6213276396.5900002</v>
      </c>
      <c r="S55" s="90">
        <f t="shared" si="7"/>
        <v>0.92014187245502421</v>
      </c>
      <c r="T55" s="96">
        <v>11131470000</v>
      </c>
      <c r="U55" s="72">
        <v>10275450047.84</v>
      </c>
      <c r="V55" s="44">
        <f>+U55/T55</f>
        <v>0.92309910980670118</v>
      </c>
    </row>
    <row r="56" spans="6:23" x14ac:dyDescent="0.25">
      <c r="G56" s="92" t="s">
        <v>19</v>
      </c>
      <c r="H56" s="96">
        <v>40160000000</v>
      </c>
      <c r="I56" s="96">
        <v>36263105662</v>
      </c>
      <c r="J56" s="90">
        <f>+I56/H56</f>
        <v>0.90296577843625503</v>
      </c>
      <c r="K56" s="96">
        <v>26568074890</v>
      </c>
      <c r="L56" s="96">
        <v>20446112931</v>
      </c>
      <c r="M56" s="90">
        <f>+L56/K56</f>
        <v>0.7695744993061483</v>
      </c>
      <c r="N56" s="96">
        <v>31342500000</v>
      </c>
      <c r="O56" s="96">
        <v>22152563670</v>
      </c>
      <c r="P56" s="90">
        <f>+O56/N56</f>
        <v>0.70678993921990907</v>
      </c>
      <c r="Q56" s="96">
        <v>46313629000</v>
      </c>
      <c r="R56" s="96">
        <v>45090822602</v>
      </c>
      <c r="S56" s="90">
        <f t="shared" si="7"/>
        <v>0.97359726662749746</v>
      </c>
      <c r="T56" s="96">
        <v>39149300000</v>
      </c>
      <c r="U56" s="72">
        <v>36839657124.959999</v>
      </c>
      <c r="V56" s="44">
        <f>+U56/T56</f>
        <v>0.9410042357068964</v>
      </c>
    </row>
    <row r="57" spans="6:23" s="111" customFormat="1" ht="18" customHeight="1" x14ac:dyDescent="0.25">
      <c r="F57" s="108"/>
      <c r="G57" s="92" t="s">
        <v>20</v>
      </c>
      <c r="H57" s="89">
        <v>5495000000</v>
      </c>
      <c r="I57" s="89">
        <v>4017543313</v>
      </c>
      <c r="J57" s="109">
        <f>+I57/H57</f>
        <v>0.73112708152866246</v>
      </c>
      <c r="K57" s="89">
        <v>7865100000</v>
      </c>
      <c r="L57" s="89">
        <v>7048230730</v>
      </c>
      <c r="M57" s="109">
        <f>+L57/K57</f>
        <v>0.89614000203430344</v>
      </c>
      <c r="N57" s="89">
        <v>11321053000</v>
      </c>
      <c r="O57" s="89">
        <v>9420968656</v>
      </c>
      <c r="P57" s="109">
        <f>+O57/N57</f>
        <v>0.83216363848839858</v>
      </c>
      <c r="Q57" s="89">
        <v>10890000000</v>
      </c>
      <c r="R57" s="89">
        <v>8938000000</v>
      </c>
      <c r="S57" s="109">
        <f>+R57/Q57</f>
        <v>0.82075298438934807</v>
      </c>
      <c r="T57" s="89">
        <v>9819231942</v>
      </c>
      <c r="U57" s="61">
        <v>9253096107.3899994</v>
      </c>
      <c r="V57" s="110">
        <f>+U57/T57</f>
        <v>0.94234418354164173</v>
      </c>
    </row>
    <row r="58" spans="6:23" x14ac:dyDescent="0.25">
      <c r="G58" s="106"/>
      <c r="T58" s="107"/>
    </row>
    <row r="59" spans="6:23" x14ac:dyDescent="0.25">
      <c r="T59" s="107"/>
    </row>
    <row r="60" spans="6:23" ht="18.75" thickBot="1" x14ac:dyDescent="0.3">
      <c r="G60" s="11"/>
      <c r="H60" s="122">
        <v>2015</v>
      </c>
      <c r="I60" s="122"/>
      <c r="J60" s="122"/>
      <c r="K60" s="122">
        <v>2016</v>
      </c>
      <c r="L60" s="122"/>
      <c r="M60" s="122"/>
      <c r="N60" s="122">
        <v>2017</v>
      </c>
      <c r="O60" s="122"/>
      <c r="P60" s="122"/>
      <c r="Q60" s="122">
        <v>2018</v>
      </c>
      <c r="R60" s="122"/>
      <c r="S60" s="128"/>
      <c r="T60" s="127"/>
      <c r="U60" s="127"/>
      <c r="V60" s="127"/>
      <c r="W60" t="s">
        <v>0</v>
      </c>
    </row>
    <row r="61" spans="6:23" x14ac:dyDescent="0.25">
      <c r="G61" s="82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115"/>
      <c r="U61" s="115"/>
      <c r="V61" s="115"/>
    </row>
    <row r="62" spans="6:23" ht="25.5" x14ac:dyDescent="0.25">
      <c r="G62" s="86"/>
      <c r="H62" s="22" t="s">
        <v>5</v>
      </c>
      <c r="I62" s="22" t="s">
        <v>6</v>
      </c>
      <c r="J62" s="22" t="s">
        <v>7</v>
      </c>
      <c r="K62" s="22" t="s">
        <v>5</v>
      </c>
      <c r="L62" s="22" t="s">
        <v>6</v>
      </c>
      <c r="M62" s="22" t="s">
        <v>7</v>
      </c>
      <c r="N62" s="22" t="s">
        <v>5</v>
      </c>
      <c r="O62" s="22" t="s">
        <v>6</v>
      </c>
      <c r="P62" s="22" t="s">
        <v>7</v>
      </c>
      <c r="Q62" s="22" t="s">
        <v>5</v>
      </c>
      <c r="R62" s="22" t="s">
        <v>6</v>
      </c>
      <c r="S62" s="22" t="s">
        <v>7</v>
      </c>
      <c r="T62" s="116"/>
      <c r="U62" s="116"/>
      <c r="V62" s="116"/>
    </row>
    <row r="63" spans="6:23" x14ac:dyDescent="0.25">
      <c r="G63" s="86" t="s">
        <v>9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116"/>
      <c r="U63" s="116"/>
      <c r="V63" s="116"/>
    </row>
    <row r="64" spans="6:23" x14ac:dyDescent="0.25">
      <c r="G64" s="87" t="s">
        <v>0</v>
      </c>
      <c r="H64" s="32"/>
      <c r="I64" s="33"/>
      <c r="J64" s="33"/>
      <c r="K64" s="32"/>
      <c r="L64" s="33"/>
      <c r="M64" s="33"/>
      <c r="N64" s="32"/>
      <c r="O64" s="33"/>
      <c r="P64" s="33"/>
      <c r="Q64" s="32"/>
      <c r="R64" s="114"/>
      <c r="S64" s="33"/>
      <c r="T64" s="115"/>
      <c r="U64" s="116"/>
      <c r="V64" s="116"/>
    </row>
    <row r="65" spans="6:22" s="111" customFormat="1" x14ac:dyDescent="0.25">
      <c r="F65" s="108"/>
      <c r="G65" s="88" t="s">
        <v>15</v>
      </c>
      <c r="H65" s="89">
        <f>+H67+H71</f>
        <v>123429143019</v>
      </c>
      <c r="I65" s="89">
        <f>+I67+I71</f>
        <v>120028884171.60001</v>
      </c>
      <c r="J65" s="109">
        <f>+I65/H65</f>
        <v>0.97245173413480979</v>
      </c>
      <c r="K65" s="89">
        <f>+K67+K71</f>
        <v>128317735016</v>
      </c>
      <c r="L65" s="89">
        <f>+L67+L71</f>
        <v>120147742764</v>
      </c>
      <c r="M65" s="109">
        <f>+L65/K65</f>
        <v>0.93632998391858091</v>
      </c>
      <c r="N65" s="89">
        <f>+N67+N71</f>
        <v>127219673586</v>
      </c>
      <c r="O65" s="89">
        <f>+O67+O71</f>
        <v>123537074417</v>
      </c>
      <c r="P65" s="109">
        <f>+O65/N65</f>
        <v>0.97105322576927866</v>
      </c>
      <c r="Q65" s="89">
        <f>+Q67+Q71</f>
        <v>132810339448</v>
      </c>
      <c r="R65" s="89">
        <f>+R67+R71</f>
        <v>125546017869</v>
      </c>
      <c r="S65" s="109">
        <f>+R65/Q65</f>
        <v>0.94530304184754954</v>
      </c>
      <c r="T65" s="117"/>
      <c r="U65" s="117"/>
      <c r="V65" s="118"/>
    </row>
    <row r="66" spans="6:22" x14ac:dyDescent="0.25">
      <c r="G66" s="92"/>
      <c r="H66" s="89"/>
      <c r="I66" s="89"/>
      <c r="J66" s="90"/>
      <c r="K66" s="89"/>
      <c r="L66" s="93"/>
      <c r="M66" s="90"/>
      <c r="N66" s="89"/>
      <c r="O66" s="93"/>
      <c r="P66" s="90"/>
      <c r="Q66" s="89" t="s">
        <v>0</v>
      </c>
      <c r="R66" s="89" t="s">
        <v>0</v>
      </c>
      <c r="S66" s="90"/>
      <c r="T66" s="119"/>
      <c r="U66" s="119"/>
      <c r="V66" s="120"/>
    </row>
    <row r="67" spans="6:22" s="111" customFormat="1" x14ac:dyDescent="0.25">
      <c r="F67" s="108"/>
      <c r="G67" s="92" t="s">
        <v>16</v>
      </c>
      <c r="H67" s="89">
        <f>SUM(H68:H70)</f>
        <v>111368430000</v>
      </c>
      <c r="I67" s="89">
        <f>SUM(I68:I70)</f>
        <v>109026638324.66</v>
      </c>
      <c r="J67" s="109">
        <f>+I67/H67</f>
        <v>0.97897257171228869</v>
      </c>
      <c r="K67" s="89">
        <f>SUM(K68:K70)</f>
        <v>119217735016</v>
      </c>
      <c r="L67" s="89">
        <f>SUM(L68:L70)</f>
        <v>111449269846</v>
      </c>
      <c r="M67" s="109">
        <f>+L67/K67</f>
        <v>0.93483800737400846</v>
      </c>
      <c r="N67" s="89">
        <f>SUM(N68:N70)</f>
        <v>115326675333</v>
      </c>
      <c r="O67" s="89">
        <f>SUM(O68:O70)</f>
        <v>111849427325</v>
      </c>
      <c r="P67" s="109">
        <f>+O67/N67</f>
        <v>0.96984871021418406</v>
      </c>
      <c r="Q67" s="89">
        <f>SUM(Q68:Q70)</f>
        <v>121334668400</v>
      </c>
      <c r="R67" s="89">
        <f>SUM(R68:R70)</f>
        <v>114421035034</v>
      </c>
      <c r="S67" s="109">
        <f>+R67/Q67</f>
        <v>0.94302013219166636</v>
      </c>
      <c r="T67" s="117"/>
      <c r="U67" s="117"/>
      <c r="V67" s="118"/>
    </row>
    <row r="68" spans="6:22" x14ac:dyDescent="0.25">
      <c r="G68" s="92" t="s">
        <v>17</v>
      </c>
      <c r="H68" s="96">
        <v>55463178000</v>
      </c>
      <c r="I68" s="96">
        <v>55247372666.32</v>
      </c>
      <c r="J68" s="90">
        <f>+I68/H68</f>
        <v>0.99610903411124407</v>
      </c>
      <c r="K68" s="96">
        <v>62489792000</v>
      </c>
      <c r="L68" s="96">
        <v>58967862766</v>
      </c>
      <c r="M68" s="90">
        <f>+L68/K68</f>
        <v>0.94363992707800981</v>
      </c>
      <c r="N68" s="96">
        <v>64855175333</v>
      </c>
      <c r="O68" s="96">
        <v>61717814639</v>
      </c>
      <c r="P68" s="90">
        <f>+O68/N68</f>
        <v>0.95162512971569091</v>
      </c>
      <c r="Q68" s="96">
        <v>68318000000</v>
      </c>
      <c r="R68" s="96">
        <v>65868386363</v>
      </c>
      <c r="S68" s="90">
        <f>+R68/Q68</f>
        <v>0.96414394980824969</v>
      </c>
      <c r="T68" s="121"/>
      <c r="U68" s="121"/>
      <c r="V68" s="120"/>
    </row>
    <row r="69" spans="6:22" x14ac:dyDescent="0.25">
      <c r="G69" s="92" t="s">
        <v>18</v>
      </c>
      <c r="H69" s="96">
        <v>9106670000</v>
      </c>
      <c r="I69" s="96">
        <v>8456133451.2799997</v>
      </c>
      <c r="J69" s="90">
        <f>+I69/H69</f>
        <v>0.92856482680057584</v>
      </c>
      <c r="K69" s="96">
        <v>9219919800</v>
      </c>
      <c r="L69" s="96">
        <v>8671957155</v>
      </c>
      <c r="M69" s="90">
        <f>+L69/K69</f>
        <v>0.9405675258693682</v>
      </c>
      <c r="N69" s="96">
        <v>9408600000</v>
      </c>
      <c r="O69" s="96">
        <v>9204367292</v>
      </c>
      <c r="P69" s="90">
        <f>+O69/N69</f>
        <v>0.9782929757881087</v>
      </c>
      <c r="Q69" s="96">
        <v>9555000000</v>
      </c>
      <c r="R69" s="96">
        <v>8901878818</v>
      </c>
      <c r="S69" s="90">
        <f>+R69/Q69</f>
        <v>0.93164613479853475</v>
      </c>
      <c r="T69" s="121"/>
      <c r="U69" s="121"/>
      <c r="V69" s="120"/>
    </row>
    <row r="70" spans="6:22" x14ac:dyDescent="0.25">
      <c r="G70" s="92" t="s">
        <v>19</v>
      </c>
      <c r="H70" s="96">
        <v>46798582000</v>
      </c>
      <c r="I70" s="96">
        <v>45323132207.059998</v>
      </c>
      <c r="J70" s="90">
        <f>+I70/H70</f>
        <v>0.96847233976149105</v>
      </c>
      <c r="K70" s="96">
        <v>47508023216</v>
      </c>
      <c r="L70" s="96">
        <v>43809449925</v>
      </c>
      <c r="M70" s="90">
        <f>+L70/K70</f>
        <v>0.92214844902756599</v>
      </c>
      <c r="N70" s="96">
        <v>41062900000</v>
      </c>
      <c r="O70" s="96">
        <v>40927245394</v>
      </c>
      <c r="P70" s="90">
        <f>+O70/N70</f>
        <v>0.99669641924949282</v>
      </c>
      <c r="Q70" s="96">
        <v>43461668400</v>
      </c>
      <c r="R70" s="96">
        <v>39650769853</v>
      </c>
      <c r="S70" s="90">
        <f>+R70/Q70</f>
        <v>0.91231587080536469</v>
      </c>
      <c r="T70" s="121"/>
      <c r="U70" s="121"/>
      <c r="V70" s="120"/>
    </row>
    <row r="71" spans="6:22" s="111" customFormat="1" ht="18" customHeight="1" x14ac:dyDescent="0.25">
      <c r="F71" s="108"/>
      <c r="G71" s="92" t="s">
        <v>20</v>
      </c>
      <c r="H71" s="89">
        <v>12060713019</v>
      </c>
      <c r="I71" s="89">
        <v>11002245846.940001</v>
      </c>
      <c r="J71" s="109">
        <f>+I71/H71</f>
        <v>0.91223842484332973</v>
      </c>
      <c r="K71" s="89">
        <v>9100000000</v>
      </c>
      <c r="L71" s="89">
        <v>8698472918</v>
      </c>
      <c r="M71" s="109">
        <f>+L71/K71</f>
        <v>0.95587614483516481</v>
      </c>
      <c r="N71" s="89">
        <v>11892998253</v>
      </c>
      <c r="O71" s="89">
        <v>11687647092</v>
      </c>
      <c r="P71" s="109">
        <f>+O71/N71</f>
        <v>0.98273344058146139</v>
      </c>
      <c r="Q71" s="89">
        <v>11475671048</v>
      </c>
      <c r="R71" s="89">
        <v>11124982835</v>
      </c>
      <c r="S71" s="109">
        <f>+R71/Q71</f>
        <v>0.96944072276617599</v>
      </c>
      <c r="T71" s="117"/>
      <c r="U71" s="117"/>
      <c r="V71" s="118"/>
    </row>
    <row r="74" spans="6:22" ht="18.75" thickBot="1" x14ac:dyDescent="0.3">
      <c r="G74" s="11"/>
      <c r="H74" s="122" t="s">
        <v>33</v>
      </c>
      <c r="I74" s="122"/>
      <c r="J74" s="122"/>
      <c r="K74" s="122">
        <v>2020</v>
      </c>
      <c r="L74" s="122"/>
      <c r="M74" s="122"/>
    </row>
    <row r="75" spans="6:22" x14ac:dyDescent="0.25">
      <c r="G75" s="82"/>
      <c r="H75" s="83"/>
      <c r="I75" s="83"/>
      <c r="J75" s="83"/>
      <c r="K75" s="83"/>
      <c r="L75" s="83"/>
      <c r="M75" s="83"/>
    </row>
    <row r="76" spans="6:22" ht="25.5" x14ac:dyDescent="0.25">
      <c r="G76" s="86"/>
      <c r="H76" s="22" t="s">
        <v>5</v>
      </c>
      <c r="I76" s="22" t="s">
        <v>6</v>
      </c>
      <c r="J76" s="22" t="s">
        <v>7</v>
      </c>
      <c r="K76" s="22" t="s">
        <v>5</v>
      </c>
      <c r="L76" s="22" t="s">
        <v>6</v>
      </c>
      <c r="M76" s="22" t="s">
        <v>7</v>
      </c>
    </row>
    <row r="77" spans="6:22" x14ac:dyDescent="0.25">
      <c r="G77" s="86" t="s">
        <v>9</v>
      </c>
      <c r="H77" s="22"/>
      <c r="I77" s="22"/>
      <c r="J77" s="22"/>
      <c r="K77" s="22"/>
      <c r="L77" s="22"/>
      <c r="M77" s="22"/>
    </row>
    <row r="78" spans="6:22" x14ac:dyDescent="0.25">
      <c r="G78" s="87" t="s">
        <v>0</v>
      </c>
      <c r="H78" s="32"/>
      <c r="I78" s="33"/>
      <c r="J78" s="33"/>
      <c r="K78" s="32"/>
      <c r="L78" s="33"/>
      <c r="M78" s="33"/>
    </row>
    <row r="79" spans="6:22" x14ac:dyDescent="0.25">
      <c r="G79" s="88" t="s">
        <v>15</v>
      </c>
      <c r="H79" s="89">
        <f>+H81+H88</f>
        <v>133894533249</v>
      </c>
      <c r="I79" s="89">
        <f>+I81+I88</f>
        <v>128940108087</v>
      </c>
      <c r="J79" s="109">
        <f>+I79/H79</f>
        <v>0.96299755455447611</v>
      </c>
      <c r="K79" s="89">
        <f>+K81+K88</f>
        <v>140712337664</v>
      </c>
      <c r="L79" s="89">
        <f>+L81+L88</f>
        <v>125204606813</v>
      </c>
      <c r="M79" s="109">
        <f>+L79/K79</f>
        <v>0.88979124994689418</v>
      </c>
    </row>
    <row r="80" spans="6:22" x14ac:dyDescent="0.25">
      <c r="G80" s="92"/>
      <c r="H80" s="89"/>
      <c r="I80" s="89"/>
      <c r="J80" s="90"/>
      <c r="K80" s="89"/>
      <c r="L80" s="89"/>
      <c r="M80" s="90"/>
    </row>
    <row r="81" spans="7:13" x14ac:dyDescent="0.25">
      <c r="G81" s="92" t="s">
        <v>16</v>
      </c>
      <c r="H81" s="89">
        <f>SUM(H82:H86)</f>
        <v>121528353249</v>
      </c>
      <c r="I81" s="89">
        <f>SUM(I82:I86)</f>
        <v>117368372385</v>
      </c>
      <c r="J81" s="109">
        <f t="shared" ref="J81:J86" si="8">+I81/H81</f>
        <v>0.96576946241115769</v>
      </c>
      <c r="K81" s="89">
        <f>SUM(K82:K86)</f>
        <v>119545514664</v>
      </c>
      <c r="L81" s="89">
        <f>SUM(L82:L86)</f>
        <v>105162200005</v>
      </c>
      <c r="M81" s="109">
        <f t="shared" ref="M81:M86" si="9">+L81/K81</f>
        <v>0.87968335993678737</v>
      </c>
    </row>
    <row r="82" spans="7:13" x14ac:dyDescent="0.25">
      <c r="G82" s="92" t="s">
        <v>17</v>
      </c>
      <c r="H82" s="96">
        <v>68408240000</v>
      </c>
      <c r="I82" s="96">
        <v>66624773310</v>
      </c>
      <c r="J82" s="90">
        <f t="shared" si="8"/>
        <v>0.97392906629376808</v>
      </c>
      <c r="K82" s="96">
        <v>71510370000</v>
      </c>
      <c r="L82" s="96">
        <v>70836700508</v>
      </c>
      <c r="M82" s="90">
        <f t="shared" si="9"/>
        <v>0.99057941537709848</v>
      </c>
    </row>
    <row r="83" spans="7:13" x14ac:dyDescent="0.25">
      <c r="G83" s="92" t="s">
        <v>30</v>
      </c>
      <c r="H83" s="96">
        <v>10394779249</v>
      </c>
      <c r="I83" s="96">
        <v>9502872494</v>
      </c>
      <c r="J83" s="90">
        <f t="shared" si="8"/>
        <v>0.9141966622248564</v>
      </c>
      <c r="K83" s="96">
        <v>10709803201</v>
      </c>
      <c r="L83" s="96">
        <v>9922433988</v>
      </c>
      <c r="M83" s="90">
        <f t="shared" si="9"/>
        <v>0.92648144898437712</v>
      </c>
    </row>
    <row r="84" spans="7:13" x14ac:dyDescent="0.25">
      <c r="G84" s="92" t="s">
        <v>19</v>
      </c>
      <c r="H84" s="96">
        <v>40434426000</v>
      </c>
      <c r="I84" s="96">
        <v>39234923969</v>
      </c>
      <c r="J84" s="90">
        <f t="shared" si="8"/>
        <v>0.97033463437814105</v>
      </c>
      <c r="K84" s="96">
        <v>34639901754</v>
      </c>
      <c r="L84" s="96">
        <v>21865537935</v>
      </c>
      <c r="M84" s="90">
        <f t="shared" si="9"/>
        <v>0.63122401703911024</v>
      </c>
    </row>
    <row r="85" spans="7:13" ht="26.25" x14ac:dyDescent="0.25">
      <c r="G85" s="92" t="s">
        <v>31</v>
      </c>
      <c r="H85" s="96">
        <v>1885000000</v>
      </c>
      <c r="I85" s="96">
        <v>1630112684</v>
      </c>
      <c r="J85" s="90">
        <f t="shared" si="8"/>
        <v>0.86478126472148542</v>
      </c>
      <c r="K85" s="96">
        <v>2200000000</v>
      </c>
      <c r="L85" s="96">
        <v>2065575634</v>
      </c>
      <c r="M85" s="90">
        <f t="shared" si="9"/>
        <v>0.93889801545454543</v>
      </c>
    </row>
    <row r="86" spans="7:13" ht="26.25" x14ac:dyDescent="0.25">
      <c r="G86" s="92" t="s">
        <v>32</v>
      </c>
      <c r="H86" s="96">
        <v>405908000</v>
      </c>
      <c r="I86" s="96">
        <v>375689928</v>
      </c>
      <c r="J86" s="90">
        <f t="shared" si="8"/>
        <v>0.92555438178109328</v>
      </c>
      <c r="K86" s="96">
        <v>485439709</v>
      </c>
      <c r="L86" s="96">
        <v>471951940</v>
      </c>
      <c r="M86" s="90">
        <f t="shared" si="9"/>
        <v>0.97221535702593298</v>
      </c>
    </row>
    <row r="87" spans="7:13" x14ac:dyDescent="0.25">
      <c r="G87" s="92"/>
      <c r="H87" s="96"/>
      <c r="I87" s="96"/>
      <c r="J87" s="90"/>
      <c r="K87" s="96"/>
      <c r="L87" s="96"/>
      <c r="M87" s="90"/>
    </row>
    <row r="88" spans="7:13" x14ac:dyDescent="0.25">
      <c r="G88" s="92" t="s">
        <v>20</v>
      </c>
      <c r="H88" s="89">
        <v>12366180000</v>
      </c>
      <c r="I88" s="89">
        <v>11571735702</v>
      </c>
      <c r="J88" s="109">
        <f>+I88/H88</f>
        <v>0.93575669301271691</v>
      </c>
      <c r="K88" s="89">
        <v>21166823000</v>
      </c>
      <c r="L88" s="89">
        <v>20042406808</v>
      </c>
      <c r="M88" s="109">
        <f>+L88/K88</f>
        <v>0.94687836752827759</v>
      </c>
    </row>
  </sheetData>
  <mergeCells count="23">
    <mergeCell ref="T5:V5"/>
    <mergeCell ref="T46:V46"/>
    <mergeCell ref="T60:V60"/>
    <mergeCell ref="T31:V31"/>
    <mergeCell ref="H31:J31"/>
    <mergeCell ref="K31:M31"/>
    <mergeCell ref="N31:P31"/>
    <mergeCell ref="Q31:S31"/>
    <mergeCell ref="Q60:S60"/>
    <mergeCell ref="H5:J5"/>
    <mergeCell ref="K5:M5"/>
    <mergeCell ref="N5:P5"/>
    <mergeCell ref="Q5:S5"/>
    <mergeCell ref="H46:J46"/>
    <mergeCell ref="K46:M46"/>
    <mergeCell ref="N46:P46"/>
    <mergeCell ref="Q46:S46"/>
    <mergeCell ref="H74:J74"/>
    <mergeCell ref="N3:P3"/>
    <mergeCell ref="H60:J60"/>
    <mergeCell ref="K60:M60"/>
    <mergeCell ref="N60:P60"/>
    <mergeCell ref="K74:M74"/>
  </mergeCells>
  <pageMargins left="0.70866141732283472" right="0.70866141732283472" top="0.74803149606299213" bottom="0.74803149606299213" header="0.31496062992125984" footer="0.31496062992125984"/>
  <pageSetup scale="3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NV5X2DCNMZXR-2112567368-57</_dlc_DocId>
    <_dlc_DocIdUrl xmlns="0948c079-19c9-4a36-bb7d-d65ca794eba7">
      <Url>https://www.supersociedades.gov.co/nuestra_entidad/_layouts/15/DocIdRedir.aspx?ID=NV5X2DCNMZXR-2112567368-57</Url>
      <Description>NV5X2DCNMZXR-2112567368-57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4D2929FC98154BBFE0CDADDDDE6F38" ma:contentTypeVersion="1" ma:contentTypeDescription="Crear nuevo documento." ma:contentTypeScope="" ma:versionID="047509d2cc75a960bc7ed14ad637bee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d74a0179f65671c0b211a848d4505dc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D404DB-8A84-4B64-985E-B8E1B8D5D54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178BD9-9043-4E8A-9837-9C67ED005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E46257-A372-40EE-8A1B-2ABB9EB94A98}"/>
</file>

<file path=customXml/itemProps4.xml><?xml version="1.0" encoding="utf-8"?>
<ds:datastoreItem xmlns:ds="http://schemas.openxmlformats.org/officeDocument/2006/customXml" ds:itemID="{F8AD2255-4811-473D-B7CB-F36EC96CEB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HISTORICOS-EJECUCION-GASTO-2000-2020</dc:title>
  <dc:creator>Joaquin Fernando Ruíz González</dc:creator>
  <cp:lastModifiedBy>Joaquin Fernando Ruíz González</cp:lastModifiedBy>
  <cp:lastPrinted>2015-02-11T19:26:37Z</cp:lastPrinted>
  <dcterms:created xsi:type="dcterms:W3CDTF">2014-02-25T19:09:56Z</dcterms:created>
  <dcterms:modified xsi:type="dcterms:W3CDTF">2021-09-08T15:38:16Z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0x010100754D2929FC98154BBFE0CDADDDDE6F38</vt:lpwstr>
  </property>
  <property fmtid="{D5CDD505-2E9C-101B-9397-08002B2CF9AE}" pid="4" name="_dlc_DocIdItemGuid">
    <vt:lpwstr>b1dca9bf-13b8-4255-8dc0-3201821ce896</vt:lpwstr>
  </property>
</Properties>
</file>