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Supersociedades 2013\Pagina WEB\Consolidado Historico\"/>
    </mc:Choice>
  </mc:AlternateContent>
  <bookViews>
    <workbookView xWindow="0" yWindow="0" windowWidth="28800" windowHeight="1144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48" i="1" l="1"/>
  <c r="F48" i="1"/>
  <c r="D48" i="1"/>
  <c r="E59" i="1"/>
  <c r="E58" i="1" s="1"/>
  <c r="F59" i="1"/>
  <c r="F58" i="1" s="1"/>
  <c r="G59" i="1"/>
  <c r="G58" i="1" s="1"/>
  <c r="H59" i="1"/>
  <c r="H58" i="1" s="1"/>
  <c r="D59" i="1"/>
  <c r="D58" i="1" s="1"/>
  <c r="G78" i="1"/>
  <c r="H64" i="1"/>
  <c r="H93" i="1" l="1"/>
  <c r="H87" i="1"/>
  <c r="H86" i="1" s="1"/>
  <c r="H82" i="1" s="1"/>
  <c r="G87" i="1"/>
  <c r="G86" i="1" s="1"/>
  <c r="H80" i="1"/>
  <c r="H79" i="1" s="1"/>
  <c r="H75" i="1"/>
  <c r="H74" i="1" s="1"/>
  <c r="G75" i="1"/>
  <c r="G74" i="1" s="1"/>
  <c r="G73" i="1" s="1"/>
  <c r="H73" i="1"/>
  <c r="H70" i="1"/>
  <c r="G70" i="1"/>
  <c r="H66" i="1"/>
  <c r="G66" i="1"/>
  <c r="H56" i="1"/>
  <c r="H55" i="1" s="1"/>
  <c r="G56" i="1"/>
  <c r="G55" i="1" s="1"/>
  <c r="F87" i="1"/>
  <c r="F86" i="1" s="1"/>
  <c r="F73" i="1"/>
  <c r="F64" i="1"/>
  <c r="F66" i="1"/>
  <c r="F70" i="1"/>
  <c r="F75" i="1"/>
  <c r="F74" i="1" s="1"/>
  <c r="E66" i="1"/>
  <c r="E70" i="1"/>
  <c r="E75" i="1"/>
  <c r="E74" i="1" s="1"/>
  <c r="E73" i="1" s="1"/>
  <c r="H78" i="1" l="1"/>
  <c r="I78" i="1" s="1"/>
  <c r="H65" i="1"/>
  <c r="H54" i="1"/>
  <c r="H53" i="1" s="1"/>
  <c r="H52" i="1"/>
  <c r="G65" i="1"/>
  <c r="G64" i="1" s="1"/>
  <c r="G54" i="1" s="1"/>
  <c r="G53" i="1" s="1"/>
  <c r="G52" i="1" s="1"/>
  <c r="G51" i="1" s="1"/>
  <c r="G50" i="1" s="1"/>
  <c r="F65" i="1"/>
  <c r="E65" i="1"/>
  <c r="E64" i="1" s="1"/>
  <c r="C76" i="1"/>
  <c r="C75" i="1" s="1"/>
  <c r="C74" i="1" s="1"/>
  <c r="C73" i="1" s="1"/>
  <c r="C71" i="1"/>
  <c r="C70" i="1" s="1"/>
  <c r="D71" i="1"/>
  <c r="D70" i="1" s="1"/>
  <c r="D76" i="1"/>
  <c r="D75" i="1" s="1"/>
  <c r="D74" i="1" s="1"/>
  <c r="D73" i="1" s="1"/>
  <c r="C67" i="1"/>
  <c r="C66" i="1" s="1"/>
  <c r="D67" i="1"/>
  <c r="D66" i="1" s="1"/>
  <c r="D78" i="1"/>
  <c r="D80" i="1"/>
  <c r="C87" i="1"/>
  <c r="C86" i="1" s="1"/>
  <c r="D87" i="1"/>
  <c r="C78" i="1"/>
  <c r="C64" i="1"/>
  <c r="D55" i="1"/>
  <c r="C58" i="1"/>
  <c r="C56" i="1"/>
  <c r="C55" i="1" s="1"/>
  <c r="E56" i="1"/>
  <c r="E55" i="1" s="1"/>
  <c r="F56" i="1"/>
  <c r="F55" i="1" s="1"/>
  <c r="F54" i="1" s="1"/>
  <c r="F53" i="1" s="1"/>
  <c r="E87" i="1"/>
  <c r="E86" i="1" s="1"/>
  <c r="E82" i="1" s="1"/>
  <c r="E78" i="1" s="1"/>
  <c r="F82" i="1"/>
  <c r="F93" i="1"/>
  <c r="D93" i="1"/>
  <c r="F80" i="1"/>
  <c r="F79" i="1" s="1"/>
  <c r="E54" i="1" l="1"/>
  <c r="E53" i="1" s="1"/>
  <c r="F78" i="1"/>
  <c r="F52" i="1" s="1"/>
  <c r="F51" i="1" s="1"/>
  <c r="F50" i="1" s="1"/>
  <c r="H51" i="1"/>
  <c r="H50" i="1" s="1"/>
  <c r="D86" i="1"/>
  <c r="E52" i="1"/>
  <c r="E51" i="1" s="1"/>
  <c r="E50" i="1" s="1"/>
  <c r="C54" i="1"/>
  <c r="C53" i="1" s="1"/>
  <c r="C52" i="1" s="1"/>
  <c r="C51" i="1" s="1"/>
  <c r="C50" i="1" s="1"/>
  <c r="C65" i="1"/>
  <c r="D65" i="1"/>
  <c r="D64" i="1" s="1"/>
  <c r="D54" i="1" s="1"/>
  <c r="D53" i="1" s="1"/>
  <c r="D52" i="1" s="1"/>
  <c r="D51" i="1" s="1"/>
  <c r="D50" i="1" s="1"/>
  <c r="AN41" i="1"/>
  <c r="AM41" i="1"/>
  <c r="AN33" i="1"/>
  <c r="AM33" i="1"/>
  <c r="AN28" i="1"/>
  <c r="AM28" i="1"/>
  <c r="AN26" i="1"/>
  <c r="AM26" i="1"/>
  <c r="AN15" i="1"/>
  <c r="AM15" i="1"/>
  <c r="AN13" i="1"/>
  <c r="AM13" i="1"/>
  <c r="AD15" i="1"/>
  <c r="AD12" i="1" s="1"/>
  <c r="AD33" i="1"/>
  <c r="AD25" i="1" s="1"/>
  <c r="AL41" i="1"/>
  <c r="AK41" i="1"/>
  <c r="AJ41" i="1"/>
  <c r="AI41" i="1"/>
  <c r="AH41" i="1"/>
  <c r="AG41" i="1"/>
  <c r="AF41" i="1"/>
  <c r="AE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E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H25" i="1" s="1"/>
  <c r="G33" i="1"/>
  <c r="F33" i="1"/>
  <c r="E33" i="1"/>
  <c r="D33" i="1"/>
  <c r="C33" i="1"/>
  <c r="AL28" i="1"/>
  <c r="AK28" i="1"/>
  <c r="AJ28" i="1"/>
  <c r="AI28" i="1"/>
  <c r="AH28" i="1"/>
  <c r="AG28" i="1"/>
  <c r="AF28" i="1"/>
  <c r="AE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L26" i="1"/>
  <c r="AK26" i="1"/>
  <c r="AJ26" i="1"/>
  <c r="AI26" i="1"/>
  <c r="AH26" i="1"/>
  <c r="AG26" i="1"/>
  <c r="AF26" i="1"/>
  <c r="AE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E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N12" i="1" s="1"/>
  <c r="M15" i="1"/>
  <c r="L15" i="1"/>
  <c r="K15" i="1"/>
  <c r="J15" i="1"/>
  <c r="I15" i="1"/>
  <c r="H15" i="1"/>
  <c r="G15" i="1"/>
  <c r="F15" i="1"/>
  <c r="E15" i="1"/>
  <c r="D15" i="1"/>
  <c r="C15" i="1"/>
  <c r="AL13" i="1"/>
  <c r="AK13" i="1"/>
  <c r="AJ13" i="1"/>
  <c r="AI13" i="1"/>
  <c r="AH13" i="1"/>
  <c r="AG13" i="1"/>
  <c r="AF13" i="1"/>
  <c r="AE13" i="1"/>
  <c r="AC13" i="1"/>
  <c r="AC12" i="1" s="1"/>
  <c r="AB13" i="1"/>
  <c r="AB12" i="1" s="1"/>
  <c r="AA13" i="1"/>
  <c r="Z13" i="1"/>
  <c r="Y13" i="1"/>
  <c r="X13" i="1"/>
  <c r="X12" i="1" s="1"/>
  <c r="W13" i="1"/>
  <c r="V13" i="1"/>
  <c r="U13" i="1"/>
  <c r="T13" i="1"/>
  <c r="T12" i="1" s="1"/>
  <c r="S13" i="1"/>
  <c r="R13" i="1"/>
  <c r="Q13" i="1"/>
  <c r="P13" i="1"/>
  <c r="P12" i="1" s="1"/>
  <c r="O13" i="1"/>
  <c r="N13" i="1"/>
  <c r="M13" i="1"/>
  <c r="L13" i="1"/>
  <c r="K13" i="1"/>
  <c r="J13" i="1"/>
  <c r="I13" i="1"/>
  <c r="I12" i="1" s="1"/>
  <c r="H13" i="1"/>
  <c r="H12" i="1" s="1"/>
  <c r="G13" i="1"/>
  <c r="F13" i="1"/>
  <c r="E13" i="1"/>
  <c r="D13" i="1"/>
  <c r="D12" i="1" s="1"/>
  <c r="C13" i="1"/>
  <c r="AF33" i="1"/>
  <c r="AF15" i="1"/>
  <c r="AH33" i="1"/>
  <c r="AG33" i="1"/>
  <c r="AG15" i="1"/>
  <c r="AI33" i="1"/>
  <c r="AH15" i="1"/>
  <c r="AI15" i="1"/>
  <c r="AJ33" i="1"/>
  <c r="AJ15" i="1"/>
  <c r="AK33" i="1"/>
  <c r="AK15" i="1"/>
  <c r="AL33" i="1"/>
  <c r="AL15" i="1"/>
  <c r="AI25" i="1" l="1"/>
  <c r="F12" i="1"/>
  <c r="R12" i="1"/>
  <c r="V12" i="1"/>
  <c r="K12" i="1"/>
  <c r="O12" i="1"/>
  <c r="S12" i="1"/>
  <c r="W12" i="1"/>
  <c r="AA12" i="1"/>
  <c r="AF12" i="1"/>
  <c r="AJ12" i="1"/>
  <c r="J12" i="1"/>
  <c r="Z12" i="1"/>
  <c r="I25" i="1"/>
  <c r="I10" i="1" s="1"/>
  <c r="I46" i="1" s="1"/>
  <c r="M25" i="1"/>
  <c r="AE12" i="1"/>
  <c r="S25" i="1"/>
  <c r="S10" i="1" s="1"/>
  <c r="S46" i="1" s="1"/>
  <c r="AF25" i="1"/>
  <c r="AF10" i="1" s="1"/>
  <c r="L12" i="1"/>
  <c r="F25" i="1"/>
  <c r="F10" i="1" s="1"/>
  <c r="F46" i="1" s="1"/>
  <c r="T25" i="1"/>
  <c r="T10" i="1" s="1"/>
  <c r="T46" i="1" s="1"/>
  <c r="Q25" i="1"/>
  <c r="AH25" i="1"/>
  <c r="N25" i="1"/>
  <c r="N10" i="1" s="1"/>
  <c r="N46" i="1" s="1"/>
  <c r="U25" i="1"/>
  <c r="Y25" i="1"/>
  <c r="AK12" i="1"/>
  <c r="E12" i="1"/>
  <c r="M12" i="1"/>
  <c r="Q12" i="1"/>
  <c r="U12" i="1"/>
  <c r="Y12" i="1"/>
  <c r="R25" i="1"/>
  <c r="Z25" i="1"/>
  <c r="AD10" i="1"/>
  <c r="AD46" i="1" s="1"/>
  <c r="AI12" i="1"/>
  <c r="C12" i="1"/>
  <c r="G12" i="1"/>
  <c r="AG25" i="1"/>
  <c r="AG12" i="1"/>
  <c r="AL25" i="1"/>
  <c r="AH12" i="1"/>
  <c r="AL12" i="1"/>
  <c r="J25" i="1"/>
  <c r="J10" i="1" s="1"/>
  <c r="J46" i="1" s="1"/>
  <c r="V25" i="1"/>
  <c r="E25" i="1"/>
  <c r="AE25" i="1"/>
  <c r="G25" i="1"/>
  <c r="K25" i="1"/>
  <c r="W25" i="1"/>
  <c r="AA25" i="1"/>
  <c r="D25" i="1"/>
  <c r="D10" i="1" s="1"/>
  <c r="D46" i="1" s="1"/>
  <c r="P25" i="1"/>
  <c r="P10" i="1" s="1"/>
  <c r="P46" i="1" s="1"/>
  <c r="AB25" i="1"/>
  <c r="AB10" i="1" s="1"/>
  <c r="AK25" i="1"/>
  <c r="AC25" i="1"/>
  <c r="AC10" i="1" s="1"/>
  <c r="H10" i="1"/>
  <c r="H46" i="1" s="1"/>
  <c r="C25" i="1"/>
  <c r="O25" i="1"/>
  <c r="O10" i="1" s="1"/>
  <c r="O46" i="1" s="1"/>
  <c r="AJ25" i="1"/>
  <c r="AJ10" i="1" s="1"/>
  <c r="AJ46" i="1" s="1"/>
  <c r="L25" i="1"/>
  <c r="L10" i="1" s="1"/>
  <c r="L46" i="1" s="1"/>
  <c r="X25" i="1"/>
  <c r="X10" i="1" s="1"/>
  <c r="X46" i="1" s="1"/>
  <c r="AN25" i="1"/>
  <c r="AM25" i="1"/>
  <c r="AN12" i="1"/>
  <c r="AM12" i="1"/>
  <c r="AI10" i="1" l="1"/>
  <c r="AI46" i="1" s="1"/>
  <c r="AJ4" i="1" s="1"/>
  <c r="M10" i="1"/>
  <c r="M46" i="1" s="1"/>
  <c r="G10" i="1"/>
  <c r="G46" i="1" s="1"/>
  <c r="Z10" i="1"/>
  <c r="Z46" i="1" s="1"/>
  <c r="AA10" i="1"/>
  <c r="AA46" i="1" s="1"/>
  <c r="W10" i="1"/>
  <c r="W46" i="1" s="1"/>
  <c r="K10" i="1"/>
  <c r="K46" i="1" s="1"/>
  <c r="V10" i="1"/>
  <c r="V46" i="1" s="1"/>
  <c r="R10" i="1"/>
  <c r="R46" i="1" s="1"/>
  <c r="AE10" i="1"/>
  <c r="AE46" i="1" s="1"/>
  <c r="C10" i="1"/>
  <c r="C46" i="1" s="1"/>
  <c r="Y10" i="1"/>
  <c r="Y46" i="1" s="1"/>
  <c r="AH10" i="1"/>
  <c r="AH46" i="1" s="1"/>
  <c r="Q10" i="1"/>
  <c r="Q46" i="1" s="1"/>
  <c r="AK10" i="1"/>
  <c r="AK46" i="1" s="1"/>
  <c r="AL10" i="1"/>
  <c r="AL46" i="1" s="1"/>
  <c r="AN10" i="1"/>
  <c r="AN46" i="1" s="1"/>
  <c r="AG10" i="1"/>
  <c r="AG46" i="1" s="1"/>
  <c r="E10" i="1"/>
  <c r="E46" i="1" s="1"/>
  <c r="U10" i="1"/>
  <c r="U46" i="1" s="1"/>
  <c r="AC46" i="1"/>
  <c r="AD4" i="1"/>
  <c r="AM10" i="1"/>
  <c r="AM46" i="1" s="1"/>
  <c r="AB46" i="1"/>
  <c r="AF46" i="1"/>
  <c r="AB4" i="1" l="1"/>
  <c r="AF4" i="1"/>
  <c r="AL4" i="1"/>
  <c r="Z4" i="1"/>
  <c r="AH4" i="1"/>
  <c r="AN4" i="1"/>
</calcChain>
</file>

<file path=xl/sharedStrings.xml><?xml version="1.0" encoding="utf-8"?>
<sst xmlns="http://schemas.openxmlformats.org/spreadsheetml/2006/main" count="236" uniqueCount="90">
  <si>
    <t>SUPERINTENDENCIA DE SOCIEDADES</t>
  </si>
  <si>
    <t xml:space="preserve"> </t>
  </si>
  <si>
    <t xml:space="preserve">                      SECCIÓN:   3502</t>
  </si>
  <si>
    <t>NUMERAL</t>
  </si>
  <si>
    <t>AFORO</t>
  </si>
  <si>
    <t xml:space="preserve">INGRESOS </t>
  </si>
  <si>
    <t>I - RECURSOS ADMINISTRADOS (A+B)</t>
  </si>
  <si>
    <t>A - INGRESOS CORRIENTES</t>
  </si>
  <si>
    <t>TRIBUTARIOS</t>
  </si>
  <si>
    <t>IMPUESTOS</t>
  </si>
  <si>
    <t>NO TRIBUTARIOS</t>
  </si>
  <si>
    <t>VENTA DE BIENES Y SERVICIOS (Contribuciones)</t>
  </si>
  <si>
    <t>RENTAS CONTRACTUALES</t>
  </si>
  <si>
    <t>OPERACIONES COMERCIALES</t>
  </si>
  <si>
    <t>APORTES Y DONACIONES</t>
  </si>
  <si>
    <t>OTROS INGRESOS</t>
  </si>
  <si>
    <t>CONTRIBUCIONES PARAFISCALES</t>
  </si>
  <si>
    <t>B - RECURSOS DE CAPITAL</t>
  </si>
  <si>
    <t>CREDITO EXTERNO</t>
  </si>
  <si>
    <t>AUTORIZADO</t>
  </si>
  <si>
    <t>CREDITO INTERNO</t>
  </si>
  <si>
    <t>PERFECCIONADO</t>
  </si>
  <si>
    <t>RENDIMIENTO INVERSIONES FRAS.</t>
  </si>
  <si>
    <t>DIFERENCIAL CAMBIARIO</t>
  </si>
  <si>
    <t>RECURSOS DEL BALANCE</t>
  </si>
  <si>
    <t>VENTA DE ACTIVOS</t>
  </si>
  <si>
    <t>EXCEDENTES FINANCIEROS</t>
  </si>
  <si>
    <t>CANCELACION RESERVAS</t>
  </si>
  <si>
    <t xml:space="preserve">RECUPERACION DE CARTERA </t>
  </si>
  <si>
    <t>OTROS RECURSOS DEL BALANCE</t>
  </si>
  <si>
    <t>DONACIONES</t>
  </si>
  <si>
    <t>II - APORTES PRESUPUESTO NAL.</t>
  </si>
  <si>
    <t>FUNCIONAMIENTO</t>
  </si>
  <si>
    <t>SERVICIO DE LA DEUDA</t>
  </si>
  <si>
    <t>INVERSION</t>
  </si>
  <si>
    <t>TOTAL INGRESOS I +II</t>
  </si>
  <si>
    <t xml:space="preserve"> TASAS MULTAS Y CONTRIBUCIONES</t>
  </si>
  <si>
    <t xml:space="preserve"> APORTES OTRAS ENTIDADES</t>
  </si>
  <si>
    <t>RECURSOS PROPIOS DE ESTABLECIMIENTOS PÚBLICOS</t>
  </si>
  <si>
    <t>INGRESOS CORRIENTES</t>
  </si>
  <si>
    <t>INGRESOS NO TRIBUTARIOS</t>
  </si>
  <si>
    <t>CONTRIBUCIONES</t>
  </si>
  <si>
    <t>CONTRIBUCIONES DIVERSAS</t>
  </si>
  <si>
    <t>CONTRIBUCIÓN - SUPERINTENDENCIA DE SOCIEDADES</t>
  </si>
  <si>
    <t>MULTAS, SANCIONES E INTERESES DE MORA</t>
  </si>
  <si>
    <t>MULTAS Y SANCIONES</t>
  </si>
  <si>
    <t>SANCIONES ADMINISTRATIVAS</t>
  </si>
  <si>
    <t>INTERESES DE MORA</t>
  </si>
  <si>
    <t>VENTA DE BIENES Y SERVICIOS</t>
  </si>
  <si>
    <t>LIBROS IMPRESOS</t>
  </si>
  <si>
    <t>RECURSOS DE CAPITAL</t>
  </si>
  <si>
    <t>RENDIMIENTOS FINANCIEROS</t>
  </si>
  <si>
    <t>INTERESES POR PRÉSTAMOS</t>
  </si>
  <si>
    <t>RECUPERACIÓN DE CARTERA – PRÉSTAMOS</t>
  </si>
  <si>
    <t>DE PERSONAS NATURALES</t>
  </si>
  <si>
    <t>RECUPERACIÓN CUOTAS PARTES PENSIONALES</t>
  </si>
  <si>
    <t>REINTEGROS Y OTROS RECURSOS NO APROPIADOS</t>
  </si>
  <si>
    <t>MULTAS SUPERINTENDENCIA</t>
  </si>
  <si>
    <t>REINTEGROS</t>
  </si>
  <si>
    <t>REINTEGROS INCAPACIDADES</t>
  </si>
  <si>
    <t>REINTEGROS GASTOS DE FUNCIONAMIENTO</t>
  </si>
  <si>
    <t>RECURSOS NO APROPIADOS</t>
  </si>
  <si>
    <t>PRESCRIPCION DE ACREEDORES</t>
  </si>
  <si>
    <t>CONCEPTO INGRESO</t>
  </si>
  <si>
    <t>NUMERAL NCCP (Nuevo catlogo presupuestal )</t>
  </si>
  <si>
    <t>AFORO VIGENTE 2019</t>
  </si>
  <si>
    <t>AFORO VIGENTE 2020</t>
  </si>
  <si>
    <t>DE PRESTAMO DE VIVIENDA</t>
  </si>
  <si>
    <t>DE PRESTAMOS DE VIVIENDA</t>
  </si>
  <si>
    <t>RECUPERACION DE CUOTAS PARTES</t>
  </si>
  <si>
    <t>RECUPERACIONES</t>
  </si>
  <si>
    <t>RECAUDO EN EFECTIVO ACUMULADO DICIEMBRE 31/2019</t>
  </si>
  <si>
    <t>REINTEGROS GASTOS DE INVERSION</t>
  </si>
  <si>
    <t>PASTA PAPEL PAPEL CARTON</t>
  </si>
  <si>
    <t>PASTA PAPEL PAPEL PRODUCTOS DE PAPEL</t>
  </si>
  <si>
    <t>OTROS BIENES TRANSPORTABLES</t>
  </si>
  <si>
    <t>VENTAS INCIDENTALES DE ESTABLECIMIENTO NO</t>
  </si>
  <si>
    <t>PRODUCTOS METALICOS MAQUINARIA Y EQUIPO</t>
  </si>
  <si>
    <t xml:space="preserve">EQUIPO Y APARATOS DE RADIO TELEVISION </t>
  </si>
  <si>
    <t>TARJETAS MAGNETICAS O PLAQUETAS</t>
  </si>
  <si>
    <t>SERVICIOS PRESTADOS A LAS EMPRESAS</t>
  </si>
  <si>
    <t>SERVICIOS DE SOPORTE</t>
  </si>
  <si>
    <t>OTROS SERVICIOS AUXILIARES</t>
  </si>
  <si>
    <t>SERVICIOS ESPECIALIZADS DE OFICINA</t>
  </si>
  <si>
    <t>SERVICIOS DE COPIA Y REPRODUCCION</t>
  </si>
  <si>
    <t>SANCIONES DISCIPLINARIAS</t>
  </si>
  <si>
    <t>VENTA EDIFICACIONES</t>
  </si>
  <si>
    <t>AFORO VIGENTE 2021</t>
  </si>
  <si>
    <t>RECAUDO EN EFECTIVO ACUMULADO DICIEMBRE/2020</t>
  </si>
  <si>
    <t>RECAUDO EN EFECTIVO ACUMULADO NETO CORTE JUNIO 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</si>
</sst>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77C2"/>
        <bgColor rgb="FF2D77C2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9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1" fillId="2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Continuous"/>
    </xf>
    <xf numFmtId="0" fontId="0" fillId="2" borderId="3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1" fillId="2" borderId="0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5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2" borderId="0" xfId="0" applyFont="1" applyFill="1"/>
    <xf numFmtId="165" fontId="4" fillId="3" borderId="3" xfId="0" applyNumberFormat="1" applyFont="1" applyFill="1" applyBorder="1"/>
    <xf numFmtId="165" fontId="5" fillId="3" borderId="7" xfId="0" applyNumberFormat="1" applyFont="1" applyFill="1" applyBorder="1"/>
    <xf numFmtId="165" fontId="4" fillId="3" borderId="9" xfId="0" applyNumberFormat="1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5" fontId="0" fillId="0" borderId="12" xfId="0" applyNumberFormat="1" applyBorder="1"/>
    <xf numFmtId="165" fontId="0" fillId="0" borderId="13" xfId="0" applyNumberFormat="1" applyBorder="1"/>
    <xf numFmtId="0" fontId="0" fillId="0" borderId="14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5" fillId="0" borderId="18" xfId="0" applyNumberFormat="1" applyFont="1" applyBorder="1"/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5" fontId="0" fillId="0" borderId="18" xfId="0" applyNumberFormat="1" applyBorder="1"/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/>
    <xf numFmtId="0" fontId="6" fillId="0" borderId="17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0" fillId="0" borderId="17" xfId="0" applyNumberFormat="1" applyBorder="1"/>
    <xf numFmtId="0" fontId="0" fillId="0" borderId="19" xfId="0" applyNumberFormat="1" applyBorder="1"/>
    <xf numFmtId="165" fontId="7" fillId="0" borderId="20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0" fillId="2" borderId="3" xfId="0" applyNumberFormat="1" applyFill="1" applyBorder="1"/>
    <xf numFmtId="165" fontId="3" fillId="2" borderId="0" xfId="0" applyNumberFormat="1" applyFont="1" applyFill="1" applyBorder="1" applyProtection="1">
      <protection hidden="1"/>
    </xf>
    <xf numFmtId="0" fontId="0" fillId="2" borderId="0" xfId="0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9" fontId="4" fillId="2" borderId="0" xfId="1" applyFont="1" applyFill="1" applyBorder="1"/>
    <xf numFmtId="9" fontId="8" fillId="2" borderId="0" xfId="1" applyFont="1" applyFill="1"/>
    <xf numFmtId="9" fontId="3" fillId="2" borderId="4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2" borderId="0" xfId="0" applyNumberFormat="1" applyFill="1"/>
    <xf numFmtId="0" fontId="10" fillId="0" borderId="23" xfId="0" applyNumberFormat="1" applyFont="1" applyFill="1" applyBorder="1" applyAlignment="1">
      <alignment vertical="top" wrapText="1" readingOrder="1"/>
    </xf>
    <xf numFmtId="0" fontId="0" fillId="2" borderId="23" xfId="0" applyFill="1" applyBorder="1"/>
    <xf numFmtId="165" fontId="5" fillId="3" borderId="7" xfId="0" applyNumberFormat="1" applyFont="1" applyFill="1" applyBorder="1" applyAlignment="1">
      <alignment horizontal="center"/>
    </xf>
    <xf numFmtId="1" fontId="9" fillId="2" borderId="23" xfId="0" applyNumberFormat="1" applyFont="1" applyFill="1" applyBorder="1"/>
    <xf numFmtId="1" fontId="0" fillId="2" borderId="23" xfId="0" applyNumberFormat="1" applyFill="1" applyBorder="1"/>
    <xf numFmtId="0" fontId="11" fillId="4" borderId="24" xfId="0" applyNumberFormat="1" applyFont="1" applyFill="1" applyBorder="1" applyAlignment="1">
      <alignment horizontal="center" vertical="center" wrapText="1" readingOrder="1"/>
    </xf>
    <xf numFmtId="166" fontId="10" fillId="0" borderId="23" xfId="2" applyNumberFormat="1" applyFont="1" applyFill="1" applyBorder="1" applyAlignment="1">
      <alignment horizontal="right" vertical="top" wrapText="1" readingOrder="1"/>
    </xf>
    <xf numFmtId="166" fontId="0" fillId="2" borderId="2" xfId="2" applyNumberFormat="1" applyFont="1" applyFill="1" applyBorder="1"/>
    <xf numFmtId="166" fontId="2" fillId="2" borderId="0" xfId="2" applyNumberFormat="1" applyFont="1" applyFill="1" applyBorder="1" applyAlignment="1">
      <alignment horizontal="centerContinuous"/>
    </xf>
    <xf numFmtId="166" fontId="3" fillId="2" borderId="0" xfId="2" applyNumberFormat="1" applyFont="1" applyFill="1" applyBorder="1"/>
    <xf numFmtId="166" fontId="0" fillId="2" borderId="0" xfId="2" applyNumberFormat="1" applyFont="1" applyFill="1" applyBorder="1"/>
    <xf numFmtId="166" fontId="5" fillId="3" borderId="1" xfId="2" applyNumberFormat="1" applyFont="1" applyFill="1" applyBorder="1" applyAlignment="1">
      <alignment horizontal="center"/>
    </xf>
    <xf numFmtId="166" fontId="5" fillId="3" borderId="5" xfId="2" applyNumberFormat="1" applyFont="1" applyFill="1" applyBorder="1" applyAlignment="1">
      <alignment horizontal="center"/>
    </xf>
    <xf numFmtId="166" fontId="5" fillId="3" borderId="3" xfId="2" applyNumberFormat="1" applyFont="1" applyFill="1" applyBorder="1" applyAlignment="1">
      <alignment horizontal="center"/>
    </xf>
    <xf numFmtId="166" fontId="5" fillId="3" borderId="7" xfId="2" applyNumberFormat="1" applyFont="1" applyFill="1" applyBorder="1" applyAlignment="1">
      <alignment horizontal="center"/>
    </xf>
    <xf numFmtId="166" fontId="5" fillId="3" borderId="9" xfId="2" applyNumberFormat="1" applyFont="1" applyFill="1" applyBorder="1" applyAlignment="1">
      <alignment horizontal="center"/>
    </xf>
    <xf numFmtId="166" fontId="5" fillId="3" borderId="10" xfId="2" applyNumberFormat="1" applyFont="1" applyFill="1" applyBorder="1" applyAlignment="1">
      <alignment horizontal="center"/>
    </xf>
    <xf numFmtId="166" fontId="0" fillId="0" borderId="14" xfId="2" applyNumberFormat="1" applyFont="1" applyBorder="1" applyAlignment="1">
      <alignment horizontal="center"/>
    </xf>
    <xf numFmtId="166" fontId="3" fillId="0" borderId="15" xfId="2" applyNumberFormat="1" applyFont="1" applyBorder="1" applyAlignment="1">
      <alignment horizontal="center"/>
    </xf>
    <xf numFmtId="166" fontId="3" fillId="0" borderId="17" xfId="2" applyNumberFormat="1" applyFont="1" applyBorder="1" applyAlignment="1">
      <alignment horizontal="center"/>
    </xf>
    <xf numFmtId="166" fontId="3" fillId="0" borderId="18" xfId="2" applyNumberFormat="1" applyFont="1" applyBorder="1" applyAlignment="1">
      <alignment horizontal="center"/>
    </xf>
    <xf numFmtId="166" fontId="3" fillId="0" borderId="17" xfId="2" applyNumberFormat="1" applyFont="1" applyBorder="1" applyAlignment="1">
      <alignment horizontal="right"/>
    </xf>
    <xf numFmtId="166" fontId="3" fillId="0" borderId="18" xfId="2" applyNumberFormat="1" applyFont="1" applyBorder="1" applyAlignment="1">
      <alignment horizontal="right"/>
    </xf>
    <xf numFmtId="166" fontId="6" fillId="0" borderId="17" xfId="2" applyNumberFormat="1" applyFont="1" applyBorder="1" applyAlignment="1">
      <alignment horizontal="center"/>
    </xf>
    <xf numFmtId="166" fontId="6" fillId="0" borderId="18" xfId="2" applyNumberFormat="1" applyFont="1" applyBorder="1" applyAlignment="1">
      <alignment horizontal="center"/>
    </xf>
    <xf numFmtId="166" fontId="6" fillId="0" borderId="18" xfId="2" applyNumberFormat="1" applyFont="1" applyFill="1" applyBorder="1" applyAlignment="1">
      <alignment horizontal="center"/>
    </xf>
    <xf numFmtId="166" fontId="3" fillId="0" borderId="19" xfId="2" applyNumberFormat="1" applyFont="1" applyBorder="1" applyAlignment="1">
      <alignment horizontal="center"/>
    </xf>
    <xf numFmtId="166" fontId="3" fillId="0" borderId="20" xfId="2" applyNumberFormat="1" applyFont="1" applyBorder="1" applyAlignment="1">
      <alignment horizontal="center"/>
    </xf>
    <xf numFmtId="166" fontId="3" fillId="2" borderId="0" xfId="2" applyNumberFormat="1" applyFont="1" applyFill="1" applyBorder="1" applyProtection="1">
      <protection hidden="1"/>
    </xf>
    <xf numFmtId="166" fontId="0" fillId="2" borderId="0" xfId="2" applyNumberFormat="1" applyFont="1" applyFill="1"/>
    <xf numFmtId="166" fontId="11" fillId="4" borderId="24" xfId="2" applyNumberFormat="1" applyFont="1" applyFill="1" applyBorder="1" applyAlignment="1">
      <alignment horizontal="center" vertical="center" wrapText="1" readingOrder="1"/>
    </xf>
    <xf numFmtId="166" fontId="10" fillId="2" borderId="23" xfId="2" applyNumberFormat="1" applyFont="1" applyFill="1" applyBorder="1" applyAlignment="1">
      <alignment horizontal="right" vertical="top" wrapText="1" readingOrder="1"/>
    </xf>
    <xf numFmtId="166" fontId="0" fillId="2" borderId="23" xfId="2" applyNumberFormat="1" applyFont="1" applyFill="1" applyBorder="1"/>
    <xf numFmtId="166" fontId="0" fillId="0" borderId="0" xfId="2" applyNumberFormat="1" applyFont="1"/>
    <xf numFmtId="166" fontId="0" fillId="2" borderId="0" xfId="0" applyNumberFormat="1" applyFill="1"/>
    <xf numFmtId="0" fontId="10" fillId="2" borderId="23" xfId="0" applyNumberFormat="1" applyFont="1" applyFill="1" applyBorder="1" applyAlignment="1">
      <alignment vertical="top" wrapText="1" readingOrder="1"/>
    </xf>
    <xf numFmtId="43" fontId="0" fillId="2" borderId="0" xfId="0" applyNumberFormat="1" applyFill="1"/>
    <xf numFmtId="9" fontId="0" fillId="2" borderId="0" xfId="1" applyFont="1" applyFill="1"/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3"/>
  <sheetViews>
    <sheetView tabSelected="1" topLeftCell="A22" zoomScale="85" zoomScaleNormal="85" workbookViewId="0">
      <pane xSplit="2" topLeftCell="C1" activePane="topRight" state="frozen"/>
      <selection pane="topRight" activeCell="H48" sqref="H48"/>
    </sheetView>
  </sheetViews>
  <sheetFormatPr baseColWidth="10" defaultRowHeight="15" x14ac:dyDescent="0.25"/>
  <cols>
    <col min="1" max="1" width="20.7109375" customWidth="1"/>
    <col min="2" max="2" width="45.28515625" customWidth="1"/>
    <col min="3" max="3" width="21.140625" style="92" customWidth="1"/>
    <col min="4" max="4" width="23" style="92" customWidth="1"/>
    <col min="5" max="5" width="21.7109375" customWidth="1"/>
    <col min="6" max="6" width="24" customWidth="1"/>
    <col min="7" max="7" width="17.140625" customWidth="1"/>
    <col min="8" max="8" width="16" customWidth="1"/>
    <col min="9" max="9" width="17.140625" customWidth="1"/>
    <col min="10" max="10" width="16" customWidth="1"/>
    <col min="11" max="24" width="16.85546875" customWidth="1"/>
    <col min="25" max="25" width="18.7109375" customWidth="1"/>
    <col min="26" max="26" width="21.140625" customWidth="1"/>
    <col min="27" max="27" width="18.7109375" customWidth="1"/>
    <col min="28" max="28" width="21.7109375" customWidth="1"/>
    <col min="29" max="29" width="19.140625" customWidth="1"/>
    <col min="30" max="30" width="19.5703125" customWidth="1"/>
    <col min="31" max="31" width="18.7109375" customWidth="1"/>
    <col min="32" max="32" width="19.140625" customWidth="1"/>
    <col min="33" max="33" width="18.28515625" customWidth="1"/>
    <col min="34" max="34" width="18.7109375" customWidth="1"/>
    <col min="35" max="39" width="19.140625" customWidth="1"/>
    <col min="40" max="40" width="19.140625" bestFit="1" customWidth="1"/>
    <col min="41" max="49" width="16.85546875" style="3" customWidth="1"/>
    <col min="50" max="52" width="11.42578125" style="3"/>
  </cols>
  <sheetData>
    <row r="1" spans="1:56" x14ac:dyDescent="0.25">
      <c r="A1" s="1"/>
      <c r="B1" s="2"/>
      <c r="C1" s="66"/>
      <c r="D1" s="6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BA1" s="3"/>
      <c r="BB1" s="3"/>
      <c r="BC1" s="3"/>
      <c r="BD1" s="3"/>
    </row>
    <row r="2" spans="1:56" ht="18" x14ac:dyDescent="0.25">
      <c r="A2" s="4" t="s">
        <v>0</v>
      </c>
      <c r="B2" s="5"/>
      <c r="C2" s="67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BA2" s="3"/>
      <c r="BB2" s="3"/>
      <c r="BC2" s="3"/>
      <c r="BD2" s="3"/>
    </row>
    <row r="3" spans="1:56" x14ac:dyDescent="0.25">
      <c r="A3" s="6"/>
      <c r="B3" s="7" t="s">
        <v>1</v>
      </c>
      <c r="C3" s="68" t="s">
        <v>1</v>
      </c>
      <c r="D3" s="69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BA3" s="3"/>
      <c r="BB3" s="3"/>
      <c r="BC3" s="3"/>
      <c r="BD3" s="3"/>
    </row>
    <row r="4" spans="1:56" ht="18.75" thickBot="1" x14ac:dyDescent="0.3">
      <c r="A4" s="6"/>
      <c r="B4" s="10" t="s">
        <v>2</v>
      </c>
      <c r="C4" s="68" t="s">
        <v>1</v>
      </c>
      <c r="D4" s="69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54">
        <f>+Z10/Y10</f>
        <v>1.1027014343756345</v>
      </c>
      <c r="AA4" s="3"/>
      <c r="AB4" s="55">
        <f>+AB10/AA10</f>
        <v>1.0657047483223216</v>
      </c>
      <c r="AC4" s="52"/>
      <c r="AD4" s="56">
        <f>+AD10/AC10</f>
        <v>1.1036410554657083</v>
      </c>
      <c r="AE4" s="11" t="s">
        <v>1</v>
      </c>
      <c r="AF4" s="56">
        <f>+AF10/AE10</f>
        <v>1.0128648642128903</v>
      </c>
      <c r="AG4" s="11" t="s">
        <v>1</v>
      </c>
      <c r="AH4" s="56">
        <f>+AH10/AG10</f>
        <v>1.074645196151778</v>
      </c>
      <c r="AI4" s="11" t="s">
        <v>1</v>
      </c>
      <c r="AJ4" s="56">
        <f>+AJ46/AI46</f>
        <v>1.1681511873545567</v>
      </c>
      <c r="AK4" s="11" t="s">
        <v>1</v>
      </c>
      <c r="AL4" s="56">
        <f>+AL46/AK46</f>
        <v>1.0318685740995552</v>
      </c>
      <c r="AM4" s="56"/>
      <c r="AN4" s="56">
        <f>+AN46/AM46</f>
        <v>1.0668628929656672</v>
      </c>
      <c r="BA4" s="3"/>
      <c r="BB4" s="3"/>
      <c r="BC4" s="3"/>
      <c r="BD4" s="3"/>
    </row>
    <row r="5" spans="1:56" x14ac:dyDescent="0.25">
      <c r="A5" s="12"/>
      <c r="B5" s="13"/>
      <c r="C5" s="70" t="s">
        <v>1</v>
      </c>
      <c r="D5" s="71" t="s">
        <v>1</v>
      </c>
      <c r="E5" s="14" t="s">
        <v>1</v>
      </c>
      <c r="F5" s="15" t="s">
        <v>1</v>
      </c>
      <c r="G5" s="14" t="s">
        <v>1</v>
      </c>
      <c r="H5" s="15" t="s">
        <v>1</v>
      </c>
      <c r="I5" s="14" t="s">
        <v>1</v>
      </c>
      <c r="J5" s="15" t="s">
        <v>1</v>
      </c>
      <c r="K5" s="14" t="s">
        <v>1</v>
      </c>
      <c r="L5" s="15" t="s">
        <v>1</v>
      </c>
      <c r="M5" s="14" t="s">
        <v>1</v>
      </c>
      <c r="N5" s="15" t="s">
        <v>1</v>
      </c>
      <c r="O5" s="14" t="s">
        <v>1</v>
      </c>
      <c r="P5" s="15" t="s">
        <v>1</v>
      </c>
      <c r="Q5" s="14" t="s">
        <v>1</v>
      </c>
      <c r="R5" s="15" t="s">
        <v>1</v>
      </c>
      <c r="S5" s="14" t="s">
        <v>1</v>
      </c>
      <c r="T5" s="15" t="s">
        <v>1</v>
      </c>
      <c r="U5" s="14" t="s">
        <v>1</v>
      </c>
      <c r="V5" s="15" t="s">
        <v>1</v>
      </c>
      <c r="W5" s="14" t="s">
        <v>1</v>
      </c>
      <c r="X5" s="15" t="s">
        <v>1</v>
      </c>
      <c r="Y5" s="14" t="s">
        <v>1</v>
      </c>
      <c r="Z5" s="15" t="s">
        <v>1</v>
      </c>
      <c r="AA5" s="14" t="s">
        <v>1</v>
      </c>
      <c r="AB5" s="15" t="s">
        <v>1</v>
      </c>
      <c r="AC5" s="14" t="s">
        <v>1</v>
      </c>
      <c r="AD5" s="16" t="s">
        <v>1</v>
      </c>
      <c r="AE5" s="14" t="s">
        <v>1</v>
      </c>
      <c r="AF5" s="16" t="s">
        <v>1</v>
      </c>
      <c r="AG5" s="14" t="s">
        <v>1</v>
      </c>
      <c r="AH5" s="14" t="s">
        <v>1</v>
      </c>
      <c r="AI5" s="14" t="s">
        <v>1</v>
      </c>
      <c r="AJ5" s="14" t="s">
        <v>1</v>
      </c>
      <c r="AK5" s="14" t="s">
        <v>1</v>
      </c>
      <c r="AL5" s="14" t="s">
        <v>1</v>
      </c>
      <c r="AM5" s="14"/>
      <c r="AN5" s="16" t="s">
        <v>1</v>
      </c>
    </row>
    <row r="6" spans="1:56" x14ac:dyDescent="0.25">
      <c r="A6" s="17" t="s">
        <v>3</v>
      </c>
      <c r="B6" s="61" t="s">
        <v>63</v>
      </c>
      <c r="C6" s="72" t="s">
        <v>4</v>
      </c>
      <c r="D6" s="73" t="s">
        <v>5</v>
      </c>
      <c r="E6" s="18" t="s">
        <v>4</v>
      </c>
      <c r="F6" s="17" t="s">
        <v>5</v>
      </c>
      <c r="G6" s="18" t="s">
        <v>4</v>
      </c>
      <c r="H6" s="17" t="s">
        <v>5</v>
      </c>
      <c r="I6" s="18" t="s">
        <v>4</v>
      </c>
      <c r="J6" s="17" t="s">
        <v>5</v>
      </c>
      <c r="K6" s="18" t="s">
        <v>4</v>
      </c>
      <c r="L6" s="17" t="s">
        <v>5</v>
      </c>
      <c r="M6" s="18" t="s">
        <v>4</v>
      </c>
      <c r="N6" s="17" t="s">
        <v>5</v>
      </c>
      <c r="O6" s="18" t="s">
        <v>4</v>
      </c>
      <c r="P6" s="17" t="s">
        <v>5</v>
      </c>
      <c r="Q6" s="18" t="s">
        <v>4</v>
      </c>
      <c r="R6" s="17" t="s">
        <v>5</v>
      </c>
      <c r="S6" s="18" t="s">
        <v>4</v>
      </c>
      <c r="T6" s="17" t="s">
        <v>5</v>
      </c>
      <c r="U6" s="18" t="s">
        <v>4</v>
      </c>
      <c r="V6" s="17" t="s">
        <v>5</v>
      </c>
      <c r="W6" s="18" t="s">
        <v>4</v>
      </c>
      <c r="X6" s="17" t="s">
        <v>5</v>
      </c>
      <c r="Y6" s="18" t="s">
        <v>4</v>
      </c>
      <c r="Z6" s="17" t="s">
        <v>5</v>
      </c>
      <c r="AA6" s="18" t="s">
        <v>4</v>
      </c>
      <c r="AB6" s="17" t="s">
        <v>5</v>
      </c>
      <c r="AC6" s="18" t="s">
        <v>4</v>
      </c>
      <c r="AD6" s="19" t="s">
        <v>5</v>
      </c>
      <c r="AE6" s="18" t="s">
        <v>4</v>
      </c>
      <c r="AF6" s="19" t="s">
        <v>5</v>
      </c>
      <c r="AG6" s="18" t="s">
        <v>4</v>
      </c>
      <c r="AH6" s="19" t="s">
        <v>5</v>
      </c>
      <c r="AI6" s="18" t="s">
        <v>4</v>
      </c>
      <c r="AJ6" s="19" t="s">
        <v>5</v>
      </c>
      <c r="AK6" s="18" t="s">
        <v>4</v>
      </c>
      <c r="AL6" s="19" t="s">
        <v>5</v>
      </c>
      <c r="AM6" s="18" t="s">
        <v>4</v>
      </c>
      <c r="AN6" s="19" t="s">
        <v>5</v>
      </c>
      <c r="AO6" s="20" t="s">
        <v>1</v>
      </c>
    </row>
    <row r="7" spans="1:56" x14ac:dyDescent="0.25">
      <c r="A7" s="21"/>
      <c r="B7" s="22" t="s">
        <v>1</v>
      </c>
      <c r="C7" s="72">
        <v>2000</v>
      </c>
      <c r="D7" s="73">
        <v>2000</v>
      </c>
      <c r="E7" s="18">
        <v>2001</v>
      </c>
      <c r="F7" s="17">
        <v>2001</v>
      </c>
      <c r="G7" s="18">
        <v>2002</v>
      </c>
      <c r="H7" s="17">
        <v>2002</v>
      </c>
      <c r="I7" s="18">
        <v>2003</v>
      </c>
      <c r="J7" s="17">
        <v>2003</v>
      </c>
      <c r="K7" s="18">
        <v>2004</v>
      </c>
      <c r="L7" s="17">
        <v>2004</v>
      </c>
      <c r="M7" s="18">
        <v>2005</v>
      </c>
      <c r="N7" s="17">
        <v>2005</v>
      </c>
      <c r="O7" s="18">
        <v>2006</v>
      </c>
      <c r="P7" s="17">
        <v>2006</v>
      </c>
      <c r="Q7" s="18">
        <v>2007</v>
      </c>
      <c r="R7" s="17">
        <v>2007</v>
      </c>
      <c r="S7" s="18">
        <v>2008</v>
      </c>
      <c r="T7" s="17">
        <v>2008</v>
      </c>
      <c r="U7" s="18">
        <v>2009</v>
      </c>
      <c r="V7" s="17">
        <v>2009</v>
      </c>
      <c r="W7" s="18">
        <v>2010</v>
      </c>
      <c r="X7" s="17">
        <v>2010</v>
      </c>
      <c r="Y7" s="18">
        <v>2011</v>
      </c>
      <c r="Z7" s="17">
        <v>2011</v>
      </c>
      <c r="AA7" s="18">
        <v>2012</v>
      </c>
      <c r="AB7" s="17">
        <v>2012</v>
      </c>
      <c r="AC7" s="18">
        <v>2013</v>
      </c>
      <c r="AD7" s="19">
        <v>2013</v>
      </c>
      <c r="AE7" s="18">
        <v>2014</v>
      </c>
      <c r="AF7" s="19">
        <v>2014</v>
      </c>
      <c r="AG7" s="18">
        <v>2015</v>
      </c>
      <c r="AH7" s="19">
        <v>2015</v>
      </c>
      <c r="AI7" s="18">
        <v>2016</v>
      </c>
      <c r="AJ7" s="19">
        <v>2016</v>
      </c>
      <c r="AK7" s="18">
        <v>2017</v>
      </c>
      <c r="AL7" s="19">
        <v>2017</v>
      </c>
      <c r="AM7" s="18">
        <v>2018</v>
      </c>
      <c r="AN7" s="19">
        <v>2018</v>
      </c>
    </row>
    <row r="8" spans="1:56" ht="15.75" thickBot="1" x14ac:dyDescent="0.3">
      <c r="A8" s="23"/>
      <c r="B8" s="24"/>
      <c r="C8" s="74" t="s">
        <v>1</v>
      </c>
      <c r="D8" s="75" t="s">
        <v>1</v>
      </c>
      <c r="E8" s="25" t="s">
        <v>1</v>
      </c>
      <c r="F8" s="24" t="s">
        <v>1</v>
      </c>
      <c r="G8" s="25" t="s">
        <v>1</v>
      </c>
      <c r="H8" s="24" t="s">
        <v>1</v>
      </c>
      <c r="I8" s="25" t="s">
        <v>1</v>
      </c>
      <c r="J8" s="24" t="s">
        <v>1</v>
      </c>
      <c r="K8" s="25" t="s">
        <v>1</v>
      </c>
      <c r="L8" s="24" t="s">
        <v>1</v>
      </c>
      <c r="M8" s="25" t="s">
        <v>1</v>
      </c>
      <c r="N8" s="24" t="s">
        <v>1</v>
      </c>
      <c r="O8" s="25" t="s">
        <v>1</v>
      </c>
      <c r="P8" s="24" t="s">
        <v>1</v>
      </c>
      <c r="Q8" s="25" t="s">
        <v>1</v>
      </c>
      <c r="R8" s="24" t="s">
        <v>1</v>
      </c>
      <c r="S8" s="25" t="s">
        <v>1</v>
      </c>
      <c r="T8" s="24" t="s">
        <v>1</v>
      </c>
      <c r="U8" s="25" t="s">
        <v>1</v>
      </c>
      <c r="V8" s="24" t="s">
        <v>1</v>
      </c>
      <c r="W8" s="25" t="s">
        <v>1</v>
      </c>
      <c r="X8" s="24" t="s">
        <v>1</v>
      </c>
      <c r="Y8" s="25" t="s">
        <v>1</v>
      </c>
      <c r="Z8" s="24" t="s">
        <v>1</v>
      </c>
      <c r="AA8" s="25" t="s">
        <v>1</v>
      </c>
      <c r="AB8" s="24" t="s">
        <v>1</v>
      </c>
      <c r="AC8" s="25" t="s">
        <v>1</v>
      </c>
      <c r="AD8" s="53" t="s">
        <v>1</v>
      </c>
      <c r="AE8" s="25" t="s">
        <v>1</v>
      </c>
      <c r="AF8" s="53" t="s">
        <v>1</v>
      </c>
      <c r="AG8" s="25" t="s">
        <v>1</v>
      </c>
      <c r="AH8" s="25" t="s">
        <v>1</v>
      </c>
      <c r="AI8" s="25" t="s">
        <v>1</v>
      </c>
      <c r="AJ8" s="25" t="s">
        <v>1</v>
      </c>
      <c r="AK8" s="25" t="s">
        <v>1</v>
      </c>
      <c r="AL8" s="25" t="s">
        <v>1</v>
      </c>
      <c r="AM8" s="25"/>
      <c r="AN8" s="26" t="s">
        <v>1</v>
      </c>
    </row>
    <row r="9" spans="1:56" x14ac:dyDescent="0.25">
      <c r="A9" s="27"/>
      <c r="B9" s="28"/>
      <c r="C9" s="76"/>
      <c r="D9" s="77"/>
      <c r="E9" s="29"/>
      <c r="F9" s="30"/>
      <c r="G9" s="29"/>
      <c r="H9" s="30"/>
      <c r="I9" s="29"/>
      <c r="J9" s="30"/>
      <c r="K9" s="29"/>
      <c r="L9" s="30"/>
      <c r="M9" s="29"/>
      <c r="N9" s="30"/>
      <c r="O9" s="29"/>
      <c r="P9" s="30"/>
      <c r="Q9" s="29"/>
      <c r="R9" s="30"/>
      <c r="S9" s="29"/>
      <c r="T9" s="30"/>
      <c r="U9" s="29"/>
      <c r="V9" s="30"/>
      <c r="W9" s="29"/>
      <c r="X9" s="30"/>
      <c r="Y9" s="29"/>
      <c r="Z9" s="30"/>
      <c r="AA9" s="29"/>
      <c r="AB9" s="30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57"/>
      <c r="AN9" s="31"/>
    </row>
    <row r="10" spans="1:56" x14ac:dyDescent="0.25">
      <c r="A10" s="32">
        <v>3000</v>
      </c>
      <c r="B10" s="33" t="s">
        <v>6</v>
      </c>
      <c r="C10" s="78">
        <f t="shared" ref="C10:Z10" si="0">+C12+C25</f>
        <v>33656291029</v>
      </c>
      <c r="D10" s="79">
        <f t="shared" si="0"/>
        <v>26109862496</v>
      </c>
      <c r="E10" s="34">
        <f t="shared" si="0"/>
        <v>40249514000</v>
      </c>
      <c r="F10" s="35">
        <f t="shared" si="0"/>
        <v>33987780778</v>
      </c>
      <c r="G10" s="34">
        <f t="shared" si="0"/>
        <v>47464169000</v>
      </c>
      <c r="H10" s="35">
        <f t="shared" si="0"/>
        <v>42037350857</v>
      </c>
      <c r="I10" s="34">
        <f t="shared" si="0"/>
        <v>41151530816</v>
      </c>
      <c r="J10" s="35">
        <f t="shared" si="0"/>
        <v>40652637108</v>
      </c>
      <c r="K10" s="34">
        <f t="shared" si="0"/>
        <v>45871700000</v>
      </c>
      <c r="L10" s="35">
        <f t="shared" si="0"/>
        <v>46344481854</v>
      </c>
      <c r="M10" s="34">
        <f t="shared" si="0"/>
        <v>52793100000</v>
      </c>
      <c r="N10" s="35">
        <f t="shared" si="0"/>
        <v>49516406312</v>
      </c>
      <c r="O10" s="34">
        <f t="shared" si="0"/>
        <v>56555790000</v>
      </c>
      <c r="P10" s="35">
        <f t="shared" si="0"/>
        <v>58644191344</v>
      </c>
      <c r="Q10" s="34">
        <f t="shared" si="0"/>
        <v>61108470825</v>
      </c>
      <c r="R10" s="35">
        <f t="shared" si="0"/>
        <v>60367566742</v>
      </c>
      <c r="S10" s="34">
        <f t="shared" si="0"/>
        <v>59862549635</v>
      </c>
      <c r="T10" s="35">
        <f t="shared" si="0"/>
        <v>62069145716</v>
      </c>
      <c r="U10" s="34">
        <f t="shared" si="0"/>
        <v>65034000000</v>
      </c>
      <c r="V10" s="35">
        <f t="shared" si="0"/>
        <v>69910789502</v>
      </c>
      <c r="W10" s="34">
        <f t="shared" si="0"/>
        <v>74062000000</v>
      </c>
      <c r="X10" s="35">
        <f t="shared" si="0"/>
        <v>76487399956</v>
      </c>
      <c r="Y10" s="34">
        <f t="shared" si="0"/>
        <v>72902800000</v>
      </c>
      <c r="Z10" s="35">
        <f t="shared" si="0"/>
        <v>80390022130</v>
      </c>
      <c r="AA10" s="34">
        <f>+AA12+AA25</f>
        <v>95587003000</v>
      </c>
      <c r="AB10" s="35">
        <f>+AB12+AB25</f>
        <v>101867522975</v>
      </c>
      <c r="AC10" s="34">
        <f t="shared" ref="AC10:AI10" si="1">+AC12+AC25</f>
        <v>114106142000</v>
      </c>
      <c r="AD10" s="34">
        <f t="shared" si="1"/>
        <v>125932222992</v>
      </c>
      <c r="AE10" s="34">
        <f t="shared" si="1"/>
        <v>115673231942</v>
      </c>
      <c r="AF10" s="34">
        <f t="shared" si="1"/>
        <v>117161352364</v>
      </c>
      <c r="AG10" s="34">
        <f t="shared" si="1"/>
        <v>120401543019</v>
      </c>
      <c r="AH10" s="34">
        <f t="shared" si="1"/>
        <v>129388939814.63</v>
      </c>
      <c r="AI10" s="34">
        <f t="shared" si="1"/>
        <v>127865201800</v>
      </c>
      <c r="AJ10" s="34">
        <f>+AJ12+AJ25</f>
        <v>149365887304</v>
      </c>
      <c r="AK10" s="34">
        <f>+AK12+AK25</f>
        <v>125605673586</v>
      </c>
      <c r="AL10" s="34">
        <f>+AL12+AL25</f>
        <v>129608547302</v>
      </c>
      <c r="AM10" s="34">
        <f>+AM12+AM25</f>
        <v>131670671048</v>
      </c>
      <c r="AN10" s="34">
        <f>+AN12+AN25</f>
        <v>140474553033</v>
      </c>
    </row>
    <row r="11" spans="1:56" x14ac:dyDescent="0.25">
      <c r="A11" s="32"/>
      <c r="B11" s="36"/>
      <c r="C11" s="78"/>
      <c r="D11" s="79"/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</row>
    <row r="12" spans="1:56" x14ac:dyDescent="0.25">
      <c r="A12" s="32">
        <v>3100</v>
      </c>
      <c r="B12" s="33" t="s">
        <v>7</v>
      </c>
      <c r="C12" s="80">
        <f t="shared" ref="C12:Z12" si="2">+C13+C15+C23</f>
        <v>30641291029</v>
      </c>
      <c r="D12" s="81">
        <f t="shared" si="2"/>
        <v>24445131027</v>
      </c>
      <c r="E12" s="37">
        <f t="shared" si="2"/>
        <v>37249514000</v>
      </c>
      <c r="F12" s="38">
        <f t="shared" si="2"/>
        <v>32490537943</v>
      </c>
      <c r="G12" s="37">
        <f t="shared" si="2"/>
        <v>42177700000</v>
      </c>
      <c r="H12" s="38">
        <f t="shared" si="2"/>
        <v>39101755402</v>
      </c>
      <c r="I12" s="37">
        <f t="shared" si="2"/>
        <v>34651530816</v>
      </c>
      <c r="J12" s="38">
        <f t="shared" si="2"/>
        <v>37133431836</v>
      </c>
      <c r="K12" s="37">
        <f t="shared" si="2"/>
        <v>42171700000</v>
      </c>
      <c r="L12" s="38">
        <f t="shared" si="2"/>
        <v>40657697681</v>
      </c>
      <c r="M12" s="37">
        <f t="shared" si="2"/>
        <v>48693100000</v>
      </c>
      <c r="N12" s="38">
        <f t="shared" si="2"/>
        <v>43040703943</v>
      </c>
      <c r="O12" s="37">
        <f t="shared" si="2"/>
        <v>42380790000</v>
      </c>
      <c r="P12" s="38">
        <f t="shared" si="2"/>
        <v>43131671718</v>
      </c>
      <c r="Q12" s="37">
        <f t="shared" si="2"/>
        <v>46358470825</v>
      </c>
      <c r="R12" s="38">
        <f t="shared" si="2"/>
        <v>44899973077</v>
      </c>
      <c r="S12" s="37">
        <f t="shared" si="2"/>
        <v>48612800000</v>
      </c>
      <c r="T12" s="38">
        <f t="shared" si="2"/>
        <v>49091123293</v>
      </c>
      <c r="U12" s="37">
        <f t="shared" si="2"/>
        <v>60434000000</v>
      </c>
      <c r="V12" s="38">
        <f t="shared" si="2"/>
        <v>60432459077</v>
      </c>
      <c r="W12" s="37">
        <f t="shared" si="2"/>
        <v>63362000000</v>
      </c>
      <c r="X12" s="38">
        <f t="shared" si="2"/>
        <v>64334805066</v>
      </c>
      <c r="Y12" s="37">
        <f t="shared" si="2"/>
        <v>70842800000</v>
      </c>
      <c r="Z12" s="38">
        <f t="shared" si="2"/>
        <v>70514318858</v>
      </c>
      <c r="AA12" s="37">
        <f>+AA13+AA15+AA23</f>
        <v>73967003000</v>
      </c>
      <c r="AB12" s="38">
        <f>+AB13+AB15+AB23</f>
        <v>82530467983</v>
      </c>
      <c r="AC12" s="37">
        <f t="shared" ref="AC12:AI12" si="3">+AC13+AC15+AC23</f>
        <v>105506142000</v>
      </c>
      <c r="AD12" s="37">
        <f t="shared" si="3"/>
        <v>121194044796</v>
      </c>
      <c r="AE12" s="37">
        <f t="shared" si="3"/>
        <v>111335338307</v>
      </c>
      <c r="AF12" s="37">
        <f t="shared" si="3"/>
        <v>110574728368</v>
      </c>
      <c r="AG12" s="37">
        <f t="shared" si="3"/>
        <v>117901543019</v>
      </c>
      <c r="AH12" s="37">
        <f t="shared" si="3"/>
        <v>121112795871.94</v>
      </c>
      <c r="AI12" s="37">
        <f t="shared" si="3"/>
        <v>110324514240</v>
      </c>
      <c r="AJ12" s="37">
        <f>+AJ13+AJ15+AJ23</f>
        <v>127140959933</v>
      </c>
      <c r="AK12" s="37">
        <f>+AK13+AK15+AK23</f>
        <v>118834675343</v>
      </c>
      <c r="AL12" s="37">
        <f>+AL13+AL15+AL23</f>
        <v>126402364817</v>
      </c>
      <c r="AM12" s="37">
        <f>+AM13+AM15+AM23</f>
        <v>131386877384</v>
      </c>
      <c r="AN12" s="37">
        <f>+AN13+AN15+AN23</f>
        <v>138249711664</v>
      </c>
    </row>
    <row r="13" spans="1:56" hidden="1" x14ac:dyDescent="0.25">
      <c r="A13" s="32">
        <v>3110</v>
      </c>
      <c r="B13" s="33" t="s">
        <v>8</v>
      </c>
      <c r="C13" s="80">
        <f t="shared" ref="C13:AN13" si="4">+C14</f>
        <v>0</v>
      </c>
      <c r="D13" s="81">
        <f t="shared" si="4"/>
        <v>0</v>
      </c>
      <c r="E13" s="37">
        <f t="shared" si="4"/>
        <v>0</v>
      </c>
      <c r="F13" s="38">
        <f t="shared" si="4"/>
        <v>0</v>
      </c>
      <c r="G13" s="37">
        <f t="shared" si="4"/>
        <v>0</v>
      </c>
      <c r="H13" s="38">
        <f t="shared" si="4"/>
        <v>0</v>
      </c>
      <c r="I13" s="37">
        <f t="shared" si="4"/>
        <v>0</v>
      </c>
      <c r="J13" s="38">
        <f t="shared" si="4"/>
        <v>0</v>
      </c>
      <c r="K13" s="37">
        <f t="shared" si="4"/>
        <v>0</v>
      </c>
      <c r="L13" s="38">
        <f t="shared" si="4"/>
        <v>0</v>
      </c>
      <c r="M13" s="37">
        <f t="shared" si="4"/>
        <v>0</v>
      </c>
      <c r="N13" s="38">
        <f t="shared" si="4"/>
        <v>0</v>
      </c>
      <c r="O13" s="37">
        <f t="shared" si="4"/>
        <v>0</v>
      </c>
      <c r="P13" s="38">
        <f t="shared" si="4"/>
        <v>0</v>
      </c>
      <c r="Q13" s="37">
        <f t="shared" si="4"/>
        <v>0</v>
      </c>
      <c r="R13" s="38">
        <f t="shared" si="4"/>
        <v>0</v>
      </c>
      <c r="S13" s="37">
        <f t="shared" si="4"/>
        <v>0</v>
      </c>
      <c r="T13" s="38">
        <f t="shared" si="4"/>
        <v>0</v>
      </c>
      <c r="U13" s="37">
        <f t="shared" si="4"/>
        <v>0</v>
      </c>
      <c r="V13" s="38">
        <f t="shared" si="4"/>
        <v>0</v>
      </c>
      <c r="W13" s="37">
        <f t="shared" si="4"/>
        <v>0</v>
      </c>
      <c r="X13" s="38">
        <f t="shared" si="4"/>
        <v>0</v>
      </c>
      <c r="Y13" s="37">
        <f t="shared" si="4"/>
        <v>0</v>
      </c>
      <c r="Z13" s="38">
        <f t="shared" si="4"/>
        <v>0</v>
      </c>
      <c r="AA13" s="37">
        <f t="shared" si="4"/>
        <v>0</v>
      </c>
      <c r="AB13" s="38">
        <f t="shared" si="4"/>
        <v>0</v>
      </c>
      <c r="AC13" s="37">
        <f t="shared" si="4"/>
        <v>0</v>
      </c>
      <c r="AD13" s="37"/>
      <c r="AE13" s="37">
        <f t="shared" si="4"/>
        <v>0</v>
      </c>
      <c r="AF13" s="37">
        <f t="shared" si="4"/>
        <v>0</v>
      </c>
      <c r="AG13" s="37">
        <f t="shared" si="4"/>
        <v>0</v>
      </c>
      <c r="AH13" s="37">
        <f t="shared" si="4"/>
        <v>0</v>
      </c>
      <c r="AI13" s="37">
        <f t="shared" si="4"/>
        <v>0</v>
      </c>
      <c r="AJ13" s="37">
        <f t="shared" si="4"/>
        <v>0</v>
      </c>
      <c r="AK13" s="37">
        <f t="shared" si="4"/>
        <v>0</v>
      </c>
      <c r="AL13" s="37">
        <f t="shared" si="4"/>
        <v>0</v>
      </c>
      <c r="AM13" s="37">
        <f t="shared" si="4"/>
        <v>0</v>
      </c>
      <c r="AN13" s="37">
        <f t="shared" si="4"/>
        <v>0</v>
      </c>
    </row>
    <row r="14" spans="1:56" hidden="1" x14ac:dyDescent="0.25">
      <c r="A14" s="32">
        <v>3111</v>
      </c>
      <c r="B14" s="39" t="s">
        <v>9</v>
      </c>
      <c r="C14" s="78"/>
      <c r="D14" s="79"/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  <c r="U14" s="34"/>
      <c r="V14" s="35"/>
      <c r="W14" s="34"/>
      <c r="X14" s="35"/>
      <c r="Y14" s="34"/>
      <c r="Z14" s="35"/>
      <c r="AA14" s="34"/>
      <c r="AB14" s="35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1:56" x14ac:dyDescent="0.25">
      <c r="A15" s="32">
        <v>3120</v>
      </c>
      <c r="B15" s="33" t="s">
        <v>10</v>
      </c>
      <c r="C15" s="80">
        <f t="shared" ref="C15:Z15" si="5">SUM(C16:C22)</f>
        <v>30641291029</v>
      </c>
      <c r="D15" s="81">
        <f t="shared" si="5"/>
        <v>24445131027</v>
      </c>
      <c r="E15" s="37">
        <f t="shared" si="5"/>
        <v>37249514000</v>
      </c>
      <c r="F15" s="38">
        <f t="shared" si="5"/>
        <v>32490537943</v>
      </c>
      <c r="G15" s="37">
        <f t="shared" si="5"/>
        <v>42177700000</v>
      </c>
      <c r="H15" s="38">
        <f t="shared" si="5"/>
        <v>39101755402</v>
      </c>
      <c r="I15" s="37">
        <f t="shared" si="5"/>
        <v>34651530816</v>
      </c>
      <c r="J15" s="38">
        <f t="shared" si="5"/>
        <v>37133431836</v>
      </c>
      <c r="K15" s="37">
        <f t="shared" si="5"/>
        <v>42171700000</v>
      </c>
      <c r="L15" s="38">
        <f t="shared" si="5"/>
        <v>40657697681</v>
      </c>
      <c r="M15" s="37">
        <f t="shared" si="5"/>
        <v>48693100000</v>
      </c>
      <c r="N15" s="38">
        <f t="shared" si="5"/>
        <v>43040703943</v>
      </c>
      <c r="O15" s="37">
        <f t="shared" si="5"/>
        <v>42380790000</v>
      </c>
      <c r="P15" s="38">
        <f t="shared" si="5"/>
        <v>43131671718</v>
      </c>
      <c r="Q15" s="37">
        <f t="shared" si="5"/>
        <v>46358470825</v>
      </c>
      <c r="R15" s="38">
        <f t="shared" si="5"/>
        <v>44899973077</v>
      </c>
      <c r="S15" s="37">
        <f t="shared" si="5"/>
        <v>48612800000</v>
      </c>
      <c r="T15" s="38">
        <f t="shared" si="5"/>
        <v>49091123293</v>
      </c>
      <c r="U15" s="37">
        <f t="shared" si="5"/>
        <v>60434000000</v>
      </c>
      <c r="V15" s="38">
        <f t="shared" si="5"/>
        <v>60432459077</v>
      </c>
      <c r="W15" s="37">
        <f t="shared" si="5"/>
        <v>63362000000</v>
      </c>
      <c r="X15" s="38">
        <f t="shared" si="5"/>
        <v>64334805066</v>
      </c>
      <c r="Y15" s="37">
        <f t="shared" si="5"/>
        <v>70842800000</v>
      </c>
      <c r="Z15" s="38">
        <f t="shared" si="5"/>
        <v>70514318858</v>
      </c>
      <c r="AA15" s="37">
        <f>SUM(AA16:AA22)</f>
        <v>73967003000</v>
      </c>
      <c r="AB15" s="38">
        <f>SUM(AB16:AB22)</f>
        <v>82530467983</v>
      </c>
      <c r="AC15" s="37">
        <f t="shared" ref="AC15:AI15" si="6">SUM(AC16:AC22)</f>
        <v>105506142000</v>
      </c>
      <c r="AD15" s="37">
        <f t="shared" si="6"/>
        <v>121194044796</v>
      </c>
      <c r="AE15" s="37">
        <f t="shared" si="6"/>
        <v>111335338307</v>
      </c>
      <c r="AF15" s="37">
        <f t="shared" si="6"/>
        <v>110574728368</v>
      </c>
      <c r="AG15" s="37">
        <f t="shared" si="6"/>
        <v>117901543019</v>
      </c>
      <c r="AH15" s="37">
        <f t="shared" si="6"/>
        <v>121080007871.94</v>
      </c>
      <c r="AI15" s="37">
        <f t="shared" si="6"/>
        <v>110324514240</v>
      </c>
      <c r="AJ15" s="37">
        <f>SUM(AJ16:AJ22)</f>
        <v>127140959933</v>
      </c>
      <c r="AK15" s="37">
        <f>SUM(AK16:AK22)</f>
        <v>118834675343</v>
      </c>
      <c r="AL15" s="37">
        <f>SUM(AL16:AL22)</f>
        <v>126402364817</v>
      </c>
      <c r="AM15" s="37">
        <f>SUM(AM16:AM22)</f>
        <v>131386877384</v>
      </c>
      <c r="AN15" s="37">
        <f>SUM(AN16:AN22)</f>
        <v>138249711664</v>
      </c>
    </row>
    <row r="16" spans="1:56" hidden="1" x14ac:dyDescent="0.25">
      <c r="A16" s="40">
        <v>3121</v>
      </c>
      <c r="B16" s="39" t="s">
        <v>11</v>
      </c>
      <c r="C16" s="82">
        <v>29641291029</v>
      </c>
      <c r="D16" s="83">
        <v>23545196864</v>
      </c>
      <c r="E16" s="41">
        <v>37249514000</v>
      </c>
      <c r="F16" s="42">
        <v>31819131235</v>
      </c>
      <c r="G16" s="41">
        <v>40177700000</v>
      </c>
      <c r="H16" s="42">
        <v>37653281574</v>
      </c>
      <c r="I16" s="41">
        <v>32651530816</v>
      </c>
      <c r="J16" s="42">
        <v>34577529512</v>
      </c>
      <c r="K16" s="41">
        <v>40571700000</v>
      </c>
      <c r="L16" s="42">
        <v>37599668913</v>
      </c>
      <c r="M16" s="41">
        <v>47397400000</v>
      </c>
      <c r="N16" s="42">
        <v>39222759931</v>
      </c>
      <c r="O16" s="41">
        <v>40054200000</v>
      </c>
      <c r="P16" s="42">
        <v>39526709147</v>
      </c>
      <c r="Q16" s="41">
        <v>41858664600</v>
      </c>
      <c r="R16" s="42">
        <v>41250803416</v>
      </c>
      <c r="S16" s="41">
        <v>46612800000</v>
      </c>
      <c r="T16" s="42">
        <v>45650679595</v>
      </c>
      <c r="U16" s="41">
        <v>58434000000</v>
      </c>
      <c r="V16" s="42">
        <v>53690274934</v>
      </c>
      <c r="W16" s="41">
        <v>60362000000</v>
      </c>
      <c r="X16" s="42">
        <v>59005038269</v>
      </c>
      <c r="Y16" s="41">
        <v>64402700000</v>
      </c>
      <c r="Z16" s="42">
        <v>62670399515</v>
      </c>
      <c r="AA16" s="41">
        <v>70985000000</v>
      </c>
      <c r="AB16" s="42">
        <v>72306592880</v>
      </c>
      <c r="AC16" s="41">
        <v>99506142000</v>
      </c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hidden="1" x14ac:dyDescent="0.25">
      <c r="A17" s="40">
        <v>3122</v>
      </c>
      <c r="B17" s="39" t="s">
        <v>12</v>
      </c>
      <c r="C17" s="78">
        <v>0</v>
      </c>
      <c r="D17" s="79">
        <v>0</v>
      </c>
      <c r="E17" s="34">
        <v>0</v>
      </c>
      <c r="F17" s="35">
        <v>0</v>
      </c>
      <c r="G17" s="34">
        <v>0</v>
      </c>
      <c r="H17" s="35">
        <v>0</v>
      </c>
      <c r="I17" s="34">
        <v>0</v>
      </c>
      <c r="J17" s="35">
        <v>0</v>
      </c>
      <c r="K17" s="34">
        <v>0</v>
      </c>
      <c r="L17" s="35">
        <v>0</v>
      </c>
      <c r="M17" s="34">
        <v>0</v>
      </c>
      <c r="N17" s="35">
        <v>0</v>
      </c>
      <c r="O17" s="34">
        <v>0</v>
      </c>
      <c r="P17" s="35">
        <v>0</v>
      </c>
      <c r="Q17" s="34">
        <v>0</v>
      </c>
      <c r="R17" s="35">
        <v>0</v>
      </c>
      <c r="S17" s="34">
        <v>0</v>
      </c>
      <c r="T17" s="35">
        <v>0</v>
      </c>
      <c r="U17" s="34">
        <v>0</v>
      </c>
      <c r="V17" s="35">
        <v>0</v>
      </c>
      <c r="W17" s="34">
        <v>0</v>
      </c>
      <c r="X17" s="35">
        <v>0</v>
      </c>
      <c r="Y17" s="34">
        <v>0</v>
      </c>
      <c r="Z17" s="35">
        <v>0</v>
      </c>
      <c r="AA17" s="34">
        <v>0</v>
      </c>
      <c r="AB17" s="35">
        <v>0</v>
      </c>
      <c r="AC17" s="34">
        <v>0</v>
      </c>
      <c r="AD17" s="34"/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</row>
    <row r="18" spans="1:40" hidden="1" x14ac:dyDescent="0.25">
      <c r="A18" s="40">
        <v>3123</v>
      </c>
      <c r="B18" s="39" t="s">
        <v>13</v>
      </c>
      <c r="C18" s="78">
        <v>0</v>
      </c>
      <c r="D18" s="79">
        <v>0</v>
      </c>
      <c r="E18" s="34">
        <v>0</v>
      </c>
      <c r="F18" s="35">
        <v>0</v>
      </c>
      <c r="G18" s="34">
        <v>0</v>
      </c>
      <c r="H18" s="35">
        <v>0</v>
      </c>
      <c r="I18" s="34">
        <v>0</v>
      </c>
      <c r="J18" s="35">
        <v>0</v>
      </c>
      <c r="K18" s="34">
        <v>0</v>
      </c>
      <c r="L18" s="35">
        <v>0</v>
      </c>
      <c r="M18" s="34">
        <v>0</v>
      </c>
      <c r="N18" s="35">
        <v>0</v>
      </c>
      <c r="O18" s="34">
        <v>0</v>
      </c>
      <c r="P18" s="35">
        <v>0</v>
      </c>
      <c r="Q18" s="34">
        <v>0</v>
      </c>
      <c r="R18" s="35">
        <v>0</v>
      </c>
      <c r="S18" s="34">
        <v>0</v>
      </c>
      <c r="T18" s="35">
        <v>0</v>
      </c>
      <c r="U18" s="34">
        <v>0</v>
      </c>
      <c r="V18" s="35">
        <v>0</v>
      </c>
      <c r="W18" s="34">
        <v>0</v>
      </c>
      <c r="X18" s="35">
        <v>0</v>
      </c>
      <c r="Y18" s="34">
        <v>0</v>
      </c>
      <c r="Z18" s="35">
        <v>0</v>
      </c>
      <c r="AA18" s="34">
        <v>0</v>
      </c>
      <c r="AB18" s="35">
        <v>0</v>
      </c>
      <c r="AC18" s="34">
        <v>0</v>
      </c>
      <c r="AD18" s="34"/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</row>
    <row r="19" spans="1:40" hidden="1" x14ac:dyDescent="0.25">
      <c r="A19" s="40">
        <v>3124</v>
      </c>
      <c r="B19" s="39" t="s">
        <v>14</v>
      </c>
      <c r="C19" s="78">
        <v>0</v>
      </c>
      <c r="D19" s="79">
        <v>0</v>
      </c>
      <c r="E19" s="34">
        <v>0</v>
      </c>
      <c r="F19" s="35">
        <v>0</v>
      </c>
      <c r="G19" s="34">
        <v>0</v>
      </c>
      <c r="H19" s="35">
        <v>0</v>
      </c>
      <c r="I19" s="34">
        <v>0</v>
      </c>
      <c r="J19" s="35">
        <v>0</v>
      </c>
      <c r="K19" s="34">
        <v>0</v>
      </c>
      <c r="L19" s="35">
        <v>0</v>
      </c>
      <c r="M19" s="34">
        <v>0</v>
      </c>
      <c r="N19" s="35">
        <v>0</v>
      </c>
      <c r="O19" s="34">
        <v>0</v>
      </c>
      <c r="P19" s="35">
        <v>0</v>
      </c>
      <c r="Q19" s="34">
        <v>0</v>
      </c>
      <c r="R19" s="35">
        <v>0</v>
      </c>
      <c r="S19" s="34">
        <v>0</v>
      </c>
      <c r="T19" s="35">
        <v>0</v>
      </c>
      <c r="U19" s="34">
        <v>0</v>
      </c>
      <c r="V19" s="35">
        <v>0</v>
      </c>
      <c r="W19" s="34">
        <v>0</v>
      </c>
      <c r="X19" s="35">
        <v>0</v>
      </c>
      <c r="Y19" s="34">
        <v>0</v>
      </c>
      <c r="Z19" s="35">
        <v>0</v>
      </c>
      <c r="AA19" s="34">
        <v>0</v>
      </c>
      <c r="AB19" s="35">
        <v>0</v>
      </c>
      <c r="AC19" s="34">
        <v>0</v>
      </c>
      <c r="AD19" s="34"/>
      <c r="AE19" s="34">
        <v>0</v>
      </c>
      <c r="AF19" s="34">
        <v>0</v>
      </c>
      <c r="AG19" s="41">
        <v>0</v>
      </c>
      <c r="AH19" s="41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</row>
    <row r="20" spans="1:40" x14ac:dyDescent="0.25">
      <c r="A20" s="40">
        <v>3126</v>
      </c>
      <c r="B20" s="39" t="s">
        <v>37</v>
      </c>
      <c r="C20" s="78"/>
      <c r="D20" s="79"/>
      <c r="E20" s="34"/>
      <c r="F20" s="35"/>
      <c r="G20" s="34"/>
      <c r="H20" s="35"/>
      <c r="I20" s="34"/>
      <c r="J20" s="35"/>
      <c r="K20" s="34"/>
      <c r="L20" s="35"/>
      <c r="M20" s="34"/>
      <c r="N20" s="35"/>
      <c r="O20" s="34"/>
      <c r="P20" s="35"/>
      <c r="Q20" s="34"/>
      <c r="R20" s="35"/>
      <c r="S20" s="34"/>
      <c r="T20" s="35"/>
      <c r="U20" s="34"/>
      <c r="V20" s="35"/>
      <c r="W20" s="34"/>
      <c r="X20" s="35"/>
      <c r="Y20" s="34"/>
      <c r="Z20" s="35"/>
      <c r="AA20" s="34"/>
      <c r="AB20" s="35"/>
      <c r="AC20" s="34"/>
      <c r="AD20" s="41">
        <v>653808052</v>
      </c>
      <c r="AE20" s="41"/>
      <c r="AF20" s="41">
        <v>634900351</v>
      </c>
      <c r="AG20" s="41">
        <v>500000000</v>
      </c>
      <c r="AH20" s="41">
        <v>801930913.65999997</v>
      </c>
      <c r="AI20" s="41">
        <v>650000000</v>
      </c>
      <c r="AJ20" s="41">
        <v>413286334</v>
      </c>
      <c r="AK20" s="41">
        <v>820400000</v>
      </c>
      <c r="AL20" s="41">
        <v>366524786</v>
      </c>
      <c r="AM20" s="41">
        <v>420000000</v>
      </c>
      <c r="AN20" s="41">
        <v>395427845</v>
      </c>
    </row>
    <row r="21" spans="1:40" x14ac:dyDescent="0.25">
      <c r="A21" s="40">
        <v>3127</v>
      </c>
      <c r="B21" s="39" t="s">
        <v>36</v>
      </c>
      <c r="C21" s="78"/>
      <c r="D21" s="79"/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  <c r="U21" s="34"/>
      <c r="V21" s="35"/>
      <c r="W21" s="34"/>
      <c r="X21" s="35"/>
      <c r="Y21" s="34"/>
      <c r="Z21" s="35"/>
      <c r="AA21" s="34"/>
      <c r="AB21" s="35"/>
      <c r="AC21" s="34"/>
      <c r="AD21" s="41">
        <v>118073136040</v>
      </c>
      <c r="AE21" s="41">
        <v>111235338307</v>
      </c>
      <c r="AF21" s="41">
        <v>108551530593</v>
      </c>
      <c r="AG21" s="41">
        <v>117401543019</v>
      </c>
      <c r="AH21" s="41">
        <v>118556195920.49001</v>
      </c>
      <c r="AI21" s="41">
        <v>109574514240</v>
      </c>
      <c r="AJ21" s="41">
        <v>124985293881</v>
      </c>
      <c r="AK21" s="41">
        <v>116037975343</v>
      </c>
      <c r="AL21" s="41">
        <v>124146944611</v>
      </c>
      <c r="AM21" s="41">
        <v>129348877384</v>
      </c>
      <c r="AN21" s="41">
        <v>134752044744</v>
      </c>
    </row>
    <row r="22" spans="1:40" x14ac:dyDescent="0.25">
      <c r="A22" s="40">
        <v>3128</v>
      </c>
      <c r="B22" s="39" t="s">
        <v>15</v>
      </c>
      <c r="C22" s="82">
        <v>1000000000</v>
      </c>
      <c r="D22" s="84">
        <v>899934163</v>
      </c>
      <c r="E22" s="41">
        <v>0</v>
      </c>
      <c r="F22" s="43">
        <v>671406708</v>
      </c>
      <c r="G22" s="41">
        <v>2000000000</v>
      </c>
      <c r="H22" s="43">
        <v>1448473828</v>
      </c>
      <c r="I22" s="41">
        <v>2000000000</v>
      </c>
      <c r="J22" s="43">
        <v>2555902324</v>
      </c>
      <c r="K22" s="41">
        <v>1600000000</v>
      </c>
      <c r="L22" s="43">
        <v>3058028768</v>
      </c>
      <c r="M22" s="41">
        <v>1295700000</v>
      </c>
      <c r="N22" s="43">
        <v>3817944012</v>
      </c>
      <c r="O22" s="41">
        <v>2326590000</v>
      </c>
      <c r="P22" s="43">
        <v>3604962571</v>
      </c>
      <c r="Q22" s="41">
        <v>4499806225</v>
      </c>
      <c r="R22" s="43">
        <v>3649169661</v>
      </c>
      <c r="S22" s="41">
        <v>2000000000</v>
      </c>
      <c r="T22" s="43">
        <v>3440443698</v>
      </c>
      <c r="U22" s="41">
        <v>2000000000</v>
      </c>
      <c r="V22" s="43">
        <v>6742184143</v>
      </c>
      <c r="W22" s="41">
        <v>3000000000</v>
      </c>
      <c r="X22" s="43">
        <v>5329766797</v>
      </c>
      <c r="Y22" s="41">
        <v>6440100000</v>
      </c>
      <c r="Z22" s="43">
        <v>7843919343</v>
      </c>
      <c r="AA22" s="41">
        <v>2982003000</v>
      </c>
      <c r="AB22" s="43">
        <v>10223875103</v>
      </c>
      <c r="AC22" s="41">
        <v>6000000000</v>
      </c>
      <c r="AD22" s="41">
        <v>2467100704</v>
      </c>
      <c r="AE22" s="41">
        <v>100000000</v>
      </c>
      <c r="AF22" s="41">
        <v>1388297424</v>
      </c>
      <c r="AG22" s="41">
        <v>0</v>
      </c>
      <c r="AH22" s="41">
        <v>1721881037.79</v>
      </c>
      <c r="AI22" s="41">
        <v>100000000</v>
      </c>
      <c r="AJ22" s="41">
        <v>1742379718</v>
      </c>
      <c r="AK22" s="41">
        <v>1976300000</v>
      </c>
      <c r="AL22" s="41">
        <v>1888895420</v>
      </c>
      <c r="AM22" s="41">
        <v>1618000000</v>
      </c>
      <c r="AN22" s="41">
        <v>3102239075</v>
      </c>
    </row>
    <row r="23" spans="1:40" hidden="1" x14ac:dyDescent="0.25">
      <c r="A23" s="40">
        <v>3129</v>
      </c>
      <c r="B23" s="39" t="s">
        <v>16</v>
      </c>
      <c r="C23" s="78">
        <v>0</v>
      </c>
      <c r="D23" s="79">
        <v>0</v>
      </c>
      <c r="E23" s="34">
        <v>0</v>
      </c>
      <c r="F23" s="35">
        <v>0</v>
      </c>
      <c r="G23" s="34">
        <v>0</v>
      </c>
      <c r="H23" s="35">
        <v>0</v>
      </c>
      <c r="I23" s="34">
        <v>0</v>
      </c>
      <c r="J23" s="35">
        <v>0</v>
      </c>
      <c r="K23" s="34">
        <v>0</v>
      </c>
      <c r="L23" s="35">
        <v>0</v>
      </c>
      <c r="M23" s="34">
        <v>0</v>
      </c>
      <c r="N23" s="35">
        <v>0</v>
      </c>
      <c r="O23" s="34">
        <v>0</v>
      </c>
      <c r="P23" s="35">
        <v>0</v>
      </c>
      <c r="Q23" s="34">
        <v>0</v>
      </c>
      <c r="R23" s="35">
        <v>0</v>
      </c>
      <c r="S23" s="34">
        <v>0</v>
      </c>
      <c r="T23" s="35">
        <v>0</v>
      </c>
      <c r="U23" s="34">
        <v>0</v>
      </c>
      <c r="V23" s="35">
        <v>0</v>
      </c>
      <c r="W23" s="34">
        <v>0</v>
      </c>
      <c r="X23" s="35">
        <v>0</v>
      </c>
      <c r="Y23" s="34">
        <v>0</v>
      </c>
      <c r="Z23" s="35">
        <v>0</v>
      </c>
      <c r="AA23" s="34">
        <v>0</v>
      </c>
      <c r="AB23" s="35">
        <v>0</v>
      </c>
      <c r="AC23" s="34">
        <v>0</v>
      </c>
      <c r="AD23" s="34"/>
      <c r="AE23" s="34">
        <v>0</v>
      </c>
      <c r="AF23" s="34">
        <v>0</v>
      </c>
      <c r="AG23" s="41">
        <v>0</v>
      </c>
      <c r="AH23" s="41">
        <v>32788000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</row>
    <row r="24" spans="1:40" hidden="1" x14ac:dyDescent="0.25">
      <c r="A24" s="32"/>
      <c r="B24" s="39"/>
      <c r="C24" s="78"/>
      <c r="D24" s="79"/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</row>
    <row r="25" spans="1:40" x14ac:dyDescent="0.25">
      <c r="A25" s="32">
        <v>3200</v>
      </c>
      <c r="B25" s="33" t="s">
        <v>17</v>
      </c>
      <c r="C25" s="78">
        <f t="shared" ref="C25:Z25" si="7">+C26+C28+C31+C32+C33+C39</f>
        <v>3015000000</v>
      </c>
      <c r="D25" s="79">
        <f t="shared" si="7"/>
        <v>1664731469</v>
      </c>
      <c r="E25" s="34">
        <f t="shared" si="7"/>
        <v>3000000000</v>
      </c>
      <c r="F25" s="35">
        <f t="shared" si="7"/>
        <v>1497242835</v>
      </c>
      <c r="G25" s="34">
        <f t="shared" si="7"/>
        <v>5286469000</v>
      </c>
      <c r="H25" s="35">
        <f t="shared" si="7"/>
        <v>2935595455</v>
      </c>
      <c r="I25" s="34">
        <f t="shared" si="7"/>
        <v>6500000000</v>
      </c>
      <c r="J25" s="35">
        <f t="shared" si="7"/>
        <v>3519205272</v>
      </c>
      <c r="K25" s="34">
        <f t="shared" si="7"/>
        <v>3700000000</v>
      </c>
      <c r="L25" s="35">
        <f t="shared" si="7"/>
        <v>5686784173</v>
      </c>
      <c r="M25" s="34">
        <f t="shared" si="7"/>
        <v>4100000000</v>
      </c>
      <c r="N25" s="35">
        <f t="shared" si="7"/>
        <v>6475702369</v>
      </c>
      <c r="O25" s="34">
        <f t="shared" si="7"/>
        <v>14175000000</v>
      </c>
      <c r="P25" s="35">
        <f t="shared" si="7"/>
        <v>15512519626</v>
      </c>
      <c r="Q25" s="34">
        <f t="shared" si="7"/>
        <v>14750000000</v>
      </c>
      <c r="R25" s="35">
        <f t="shared" si="7"/>
        <v>15467593665</v>
      </c>
      <c r="S25" s="34">
        <f t="shared" si="7"/>
        <v>11249749635</v>
      </c>
      <c r="T25" s="35">
        <f t="shared" si="7"/>
        <v>12978022423</v>
      </c>
      <c r="U25" s="34">
        <f t="shared" si="7"/>
        <v>4600000000</v>
      </c>
      <c r="V25" s="35">
        <f t="shared" si="7"/>
        <v>9478330425</v>
      </c>
      <c r="W25" s="34">
        <f t="shared" si="7"/>
        <v>10700000000</v>
      </c>
      <c r="X25" s="35">
        <f t="shared" si="7"/>
        <v>12152594890</v>
      </c>
      <c r="Y25" s="34">
        <f t="shared" si="7"/>
        <v>2060000000</v>
      </c>
      <c r="Z25" s="35">
        <f t="shared" si="7"/>
        <v>9875703272</v>
      </c>
      <c r="AA25" s="34">
        <f t="shared" ref="AA25:AG25" si="8">+AA26+AA28+AA31+AA32+AA33+AA39</f>
        <v>21620000000</v>
      </c>
      <c r="AB25" s="35">
        <f t="shared" si="8"/>
        <v>19337054992</v>
      </c>
      <c r="AC25" s="34">
        <f t="shared" si="8"/>
        <v>8600000000</v>
      </c>
      <c r="AD25" s="34">
        <f t="shared" si="8"/>
        <v>4738178196</v>
      </c>
      <c r="AE25" s="34">
        <f t="shared" si="8"/>
        <v>4337893635</v>
      </c>
      <c r="AF25" s="34">
        <f t="shared" si="8"/>
        <v>6586623996</v>
      </c>
      <c r="AG25" s="34">
        <f t="shared" si="8"/>
        <v>2500000000</v>
      </c>
      <c r="AH25" s="34">
        <f t="shared" ref="AH25:AL25" si="9">+AH26+AH28+AH31+AH32+AH33+AH39</f>
        <v>8276143942.6900005</v>
      </c>
      <c r="AI25" s="34">
        <f t="shared" si="9"/>
        <v>17540687560</v>
      </c>
      <c r="AJ25" s="34">
        <f t="shared" si="9"/>
        <v>22224927371</v>
      </c>
      <c r="AK25" s="34">
        <f t="shared" si="9"/>
        <v>6770998243</v>
      </c>
      <c r="AL25" s="34">
        <f t="shared" si="9"/>
        <v>3206182485</v>
      </c>
      <c r="AM25" s="34">
        <f t="shared" ref="AM25:AN25" si="10">+AM26+AM28+AM31+AM32+AM33+AM39</f>
        <v>283793664</v>
      </c>
      <c r="AN25" s="34">
        <f t="shared" si="10"/>
        <v>2224841369</v>
      </c>
    </row>
    <row r="26" spans="1:40" hidden="1" x14ac:dyDescent="0.25">
      <c r="A26" s="32">
        <v>3210</v>
      </c>
      <c r="B26" s="33" t="s">
        <v>18</v>
      </c>
      <c r="C26" s="78">
        <f>+C27</f>
        <v>0</v>
      </c>
      <c r="D26" s="79">
        <f t="shared" ref="D26:AN26" si="11">+D27</f>
        <v>0</v>
      </c>
      <c r="E26" s="34">
        <f>+E27</f>
        <v>0</v>
      </c>
      <c r="F26" s="35">
        <f t="shared" si="11"/>
        <v>0</v>
      </c>
      <c r="G26" s="34">
        <f t="shared" si="11"/>
        <v>0</v>
      </c>
      <c r="H26" s="35">
        <f t="shared" si="11"/>
        <v>0</v>
      </c>
      <c r="I26" s="34">
        <f t="shared" si="11"/>
        <v>0</v>
      </c>
      <c r="J26" s="35">
        <f t="shared" si="11"/>
        <v>0</v>
      </c>
      <c r="K26" s="34">
        <f t="shared" si="11"/>
        <v>0</v>
      </c>
      <c r="L26" s="35">
        <f t="shared" si="11"/>
        <v>0</v>
      </c>
      <c r="M26" s="34">
        <f t="shared" si="11"/>
        <v>0</v>
      </c>
      <c r="N26" s="35">
        <f t="shared" si="11"/>
        <v>0</v>
      </c>
      <c r="O26" s="34">
        <f t="shared" si="11"/>
        <v>0</v>
      </c>
      <c r="P26" s="35">
        <f t="shared" si="11"/>
        <v>0</v>
      </c>
      <c r="Q26" s="34">
        <f t="shared" si="11"/>
        <v>0</v>
      </c>
      <c r="R26" s="35">
        <f t="shared" si="11"/>
        <v>0</v>
      </c>
      <c r="S26" s="34">
        <f t="shared" si="11"/>
        <v>0</v>
      </c>
      <c r="T26" s="35">
        <f t="shared" si="11"/>
        <v>0</v>
      </c>
      <c r="U26" s="34">
        <f t="shared" si="11"/>
        <v>0</v>
      </c>
      <c r="V26" s="35">
        <f t="shared" si="11"/>
        <v>0</v>
      </c>
      <c r="W26" s="34">
        <f t="shared" si="11"/>
        <v>0</v>
      </c>
      <c r="X26" s="35">
        <f t="shared" si="11"/>
        <v>0</v>
      </c>
      <c r="Y26" s="34">
        <f t="shared" si="11"/>
        <v>0</v>
      </c>
      <c r="Z26" s="35">
        <f t="shared" si="11"/>
        <v>0</v>
      </c>
      <c r="AA26" s="34">
        <f t="shared" si="11"/>
        <v>0</v>
      </c>
      <c r="AB26" s="35">
        <f t="shared" si="11"/>
        <v>0</v>
      </c>
      <c r="AC26" s="34">
        <f t="shared" si="11"/>
        <v>0</v>
      </c>
      <c r="AD26" s="34"/>
      <c r="AE26" s="34">
        <f t="shared" si="11"/>
        <v>0</v>
      </c>
      <c r="AF26" s="34">
        <f t="shared" si="11"/>
        <v>0</v>
      </c>
      <c r="AG26" s="34">
        <f t="shared" si="11"/>
        <v>0</v>
      </c>
      <c r="AH26" s="34">
        <f t="shared" si="11"/>
        <v>0</v>
      </c>
      <c r="AI26" s="34">
        <f t="shared" si="11"/>
        <v>0</v>
      </c>
      <c r="AJ26" s="34">
        <f t="shared" si="11"/>
        <v>0</v>
      </c>
      <c r="AK26" s="34">
        <f t="shared" si="11"/>
        <v>0</v>
      </c>
      <c r="AL26" s="34">
        <f t="shared" si="11"/>
        <v>0</v>
      </c>
      <c r="AM26" s="34">
        <f t="shared" si="11"/>
        <v>0</v>
      </c>
      <c r="AN26" s="34">
        <f t="shared" si="11"/>
        <v>0</v>
      </c>
    </row>
    <row r="27" spans="1:40" hidden="1" x14ac:dyDescent="0.25">
      <c r="A27" s="32">
        <v>3212</v>
      </c>
      <c r="B27" s="39" t="s">
        <v>19</v>
      </c>
      <c r="C27" s="78"/>
      <c r="D27" s="79">
        <v>0</v>
      </c>
      <c r="E27" s="34"/>
      <c r="F27" s="35">
        <v>0</v>
      </c>
      <c r="G27" s="34"/>
      <c r="H27" s="35">
        <v>0</v>
      </c>
      <c r="I27" s="34"/>
      <c r="J27" s="35">
        <v>0</v>
      </c>
      <c r="K27" s="34"/>
      <c r="L27" s="35">
        <v>0</v>
      </c>
      <c r="M27" s="34"/>
      <c r="N27" s="35">
        <v>0</v>
      </c>
      <c r="O27" s="34"/>
      <c r="P27" s="35">
        <v>0</v>
      </c>
      <c r="Q27" s="34"/>
      <c r="R27" s="35">
        <v>0</v>
      </c>
      <c r="S27" s="34"/>
      <c r="T27" s="35">
        <v>0</v>
      </c>
      <c r="U27" s="34"/>
      <c r="V27" s="35">
        <v>0</v>
      </c>
      <c r="W27" s="34"/>
      <c r="X27" s="35">
        <v>0</v>
      </c>
      <c r="Y27" s="34"/>
      <c r="Z27" s="35">
        <v>0</v>
      </c>
      <c r="AA27" s="34"/>
      <c r="AB27" s="35">
        <v>0</v>
      </c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1:40" hidden="1" x14ac:dyDescent="0.25">
      <c r="A28" s="32">
        <v>3220</v>
      </c>
      <c r="B28" s="33" t="s">
        <v>20</v>
      </c>
      <c r="C28" s="78">
        <f t="shared" ref="C28:Z28" si="12">+C29+C30</f>
        <v>0</v>
      </c>
      <c r="D28" s="79">
        <f t="shared" si="12"/>
        <v>0</v>
      </c>
      <c r="E28" s="34">
        <f t="shared" si="12"/>
        <v>0</v>
      </c>
      <c r="F28" s="35">
        <f t="shared" si="12"/>
        <v>0</v>
      </c>
      <c r="G28" s="34">
        <f t="shared" si="12"/>
        <v>0</v>
      </c>
      <c r="H28" s="35">
        <f t="shared" si="12"/>
        <v>0</v>
      </c>
      <c r="I28" s="34">
        <f t="shared" si="12"/>
        <v>0</v>
      </c>
      <c r="J28" s="35">
        <f t="shared" si="12"/>
        <v>0</v>
      </c>
      <c r="K28" s="34">
        <f t="shared" si="12"/>
        <v>0</v>
      </c>
      <c r="L28" s="35">
        <f t="shared" si="12"/>
        <v>0</v>
      </c>
      <c r="M28" s="34">
        <f t="shared" si="12"/>
        <v>0</v>
      </c>
      <c r="N28" s="35">
        <f t="shared" si="12"/>
        <v>0</v>
      </c>
      <c r="O28" s="34">
        <f t="shared" si="12"/>
        <v>0</v>
      </c>
      <c r="P28" s="35">
        <f t="shared" si="12"/>
        <v>0</v>
      </c>
      <c r="Q28" s="34">
        <f t="shared" si="12"/>
        <v>0</v>
      </c>
      <c r="R28" s="35">
        <f t="shared" si="12"/>
        <v>0</v>
      </c>
      <c r="S28" s="34">
        <f t="shared" si="12"/>
        <v>0</v>
      </c>
      <c r="T28" s="35">
        <f t="shared" si="12"/>
        <v>0</v>
      </c>
      <c r="U28" s="34">
        <f t="shared" si="12"/>
        <v>0</v>
      </c>
      <c r="V28" s="35">
        <f t="shared" si="12"/>
        <v>0</v>
      </c>
      <c r="W28" s="34">
        <f t="shared" si="12"/>
        <v>0</v>
      </c>
      <c r="X28" s="35">
        <f t="shared" si="12"/>
        <v>0</v>
      </c>
      <c r="Y28" s="34">
        <f t="shared" si="12"/>
        <v>0</v>
      </c>
      <c r="Z28" s="35">
        <f t="shared" si="12"/>
        <v>0</v>
      </c>
      <c r="AA28" s="34">
        <f>+AA29+AA30</f>
        <v>0</v>
      </c>
      <c r="AB28" s="35">
        <f>+AB29+AB30</f>
        <v>0</v>
      </c>
      <c r="AC28" s="34">
        <f t="shared" ref="AC28:AI28" si="13">+AC29+AC30</f>
        <v>0</v>
      </c>
      <c r="AD28" s="34"/>
      <c r="AE28" s="34">
        <f t="shared" si="13"/>
        <v>0</v>
      </c>
      <c r="AF28" s="34">
        <f t="shared" si="13"/>
        <v>0</v>
      </c>
      <c r="AG28" s="34">
        <f t="shared" si="13"/>
        <v>0</v>
      </c>
      <c r="AH28" s="34">
        <f t="shared" si="13"/>
        <v>0</v>
      </c>
      <c r="AI28" s="34">
        <f t="shared" si="13"/>
        <v>0</v>
      </c>
      <c r="AJ28" s="34">
        <f>+AJ29+AJ30</f>
        <v>0</v>
      </c>
      <c r="AK28" s="34">
        <f>+AK29+AK30</f>
        <v>0</v>
      </c>
      <c r="AL28" s="34">
        <f>+AL29+AL30</f>
        <v>0</v>
      </c>
      <c r="AM28" s="34">
        <f>+AM29+AM30</f>
        <v>0</v>
      </c>
      <c r="AN28" s="34">
        <f>+AN29+AN30</f>
        <v>0</v>
      </c>
    </row>
    <row r="29" spans="1:40" hidden="1" x14ac:dyDescent="0.25">
      <c r="A29" s="40">
        <v>3221</v>
      </c>
      <c r="B29" s="39" t="s">
        <v>21</v>
      </c>
      <c r="C29" s="78"/>
      <c r="D29" s="79">
        <v>0</v>
      </c>
      <c r="E29" s="34"/>
      <c r="F29" s="35">
        <v>0</v>
      </c>
      <c r="G29" s="34"/>
      <c r="H29" s="35">
        <v>0</v>
      </c>
      <c r="I29" s="34"/>
      <c r="J29" s="35">
        <v>0</v>
      </c>
      <c r="K29" s="34"/>
      <c r="L29" s="35">
        <v>0</v>
      </c>
      <c r="M29" s="34"/>
      <c r="N29" s="35">
        <v>0</v>
      </c>
      <c r="O29" s="34"/>
      <c r="P29" s="35">
        <v>0</v>
      </c>
      <c r="Q29" s="34"/>
      <c r="R29" s="35">
        <v>0</v>
      </c>
      <c r="S29" s="34"/>
      <c r="T29" s="35">
        <v>0</v>
      </c>
      <c r="U29" s="34"/>
      <c r="V29" s="35">
        <v>0</v>
      </c>
      <c r="W29" s="34"/>
      <c r="X29" s="35">
        <v>0</v>
      </c>
      <c r="Y29" s="34"/>
      <c r="Z29" s="35">
        <v>0</v>
      </c>
      <c r="AA29" s="34"/>
      <c r="AB29" s="35">
        <v>0</v>
      </c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0" hidden="1" x14ac:dyDescent="0.25">
      <c r="A30" s="40">
        <v>3222</v>
      </c>
      <c r="B30" s="39" t="s">
        <v>19</v>
      </c>
      <c r="C30" s="78"/>
      <c r="D30" s="79">
        <v>0</v>
      </c>
      <c r="E30" s="34"/>
      <c r="F30" s="35">
        <v>0</v>
      </c>
      <c r="G30" s="34"/>
      <c r="H30" s="35">
        <v>0</v>
      </c>
      <c r="I30" s="34"/>
      <c r="J30" s="35">
        <v>0</v>
      </c>
      <c r="K30" s="34"/>
      <c r="L30" s="35">
        <v>0</v>
      </c>
      <c r="M30" s="34"/>
      <c r="N30" s="35">
        <v>0</v>
      </c>
      <c r="O30" s="34"/>
      <c r="P30" s="35">
        <v>0</v>
      </c>
      <c r="Q30" s="34"/>
      <c r="R30" s="35">
        <v>0</v>
      </c>
      <c r="S30" s="34"/>
      <c r="T30" s="35">
        <v>0</v>
      </c>
      <c r="U30" s="34"/>
      <c r="V30" s="35">
        <v>0</v>
      </c>
      <c r="W30" s="34"/>
      <c r="X30" s="35">
        <v>0</v>
      </c>
      <c r="Y30" s="34"/>
      <c r="Z30" s="35">
        <v>0</v>
      </c>
      <c r="AA30" s="34"/>
      <c r="AB30" s="35">
        <v>0</v>
      </c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0" x14ac:dyDescent="0.25">
      <c r="A31" s="40">
        <v>3230</v>
      </c>
      <c r="B31" s="39" t="s">
        <v>22</v>
      </c>
      <c r="C31" s="82">
        <v>1500000000</v>
      </c>
      <c r="D31" s="84">
        <v>1319664257</v>
      </c>
      <c r="E31" s="41">
        <v>2000000000</v>
      </c>
      <c r="F31" s="43">
        <v>1306744256</v>
      </c>
      <c r="G31" s="41">
        <v>3500000000</v>
      </c>
      <c r="H31" s="43">
        <v>1764981172</v>
      </c>
      <c r="I31" s="41">
        <v>3500000000</v>
      </c>
      <c r="J31" s="43">
        <v>2320390992</v>
      </c>
      <c r="K31" s="41">
        <v>2000000000</v>
      </c>
      <c r="L31" s="43">
        <v>3481792428</v>
      </c>
      <c r="M31" s="41">
        <v>2000000000</v>
      </c>
      <c r="N31" s="43">
        <v>4234249185</v>
      </c>
      <c r="O31" s="41">
        <v>1875000000</v>
      </c>
      <c r="P31" s="43">
        <v>1430743486</v>
      </c>
      <c r="Q31" s="41">
        <v>2250000000</v>
      </c>
      <c r="R31" s="43">
        <v>3094519647</v>
      </c>
      <c r="S31" s="41">
        <v>1560000000</v>
      </c>
      <c r="T31" s="43">
        <v>2654363117</v>
      </c>
      <c r="U31" s="41">
        <v>1600000000</v>
      </c>
      <c r="V31" s="43">
        <v>5194762828</v>
      </c>
      <c r="W31" s="41">
        <v>1400000000</v>
      </c>
      <c r="X31" s="43">
        <v>1787123453</v>
      </c>
      <c r="Y31" s="41">
        <v>420000000</v>
      </c>
      <c r="Z31" s="43">
        <v>4867303988</v>
      </c>
      <c r="AA31" s="41">
        <v>1400000000</v>
      </c>
      <c r="AB31" s="43">
        <v>1839657154</v>
      </c>
      <c r="AC31" s="41">
        <v>2600000000</v>
      </c>
      <c r="AD31" s="41">
        <v>4737450394</v>
      </c>
      <c r="AE31" s="41">
        <v>2400000000</v>
      </c>
      <c r="AF31" s="41">
        <v>6284884989</v>
      </c>
      <c r="AG31" s="41">
        <v>0</v>
      </c>
      <c r="AH31" s="41">
        <v>7484176802</v>
      </c>
      <c r="AI31" s="41"/>
      <c r="AJ31" s="41"/>
      <c r="AK31" s="41">
        <v>6770998243</v>
      </c>
      <c r="AL31" s="41">
        <v>2383457297</v>
      </c>
      <c r="AM31" s="41">
        <v>283793664</v>
      </c>
      <c r="AN31" s="41"/>
    </row>
    <row r="32" spans="1:40" hidden="1" x14ac:dyDescent="0.25">
      <c r="A32" s="32">
        <v>3240</v>
      </c>
      <c r="B32" s="33" t="s">
        <v>23</v>
      </c>
      <c r="C32" s="78"/>
      <c r="D32" s="79">
        <v>0</v>
      </c>
      <c r="E32" s="34"/>
      <c r="F32" s="35">
        <v>0</v>
      </c>
      <c r="G32" s="34"/>
      <c r="H32" s="35">
        <v>0</v>
      </c>
      <c r="I32" s="34"/>
      <c r="J32" s="35">
        <v>0</v>
      </c>
      <c r="K32" s="34"/>
      <c r="L32" s="35">
        <v>0</v>
      </c>
      <c r="M32" s="34"/>
      <c r="N32" s="35">
        <v>0</v>
      </c>
      <c r="O32" s="34"/>
      <c r="P32" s="35">
        <v>0</v>
      </c>
      <c r="Q32" s="34"/>
      <c r="R32" s="35">
        <v>0</v>
      </c>
      <c r="S32" s="34"/>
      <c r="T32" s="35">
        <v>0</v>
      </c>
      <c r="U32" s="34"/>
      <c r="V32" s="35">
        <v>0</v>
      </c>
      <c r="W32" s="34"/>
      <c r="X32" s="35">
        <v>0</v>
      </c>
      <c r="Y32" s="34"/>
      <c r="Z32" s="35">
        <v>0</v>
      </c>
      <c r="AA32" s="34"/>
      <c r="AB32" s="35">
        <v>0</v>
      </c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1:40" x14ac:dyDescent="0.25">
      <c r="A33" s="32">
        <v>3250</v>
      </c>
      <c r="B33" s="33" t="s">
        <v>24</v>
      </c>
      <c r="C33" s="78">
        <f>SUM(C35:C38)</f>
        <v>1515000000</v>
      </c>
      <c r="D33" s="79">
        <f>SUM(D34:D38)</f>
        <v>345067212</v>
      </c>
      <c r="E33" s="34">
        <f>SUM(E35:E38)</f>
        <v>1000000000</v>
      </c>
      <c r="F33" s="35">
        <f>SUM(F34:F38)</f>
        <v>190498579</v>
      </c>
      <c r="G33" s="34">
        <f>SUM(G35:G38)</f>
        <v>1786469000</v>
      </c>
      <c r="H33" s="35">
        <f>SUM(H34:H38)</f>
        <v>1170614283</v>
      </c>
      <c r="I33" s="34">
        <f>SUM(I35:I38)</f>
        <v>3000000000</v>
      </c>
      <c r="J33" s="35">
        <f>SUM(J34:J38)</f>
        <v>1198814280</v>
      </c>
      <c r="K33" s="34">
        <f>SUM(K35:K38)</f>
        <v>1700000000</v>
      </c>
      <c r="L33" s="35">
        <f>SUM(L34:L38)</f>
        <v>2204991745</v>
      </c>
      <c r="M33" s="34">
        <f>SUM(M35:M38)</f>
        <v>2100000000</v>
      </c>
      <c r="N33" s="35">
        <f>SUM(N34:N38)</f>
        <v>2241453184</v>
      </c>
      <c r="O33" s="34">
        <f>SUM(O35:O38)</f>
        <v>12300000000</v>
      </c>
      <c r="P33" s="35">
        <f>SUM(P34:P38)</f>
        <v>14081776140</v>
      </c>
      <c r="Q33" s="34">
        <f>SUM(Q35:Q38)</f>
        <v>12500000000</v>
      </c>
      <c r="R33" s="35">
        <f>SUM(R34:R38)</f>
        <v>12373074018</v>
      </c>
      <c r="S33" s="34">
        <f>SUM(S35:S38)</f>
        <v>9689749635</v>
      </c>
      <c r="T33" s="35">
        <f>SUM(T34:T38)</f>
        <v>10323659306</v>
      </c>
      <c r="U33" s="34">
        <f>SUM(U35:U38)</f>
        <v>3000000000</v>
      </c>
      <c r="V33" s="35">
        <f>SUM(V34:V38)</f>
        <v>4283567597</v>
      </c>
      <c r="W33" s="34">
        <f>SUM(W35:W38)</f>
        <v>9300000000</v>
      </c>
      <c r="X33" s="35">
        <f>SUM(X34:X38)</f>
        <v>10365471437</v>
      </c>
      <c r="Y33" s="34">
        <f>SUM(Y35:Y38)</f>
        <v>1640000000</v>
      </c>
      <c r="Z33" s="35">
        <f>SUM(Z34:Z38)</f>
        <v>5008399284</v>
      </c>
      <c r="AA33" s="34">
        <f>SUM(AA35:AA38)</f>
        <v>20220000000</v>
      </c>
      <c r="AB33" s="35">
        <f>SUM(AB34:AB38)</f>
        <v>17497397838</v>
      </c>
      <c r="AC33" s="34">
        <f t="shared" ref="AC33:AL33" si="14">SUM(AC35:AC38)</f>
        <v>6000000000</v>
      </c>
      <c r="AD33" s="34">
        <f t="shared" si="14"/>
        <v>727802</v>
      </c>
      <c r="AE33" s="34">
        <f>SUM(AE35:AE38)</f>
        <v>1937893635</v>
      </c>
      <c r="AF33" s="34">
        <f t="shared" si="14"/>
        <v>301739007</v>
      </c>
      <c r="AG33" s="34">
        <f t="shared" si="14"/>
        <v>2500000000</v>
      </c>
      <c r="AH33" s="34">
        <f t="shared" si="14"/>
        <v>791967140.69000006</v>
      </c>
      <c r="AI33" s="34">
        <f t="shared" si="14"/>
        <v>17540687560</v>
      </c>
      <c r="AJ33" s="34">
        <f t="shared" si="14"/>
        <v>22224927371</v>
      </c>
      <c r="AK33" s="34">
        <f t="shared" si="14"/>
        <v>0</v>
      </c>
      <c r="AL33" s="34">
        <f t="shared" si="14"/>
        <v>822725188</v>
      </c>
      <c r="AM33" s="34">
        <f t="shared" ref="AM33:AN33" si="15">SUM(AM35:AM38)</f>
        <v>0</v>
      </c>
      <c r="AN33" s="34">
        <f t="shared" si="15"/>
        <v>2224841369</v>
      </c>
    </row>
    <row r="34" spans="1:40" hidden="1" x14ac:dyDescent="0.25">
      <c r="A34" s="40">
        <v>3251</v>
      </c>
      <c r="B34" s="39" t="s">
        <v>25</v>
      </c>
      <c r="C34" s="78"/>
      <c r="D34" s="79"/>
      <c r="E34" s="34"/>
      <c r="F34" s="35"/>
      <c r="G34" s="34"/>
      <c r="H34" s="35"/>
      <c r="I34" s="34"/>
      <c r="J34" s="35"/>
      <c r="K34" s="34"/>
      <c r="L34" s="35"/>
      <c r="M34" s="34"/>
      <c r="N34" s="35"/>
      <c r="O34" s="34"/>
      <c r="P34" s="35"/>
      <c r="Q34" s="34"/>
      <c r="R34" s="35"/>
      <c r="S34" s="34"/>
      <c r="T34" s="35"/>
      <c r="U34" s="34"/>
      <c r="V34" s="35"/>
      <c r="W34" s="34"/>
      <c r="X34" s="35"/>
      <c r="Y34" s="34"/>
      <c r="Z34" s="35"/>
      <c r="AA34" s="34"/>
      <c r="AB34" s="35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x14ac:dyDescent="0.25">
      <c r="A35" s="40">
        <v>3252</v>
      </c>
      <c r="B35" s="39" t="s">
        <v>26</v>
      </c>
      <c r="C35" s="82">
        <v>0</v>
      </c>
      <c r="D35" s="84">
        <v>0</v>
      </c>
      <c r="E35" s="41">
        <v>0</v>
      </c>
      <c r="F35" s="43">
        <v>0</v>
      </c>
      <c r="G35" s="41">
        <v>0</v>
      </c>
      <c r="H35" s="43">
        <v>0</v>
      </c>
      <c r="I35" s="41">
        <v>0</v>
      </c>
      <c r="J35" s="43">
        <v>0</v>
      </c>
      <c r="K35" s="41">
        <v>0</v>
      </c>
      <c r="L35" s="43">
        <v>0</v>
      </c>
      <c r="M35" s="41">
        <v>0</v>
      </c>
      <c r="N35" s="43">
        <v>0</v>
      </c>
      <c r="O35" s="41">
        <v>0</v>
      </c>
      <c r="P35" s="43">
        <v>0</v>
      </c>
      <c r="Q35" s="41">
        <v>10000000000</v>
      </c>
      <c r="R35" s="43">
        <v>10000000000</v>
      </c>
      <c r="S35" s="41">
        <v>7000000000</v>
      </c>
      <c r="T35" s="43">
        <v>7000000000</v>
      </c>
      <c r="U35" s="41">
        <v>0</v>
      </c>
      <c r="V35" s="43">
        <v>0</v>
      </c>
      <c r="W35" s="41">
        <v>6000000000</v>
      </c>
      <c r="X35" s="43">
        <v>6000000000</v>
      </c>
      <c r="Y35" s="41">
        <v>0</v>
      </c>
      <c r="Z35" s="43">
        <v>0</v>
      </c>
      <c r="AA35" s="41">
        <v>12000000000</v>
      </c>
      <c r="AB35" s="43">
        <v>12000000000</v>
      </c>
      <c r="AC35" s="41">
        <v>0</v>
      </c>
      <c r="AD35" s="41"/>
      <c r="AE35" s="41">
        <v>0</v>
      </c>
      <c r="AF35" s="41">
        <v>0</v>
      </c>
      <c r="AG35" s="41">
        <v>0</v>
      </c>
      <c r="AH35" s="41">
        <v>0</v>
      </c>
      <c r="AI35" s="41">
        <v>17540687560</v>
      </c>
      <c r="AJ35" s="41">
        <v>22224927371</v>
      </c>
      <c r="AK35" s="41">
        <v>0</v>
      </c>
      <c r="AL35" s="41">
        <v>0</v>
      </c>
      <c r="AM35" s="41">
        <v>0</v>
      </c>
      <c r="AN35" s="41">
        <v>921452118</v>
      </c>
    </row>
    <row r="36" spans="1:40" hidden="1" x14ac:dyDescent="0.25">
      <c r="A36" s="40">
        <v>3253</v>
      </c>
      <c r="B36" s="39" t="s">
        <v>27</v>
      </c>
      <c r="C36" s="78"/>
      <c r="D36" s="79"/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1:40" x14ac:dyDescent="0.25">
      <c r="A37" s="40">
        <v>3254</v>
      </c>
      <c r="B37" s="39" t="s">
        <v>28</v>
      </c>
      <c r="C37" s="82">
        <v>1515000000</v>
      </c>
      <c r="D37" s="84">
        <v>345067212</v>
      </c>
      <c r="E37" s="41">
        <v>1000000000</v>
      </c>
      <c r="F37" s="43">
        <v>190498579</v>
      </c>
      <c r="G37" s="41">
        <v>1000000000</v>
      </c>
      <c r="H37" s="43">
        <v>606227497</v>
      </c>
      <c r="I37" s="41">
        <v>1000000000</v>
      </c>
      <c r="J37" s="43">
        <v>592045188</v>
      </c>
      <c r="K37" s="41">
        <v>700000000</v>
      </c>
      <c r="L37" s="43">
        <v>597062145</v>
      </c>
      <c r="M37" s="41">
        <v>700000000</v>
      </c>
      <c r="N37" s="43">
        <v>867728713</v>
      </c>
      <c r="O37" s="41">
        <v>700000000</v>
      </c>
      <c r="P37" s="43">
        <v>1129706307</v>
      </c>
      <c r="Q37" s="41">
        <v>900000000</v>
      </c>
      <c r="R37" s="43">
        <v>797748078</v>
      </c>
      <c r="S37" s="41">
        <v>689749635</v>
      </c>
      <c r="T37" s="43">
        <v>1390914397</v>
      </c>
      <c r="U37" s="41">
        <v>1000000000</v>
      </c>
      <c r="V37" s="43">
        <v>2155604179</v>
      </c>
      <c r="W37" s="41">
        <v>1300000000</v>
      </c>
      <c r="X37" s="43">
        <v>2158401898</v>
      </c>
      <c r="Y37" s="41">
        <v>620000000</v>
      </c>
      <c r="Z37" s="43">
        <v>3316314190</v>
      </c>
      <c r="AA37" s="41">
        <v>2500000000</v>
      </c>
      <c r="AB37" s="43">
        <v>3320942011</v>
      </c>
      <c r="AC37" s="41">
        <v>3500000000</v>
      </c>
      <c r="AD37" s="41"/>
      <c r="AF37" s="41"/>
      <c r="AG37" s="41"/>
      <c r="AH37" s="41"/>
      <c r="AI37" s="41"/>
      <c r="AJ37" s="41"/>
      <c r="AK37" s="41"/>
      <c r="AL37" s="41"/>
      <c r="AM37" s="41"/>
      <c r="AN37" s="41">
        <v>48050</v>
      </c>
    </row>
    <row r="38" spans="1:40" x14ac:dyDescent="0.25">
      <c r="A38" s="40">
        <v>3255</v>
      </c>
      <c r="B38" s="39" t="s">
        <v>29</v>
      </c>
      <c r="C38" s="82">
        <v>0</v>
      </c>
      <c r="D38" s="84">
        <v>0</v>
      </c>
      <c r="E38" s="41">
        <v>0</v>
      </c>
      <c r="F38" s="43">
        <v>0</v>
      </c>
      <c r="G38" s="41">
        <v>786469000</v>
      </c>
      <c r="H38" s="43">
        <v>564386786</v>
      </c>
      <c r="I38" s="41">
        <v>2000000000</v>
      </c>
      <c r="J38" s="43">
        <v>606769092</v>
      </c>
      <c r="K38" s="41">
        <v>1000000000</v>
      </c>
      <c r="L38" s="43">
        <v>1607929600</v>
      </c>
      <c r="M38" s="41">
        <v>1400000000</v>
      </c>
      <c r="N38" s="43">
        <v>1373724471</v>
      </c>
      <c r="O38" s="41">
        <v>11600000000</v>
      </c>
      <c r="P38" s="43">
        <v>12952069833</v>
      </c>
      <c r="Q38" s="41">
        <v>1600000000</v>
      </c>
      <c r="R38" s="43">
        <v>1575325940</v>
      </c>
      <c r="S38" s="41">
        <v>2000000000</v>
      </c>
      <c r="T38" s="43">
        <v>1932744909</v>
      </c>
      <c r="U38" s="41">
        <v>2000000000</v>
      </c>
      <c r="V38" s="43">
        <v>2127963418</v>
      </c>
      <c r="W38" s="41">
        <v>2000000000</v>
      </c>
      <c r="X38" s="43">
        <v>2207069539</v>
      </c>
      <c r="Y38" s="41">
        <v>1020000000</v>
      </c>
      <c r="Z38" s="43">
        <v>1692085094</v>
      </c>
      <c r="AA38" s="41">
        <v>5720000000</v>
      </c>
      <c r="AB38" s="43">
        <v>2176455827</v>
      </c>
      <c r="AC38" s="41">
        <v>2500000000</v>
      </c>
      <c r="AD38" s="41">
        <v>727802</v>
      </c>
      <c r="AE38" s="41">
        <v>1937893635</v>
      </c>
      <c r="AF38" s="41">
        <v>301739007</v>
      </c>
      <c r="AG38" s="41">
        <v>2500000000</v>
      </c>
      <c r="AH38" s="41">
        <v>791967140.69000006</v>
      </c>
      <c r="AI38" s="41"/>
      <c r="AJ38" s="41"/>
      <c r="AK38" s="41"/>
      <c r="AL38" s="41">
        <v>822725188</v>
      </c>
      <c r="AM38" s="41"/>
      <c r="AN38" s="41">
        <v>1303341201</v>
      </c>
    </row>
    <row r="39" spans="1:40" hidden="1" x14ac:dyDescent="0.25">
      <c r="A39" s="32">
        <v>3260</v>
      </c>
      <c r="B39" s="33" t="s">
        <v>30</v>
      </c>
      <c r="C39" s="78"/>
      <c r="D39" s="79">
        <v>0</v>
      </c>
      <c r="E39" s="34"/>
      <c r="F39" s="35">
        <v>0</v>
      </c>
      <c r="G39" s="34"/>
      <c r="H39" s="35">
        <v>0</v>
      </c>
      <c r="I39" s="34"/>
      <c r="J39" s="35">
        <v>0</v>
      </c>
      <c r="K39" s="34"/>
      <c r="L39" s="35">
        <v>0</v>
      </c>
      <c r="M39" s="34"/>
      <c r="N39" s="35">
        <v>0</v>
      </c>
      <c r="O39" s="34"/>
      <c r="P39" s="35">
        <v>0</v>
      </c>
      <c r="Q39" s="34"/>
      <c r="R39" s="35">
        <v>0</v>
      </c>
      <c r="S39" s="34"/>
      <c r="T39" s="35">
        <v>0</v>
      </c>
      <c r="U39" s="34"/>
      <c r="V39" s="35">
        <v>0</v>
      </c>
      <c r="W39" s="34"/>
      <c r="X39" s="35">
        <v>0</v>
      </c>
      <c r="Y39" s="34"/>
      <c r="Z39" s="35">
        <v>0</v>
      </c>
      <c r="AA39" s="34"/>
      <c r="AB39" s="35">
        <v>0</v>
      </c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40" hidden="1" x14ac:dyDescent="0.25">
      <c r="A40" s="32"/>
      <c r="B40" s="39"/>
      <c r="C40" s="78"/>
      <c r="D40" s="79"/>
      <c r="E40" s="34"/>
      <c r="F40" s="35"/>
      <c r="G40" s="34"/>
      <c r="H40" s="35"/>
      <c r="I40" s="34"/>
      <c r="J40" s="35"/>
      <c r="K40" s="34"/>
      <c r="L40" s="35"/>
      <c r="M40" s="34"/>
      <c r="N40" s="35"/>
      <c r="O40" s="34"/>
      <c r="P40" s="35"/>
      <c r="Q40" s="34"/>
      <c r="R40" s="35"/>
      <c r="S40" s="34"/>
      <c r="T40" s="35"/>
      <c r="U40" s="34"/>
      <c r="V40" s="35"/>
      <c r="W40" s="34"/>
      <c r="X40" s="35"/>
      <c r="Y40" s="34"/>
      <c r="Z40" s="35"/>
      <c r="AA40" s="34"/>
      <c r="AB40" s="35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1:40" hidden="1" x14ac:dyDescent="0.25">
      <c r="A41" s="32">
        <v>4000</v>
      </c>
      <c r="B41" s="33" t="s">
        <v>31</v>
      </c>
      <c r="C41" s="78">
        <f t="shared" ref="C41:Z41" si="16">SUM(C42:C44)</f>
        <v>0</v>
      </c>
      <c r="D41" s="79">
        <f t="shared" si="16"/>
        <v>0</v>
      </c>
      <c r="E41" s="34">
        <f t="shared" si="16"/>
        <v>0</v>
      </c>
      <c r="F41" s="35">
        <f t="shared" si="16"/>
        <v>0</v>
      </c>
      <c r="G41" s="34">
        <f t="shared" si="16"/>
        <v>0</v>
      </c>
      <c r="H41" s="35">
        <f t="shared" si="16"/>
        <v>0</v>
      </c>
      <c r="I41" s="34">
        <f t="shared" si="16"/>
        <v>0</v>
      </c>
      <c r="J41" s="35">
        <f t="shared" si="16"/>
        <v>0</v>
      </c>
      <c r="K41" s="34">
        <f t="shared" si="16"/>
        <v>0</v>
      </c>
      <c r="L41" s="35">
        <f t="shared" si="16"/>
        <v>0</v>
      </c>
      <c r="M41" s="34">
        <f t="shared" si="16"/>
        <v>0</v>
      </c>
      <c r="N41" s="35">
        <f t="shared" si="16"/>
        <v>0</v>
      </c>
      <c r="O41" s="34">
        <f t="shared" si="16"/>
        <v>0</v>
      </c>
      <c r="P41" s="35">
        <f t="shared" si="16"/>
        <v>0</v>
      </c>
      <c r="Q41" s="34">
        <f t="shared" si="16"/>
        <v>0</v>
      </c>
      <c r="R41" s="35">
        <f t="shared" si="16"/>
        <v>0</v>
      </c>
      <c r="S41" s="34">
        <f t="shared" si="16"/>
        <v>5500000000</v>
      </c>
      <c r="T41" s="35">
        <f t="shared" si="16"/>
        <v>0</v>
      </c>
      <c r="U41" s="34">
        <f t="shared" si="16"/>
        <v>24688000000</v>
      </c>
      <c r="V41" s="35">
        <f t="shared" si="16"/>
        <v>21517372318</v>
      </c>
      <c r="W41" s="34">
        <f t="shared" si="16"/>
        <v>13000000000</v>
      </c>
      <c r="X41" s="35">
        <f t="shared" si="16"/>
        <v>9630090461</v>
      </c>
      <c r="Y41" s="34">
        <f t="shared" si="16"/>
        <v>6000000000</v>
      </c>
      <c r="Z41" s="35">
        <f t="shared" si="16"/>
        <v>541943284</v>
      </c>
      <c r="AA41" s="34">
        <f>SUM(AA42:AA44)</f>
        <v>1832000000</v>
      </c>
      <c r="AB41" s="35">
        <f>SUM(AB42:AB44)</f>
        <v>560720038</v>
      </c>
      <c r="AC41" s="34">
        <f t="shared" ref="AC41:AI41" si="17">SUM(AC42:AC44)</f>
        <v>1120000000</v>
      </c>
      <c r="AD41" s="34"/>
      <c r="AE41" s="34">
        <f t="shared" si="17"/>
        <v>3391000000</v>
      </c>
      <c r="AF41" s="34">
        <f t="shared" si="17"/>
        <v>2414137896</v>
      </c>
      <c r="AG41" s="34">
        <f t="shared" si="17"/>
        <v>3027600000</v>
      </c>
      <c r="AH41" s="34">
        <f t="shared" si="17"/>
        <v>1526329387</v>
      </c>
      <c r="AI41" s="34">
        <f t="shared" si="17"/>
        <v>0</v>
      </c>
      <c r="AJ41" s="34">
        <f>SUM(AJ42:AJ44)</f>
        <v>0</v>
      </c>
      <c r="AK41" s="34">
        <f>SUM(AK42:AK44)</f>
        <v>0</v>
      </c>
      <c r="AL41" s="34">
        <f>SUM(AL42:AL44)</f>
        <v>0</v>
      </c>
      <c r="AM41" s="34">
        <f>SUM(AM42:AM44)</f>
        <v>0</v>
      </c>
      <c r="AN41" s="34">
        <f>SUM(AN42:AN44)</f>
        <v>0</v>
      </c>
    </row>
    <row r="42" spans="1:40" hidden="1" x14ac:dyDescent="0.25">
      <c r="A42" s="32">
        <v>4100</v>
      </c>
      <c r="B42" s="39" t="s">
        <v>32</v>
      </c>
      <c r="C42" s="82">
        <v>0</v>
      </c>
      <c r="D42" s="83">
        <v>0</v>
      </c>
      <c r="E42" s="41">
        <v>0</v>
      </c>
      <c r="F42" s="42">
        <v>0</v>
      </c>
      <c r="G42" s="41">
        <v>0</v>
      </c>
      <c r="H42" s="42">
        <v>0</v>
      </c>
      <c r="I42" s="41">
        <v>0</v>
      </c>
      <c r="J42" s="42">
        <v>0</v>
      </c>
      <c r="K42" s="41">
        <v>0</v>
      </c>
      <c r="L42" s="42">
        <v>0</v>
      </c>
      <c r="M42" s="41">
        <v>0</v>
      </c>
      <c r="N42" s="42">
        <v>0</v>
      </c>
      <c r="O42" s="41">
        <v>0</v>
      </c>
      <c r="P42" s="42">
        <v>0</v>
      </c>
      <c r="Q42" s="41">
        <v>0</v>
      </c>
      <c r="R42" s="42">
        <v>0</v>
      </c>
      <c r="S42" s="41">
        <v>5500000000</v>
      </c>
      <c r="T42" s="42">
        <v>0</v>
      </c>
      <c r="U42" s="41">
        <v>24688000000</v>
      </c>
      <c r="V42" s="42">
        <v>21517372318</v>
      </c>
      <c r="W42" s="41">
        <v>13000000000</v>
      </c>
      <c r="X42" s="42">
        <v>9630090461</v>
      </c>
      <c r="Y42" s="41">
        <v>6000000000</v>
      </c>
      <c r="Z42" s="42">
        <v>541943284</v>
      </c>
      <c r="AA42" s="41">
        <v>1832000000</v>
      </c>
      <c r="AB42" s="42">
        <v>560720038</v>
      </c>
      <c r="AC42" s="41">
        <v>1120000000</v>
      </c>
      <c r="AD42" s="41"/>
      <c r="AE42" s="41">
        <v>3391000000</v>
      </c>
      <c r="AF42" s="41">
        <v>2414137896</v>
      </c>
      <c r="AG42" s="41">
        <v>3027600000</v>
      </c>
      <c r="AH42" s="41">
        <v>1526329387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</row>
    <row r="43" spans="1:40" hidden="1" x14ac:dyDescent="0.25">
      <c r="A43" s="32">
        <v>4200</v>
      </c>
      <c r="B43" s="39" t="s">
        <v>33</v>
      </c>
      <c r="C43" s="78">
        <v>0</v>
      </c>
      <c r="D43" s="79"/>
      <c r="E43" s="34">
        <v>0</v>
      </c>
      <c r="F43" s="35"/>
      <c r="G43" s="34">
        <v>0</v>
      </c>
      <c r="H43" s="35"/>
      <c r="I43" s="34">
        <v>0</v>
      </c>
      <c r="J43" s="35"/>
      <c r="K43" s="34">
        <v>0</v>
      </c>
      <c r="L43" s="35"/>
      <c r="M43" s="34">
        <v>0</v>
      </c>
      <c r="N43" s="35"/>
      <c r="O43" s="34">
        <v>0</v>
      </c>
      <c r="P43" s="35"/>
      <c r="Q43" s="34">
        <v>0</v>
      </c>
      <c r="R43" s="35"/>
      <c r="S43" s="34">
        <v>0</v>
      </c>
      <c r="T43" s="35"/>
      <c r="U43" s="34">
        <v>0</v>
      </c>
      <c r="V43" s="35"/>
      <c r="W43" s="34">
        <v>0</v>
      </c>
      <c r="X43" s="35"/>
      <c r="Y43" s="34">
        <v>0</v>
      </c>
      <c r="Z43" s="35"/>
      <c r="AA43" s="34">
        <v>0</v>
      </c>
      <c r="AB43" s="35"/>
      <c r="AC43" s="34">
        <v>0</v>
      </c>
      <c r="AD43" s="34"/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</row>
    <row r="44" spans="1:40" hidden="1" x14ac:dyDescent="0.25">
      <c r="A44" s="32">
        <v>4300</v>
      </c>
      <c r="B44" s="39" t="s">
        <v>34</v>
      </c>
      <c r="C44" s="78">
        <v>0</v>
      </c>
      <c r="D44" s="79">
        <v>0</v>
      </c>
      <c r="E44" s="34">
        <v>0</v>
      </c>
      <c r="F44" s="35">
        <v>0</v>
      </c>
      <c r="G44" s="34">
        <v>0</v>
      </c>
      <c r="H44" s="35">
        <v>0</v>
      </c>
      <c r="I44" s="34">
        <v>0</v>
      </c>
      <c r="J44" s="35">
        <v>0</v>
      </c>
      <c r="K44" s="34">
        <v>0</v>
      </c>
      <c r="L44" s="35">
        <v>0</v>
      </c>
      <c r="M44" s="34">
        <v>0</v>
      </c>
      <c r="N44" s="35">
        <v>0</v>
      </c>
      <c r="O44" s="34">
        <v>0</v>
      </c>
      <c r="P44" s="35">
        <v>0</v>
      </c>
      <c r="Q44" s="34">
        <v>0</v>
      </c>
      <c r="R44" s="35">
        <v>0</v>
      </c>
      <c r="S44" s="34">
        <v>0</v>
      </c>
      <c r="T44" s="35">
        <v>0</v>
      </c>
      <c r="U44" s="34">
        <v>0</v>
      </c>
      <c r="V44" s="35">
        <v>0</v>
      </c>
      <c r="W44" s="34">
        <v>0</v>
      </c>
      <c r="X44" s="35">
        <v>0</v>
      </c>
      <c r="Y44" s="34">
        <v>0</v>
      </c>
      <c r="Z44" s="35">
        <v>0</v>
      </c>
      <c r="AA44" s="34">
        <v>0</v>
      </c>
      <c r="AB44" s="35">
        <v>0</v>
      </c>
      <c r="AC44" s="34">
        <v>0</v>
      </c>
      <c r="AD44" s="34"/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</row>
    <row r="45" spans="1:40" hidden="1" x14ac:dyDescent="0.25">
      <c r="A45" s="44"/>
      <c r="B45" s="39"/>
      <c r="C45" s="78" t="s">
        <v>1</v>
      </c>
      <c r="D45" s="79"/>
      <c r="E45" s="34" t="s">
        <v>1</v>
      </c>
      <c r="F45" s="35"/>
      <c r="G45" s="34" t="s">
        <v>1</v>
      </c>
      <c r="H45" s="35"/>
      <c r="I45" s="34" t="s">
        <v>1</v>
      </c>
      <c r="J45" s="35"/>
      <c r="K45" s="34" t="s">
        <v>1</v>
      </c>
      <c r="L45" s="35"/>
      <c r="M45" s="34" t="s">
        <v>1</v>
      </c>
      <c r="N45" s="35"/>
      <c r="O45" s="34" t="s">
        <v>1</v>
      </c>
      <c r="P45" s="35"/>
      <c r="Q45" s="34" t="s">
        <v>1</v>
      </c>
      <c r="R45" s="35"/>
      <c r="S45" s="34" t="s">
        <v>1</v>
      </c>
      <c r="T45" s="35"/>
      <c r="U45" s="34" t="s">
        <v>1</v>
      </c>
      <c r="V45" s="35"/>
      <c r="W45" s="34" t="s">
        <v>1</v>
      </c>
      <c r="X45" s="35"/>
      <c r="Y45" s="34" t="s">
        <v>1</v>
      </c>
      <c r="Z45" s="35"/>
      <c r="AA45" s="34" t="s">
        <v>1</v>
      </c>
      <c r="AB45" s="35"/>
      <c r="AC45" s="34" t="s">
        <v>1</v>
      </c>
      <c r="AD45" s="34"/>
      <c r="AE45" s="34" t="s">
        <v>1</v>
      </c>
      <c r="AF45" s="34" t="s">
        <v>1</v>
      </c>
      <c r="AG45" s="34" t="s">
        <v>1</v>
      </c>
      <c r="AH45" s="34" t="s">
        <v>1</v>
      </c>
      <c r="AI45" s="34" t="s">
        <v>1</v>
      </c>
      <c r="AJ45" s="34" t="s">
        <v>1</v>
      </c>
      <c r="AK45" s="34" t="s">
        <v>1</v>
      </c>
      <c r="AL45" s="34" t="s">
        <v>1</v>
      </c>
      <c r="AM45" s="34" t="s">
        <v>1</v>
      </c>
      <c r="AN45" s="34" t="s">
        <v>1</v>
      </c>
    </row>
    <row r="46" spans="1:40" ht="15.75" thickBot="1" x14ac:dyDescent="0.3">
      <c r="A46" s="45"/>
      <c r="B46" s="46" t="s">
        <v>35</v>
      </c>
      <c r="C46" s="85">
        <f t="shared" ref="C46:Z46" si="18">+C10+C41</f>
        <v>33656291029</v>
      </c>
      <c r="D46" s="86">
        <f t="shared" si="18"/>
        <v>26109862496</v>
      </c>
      <c r="E46" s="47">
        <f t="shared" si="18"/>
        <v>40249514000</v>
      </c>
      <c r="F46" s="48">
        <f t="shared" si="18"/>
        <v>33987780778</v>
      </c>
      <c r="G46" s="47">
        <f t="shared" si="18"/>
        <v>47464169000</v>
      </c>
      <c r="H46" s="48">
        <f t="shared" si="18"/>
        <v>42037350857</v>
      </c>
      <c r="I46" s="47">
        <f t="shared" si="18"/>
        <v>41151530816</v>
      </c>
      <c r="J46" s="48">
        <f t="shared" si="18"/>
        <v>40652637108</v>
      </c>
      <c r="K46" s="47">
        <f t="shared" si="18"/>
        <v>45871700000</v>
      </c>
      <c r="L46" s="48">
        <f t="shared" si="18"/>
        <v>46344481854</v>
      </c>
      <c r="M46" s="47">
        <f t="shared" si="18"/>
        <v>52793100000</v>
      </c>
      <c r="N46" s="48">
        <f t="shared" si="18"/>
        <v>49516406312</v>
      </c>
      <c r="O46" s="47">
        <f t="shared" si="18"/>
        <v>56555790000</v>
      </c>
      <c r="P46" s="48">
        <f t="shared" si="18"/>
        <v>58644191344</v>
      </c>
      <c r="Q46" s="47">
        <f t="shared" si="18"/>
        <v>61108470825</v>
      </c>
      <c r="R46" s="48">
        <f t="shared" si="18"/>
        <v>60367566742</v>
      </c>
      <c r="S46" s="47">
        <f t="shared" si="18"/>
        <v>65362549635</v>
      </c>
      <c r="T46" s="48">
        <f t="shared" si="18"/>
        <v>62069145716</v>
      </c>
      <c r="U46" s="47">
        <f t="shared" si="18"/>
        <v>89722000000</v>
      </c>
      <c r="V46" s="48">
        <f t="shared" si="18"/>
        <v>91428161820</v>
      </c>
      <c r="W46" s="47">
        <f t="shared" si="18"/>
        <v>87062000000</v>
      </c>
      <c r="X46" s="48">
        <f t="shared" si="18"/>
        <v>86117490417</v>
      </c>
      <c r="Y46" s="47">
        <f t="shared" si="18"/>
        <v>78902800000</v>
      </c>
      <c r="Z46" s="48">
        <f t="shared" si="18"/>
        <v>80931965414</v>
      </c>
      <c r="AA46" s="47">
        <f t="shared" ref="AA46:AL46" si="19">+AA10+AA41</f>
        <v>97419003000</v>
      </c>
      <c r="AB46" s="48">
        <f t="shared" si="19"/>
        <v>102428243013</v>
      </c>
      <c r="AC46" s="47">
        <f t="shared" si="19"/>
        <v>115226142000</v>
      </c>
      <c r="AD46" s="47">
        <f t="shared" si="19"/>
        <v>125932222992</v>
      </c>
      <c r="AE46" s="47">
        <f t="shared" si="19"/>
        <v>119064231942</v>
      </c>
      <c r="AF46" s="47">
        <f t="shared" si="19"/>
        <v>119575490260</v>
      </c>
      <c r="AG46" s="47">
        <f t="shared" si="19"/>
        <v>123429143019</v>
      </c>
      <c r="AH46" s="47">
        <f t="shared" si="19"/>
        <v>130915269201.63</v>
      </c>
      <c r="AI46" s="47">
        <f t="shared" si="19"/>
        <v>127865201800</v>
      </c>
      <c r="AJ46" s="47">
        <f t="shared" si="19"/>
        <v>149365887304</v>
      </c>
      <c r="AK46" s="47">
        <f t="shared" si="19"/>
        <v>125605673586</v>
      </c>
      <c r="AL46" s="47">
        <f t="shared" si="19"/>
        <v>129608547302</v>
      </c>
      <c r="AM46" s="47">
        <f t="shared" ref="AM46:AN46" si="20">+AM10+AM41</f>
        <v>131670671048</v>
      </c>
      <c r="AN46" s="47">
        <f t="shared" si="20"/>
        <v>140474553033</v>
      </c>
    </row>
    <row r="47" spans="1:40" s="3" customFormat="1" x14ac:dyDescent="0.25">
      <c r="A47" s="49"/>
      <c r="B47" s="50"/>
      <c r="C47" s="87"/>
      <c r="D47" s="87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40" s="3" customFormat="1" ht="15.75" thickBot="1" x14ac:dyDescent="0.3">
      <c r="C48" s="88"/>
      <c r="D48" s="96">
        <f>+D50/C50</f>
        <v>0.97973666660069125</v>
      </c>
      <c r="F48" s="96">
        <f>+F50/E50</f>
        <v>0.97837199380565776</v>
      </c>
      <c r="H48" s="96">
        <f>+H50/G50</f>
        <v>5.6346681324463847E-2</v>
      </c>
      <c r="AN48" s="47"/>
    </row>
    <row r="49" spans="1:40" s="3" customFormat="1" ht="74.25" customHeight="1" x14ac:dyDescent="0.25">
      <c r="A49" s="64" t="s">
        <v>64</v>
      </c>
      <c r="B49" s="64" t="s">
        <v>63</v>
      </c>
      <c r="C49" s="89" t="s">
        <v>65</v>
      </c>
      <c r="D49" s="89" t="s">
        <v>71</v>
      </c>
      <c r="E49" s="64" t="s">
        <v>66</v>
      </c>
      <c r="F49" s="64" t="s">
        <v>88</v>
      </c>
      <c r="G49" s="64" t="s">
        <v>87</v>
      </c>
      <c r="H49" s="64" t="s">
        <v>89</v>
      </c>
    </row>
    <row r="50" spans="1:40" s="3" customFormat="1" ht="25.5" x14ac:dyDescent="0.25">
      <c r="A50" s="62">
        <v>3</v>
      </c>
      <c r="B50" s="94" t="s">
        <v>38</v>
      </c>
      <c r="C50" s="90">
        <f t="shared" ref="C50:F51" si="21">+C51</f>
        <v>132894533249</v>
      </c>
      <c r="D50" s="90">
        <f t="shared" si="21"/>
        <v>130201647014.82999</v>
      </c>
      <c r="E50" s="90">
        <f t="shared" si="21"/>
        <v>140055225000</v>
      </c>
      <c r="F50" s="90">
        <f>+F51</f>
        <v>137026109726.15001</v>
      </c>
      <c r="G50" s="90">
        <f t="shared" ref="G50:G51" si="22">+G51</f>
        <v>157131304965</v>
      </c>
      <c r="H50" s="90">
        <f t="shared" ref="H50:H51" si="23">+H51</f>
        <v>8853827566.9599991</v>
      </c>
      <c r="I50" s="95"/>
      <c r="AN50" s="58"/>
    </row>
    <row r="51" spans="1:40" s="3" customFormat="1" ht="25.5" hidden="1" x14ac:dyDescent="0.25">
      <c r="A51" s="62">
        <v>31</v>
      </c>
      <c r="B51" s="94" t="s">
        <v>38</v>
      </c>
      <c r="C51" s="90">
        <f t="shared" si="21"/>
        <v>132894533249</v>
      </c>
      <c r="D51" s="90">
        <f t="shared" si="21"/>
        <v>130201647014.82999</v>
      </c>
      <c r="E51" s="90">
        <f t="shared" si="21"/>
        <v>140055225000</v>
      </c>
      <c r="F51" s="90">
        <f>+F52</f>
        <v>137026109726.15001</v>
      </c>
      <c r="G51" s="90">
        <f t="shared" si="22"/>
        <v>157131304965</v>
      </c>
      <c r="H51" s="90">
        <f t="shared" si="23"/>
        <v>8853827566.9599991</v>
      </c>
    </row>
    <row r="52" spans="1:40" s="3" customFormat="1" ht="25.5" hidden="1" x14ac:dyDescent="0.25">
      <c r="A52" s="62">
        <v>3101</v>
      </c>
      <c r="B52" s="94" t="s">
        <v>38</v>
      </c>
      <c r="C52" s="90">
        <f>+C53+C82</f>
        <v>132894533249</v>
      </c>
      <c r="D52" s="90">
        <f>+D53+D82</f>
        <v>130201647014.82999</v>
      </c>
      <c r="E52" s="90">
        <f>+E53+E78</f>
        <v>140055225000</v>
      </c>
      <c r="F52" s="90">
        <f>+F53+F78</f>
        <v>137026109726.15001</v>
      </c>
      <c r="G52" s="90">
        <f>+G53+G78</f>
        <v>157131304965</v>
      </c>
      <c r="H52" s="90">
        <f>+H53+H78</f>
        <v>8853827566.9599991</v>
      </c>
    </row>
    <row r="53" spans="1:40" s="3" customFormat="1" x14ac:dyDescent="0.25">
      <c r="A53" s="62">
        <v>31011</v>
      </c>
      <c r="B53" s="94" t="s">
        <v>39</v>
      </c>
      <c r="C53" s="90">
        <f>+C54</f>
        <v>130394533249</v>
      </c>
      <c r="D53" s="90">
        <f>+D54</f>
        <v>127601064267.54999</v>
      </c>
      <c r="E53" s="90">
        <f>+E54</f>
        <v>137155225000</v>
      </c>
      <c r="F53" s="90">
        <f t="shared" ref="F53:H53" si="24">+F54</f>
        <v>134392766608.8</v>
      </c>
      <c r="G53" s="90">
        <f t="shared" si="24"/>
        <v>154231304965</v>
      </c>
      <c r="H53" s="90">
        <f t="shared" si="24"/>
        <v>7159057284.46</v>
      </c>
    </row>
    <row r="54" spans="1:40" s="3" customFormat="1" x14ac:dyDescent="0.25">
      <c r="A54" s="62">
        <v>3101102</v>
      </c>
      <c r="B54" s="94" t="s">
        <v>40</v>
      </c>
      <c r="C54" s="90">
        <f>+C55+C58+C64</f>
        <v>130394533249</v>
      </c>
      <c r="D54" s="90">
        <f>+D55+D58+D64</f>
        <v>127601064267.54999</v>
      </c>
      <c r="E54" s="90">
        <f t="shared" ref="E54:H54" si="25">+E55+E58+E64</f>
        <v>137155225000</v>
      </c>
      <c r="F54" s="90">
        <f t="shared" si="25"/>
        <v>134392766608.8</v>
      </c>
      <c r="G54" s="90">
        <f t="shared" si="25"/>
        <v>154231304965</v>
      </c>
      <c r="H54" s="90">
        <f>+H55+H58+H64</f>
        <v>7159057284.46</v>
      </c>
    </row>
    <row r="55" spans="1:40" s="3" customFormat="1" x14ac:dyDescent="0.25">
      <c r="A55" s="62">
        <v>31011021</v>
      </c>
      <c r="B55" s="94" t="s">
        <v>41</v>
      </c>
      <c r="C55" s="90">
        <f>+C56</f>
        <v>122266633249</v>
      </c>
      <c r="D55" s="90">
        <f>+D56</f>
        <v>115718428780.81</v>
      </c>
      <c r="E55" s="90">
        <f>+E56</f>
        <v>126216298000</v>
      </c>
      <c r="F55" s="90">
        <f>+F56</f>
        <v>127888012988.39999</v>
      </c>
      <c r="G55" s="90">
        <f>+G56</f>
        <v>143332187965</v>
      </c>
      <c r="H55" s="90">
        <f>+H56</f>
        <v>3254967287</v>
      </c>
    </row>
    <row r="56" spans="1:40" s="3" customFormat="1" hidden="1" x14ac:dyDescent="0.25">
      <c r="A56" s="63">
        <v>3101102104</v>
      </c>
      <c r="B56" s="94" t="s">
        <v>42</v>
      </c>
      <c r="C56" s="90">
        <f>+C57</f>
        <v>122266633249</v>
      </c>
      <c r="D56" s="90">
        <v>115718428780.81</v>
      </c>
      <c r="E56" s="90">
        <f>+E57</f>
        <v>126216298000</v>
      </c>
      <c r="F56" s="90">
        <f>+F57</f>
        <v>127888012988.39999</v>
      </c>
      <c r="G56" s="90">
        <f>+G57</f>
        <v>143332187965</v>
      </c>
      <c r="H56" s="90">
        <f>+H57</f>
        <v>3254967287</v>
      </c>
    </row>
    <row r="57" spans="1:40" s="3" customFormat="1" ht="25.5" hidden="1" x14ac:dyDescent="0.25">
      <c r="A57" s="63">
        <v>310110210404</v>
      </c>
      <c r="B57" s="94" t="s">
        <v>43</v>
      </c>
      <c r="C57" s="90">
        <v>122266633249</v>
      </c>
      <c r="D57" s="90">
        <v>2694675965.6599998</v>
      </c>
      <c r="E57" s="90">
        <v>126216298000</v>
      </c>
      <c r="F57" s="90">
        <v>127888012988.39999</v>
      </c>
      <c r="G57" s="90">
        <v>143332187965</v>
      </c>
      <c r="H57" s="90">
        <v>3254967287</v>
      </c>
    </row>
    <row r="58" spans="1:40" s="3" customFormat="1" x14ac:dyDescent="0.25">
      <c r="A58" s="62">
        <v>31011023</v>
      </c>
      <c r="B58" s="94" t="s">
        <v>44</v>
      </c>
      <c r="C58" s="90">
        <f>+C62+C63</f>
        <v>7933740000</v>
      </c>
      <c r="D58" s="90">
        <f>+D59+D63</f>
        <v>11876651618.9</v>
      </c>
      <c r="E58" s="90">
        <f t="shared" ref="E58:H58" si="26">+E59+E63</f>
        <v>10938927000</v>
      </c>
      <c r="F58" s="90">
        <f t="shared" si="26"/>
        <v>6503795898.3000002</v>
      </c>
      <c r="G58" s="90">
        <f t="shared" si="26"/>
        <v>10899117000</v>
      </c>
      <c r="H58" s="90">
        <f t="shared" si="26"/>
        <v>3904089997.46</v>
      </c>
    </row>
    <row r="59" spans="1:40" s="3" customFormat="1" x14ac:dyDescent="0.25">
      <c r="A59" s="63">
        <v>3101102301</v>
      </c>
      <c r="B59" s="94" t="s">
        <v>45</v>
      </c>
      <c r="C59" s="90">
        <v>0</v>
      </c>
      <c r="D59" s="90">
        <f>+D60+D61+D62</f>
        <v>10757870234.26</v>
      </c>
      <c r="E59" s="90">
        <f t="shared" ref="E59:H59" si="27">+E60+E61+E62</f>
        <v>10200000000</v>
      </c>
      <c r="F59" s="90">
        <f t="shared" si="27"/>
        <v>5638570595.0900002</v>
      </c>
      <c r="G59" s="90">
        <f t="shared" si="27"/>
        <v>9899117000</v>
      </c>
      <c r="H59" s="90">
        <f t="shared" si="27"/>
        <v>3236831239.46</v>
      </c>
    </row>
    <row r="60" spans="1:40" s="3" customFormat="1" x14ac:dyDescent="0.25">
      <c r="A60" s="63">
        <v>310110230101</v>
      </c>
      <c r="B60" s="94" t="s">
        <v>57</v>
      </c>
      <c r="C60" s="90">
        <v>0</v>
      </c>
      <c r="D60" s="90">
        <v>4021413517.9499998</v>
      </c>
      <c r="E60" s="90">
        <v>10200000000</v>
      </c>
      <c r="F60" s="90">
        <v>5365144004.2200003</v>
      </c>
      <c r="G60" s="90">
        <v>9599117000</v>
      </c>
      <c r="H60" s="90">
        <v>3191625979.3699999</v>
      </c>
    </row>
    <row r="61" spans="1:40" s="3" customFormat="1" hidden="1" x14ac:dyDescent="0.25">
      <c r="A61" s="63">
        <v>310110230103</v>
      </c>
      <c r="B61" s="94" t="s">
        <v>85</v>
      </c>
      <c r="C61" s="90">
        <v>0</v>
      </c>
      <c r="D61" s="90">
        <v>9847458</v>
      </c>
      <c r="E61" s="90"/>
      <c r="F61" s="90"/>
      <c r="G61" s="90"/>
      <c r="H61" s="90"/>
    </row>
    <row r="62" spans="1:40" s="3" customFormat="1" x14ac:dyDescent="0.25">
      <c r="A62" s="63">
        <v>310110230105</v>
      </c>
      <c r="B62" s="94" t="s">
        <v>46</v>
      </c>
      <c r="C62" s="90">
        <v>7133740000</v>
      </c>
      <c r="D62" s="90">
        <v>6726609258.3100004</v>
      </c>
      <c r="E62" s="90">
        <v>0</v>
      </c>
      <c r="F62" s="90">
        <v>273426590.87</v>
      </c>
      <c r="G62" s="90">
        <v>300000000</v>
      </c>
      <c r="H62" s="90">
        <v>45205260.090000004</v>
      </c>
    </row>
    <row r="63" spans="1:40" s="3" customFormat="1" x14ac:dyDescent="0.25">
      <c r="A63" s="63">
        <v>31012020302</v>
      </c>
      <c r="B63" s="94" t="s">
        <v>47</v>
      </c>
      <c r="C63" s="90">
        <v>800000000</v>
      </c>
      <c r="D63" s="90">
        <v>1118781384.6400001</v>
      </c>
      <c r="E63" s="90">
        <v>738927000</v>
      </c>
      <c r="F63" s="90">
        <v>865225303.21000004</v>
      </c>
      <c r="G63" s="90">
        <v>1000000000</v>
      </c>
      <c r="H63" s="90">
        <v>667258758</v>
      </c>
    </row>
    <row r="64" spans="1:40" s="3" customFormat="1" hidden="1" x14ac:dyDescent="0.25">
      <c r="A64" s="62">
        <v>31011025</v>
      </c>
      <c r="B64" s="94" t="s">
        <v>48</v>
      </c>
      <c r="C64" s="90">
        <f>+C69</f>
        <v>194160000</v>
      </c>
      <c r="D64" s="90">
        <f>+D65</f>
        <v>5983867.8399999999</v>
      </c>
      <c r="E64" s="90">
        <f>+E65</f>
        <v>0</v>
      </c>
      <c r="F64" s="90">
        <f>+F77</f>
        <v>957722.1</v>
      </c>
      <c r="G64" s="90">
        <f>+G65</f>
        <v>0</v>
      </c>
      <c r="H64" s="90">
        <f>+H77</f>
        <v>0</v>
      </c>
    </row>
    <row r="65" spans="1:9" s="3" customFormat="1" hidden="1" x14ac:dyDescent="0.25">
      <c r="A65" s="63">
        <v>3101102502</v>
      </c>
      <c r="B65" s="94" t="s">
        <v>76</v>
      </c>
      <c r="C65" s="90">
        <f>+C66+C73+C70</f>
        <v>194160000</v>
      </c>
      <c r="D65" s="90">
        <f>+D66+D73+D70</f>
        <v>5983867.8399999999</v>
      </c>
      <c r="E65" s="90">
        <f>+E66+E73+E70</f>
        <v>0</v>
      </c>
      <c r="F65" s="90">
        <f>+F66+F73+F70</f>
        <v>957722.1</v>
      </c>
      <c r="G65" s="90">
        <f>+G66+G73+G70</f>
        <v>0</v>
      </c>
      <c r="H65" s="90">
        <f>+H66+H73+H70</f>
        <v>0</v>
      </c>
    </row>
    <row r="66" spans="1:9" s="3" customFormat="1" hidden="1" x14ac:dyDescent="0.25">
      <c r="A66" s="63">
        <v>310110250203</v>
      </c>
      <c r="B66" s="94" t="s">
        <v>75</v>
      </c>
      <c r="C66" s="90">
        <f>+C67</f>
        <v>194160000</v>
      </c>
      <c r="D66" s="90">
        <f>+D67</f>
        <v>2323365</v>
      </c>
      <c r="E66" s="90">
        <f>+E67</f>
        <v>0</v>
      </c>
      <c r="F66" s="90">
        <f>+F67</f>
        <v>0</v>
      </c>
      <c r="G66" s="90">
        <f>+G67</f>
        <v>0</v>
      </c>
      <c r="H66" s="90">
        <f>+H67</f>
        <v>0</v>
      </c>
    </row>
    <row r="67" spans="1:9" s="3" customFormat="1" hidden="1" x14ac:dyDescent="0.25">
      <c r="A67" s="63">
        <v>3101102502032</v>
      </c>
      <c r="B67" s="94" t="s">
        <v>74</v>
      </c>
      <c r="C67" s="90">
        <f>+C68+C69</f>
        <v>194160000</v>
      </c>
      <c r="D67" s="90">
        <f>+D68+D69</f>
        <v>2323365</v>
      </c>
      <c r="E67" s="90">
        <v>0</v>
      </c>
      <c r="F67" s="90">
        <v>0</v>
      </c>
      <c r="G67" s="90">
        <v>0</v>
      </c>
      <c r="H67" s="90">
        <v>0</v>
      </c>
    </row>
    <row r="68" spans="1:9" s="3" customFormat="1" hidden="1" x14ac:dyDescent="0.25">
      <c r="A68" s="63">
        <v>31011025020321</v>
      </c>
      <c r="B68" s="59" t="s">
        <v>73</v>
      </c>
      <c r="C68" s="65"/>
      <c r="D68" s="65">
        <v>1820665</v>
      </c>
      <c r="E68" s="65">
        <v>0</v>
      </c>
      <c r="F68" s="65">
        <v>0</v>
      </c>
      <c r="G68" s="65">
        <v>0</v>
      </c>
      <c r="H68" s="65">
        <v>0</v>
      </c>
    </row>
    <row r="69" spans="1:9" s="3" customFormat="1" hidden="1" x14ac:dyDescent="0.25">
      <c r="A69" s="63">
        <v>31011025020322</v>
      </c>
      <c r="B69" s="59" t="s">
        <v>49</v>
      </c>
      <c r="C69" s="65">
        <v>194160000</v>
      </c>
      <c r="D69" s="65">
        <v>502700</v>
      </c>
      <c r="E69" s="65">
        <v>0</v>
      </c>
      <c r="F69" s="65">
        <v>0</v>
      </c>
      <c r="G69" s="65">
        <v>0</v>
      </c>
      <c r="H69" s="65">
        <v>0</v>
      </c>
    </row>
    <row r="70" spans="1:9" s="3" customFormat="1" hidden="1" x14ac:dyDescent="0.25">
      <c r="A70" s="63">
        <v>310110250204</v>
      </c>
      <c r="B70" s="59" t="s">
        <v>77</v>
      </c>
      <c r="C70" s="65">
        <f>+C71</f>
        <v>0</v>
      </c>
      <c r="D70" s="65">
        <f>+D71</f>
        <v>22500</v>
      </c>
      <c r="E70" s="65">
        <f>+E71</f>
        <v>0</v>
      </c>
      <c r="F70" s="65">
        <f>+F71</f>
        <v>0</v>
      </c>
      <c r="G70" s="65">
        <f>+G71</f>
        <v>0</v>
      </c>
      <c r="H70" s="65">
        <f>+H71</f>
        <v>0</v>
      </c>
    </row>
    <row r="71" spans="1:9" s="3" customFormat="1" hidden="1" x14ac:dyDescent="0.25">
      <c r="A71" s="63">
        <v>3101102502047</v>
      </c>
      <c r="B71" s="59" t="s">
        <v>78</v>
      </c>
      <c r="C71" s="65">
        <f>+C72</f>
        <v>0</v>
      </c>
      <c r="D71" s="65">
        <f>+D72</f>
        <v>22500</v>
      </c>
      <c r="E71" s="65">
        <v>0</v>
      </c>
      <c r="F71" s="65">
        <v>0</v>
      </c>
      <c r="G71" s="65">
        <v>0</v>
      </c>
      <c r="H71" s="65">
        <v>0</v>
      </c>
    </row>
    <row r="72" spans="1:9" s="3" customFormat="1" hidden="1" x14ac:dyDescent="0.25">
      <c r="A72" s="63">
        <v>31011025020479</v>
      </c>
      <c r="B72" s="59" t="s">
        <v>79</v>
      </c>
      <c r="C72" s="65">
        <v>0</v>
      </c>
      <c r="D72" s="65">
        <v>22500</v>
      </c>
      <c r="E72" s="65">
        <v>0</v>
      </c>
      <c r="F72" s="65">
        <v>0</v>
      </c>
      <c r="G72" s="65">
        <v>0</v>
      </c>
      <c r="H72" s="65">
        <v>0</v>
      </c>
    </row>
    <row r="73" spans="1:9" s="3" customFormat="1" hidden="1" x14ac:dyDescent="0.25">
      <c r="A73" s="63">
        <v>310110250208</v>
      </c>
      <c r="B73" s="59" t="s">
        <v>80</v>
      </c>
      <c r="C73" s="65">
        <f t="shared" ref="C73:F76" si="28">+C74</f>
        <v>0</v>
      </c>
      <c r="D73" s="65">
        <f t="shared" si="28"/>
        <v>3638002.84</v>
      </c>
      <c r="E73" s="65">
        <f t="shared" si="28"/>
        <v>0</v>
      </c>
      <c r="F73" s="65">
        <f>+F77</f>
        <v>957722.1</v>
      </c>
      <c r="G73" s="65">
        <f t="shared" ref="G73:G76" si="29">+G74</f>
        <v>0</v>
      </c>
      <c r="H73" s="65">
        <f>+H77</f>
        <v>0</v>
      </c>
    </row>
    <row r="74" spans="1:9" s="3" customFormat="1" hidden="1" x14ac:dyDescent="0.25">
      <c r="A74" s="63">
        <v>3101102502085</v>
      </c>
      <c r="B74" s="94" t="s">
        <v>81</v>
      </c>
      <c r="C74" s="90">
        <f t="shared" si="28"/>
        <v>0</v>
      </c>
      <c r="D74" s="90">
        <f t="shared" si="28"/>
        <v>3638002.84</v>
      </c>
      <c r="E74" s="90">
        <f t="shared" si="28"/>
        <v>0</v>
      </c>
      <c r="F74" s="90">
        <f t="shared" si="28"/>
        <v>0</v>
      </c>
      <c r="G74" s="90">
        <f t="shared" si="29"/>
        <v>0</v>
      </c>
      <c r="H74" s="90">
        <f t="shared" ref="H74:H77" si="30">+H75</f>
        <v>0</v>
      </c>
    </row>
    <row r="75" spans="1:9" s="3" customFormat="1" hidden="1" x14ac:dyDescent="0.25">
      <c r="A75" s="63">
        <v>31011025020859</v>
      </c>
      <c r="B75" s="94" t="s">
        <v>82</v>
      </c>
      <c r="C75" s="90">
        <f t="shared" si="28"/>
        <v>0</v>
      </c>
      <c r="D75" s="90">
        <f t="shared" si="28"/>
        <v>3638002.84</v>
      </c>
      <c r="E75" s="90">
        <f t="shared" si="28"/>
        <v>0</v>
      </c>
      <c r="F75" s="90">
        <f t="shared" si="28"/>
        <v>0</v>
      </c>
      <c r="G75" s="90">
        <f t="shared" si="29"/>
        <v>0</v>
      </c>
      <c r="H75" s="90">
        <f t="shared" si="30"/>
        <v>0</v>
      </c>
    </row>
    <row r="76" spans="1:9" s="3" customFormat="1" hidden="1" x14ac:dyDescent="0.25">
      <c r="A76" s="63">
        <v>31011025020859</v>
      </c>
      <c r="B76" s="94" t="s">
        <v>83</v>
      </c>
      <c r="C76" s="90">
        <f t="shared" si="28"/>
        <v>0</v>
      </c>
      <c r="D76" s="90">
        <f t="shared" si="28"/>
        <v>3638002.84</v>
      </c>
      <c r="E76" s="90">
        <v>0</v>
      </c>
      <c r="F76" s="90">
        <v>0</v>
      </c>
      <c r="G76" s="90">
        <v>0</v>
      </c>
      <c r="H76" s="90">
        <v>0</v>
      </c>
    </row>
    <row r="77" spans="1:9" s="3" customFormat="1" hidden="1" x14ac:dyDescent="0.25">
      <c r="A77" s="63">
        <v>31011025020859</v>
      </c>
      <c r="B77" s="94" t="s">
        <v>84</v>
      </c>
      <c r="C77" s="90">
        <v>0</v>
      </c>
      <c r="D77" s="90">
        <v>3638002.84</v>
      </c>
      <c r="E77" s="90">
        <v>0</v>
      </c>
      <c r="F77" s="90">
        <v>957722.1</v>
      </c>
      <c r="G77" s="90">
        <v>0</v>
      </c>
      <c r="H77" s="90">
        <v>0</v>
      </c>
    </row>
    <row r="78" spans="1:9" s="3" customFormat="1" x14ac:dyDescent="0.25">
      <c r="A78" s="62">
        <v>31012</v>
      </c>
      <c r="B78" s="94" t="s">
        <v>50</v>
      </c>
      <c r="C78" s="90">
        <f>+C82+C79</f>
        <v>2500000000</v>
      </c>
      <c r="D78" s="90">
        <f>+D82</f>
        <v>2600582747.2800002</v>
      </c>
      <c r="E78" s="90">
        <f>+E82+E79+200000000</f>
        <v>2900000000</v>
      </c>
      <c r="F78" s="90">
        <f>+F82+F79+F93</f>
        <v>2633343117.3500004</v>
      </c>
      <c r="G78" s="90">
        <f>+G82+G79</f>
        <v>2900000000</v>
      </c>
      <c r="H78" s="90">
        <f>+H82+H79</f>
        <v>1694770282.5</v>
      </c>
      <c r="I78" s="93">
        <f>+H78-1694770282.5</f>
        <v>0</v>
      </c>
    </row>
    <row r="79" spans="1:9" s="3" customFormat="1" x14ac:dyDescent="0.25">
      <c r="A79" s="62">
        <v>3101205</v>
      </c>
      <c r="B79" s="94" t="s">
        <v>51</v>
      </c>
      <c r="C79" s="90">
        <v>0</v>
      </c>
      <c r="D79" s="90">
        <v>280094881.98000002</v>
      </c>
      <c r="E79" s="90"/>
      <c r="F79" s="90">
        <f>+F80</f>
        <v>314493480</v>
      </c>
      <c r="G79" s="90"/>
      <c r="H79" s="90">
        <f>+H80</f>
        <v>60553088</v>
      </c>
    </row>
    <row r="80" spans="1:9" s="3" customFormat="1" hidden="1" x14ac:dyDescent="0.25">
      <c r="A80" s="63">
        <v>31012052</v>
      </c>
      <c r="B80" s="94" t="s">
        <v>52</v>
      </c>
      <c r="C80" s="90">
        <v>0</v>
      </c>
      <c r="D80" s="90">
        <f>+D81</f>
        <v>150762188.97999999</v>
      </c>
      <c r="E80" s="90"/>
      <c r="F80" s="90">
        <f>+F81</f>
        <v>314493480</v>
      </c>
      <c r="G80" s="90"/>
      <c r="H80" s="90">
        <f>+H81</f>
        <v>60553088</v>
      </c>
    </row>
    <row r="81" spans="1:8" s="3" customFormat="1" x14ac:dyDescent="0.25">
      <c r="A81" s="63">
        <v>310120520102</v>
      </c>
      <c r="B81" s="94" t="s">
        <v>68</v>
      </c>
      <c r="C81" s="90">
        <v>0</v>
      </c>
      <c r="D81" s="90">
        <v>150762188.97999999</v>
      </c>
      <c r="E81" s="90"/>
      <c r="F81" s="90">
        <v>314493480</v>
      </c>
      <c r="G81" s="90"/>
      <c r="H81" s="90">
        <v>60553088</v>
      </c>
    </row>
    <row r="82" spans="1:8" s="3" customFormat="1" x14ac:dyDescent="0.25">
      <c r="A82" s="62">
        <v>3101209</v>
      </c>
      <c r="B82" s="94" t="s">
        <v>53</v>
      </c>
      <c r="C82" s="90">
        <v>2500000000</v>
      </c>
      <c r="D82" s="90">
        <v>2600582747.2800002</v>
      </c>
      <c r="E82" s="90">
        <f>+E83+E84+E85+E86</f>
        <v>2700000000</v>
      </c>
      <c r="F82" s="90">
        <f>+F83+F84+F85+F86</f>
        <v>2301331816.0300002</v>
      </c>
      <c r="G82" s="90">
        <v>2900000000</v>
      </c>
      <c r="H82" s="90">
        <f>+H83+H84+H85+H86</f>
        <v>1634217194.5</v>
      </c>
    </row>
    <row r="83" spans="1:8" s="3" customFormat="1" hidden="1" x14ac:dyDescent="0.25">
      <c r="A83" s="63">
        <v>31012093</v>
      </c>
      <c r="B83" s="94" t="s">
        <v>54</v>
      </c>
      <c r="C83" s="90">
        <v>2100000000</v>
      </c>
      <c r="D83" s="90">
        <v>1741018074.25</v>
      </c>
      <c r="E83" s="90"/>
      <c r="F83" s="90"/>
      <c r="G83" s="90"/>
      <c r="H83" s="90"/>
    </row>
    <row r="84" spans="1:8" s="3" customFormat="1" x14ac:dyDescent="0.25">
      <c r="A84" s="63">
        <v>3101209302</v>
      </c>
      <c r="B84" s="94" t="s">
        <v>67</v>
      </c>
      <c r="C84" s="90"/>
      <c r="D84" s="90">
        <v>610294111.42999995</v>
      </c>
      <c r="E84" s="90">
        <v>2200000000</v>
      </c>
      <c r="F84" s="90">
        <v>1736485912.4300001</v>
      </c>
      <c r="G84" s="90">
        <v>2000000000</v>
      </c>
      <c r="H84" s="90">
        <v>1265492183.95</v>
      </c>
    </row>
    <row r="85" spans="1:8" s="3" customFormat="1" x14ac:dyDescent="0.25">
      <c r="A85" s="63">
        <v>31012094</v>
      </c>
      <c r="B85" s="94" t="s">
        <v>55</v>
      </c>
      <c r="C85" s="90">
        <v>400000000</v>
      </c>
      <c r="D85" s="90">
        <v>431133250.95999998</v>
      </c>
      <c r="E85" s="90">
        <v>500000000</v>
      </c>
      <c r="F85" s="90">
        <v>389276234.54000002</v>
      </c>
      <c r="G85" s="90">
        <v>450000000</v>
      </c>
      <c r="H85" s="90">
        <v>153746411.03999999</v>
      </c>
    </row>
    <row r="86" spans="1:8" s="3" customFormat="1" x14ac:dyDescent="0.25">
      <c r="A86" s="62">
        <v>3101213</v>
      </c>
      <c r="B86" s="94" t="s">
        <v>56</v>
      </c>
      <c r="C86" s="90">
        <f>+C87</f>
        <v>0</v>
      </c>
      <c r="D86" s="90">
        <f>+D87+D93+60245745.5</f>
        <v>148336540.09</v>
      </c>
      <c r="E86" s="90">
        <f>+E87</f>
        <v>0</v>
      </c>
      <c r="F86" s="90">
        <f>+F87</f>
        <v>175569669.05999997</v>
      </c>
      <c r="G86" s="90">
        <f>+G87</f>
        <v>0</v>
      </c>
      <c r="H86" s="90">
        <f>+H87+H93+2481510.08</f>
        <v>214978599.51000002</v>
      </c>
    </row>
    <row r="87" spans="1:8" s="3" customFormat="1" x14ac:dyDescent="0.25">
      <c r="A87" s="60">
        <v>31012131</v>
      </c>
      <c r="B87" s="94" t="s">
        <v>58</v>
      </c>
      <c r="C87" s="90">
        <f>+C89+C90+C91+C92</f>
        <v>0</v>
      </c>
      <c r="D87" s="90">
        <f>+D89+D90+D91+D92</f>
        <v>70383940.049999997</v>
      </c>
      <c r="E87" s="90">
        <f>+E89+E90+E92</f>
        <v>0</v>
      </c>
      <c r="F87" s="90">
        <f>+F89+F90+F92+F88</f>
        <v>175569669.05999997</v>
      </c>
      <c r="G87" s="90">
        <f>+G89+G90+G92</f>
        <v>0</v>
      </c>
      <c r="H87" s="90">
        <f>+H89+H90+H92+H88</f>
        <v>169918354.43000001</v>
      </c>
    </row>
    <row r="88" spans="1:8" s="3" customFormat="1" hidden="1" x14ac:dyDescent="0.25">
      <c r="A88" s="60">
        <v>3101213102</v>
      </c>
      <c r="B88" s="94" t="s">
        <v>86</v>
      </c>
      <c r="C88" s="90"/>
      <c r="D88" s="90"/>
      <c r="E88" s="90"/>
      <c r="F88" s="90">
        <v>33050004.98</v>
      </c>
      <c r="G88" s="90"/>
      <c r="H88" s="90">
        <v>0</v>
      </c>
    </row>
    <row r="89" spans="1:8" s="3" customFormat="1" x14ac:dyDescent="0.25">
      <c r="A89" s="60">
        <v>3101213103</v>
      </c>
      <c r="B89" s="94" t="s">
        <v>59</v>
      </c>
      <c r="C89" s="91">
        <v>0</v>
      </c>
      <c r="D89" s="90">
        <v>40661476</v>
      </c>
      <c r="E89" s="90">
        <v>0</v>
      </c>
      <c r="F89" s="90">
        <v>128414218</v>
      </c>
      <c r="G89" s="90">
        <v>0</v>
      </c>
      <c r="H89" s="90">
        <v>84312880</v>
      </c>
    </row>
    <row r="90" spans="1:8" s="3" customFormat="1" x14ac:dyDescent="0.25">
      <c r="A90" s="60">
        <v>3101213103</v>
      </c>
      <c r="B90" s="94" t="s">
        <v>60</v>
      </c>
      <c r="C90" s="91">
        <v>0</v>
      </c>
      <c r="D90" s="90">
        <v>26559733.190000001</v>
      </c>
      <c r="E90" s="90"/>
      <c r="F90" s="90">
        <v>7389738.3200000003</v>
      </c>
      <c r="G90" s="90"/>
      <c r="H90" s="90">
        <v>79195934.430000007</v>
      </c>
    </row>
    <row r="91" spans="1:8" s="3" customFormat="1" hidden="1" x14ac:dyDescent="0.25">
      <c r="A91" s="60">
        <v>3101213105</v>
      </c>
      <c r="B91" s="59" t="s">
        <v>72</v>
      </c>
      <c r="C91" s="91">
        <v>0</v>
      </c>
      <c r="D91" s="65">
        <v>2594467.4700000002</v>
      </c>
      <c r="E91" s="65"/>
      <c r="F91" s="65"/>
      <c r="G91" s="65"/>
      <c r="H91" s="65"/>
    </row>
    <row r="92" spans="1:8" s="3" customFormat="1" x14ac:dyDescent="0.25">
      <c r="A92" s="60">
        <v>3101213108</v>
      </c>
      <c r="B92" s="59" t="s">
        <v>69</v>
      </c>
      <c r="C92" s="91">
        <v>0</v>
      </c>
      <c r="D92" s="65">
        <v>568263.39</v>
      </c>
      <c r="E92" s="65"/>
      <c r="F92" s="65">
        <v>6715707.7599999998</v>
      </c>
      <c r="G92" s="65"/>
      <c r="H92" s="65">
        <v>6409540</v>
      </c>
    </row>
    <row r="93" spans="1:8" s="3" customFormat="1" x14ac:dyDescent="0.25">
      <c r="A93" s="60">
        <v>31012132</v>
      </c>
      <c r="B93" s="59" t="s">
        <v>61</v>
      </c>
      <c r="C93" s="91">
        <v>0</v>
      </c>
      <c r="D93" s="65">
        <f>+D94+D95</f>
        <v>17706854.539999999</v>
      </c>
      <c r="E93" s="65"/>
      <c r="F93" s="65">
        <f>+F95</f>
        <v>17517821.32</v>
      </c>
      <c r="G93" s="65"/>
      <c r="H93" s="65">
        <f>+H95</f>
        <v>42578735</v>
      </c>
    </row>
    <row r="94" spans="1:8" s="3" customFormat="1" hidden="1" x14ac:dyDescent="0.25">
      <c r="A94" s="60">
        <v>3101213201</v>
      </c>
      <c r="B94" s="59" t="s">
        <v>62</v>
      </c>
      <c r="C94" s="91">
        <v>0</v>
      </c>
      <c r="D94" s="65">
        <v>1645839</v>
      </c>
      <c r="E94" s="65"/>
      <c r="F94" s="65">
        <v>0</v>
      </c>
      <c r="G94" s="65"/>
      <c r="H94" s="65">
        <v>0</v>
      </c>
    </row>
    <row r="95" spans="1:8" s="3" customFormat="1" hidden="1" x14ac:dyDescent="0.25">
      <c r="A95" s="60">
        <v>3101213202</v>
      </c>
      <c r="B95" s="59" t="s">
        <v>70</v>
      </c>
      <c r="C95" s="91">
        <v>0</v>
      </c>
      <c r="D95" s="65">
        <v>16061015.539999999</v>
      </c>
      <c r="E95" s="65"/>
      <c r="F95" s="65">
        <v>17517821.32</v>
      </c>
      <c r="G95" s="65"/>
      <c r="H95" s="65">
        <v>42578735</v>
      </c>
    </row>
    <row r="96" spans="1:8" s="3" customFormat="1" x14ac:dyDescent="0.25">
      <c r="C96" s="88"/>
      <c r="D96" s="88"/>
    </row>
    <row r="97" spans="3:4" s="3" customFormat="1" x14ac:dyDescent="0.25">
      <c r="C97" s="88"/>
      <c r="D97" s="88"/>
    </row>
    <row r="98" spans="3:4" s="3" customFormat="1" x14ac:dyDescent="0.25">
      <c r="C98" s="88"/>
      <c r="D98" s="88"/>
    </row>
    <row r="99" spans="3:4" s="3" customFormat="1" x14ac:dyDescent="0.25">
      <c r="C99" s="88"/>
      <c r="D99" s="88"/>
    </row>
    <row r="100" spans="3:4" s="3" customFormat="1" x14ac:dyDescent="0.25">
      <c r="C100" s="88"/>
      <c r="D100" s="88"/>
    </row>
    <row r="101" spans="3:4" s="3" customFormat="1" x14ac:dyDescent="0.25">
      <c r="C101" s="88"/>
      <c r="D101" s="88"/>
    </row>
    <row r="102" spans="3:4" s="3" customFormat="1" x14ac:dyDescent="0.25">
      <c r="C102" s="88"/>
      <c r="D102" s="88"/>
    </row>
    <row r="103" spans="3:4" s="3" customFormat="1" x14ac:dyDescent="0.25">
      <c r="C103" s="88"/>
      <c r="D103" s="88"/>
    </row>
    <row r="104" spans="3:4" s="3" customFormat="1" x14ac:dyDescent="0.25">
      <c r="C104" s="88"/>
      <c r="D104" s="88"/>
    </row>
    <row r="105" spans="3:4" s="3" customFormat="1" x14ac:dyDescent="0.25">
      <c r="C105" s="88"/>
      <c r="D105" s="88"/>
    </row>
    <row r="106" spans="3:4" s="3" customFormat="1" x14ac:dyDescent="0.25">
      <c r="C106" s="88"/>
      <c r="D106" s="88"/>
    </row>
    <row r="107" spans="3:4" s="3" customFormat="1" x14ac:dyDescent="0.25">
      <c r="C107" s="88"/>
      <c r="D107" s="88"/>
    </row>
    <row r="108" spans="3:4" s="3" customFormat="1" x14ac:dyDescent="0.25">
      <c r="C108" s="88"/>
      <c r="D108" s="88"/>
    </row>
    <row r="109" spans="3:4" s="3" customFormat="1" x14ac:dyDescent="0.25">
      <c r="C109" s="88"/>
      <c r="D109" s="88"/>
    </row>
    <row r="110" spans="3:4" s="3" customFormat="1" x14ac:dyDescent="0.25">
      <c r="C110" s="88"/>
      <c r="D110" s="88"/>
    </row>
    <row r="111" spans="3:4" s="3" customFormat="1" x14ac:dyDescent="0.25">
      <c r="C111" s="88"/>
      <c r="D111" s="88"/>
    </row>
    <row r="112" spans="3:4" s="3" customFormat="1" x14ac:dyDescent="0.25">
      <c r="C112" s="88"/>
      <c r="D112" s="88"/>
    </row>
    <row r="113" spans="3:4" s="3" customFormat="1" x14ac:dyDescent="0.25">
      <c r="C113" s="88"/>
      <c r="D113" s="88"/>
    </row>
    <row r="114" spans="3:4" s="3" customFormat="1" x14ac:dyDescent="0.25">
      <c r="C114" s="88"/>
      <c r="D114" s="88"/>
    </row>
    <row r="115" spans="3:4" s="3" customFormat="1" x14ac:dyDescent="0.25">
      <c r="C115" s="88"/>
      <c r="D115" s="88"/>
    </row>
    <row r="116" spans="3:4" s="3" customFormat="1" x14ac:dyDescent="0.25">
      <c r="C116" s="88"/>
      <c r="D116" s="88"/>
    </row>
    <row r="117" spans="3:4" s="3" customFormat="1" x14ac:dyDescent="0.25">
      <c r="C117" s="88"/>
      <c r="D117" s="88"/>
    </row>
    <row r="118" spans="3:4" s="3" customFormat="1" x14ac:dyDescent="0.25">
      <c r="C118" s="88"/>
      <c r="D118" s="88"/>
    </row>
    <row r="119" spans="3:4" s="3" customFormat="1" x14ac:dyDescent="0.25">
      <c r="C119" s="88"/>
      <c r="D119" s="88"/>
    </row>
    <row r="120" spans="3:4" s="3" customFormat="1" x14ac:dyDescent="0.25">
      <c r="C120" s="88"/>
      <c r="D120" s="88"/>
    </row>
    <row r="121" spans="3:4" s="3" customFormat="1" x14ac:dyDescent="0.25">
      <c r="C121" s="88"/>
      <c r="D121" s="88"/>
    </row>
    <row r="122" spans="3:4" s="3" customFormat="1" x14ac:dyDescent="0.25">
      <c r="C122" s="88"/>
      <c r="D122" s="88"/>
    </row>
    <row r="123" spans="3:4" s="3" customFormat="1" x14ac:dyDescent="0.25">
      <c r="C123" s="88"/>
      <c r="D123" s="88"/>
    </row>
    <row r="124" spans="3:4" s="3" customFormat="1" x14ac:dyDescent="0.25">
      <c r="C124" s="88"/>
      <c r="D124" s="88"/>
    </row>
    <row r="125" spans="3:4" s="3" customFormat="1" x14ac:dyDescent="0.25">
      <c r="C125" s="88"/>
      <c r="D125" s="88"/>
    </row>
    <row r="126" spans="3:4" s="3" customFormat="1" x14ac:dyDescent="0.25">
      <c r="C126" s="88"/>
      <c r="D126" s="88"/>
    </row>
    <row r="127" spans="3:4" s="3" customFormat="1" x14ac:dyDescent="0.25">
      <c r="C127" s="88"/>
      <c r="D127" s="88"/>
    </row>
    <row r="128" spans="3:4" s="3" customFormat="1" x14ac:dyDescent="0.25">
      <c r="C128" s="88"/>
      <c r="D128" s="88"/>
    </row>
    <row r="129" spans="3:4" s="3" customFormat="1" x14ac:dyDescent="0.25">
      <c r="C129" s="88"/>
      <c r="D129" s="88"/>
    </row>
    <row r="130" spans="3:4" s="3" customFormat="1" x14ac:dyDescent="0.25">
      <c r="C130" s="88"/>
      <c r="D130" s="88"/>
    </row>
    <row r="131" spans="3:4" s="3" customFormat="1" x14ac:dyDescent="0.25">
      <c r="C131" s="88"/>
      <c r="D131" s="88"/>
    </row>
    <row r="132" spans="3:4" s="3" customFormat="1" x14ac:dyDescent="0.25">
      <c r="C132" s="88"/>
      <c r="D132" s="88"/>
    </row>
    <row r="133" spans="3:4" s="3" customFormat="1" x14ac:dyDescent="0.25">
      <c r="C133" s="88"/>
      <c r="D133" s="88"/>
    </row>
    <row r="134" spans="3:4" s="3" customFormat="1" x14ac:dyDescent="0.25">
      <c r="C134" s="88"/>
      <c r="D134" s="88"/>
    </row>
    <row r="135" spans="3:4" s="3" customFormat="1" x14ac:dyDescent="0.25">
      <c r="C135" s="88"/>
      <c r="D135" s="88"/>
    </row>
    <row r="136" spans="3:4" s="3" customFormat="1" x14ac:dyDescent="0.25">
      <c r="C136" s="88"/>
      <c r="D136" s="88"/>
    </row>
    <row r="137" spans="3:4" s="3" customFormat="1" x14ac:dyDescent="0.25">
      <c r="C137" s="88"/>
      <c r="D137" s="88"/>
    </row>
    <row r="138" spans="3:4" s="3" customFormat="1" x14ac:dyDescent="0.25">
      <c r="C138" s="88"/>
      <c r="D138" s="88"/>
    </row>
    <row r="139" spans="3:4" s="3" customFormat="1" x14ac:dyDescent="0.25">
      <c r="C139" s="88"/>
      <c r="D139" s="88"/>
    </row>
    <row r="140" spans="3:4" s="3" customFormat="1" x14ac:dyDescent="0.25">
      <c r="C140" s="88"/>
      <c r="D140" s="88"/>
    </row>
    <row r="141" spans="3:4" s="3" customFormat="1" x14ac:dyDescent="0.25">
      <c r="C141" s="88"/>
      <c r="D141" s="88"/>
    </row>
    <row r="142" spans="3:4" s="3" customFormat="1" x14ac:dyDescent="0.25">
      <c r="C142" s="88"/>
      <c r="D142" s="88"/>
    </row>
    <row r="143" spans="3:4" s="3" customFormat="1" x14ac:dyDescent="0.25">
      <c r="C143" s="88"/>
      <c r="D143" s="88"/>
    </row>
    <row r="144" spans="3:4" s="3" customFormat="1" x14ac:dyDescent="0.25">
      <c r="C144" s="88"/>
      <c r="D144" s="88"/>
    </row>
    <row r="145" spans="3:4" s="3" customFormat="1" x14ac:dyDescent="0.25">
      <c r="C145" s="88"/>
      <c r="D145" s="88"/>
    </row>
    <row r="146" spans="3:4" s="3" customFormat="1" x14ac:dyDescent="0.25">
      <c r="C146" s="88"/>
      <c r="D146" s="88"/>
    </row>
    <row r="147" spans="3:4" s="3" customFormat="1" x14ac:dyDescent="0.25">
      <c r="C147" s="88"/>
      <c r="D147" s="88"/>
    </row>
    <row r="148" spans="3:4" s="3" customFormat="1" x14ac:dyDescent="0.25">
      <c r="C148" s="88"/>
      <c r="D148" s="88"/>
    </row>
    <row r="149" spans="3:4" s="3" customFormat="1" x14ac:dyDescent="0.25">
      <c r="C149" s="88"/>
      <c r="D149" s="88"/>
    </row>
    <row r="150" spans="3:4" s="3" customFormat="1" x14ac:dyDescent="0.25">
      <c r="C150" s="88"/>
      <c r="D150" s="88"/>
    </row>
    <row r="151" spans="3:4" s="3" customFormat="1" x14ac:dyDescent="0.25">
      <c r="C151" s="88"/>
      <c r="D151" s="88"/>
    </row>
    <row r="152" spans="3:4" s="3" customFormat="1" x14ac:dyDescent="0.25">
      <c r="C152" s="88"/>
      <c r="D152" s="88"/>
    </row>
    <row r="153" spans="3:4" s="3" customFormat="1" x14ac:dyDescent="0.25">
      <c r="C153" s="88"/>
      <c r="D153" s="88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SSDOCID-2112567368-50</_dlc_DocId>
    <_dlc_DocIdUrl xmlns="0948c079-19c9-4a36-bb7d-d65ca794eba7">
      <Url>https://www.supersociedades.gov.co/nuestra_entidad/_layouts/15/DocIdRedir.aspx?ID=SSDOCID-2112567368-50</Url>
      <Description>SSDOCID-2112567368-50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4D2929FC98154BBFE0CDADDDDE6F38" ma:contentTypeVersion="2" ma:contentTypeDescription="Crear nuevo documento." ma:contentTypeScope="" ma:versionID="e89b6e12571b862df79cc689be224ce5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d74a0179f65671c0b211a848d4505dc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1E6782D-738F-451A-BB52-FBCF2E34D87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14286D-1DE2-4D46-89A2-18C1FEE4A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2BC91D-991F-47A4-83CA-AD7AAD6D7B8C}"/>
</file>

<file path=customXml/itemProps4.xml><?xml version="1.0" encoding="utf-8"?>
<ds:datastoreItem xmlns:ds="http://schemas.openxmlformats.org/officeDocument/2006/customXml" ds:itemID="{6E517240-3E97-4313-A437-DC861F5521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HISTORICOS-EJECUCION-INGRESO-2000-2020</dc:title>
  <dc:creator>Joaquin Fernando Ruíz González</dc:creator>
  <cp:lastModifiedBy>Joaquin Fernando Ruíz González</cp:lastModifiedBy>
  <dcterms:created xsi:type="dcterms:W3CDTF">2014-02-25T19:27:11Z</dcterms:created>
  <dcterms:modified xsi:type="dcterms:W3CDTF">2021-07-30T01:03:29Z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20210729200326438</vt:lpwstr>
  </property>
  <property fmtid="{D5CDD505-2E9C-101B-9397-08002B2CF9AE}" pid="3" name="_dlc_DocIdItemGuid">
    <vt:lpwstr>18e07c9a-2517-4bcb-aac8-15437765e58a</vt:lpwstr>
  </property>
  <property fmtid="{D5CDD505-2E9C-101B-9397-08002B2CF9AE}" pid="4" name="ContentTypeId">
    <vt:lpwstr>0x010100754D2929FC98154BBFE0CDADDDDE6F38</vt:lpwstr>
  </property>
</Properties>
</file>